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My Docs USB\Personal Files Jan 18 2018\MMAI\19 AI in Finance MMAI 823\Assignments\Team Assignment\Team Project\"/>
    </mc:Choice>
  </mc:AlternateContent>
  <xr:revisionPtr revIDLastSave="0" documentId="13_ncr:1_{8894366A-F693-42A9-941C-08094A974FF9}" xr6:coauthVersionLast="45" xr6:coauthVersionMax="45" xr10:uidLastSave="{00000000-0000-0000-0000-000000000000}"/>
  <bookViews>
    <workbookView xWindow="-98" yWindow="-98" windowWidth="20715" windowHeight="13276" tabRatio="898" xr2:uid="{00000000-000D-0000-FFFF-FFFF00000000}"/>
  </bookViews>
  <sheets>
    <sheet name="S&amp;P 500" sheetId="26" r:id="rId1"/>
    <sheet name="Four Stocks Graph" sheetId="17" r:id="rId2"/>
    <sheet name="Apple" sheetId="19" r:id="rId3"/>
    <sheet name="Portfolio Summary" sheetId="20" r:id="rId4"/>
    <sheet name="Apple Simulation" sheetId="18" r:id="rId5"/>
    <sheet name="Apple Scenarios" sheetId="24" r:id="rId6"/>
    <sheet name="Tesla Simulation " sheetId="28" r:id="rId7"/>
    <sheet name="Amazon Simulation" sheetId="29" r:id="rId8"/>
    <sheet name="Raw Data" sheetId="1" r:id="rId9"/>
    <sheet name="% Change in Returns" sheetId="4" r:id="rId10"/>
    <sheet name="Variance - Covariance" sheetId="11" r:id="rId11"/>
    <sheet name="CAPM Without Rf" sheetId="14" r:id="rId12"/>
    <sheet name="CAPM With Rf" sheetId="8" r:id="rId13"/>
    <sheet name="Summary" sheetId="15" r:id="rId14"/>
    <sheet name="Portfolio Stock Summary" sheetId="16" r:id="rId15"/>
    <sheet name="treeCalc_1" sheetId="21" state="hidden" r:id="rId16"/>
  </sheets>
  <definedNames>
    <definedName name="_xlnm._FilterDatabase" localSheetId="14" hidden="1">'Portfolio Stock Summary'!$F$5:$H$45</definedName>
    <definedName name="solver_adj" localSheetId="12" hidden="1">'CAPM With Rf'!$B$7:$AQ$7</definedName>
    <definedName name="solver_adj" localSheetId="11" hidden="1">'CAPM Without Rf'!$B$6:$AP$6</definedName>
    <definedName name="solver_cvg" localSheetId="12" hidden="1">0.0001</definedName>
    <definedName name="solver_cvg" localSheetId="11" hidden="1">0.0001</definedName>
    <definedName name="solver_drv" localSheetId="12" hidden="1">2</definedName>
    <definedName name="solver_drv" localSheetId="11" hidden="1">2</definedName>
    <definedName name="solver_eng" localSheetId="9" hidden="1">1</definedName>
    <definedName name="solver_eng" localSheetId="12" hidden="1">1</definedName>
    <definedName name="solver_eng" localSheetId="11" hidden="1">1</definedName>
    <definedName name="solver_est" localSheetId="12" hidden="1">1</definedName>
    <definedName name="solver_est" localSheetId="11" hidden="1">1</definedName>
    <definedName name="solver_itr" localSheetId="12" hidden="1">2147483647</definedName>
    <definedName name="solver_itr" localSheetId="11" hidden="1">2147483647</definedName>
    <definedName name="solver_lhs1" localSheetId="12" hidden="1">'CAPM With Rf'!$E$15</definedName>
    <definedName name="solver_lhs1" localSheetId="11" hidden="1">'CAPM Without Rf'!$E$15</definedName>
    <definedName name="solver_lhs2" localSheetId="12" hidden="1">'CAPM With Rf'!$E$16</definedName>
    <definedName name="solver_lhs2" localSheetId="11" hidden="1">'CAPM Without Rf'!$E$14</definedName>
    <definedName name="solver_lhs3" localSheetId="12" hidden="1">'CAPM With Rf'!$E$17</definedName>
    <definedName name="solver_lhs3" localSheetId="11" hidden="1">'CAPM Without Rf'!$E$16</definedName>
    <definedName name="solver_mip" localSheetId="12" hidden="1">2147483647</definedName>
    <definedName name="solver_mip" localSheetId="11" hidden="1">2147483647</definedName>
    <definedName name="solver_mni" localSheetId="12" hidden="1">30</definedName>
    <definedName name="solver_mni" localSheetId="11" hidden="1">30</definedName>
    <definedName name="solver_mrt" localSheetId="12" hidden="1">0.075</definedName>
    <definedName name="solver_mrt" localSheetId="11" hidden="1">0.075</definedName>
    <definedName name="solver_msl" localSheetId="12" hidden="1">2</definedName>
    <definedName name="solver_msl" localSheetId="11" hidden="1">2</definedName>
    <definedName name="solver_neg" localSheetId="9" hidden="1">1</definedName>
    <definedName name="solver_neg" localSheetId="12" hidden="1">1</definedName>
    <definedName name="solver_neg" localSheetId="11" hidden="1">1</definedName>
    <definedName name="solver_nod" localSheetId="12" hidden="1">2147483647</definedName>
    <definedName name="solver_nod" localSheetId="11" hidden="1">2147483647</definedName>
    <definedName name="solver_num" localSheetId="9" hidden="1">0</definedName>
    <definedName name="solver_num" localSheetId="12" hidden="1">3</definedName>
    <definedName name="solver_num" localSheetId="11" hidden="1">3</definedName>
    <definedName name="solver_nwt" localSheetId="12" hidden="1">1</definedName>
    <definedName name="solver_nwt" localSheetId="11" hidden="1">1</definedName>
    <definedName name="solver_opt" localSheetId="9" hidden="1">'% Change in Returns'!#REF!</definedName>
    <definedName name="solver_opt" localSheetId="12" hidden="1">'CAPM With Rf'!$B$18</definedName>
    <definedName name="solver_opt" localSheetId="11" hidden="1">'CAPM Without Rf'!$B$18</definedName>
    <definedName name="solver_pre" localSheetId="12" hidden="1">0.000001</definedName>
    <definedName name="solver_pre" localSheetId="11" hidden="1">0.000001</definedName>
    <definedName name="solver_rbv" localSheetId="12" hidden="1">2</definedName>
    <definedName name="solver_rbv" localSheetId="11" hidden="1">2</definedName>
    <definedName name="solver_rel1" localSheetId="12" hidden="1">2</definedName>
    <definedName name="solver_rel1" localSheetId="11" hidden="1">2</definedName>
    <definedName name="solver_rel2" localSheetId="12" hidden="1">2</definedName>
    <definedName name="solver_rel2" localSheetId="11" hidden="1">2</definedName>
    <definedName name="solver_rel3" localSheetId="12" hidden="1">2</definedName>
    <definedName name="solver_rel3" localSheetId="11" hidden="1">2</definedName>
    <definedName name="solver_rhs1" localSheetId="12" hidden="1">'CAPM With Rf'!$B$15</definedName>
    <definedName name="solver_rhs1" localSheetId="11" hidden="1">1</definedName>
    <definedName name="solver_rhs2" localSheetId="12" hidden="1">1</definedName>
    <definedName name="solver_rhs2" localSheetId="11" hidden="1">'CAPM Without Rf'!$B$14</definedName>
    <definedName name="solver_rhs3" localSheetId="12" hidden="1">'CAPM With Rf'!$B$14</definedName>
    <definedName name="solver_rhs3" localSheetId="11" hidden="1">'CAPM Without Rf'!$B$13</definedName>
    <definedName name="solver_rlx" localSheetId="12" hidden="1">2</definedName>
    <definedName name="solver_rlx" localSheetId="11" hidden="1">2</definedName>
    <definedName name="solver_rsd" localSheetId="12" hidden="1">0</definedName>
    <definedName name="solver_rsd" localSheetId="11" hidden="1">0</definedName>
    <definedName name="solver_scl" localSheetId="12" hidden="1">2</definedName>
    <definedName name="solver_scl" localSheetId="11" hidden="1">2</definedName>
    <definedName name="solver_sho" localSheetId="12" hidden="1">2</definedName>
    <definedName name="solver_sho" localSheetId="11" hidden="1">2</definedName>
    <definedName name="solver_ssz" localSheetId="12" hidden="1">100</definedName>
    <definedName name="solver_ssz" localSheetId="11" hidden="1">100</definedName>
    <definedName name="solver_tim" localSheetId="12" hidden="1">2147483647</definedName>
    <definedName name="solver_tim" localSheetId="11" hidden="1">2147483647</definedName>
    <definedName name="solver_tol" localSheetId="12" hidden="1">0.01</definedName>
    <definedName name="solver_tol" localSheetId="11" hidden="1">0.01</definedName>
    <definedName name="solver_typ" localSheetId="9" hidden="1">1</definedName>
    <definedName name="solver_typ" localSheetId="12" hidden="1">2</definedName>
    <definedName name="solver_typ" localSheetId="11" hidden="1">2</definedName>
    <definedName name="solver_val" localSheetId="9" hidden="1">0</definedName>
    <definedName name="solver_val" localSheetId="12" hidden="1">0</definedName>
    <definedName name="solver_val" localSheetId="11" hidden="1">0</definedName>
    <definedName name="solver_ver" localSheetId="9" hidden="1">3</definedName>
    <definedName name="solver_ver" localSheetId="12" hidden="1">3</definedName>
    <definedName name="solver_ver" localSheetId="11" hidden="1">3</definedName>
    <definedName name="treeList" hidden="1">"10000000000000000000000000000000000000000000000000000000000000000000000000000000000000000000000000000000000000000000000000000000000000000000000000000000000000000000000000000000000000000000000000000000"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59" i="18" l="1"/>
  <c r="M45" i="18"/>
  <c r="L21" i="18"/>
  <c r="D3" i="18"/>
  <c r="D259" i="29" l="1"/>
  <c r="D260" i="29" s="1"/>
  <c r="L258" i="29"/>
  <c r="Q258" i="29" s="1"/>
  <c r="V258" i="29" s="1"/>
  <c r="H256" i="29"/>
  <c r="I256" i="29" s="1"/>
  <c r="D256" i="29"/>
  <c r="H255" i="29"/>
  <c r="D255" i="29"/>
  <c r="H254" i="29"/>
  <c r="D254" i="29"/>
  <c r="H253" i="29"/>
  <c r="D253" i="29"/>
  <c r="H252" i="29"/>
  <c r="D252" i="29"/>
  <c r="H251" i="29"/>
  <c r="D251" i="29"/>
  <c r="H250" i="29"/>
  <c r="D250" i="29"/>
  <c r="H249" i="29"/>
  <c r="D249" i="29"/>
  <c r="H248" i="29"/>
  <c r="D248" i="29"/>
  <c r="H247" i="29"/>
  <c r="D247" i="29"/>
  <c r="H246" i="29"/>
  <c r="D246" i="29"/>
  <c r="H245" i="29"/>
  <c r="D245" i="29"/>
  <c r="H244" i="29"/>
  <c r="D244" i="29"/>
  <c r="H243" i="29"/>
  <c r="D243" i="29"/>
  <c r="H242" i="29"/>
  <c r="D242" i="29"/>
  <c r="H241" i="29"/>
  <c r="D241" i="29"/>
  <c r="H240" i="29"/>
  <c r="D240" i="29"/>
  <c r="H239" i="29"/>
  <c r="D239" i="29"/>
  <c r="H238" i="29"/>
  <c r="I238" i="29" s="1"/>
  <c r="D238" i="29"/>
  <c r="H237" i="29"/>
  <c r="D237" i="29"/>
  <c r="H236" i="29"/>
  <c r="D236" i="29"/>
  <c r="H235" i="29"/>
  <c r="I236" i="29" s="1"/>
  <c r="D235" i="29"/>
  <c r="H234" i="29"/>
  <c r="D234" i="29"/>
  <c r="H233" i="29"/>
  <c r="D233" i="29"/>
  <c r="H232" i="29"/>
  <c r="D232" i="29"/>
  <c r="H231" i="29"/>
  <c r="D231" i="29"/>
  <c r="H230" i="29"/>
  <c r="D230" i="29"/>
  <c r="H229" i="29"/>
  <c r="D229" i="29"/>
  <c r="H228" i="29"/>
  <c r="D228" i="29"/>
  <c r="H227" i="29"/>
  <c r="D227" i="29"/>
  <c r="H226" i="29"/>
  <c r="D226" i="29"/>
  <c r="H225" i="29"/>
  <c r="D225" i="29"/>
  <c r="H224" i="29"/>
  <c r="D224" i="29"/>
  <c r="H223" i="29"/>
  <c r="D223" i="29"/>
  <c r="H222" i="29"/>
  <c r="D222" i="29"/>
  <c r="H221" i="29"/>
  <c r="I221" i="29" s="1"/>
  <c r="D221" i="29"/>
  <c r="H220" i="29"/>
  <c r="D220" i="29"/>
  <c r="H219" i="29"/>
  <c r="D219" i="29"/>
  <c r="H218" i="29"/>
  <c r="D218" i="29"/>
  <c r="H217" i="29"/>
  <c r="D217" i="29"/>
  <c r="H216" i="29"/>
  <c r="D216" i="29"/>
  <c r="H215" i="29"/>
  <c r="D215" i="29"/>
  <c r="H214" i="29"/>
  <c r="D214" i="29"/>
  <c r="H213" i="29"/>
  <c r="I213" i="29" s="1"/>
  <c r="D213" i="29"/>
  <c r="H212" i="29"/>
  <c r="D212" i="29"/>
  <c r="H211" i="29"/>
  <c r="I212" i="29" s="1"/>
  <c r="D211" i="29"/>
  <c r="H210" i="29"/>
  <c r="D210" i="29"/>
  <c r="H209" i="29"/>
  <c r="I209" i="29" s="1"/>
  <c r="D209" i="29"/>
  <c r="H208" i="29"/>
  <c r="D208" i="29"/>
  <c r="H207" i="29"/>
  <c r="D207" i="29"/>
  <c r="H206" i="29"/>
  <c r="D206" i="29"/>
  <c r="H205" i="29"/>
  <c r="D205" i="29"/>
  <c r="H204" i="29"/>
  <c r="D204" i="29"/>
  <c r="H203" i="29"/>
  <c r="D203" i="29"/>
  <c r="H202" i="29"/>
  <c r="D202" i="29"/>
  <c r="H201" i="29"/>
  <c r="D201" i="29"/>
  <c r="H200" i="29"/>
  <c r="D200" i="29"/>
  <c r="H199" i="29"/>
  <c r="D199" i="29"/>
  <c r="H198" i="29"/>
  <c r="D198" i="29"/>
  <c r="H197" i="29"/>
  <c r="D197" i="29"/>
  <c r="H196" i="29"/>
  <c r="D196" i="29"/>
  <c r="H195" i="29"/>
  <c r="D195" i="29"/>
  <c r="H194" i="29"/>
  <c r="D194" i="29"/>
  <c r="H193" i="29"/>
  <c r="D193" i="29"/>
  <c r="H192" i="29"/>
  <c r="D192" i="29"/>
  <c r="H191" i="29"/>
  <c r="D191" i="29"/>
  <c r="H190" i="29"/>
  <c r="D190" i="29"/>
  <c r="H189" i="29"/>
  <c r="D189" i="29"/>
  <c r="H188" i="29"/>
  <c r="D188" i="29"/>
  <c r="H187" i="29"/>
  <c r="D187" i="29"/>
  <c r="H186" i="29"/>
  <c r="D186" i="29"/>
  <c r="H185" i="29"/>
  <c r="D185" i="29"/>
  <c r="H184" i="29"/>
  <c r="D184" i="29"/>
  <c r="H183" i="29"/>
  <c r="D183" i="29"/>
  <c r="H182" i="29"/>
  <c r="I182" i="29" s="1"/>
  <c r="D182" i="29"/>
  <c r="H181" i="29"/>
  <c r="I181" i="29" s="1"/>
  <c r="D181" i="29"/>
  <c r="H180" i="29"/>
  <c r="D180" i="29"/>
  <c r="H179" i="29"/>
  <c r="D179" i="29"/>
  <c r="H178" i="29"/>
  <c r="D178" i="29"/>
  <c r="H177" i="29"/>
  <c r="D177" i="29"/>
  <c r="H176" i="29"/>
  <c r="I177" i="29" s="1"/>
  <c r="D176" i="29"/>
  <c r="H175" i="29"/>
  <c r="D175" i="29"/>
  <c r="H174" i="29"/>
  <c r="D174" i="29"/>
  <c r="H173" i="29"/>
  <c r="D173" i="29"/>
  <c r="H172" i="29"/>
  <c r="D172" i="29"/>
  <c r="H171" i="29"/>
  <c r="D171" i="29"/>
  <c r="H170" i="29"/>
  <c r="D170" i="29"/>
  <c r="H169" i="29"/>
  <c r="D169" i="29"/>
  <c r="H168" i="29"/>
  <c r="D168" i="29"/>
  <c r="H167" i="29"/>
  <c r="D167" i="29"/>
  <c r="H166" i="29"/>
  <c r="D166" i="29"/>
  <c r="H165" i="29"/>
  <c r="I166" i="29" s="1"/>
  <c r="D165" i="29"/>
  <c r="H164" i="29"/>
  <c r="D164" i="29"/>
  <c r="H163" i="29"/>
  <c r="D163" i="29"/>
  <c r="H162" i="29"/>
  <c r="D162" i="29"/>
  <c r="H161" i="29"/>
  <c r="D161" i="29"/>
  <c r="H160" i="29"/>
  <c r="D160" i="29"/>
  <c r="H159" i="29"/>
  <c r="I160" i="29" s="1"/>
  <c r="D159" i="29"/>
  <c r="H158" i="29"/>
  <c r="D158" i="29"/>
  <c r="H157" i="29"/>
  <c r="D157" i="29"/>
  <c r="H156" i="29"/>
  <c r="I156" i="29" s="1"/>
  <c r="D156" i="29"/>
  <c r="H155" i="29"/>
  <c r="D155" i="29"/>
  <c r="H154" i="29"/>
  <c r="D154" i="29"/>
  <c r="H153" i="29"/>
  <c r="D153" i="29"/>
  <c r="H152" i="29"/>
  <c r="D152" i="29"/>
  <c r="H151" i="29"/>
  <c r="D151" i="29"/>
  <c r="H150" i="29"/>
  <c r="D150" i="29"/>
  <c r="H149" i="29"/>
  <c r="D149" i="29"/>
  <c r="H148" i="29"/>
  <c r="I148" i="29" s="1"/>
  <c r="D148" i="29"/>
  <c r="H147" i="29"/>
  <c r="D147" i="29"/>
  <c r="H146" i="29"/>
  <c r="D146" i="29"/>
  <c r="H145" i="29"/>
  <c r="D145" i="29"/>
  <c r="H144" i="29"/>
  <c r="D144" i="29"/>
  <c r="H143" i="29"/>
  <c r="D143" i="29"/>
  <c r="H142" i="29"/>
  <c r="D142" i="29"/>
  <c r="H141" i="29"/>
  <c r="D141" i="29"/>
  <c r="H140" i="29"/>
  <c r="I140" i="29" s="1"/>
  <c r="D140" i="29"/>
  <c r="H139" i="29"/>
  <c r="D139" i="29"/>
  <c r="H138" i="29"/>
  <c r="D138" i="29"/>
  <c r="H137" i="29"/>
  <c r="D137" i="29"/>
  <c r="H136" i="29"/>
  <c r="D136" i="29"/>
  <c r="H135" i="29"/>
  <c r="D135" i="29"/>
  <c r="H134" i="29"/>
  <c r="D134" i="29"/>
  <c r="H133" i="29"/>
  <c r="D133" i="29"/>
  <c r="H132" i="29"/>
  <c r="I132" i="29" s="1"/>
  <c r="D132" i="29"/>
  <c r="H131" i="29"/>
  <c r="D131" i="29"/>
  <c r="H130" i="29"/>
  <c r="D130" i="29"/>
  <c r="H129" i="29"/>
  <c r="D129" i="29"/>
  <c r="H128" i="29"/>
  <c r="D128" i="29"/>
  <c r="H127" i="29"/>
  <c r="I128" i="29" s="1"/>
  <c r="D127" i="29"/>
  <c r="H126" i="29"/>
  <c r="D126" i="29"/>
  <c r="H125" i="29"/>
  <c r="D125" i="29"/>
  <c r="H124" i="29"/>
  <c r="D124" i="29"/>
  <c r="H123" i="29"/>
  <c r="D123" i="29"/>
  <c r="H122" i="29"/>
  <c r="D122" i="29"/>
  <c r="H121" i="29"/>
  <c r="D121" i="29"/>
  <c r="H120" i="29"/>
  <c r="D120" i="29"/>
  <c r="H119" i="29"/>
  <c r="I119" i="29" s="1"/>
  <c r="D119" i="29"/>
  <c r="H118" i="29"/>
  <c r="D118" i="29"/>
  <c r="H117" i="29"/>
  <c r="D117" i="29"/>
  <c r="H116" i="29"/>
  <c r="D116" i="29"/>
  <c r="H115" i="29"/>
  <c r="D115" i="29"/>
  <c r="H114" i="29"/>
  <c r="D114" i="29"/>
  <c r="H113" i="29"/>
  <c r="D113" i="29"/>
  <c r="H112" i="29"/>
  <c r="D112" i="29"/>
  <c r="H111" i="29"/>
  <c r="D111" i="29"/>
  <c r="H110" i="29"/>
  <c r="D110" i="29"/>
  <c r="H109" i="29"/>
  <c r="D109" i="29"/>
  <c r="H108" i="29"/>
  <c r="D108" i="29"/>
  <c r="H107" i="29"/>
  <c r="D107" i="29"/>
  <c r="H106" i="29"/>
  <c r="D106" i="29"/>
  <c r="H105" i="29"/>
  <c r="D105" i="29"/>
  <c r="I104" i="29"/>
  <c r="H104" i="29"/>
  <c r="D104" i="29"/>
  <c r="H103" i="29"/>
  <c r="D103" i="29"/>
  <c r="H102" i="29"/>
  <c r="I102" i="29" s="1"/>
  <c r="D102" i="29"/>
  <c r="H101" i="29"/>
  <c r="D101" i="29"/>
  <c r="H100" i="29"/>
  <c r="D100" i="29"/>
  <c r="H99" i="29"/>
  <c r="D99" i="29"/>
  <c r="H98" i="29"/>
  <c r="I98" i="29" s="1"/>
  <c r="D98" i="29"/>
  <c r="H97" i="29"/>
  <c r="D97" i="29"/>
  <c r="H96" i="29"/>
  <c r="D96" i="29"/>
  <c r="H95" i="29"/>
  <c r="D95" i="29"/>
  <c r="H94" i="29"/>
  <c r="I94" i="29" s="1"/>
  <c r="D94" i="29"/>
  <c r="H93" i="29"/>
  <c r="D93" i="29"/>
  <c r="H92" i="29"/>
  <c r="D92" i="29"/>
  <c r="H91" i="29"/>
  <c r="D91" i="29"/>
  <c r="H90" i="29"/>
  <c r="I90" i="29" s="1"/>
  <c r="D90" i="29"/>
  <c r="H89" i="29"/>
  <c r="I89" i="29" s="1"/>
  <c r="D89" i="29"/>
  <c r="H88" i="29"/>
  <c r="D88" i="29"/>
  <c r="H87" i="29"/>
  <c r="D87" i="29"/>
  <c r="H86" i="29"/>
  <c r="D86" i="29"/>
  <c r="H85" i="29"/>
  <c r="I85" i="29" s="1"/>
  <c r="D85" i="29"/>
  <c r="H84" i="29"/>
  <c r="D84" i="29"/>
  <c r="H83" i="29"/>
  <c r="D83" i="29"/>
  <c r="H82" i="29"/>
  <c r="D82" i="29"/>
  <c r="H81" i="29"/>
  <c r="D81" i="29"/>
  <c r="H80" i="29"/>
  <c r="D80" i="29"/>
  <c r="H79" i="29"/>
  <c r="D79" i="29"/>
  <c r="H78" i="29"/>
  <c r="D78" i="29"/>
  <c r="H77" i="29"/>
  <c r="I77" i="29" s="1"/>
  <c r="D77" i="29"/>
  <c r="H76" i="29"/>
  <c r="D76" i="29"/>
  <c r="H75" i="29"/>
  <c r="D75" i="29"/>
  <c r="H74" i="29"/>
  <c r="D74" i="29"/>
  <c r="H73" i="29"/>
  <c r="I73" i="29" s="1"/>
  <c r="D73" i="29"/>
  <c r="H72" i="29"/>
  <c r="I72" i="29" s="1"/>
  <c r="D72" i="29"/>
  <c r="H71" i="29"/>
  <c r="D71" i="29"/>
  <c r="H70" i="29"/>
  <c r="I70" i="29" s="1"/>
  <c r="D70" i="29"/>
  <c r="H69" i="29"/>
  <c r="D69" i="29"/>
  <c r="H68" i="29"/>
  <c r="D68" i="29"/>
  <c r="H67" i="29"/>
  <c r="D67" i="29"/>
  <c r="H66" i="29"/>
  <c r="D66" i="29"/>
  <c r="H65" i="29"/>
  <c r="D65" i="29"/>
  <c r="H64" i="29"/>
  <c r="D64" i="29"/>
  <c r="H63" i="29"/>
  <c r="D63" i="29"/>
  <c r="H62" i="29"/>
  <c r="D62" i="29"/>
  <c r="H61" i="29"/>
  <c r="D61" i="29"/>
  <c r="H60" i="29"/>
  <c r="D60" i="29"/>
  <c r="H59" i="29"/>
  <c r="D59" i="29"/>
  <c r="H58" i="29"/>
  <c r="D58" i="29"/>
  <c r="H57" i="29"/>
  <c r="D57" i="29"/>
  <c r="H56" i="29"/>
  <c r="D56" i="29"/>
  <c r="H55" i="29"/>
  <c r="D55" i="29"/>
  <c r="H54" i="29"/>
  <c r="I54" i="29" s="1"/>
  <c r="D54" i="29"/>
  <c r="H53" i="29"/>
  <c r="D53" i="29"/>
  <c r="H52" i="29"/>
  <c r="D52" i="29"/>
  <c r="H51" i="29"/>
  <c r="D51" i="29"/>
  <c r="H50" i="29"/>
  <c r="D50" i="29"/>
  <c r="H49" i="29"/>
  <c r="D49" i="29"/>
  <c r="H48" i="29"/>
  <c r="D48" i="29"/>
  <c r="H47" i="29"/>
  <c r="D47" i="29"/>
  <c r="H46" i="29"/>
  <c r="D46" i="29"/>
  <c r="H45" i="29"/>
  <c r="D45" i="29"/>
  <c r="H44" i="29"/>
  <c r="D44" i="29"/>
  <c r="H43" i="29"/>
  <c r="D43" i="29"/>
  <c r="H42" i="29"/>
  <c r="D42" i="29"/>
  <c r="H41" i="29"/>
  <c r="D41" i="29"/>
  <c r="H40" i="29"/>
  <c r="D40" i="29"/>
  <c r="H39" i="29"/>
  <c r="D39" i="29"/>
  <c r="H38" i="29"/>
  <c r="D38" i="29"/>
  <c r="H37" i="29"/>
  <c r="D37" i="29"/>
  <c r="H36" i="29"/>
  <c r="D36" i="29"/>
  <c r="H35" i="29"/>
  <c r="D35" i="29"/>
  <c r="H34" i="29"/>
  <c r="D34" i="29"/>
  <c r="H33" i="29"/>
  <c r="D33" i="29"/>
  <c r="H32" i="29"/>
  <c r="D32" i="29"/>
  <c r="H31" i="29"/>
  <c r="D31" i="29"/>
  <c r="H30" i="29"/>
  <c r="D30" i="29"/>
  <c r="H29" i="29"/>
  <c r="D29" i="29"/>
  <c r="H28" i="29"/>
  <c r="D28" i="29"/>
  <c r="H27" i="29"/>
  <c r="D27" i="29"/>
  <c r="H26" i="29"/>
  <c r="D26" i="29"/>
  <c r="H25" i="29"/>
  <c r="D25" i="29"/>
  <c r="H24" i="29"/>
  <c r="D24" i="29"/>
  <c r="H23" i="29"/>
  <c r="D23" i="29"/>
  <c r="H22" i="29"/>
  <c r="D22" i="29"/>
  <c r="H21" i="29"/>
  <c r="D21" i="29"/>
  <c r="H20" i="29"/>
  <c r="D20" i="29"/>
  <c r="H19" i="29"/>
  <c r="D19" i="29"/>
  <c r="H18" i="29"/>
  <c r="I19" i="29" s="1"/>
  <c r="D18" i="29"/>
  <c r="H17" i="29"/>
  <c r="D17" i="29"/>
  <c r="H16" i="29"/>
  <c r="I16" i="29" s="1"/>
  <c r="D16" i="29"/>
  <c r="H15" i="29"/>
  <c r="D15" i="29"/>
  <c r="H14" i="29"/>
  <c r="D14" i="29"/>
  <c r="H13" i="29"/>
  <c r="D13" i="29"/>
  <c r="H12" i="29"/>
  <c r="I12" i="29" s="1"/>
  <c r="D12" i="29"/>
  <c r="H11" i="29"/>
  <c r="D11" i="29"/>
  <c r="H10" i="29"/>
  <c r="D10" i="29"/>
  <c r="H9" i="29"/>
  <c r="D9" i="29"/>
  <c r="H8" i="29"/>
  <c r="D8" i="29"/>
  <c r="D7" i="29"/>
  <c r="D6" i="29"/>
  <c r="D5" i="29"/>
  <c r="D4" i="29"/>
  <c r="D3" i="29"/>
  <c r="G2" i="29"/>
  <c r="D259" i="28"/>
  <c r="D260" i="28" s="1"/>
  <c r="L258" i="28"/>
  <c r="Q258" i="28" s="1"/>
  <c r="V258" i="28" s="1"/>
  <c r="H256" i="28"/>
  <c r="D256" i="28"/>
  <c r="H255" i="28"/>
  <c r="D255" i="28"/>
  <c r="H254" i="28"/>
  <c r="D254" i="28"/>
  <c r="H253" i="28"/>
  <c r="I253" i="28" s="1"/>
  <c r="D253" i="28"/>
  <c r="H252" i="28"/>
  <c r="D252" i="28"/>
  <c r="H251" i="28"/>
  <c r="D251" i="28"/>
  <c r="H250" i="28"/>
  <c r="D250" i="28"/>
  <c r="H249" i="28"/>
  <c r="D249" i="28"/>
  <c r="H248" i="28"/>
  <c r="D248" i="28"/>
  <c r="H247" i="28"/>
  <c r="D247" i="28"/>
  <c r="H246" i="28"/>
  <c r="I246" i="28" s="1"/>
  <c r="D246" i="28"/>
  <c r="H245" i="28"/>
  <c r="D245" i="28"/>
  <c r="H244" i="28"/>
  <c r="D244" i="28"/>
  <c r="H243" i="28"/>
  <c r="I243" i="28" s="1"/>
  <c r="D243" i="28"/>
  <c r="H242" i="28"/>
  <c r="D242" i="28"/>
  <c r="H241" i="28"/>
  <c r="D241" i="28"/>
  <c r="H240" i="28"/>
  <c r="D240" i="28"/>
  <c r="H239" i="28"/>
  <c r="I239" i="28" s="1"/>
  <c r="D239" i="28"/>
  <c r="H238" i="28"/>
  <c r="D238" i="28"/>
  <c r="H237" i="28"/>
  <c r="D237" i="28"/>
  <c r="H236" i="28"/>
  <c r="D236" i="28"/>
  <c r="H235" i="28"/>
  <c r="I235" i="28" s="1"/>
  <c r="D235" i="28"/>
  <c r="H234" i="28"/>
  <c r="D234" i="28"/>
  <c r="H233" i="28"/>
  <c r="I233" i="28" s="1"/>
  <c r="D233" i="28"/>
  <c r="H232" i="28"/>
  <c r="D232" i="28"/>
  <c r="H231" i="28"/>
  <c r="D231" i="28"/>
  <c r="H230" i="28"/>
  <c r="D230" i="28"/>
  <c r="H229" i="28"/>
  <c r="D229" i="28"/>
  <c r="H228" i="28"/>
  <c r="D228" i="28"/>
  <c r="H227" i="28"/>
  <c r="D227" i="28"/>
  <c r="H226" i="28"/>
  <c r="D226" i="28"/>
  <c r="H225" i="28"/>
  <c r="D225" i="28"/>
  <c r="H224" i="28"/>
  <c r="D224" i="28"/>
  <c r="H223" i="28"/>
  <c r="D223" i="28"/>
  <c r="H222" i="28"/>
  <c r="D222" i="28"/>
  <c r="H221" i="28"/>
  <c r="D221" i="28"/>
  <c r="H220" i="28"/>
  <c r="D220" i="28"/>
  <c r="H219" i="28"/>
  <c r="D219" i="28"/>
  <c r="H218" i="28"/>
  <c r="D218" i="28"/>
  <c r="H217" i="28"/>
  <c r="D217" i="28"/>
  <c r="H216" i="28"/>
  <c r="D216" i="28"/>
  <c r="H215" i="28"/>
  <c r="D215" i="28"/>
  <c r="H214" i="28"/>
  <c r="D214" i="28"/>
  <c r="H213" i="28"/>
  <c r="D213" i="28"/>
  <c r="H212" i="28"/>
  <c r="D212" i="28"/>
  <c r="H211" i="28"/>
  <c r="D211" i="28"/>
  <c r="H210" i="28"/>
  <c r="D210" i="28"/>
  <c r="H209" i="28"/>
  <c r="D209" i="28"/>
  <c r="H208" i="28"/>
  <c r="D208" i="28"/>
  <c r="H207" i="28"/>
  <c r="D207" i="28"/>
  <c r="H206" i="28"/>
  <c r="D206" i="28"/>
  <c r="H205" i="28"/>
  <c r="D205" i="28"/>
  <c r="H204" i="28"/>
  <c r="D204" i="28"/>
  <c r="H203" i="28"/>
  <c r="D203" i="28"/>
  <c r="H202" i="28"/>
  <c r="D202" i="28"/>
  <c r="H201" i="28"/>
  <c r="D201" i="28"/>
  <c r="H200" i="28"/>
  <c r="D200" i="28"/>
  <c r="H199" i="28"/>
  <c r="D199" i="28"/>
  <c r="H198" i="28"/>
  <c r="D198" i="28"/>
  <c r="H197" i="28"/>
  <c r="D197" i="28"/>
  <c r="H196" i="28"/>
  <c r="D196" i="28"/>
  <c r="H195" i="28"/>
  <c r="D195" i="28"/>
  <c r="H194" i="28"/>
  <c r="D194" i="28"/>
  <c r="H193" i="28"/>
  <c r="I193" i="28" s="1"/>
  <c r="D193" i="28"/>
  <c r="H192" i="28"/>
  <c r="D192" i="28"/>
  <c r="H191" i="28"/>
  <c r="D191" i="28"/>
  <c r="H190" i="28"/>
  <c r="D190" i="28"/>
  <c r="H189" i="28"/>
  <c r="I189" i="28" s="1"/>
  <c r="D189" i="28"/>
  <c r="H188" i="28"/>
  <c r="D188" i="28"/>
  <c r="H187" i="28"/>
  <c r="D187" i="28"/>
  <c r="H186" i="28"/>
  <c r="D186" i="28"/>
  <c r="H185" i="28"/>
  <c r="I185" i="28" s="1"/>
  <c r="D185" i="28"/>
  <c r="H184" i="28"/>
  <c r="D184" i="28"/>
  <c r="H183" i="28"/>
  <c r="D183" i="28"/>
  <c r="H182" i="28"/>
  <c r="D182" i="28"/>
  <c r="H181" i="28"/>
  <c r="I181" i="28" s="1"/>
  <c r="D181" i="28"/>
  <c r="H180" i="28"/>
  <c r="D180" i="28"/>
  <c r="H179" i="28"/>
  <c r="D179" i="28"/>
  <c r="H178" i="28"/>
  <c r="D178" i="28"/>
  <c r="H177" i="28"/>
  <c r="I177" i="28" s="1"/>
  <c r="D177" i="28"/>
  <c r="H176" i="28"/>
  <c r="D176" i="28"/>
  <c r="H175" i="28"/>
  <c r="D175" i="28"/>
  <c r="H174" i="28"/>
  <c r="D174" i="28"/>
  <c r="H173" i="28"/>
  <c r="I173" i="28" s="1"/>
  <c r="D173" i="28"/>
  <c r="H172" i="28"/>
  <c r="D172" i="28"/>
  <c r="H171" i="28"/>
  <c r="D171" i="28"/>
  <c r="H170" i="28"/>
  <c r="D170" i="28"/>
  <c r="H169" i="28"/>
  <c r="D169" i="28"/>
  <c r="H168" i="28"/>
  <c r="D168" i="28"/>
  <c r="H167" i="28"/>
  <c r="D167" i="28"/>
  <c r="H166" i="28"/>
  <c r="D166" i="28"/>
  <c r="H165" i="28"/>
  <c r="D165" i="28"/>
  <c r="H164" i="28"/>
  <c r="I164" i="28" s="1"/>
  <c r="D164" i="28"/>
  <c r="H163" i="28"/>
  <c r="D163" i="28"/>
  <c r="H162" i="28"/>
  <c r="D162" i="28"/>
  <c r="H161" i="28"/>
  <c r="D161" i="28"/>
  <c r="H160" i="28"/>
  <c r="D160" i="28"/>
  <c r="H159" i="28"/>
  <c r="D159" i="28"/>
  <c r="H158" i="28"/>
  <c r="D158" i="28"/>
  <c r="H157" i="28"/>
  <c r="D157" i="28"/>
  <c r="H156" i="28"/>
  <c r="D156" i="28"/>
  <c r="H155" i="28"/>
  <c r="D155" i="28"/>
  <c r="H154" i="28"/>
  <c r="D154" i="28"/>
  <c r="H153" i="28"/>
  <c r="D153" i="28"/>
  <c r="H152" i="28"/>
  <c r="D152" i="28"/>
  <c r="H151" i="28"/>
  <c r="D151" i="28"/>
  <c r="H150" i="28"/>
  <c r="D150" i="28"/>
  <c r="H149" i="28"/>
  <c r="D149" i="28"/>
  <c r="H148" i="28"/>
  <c r="D148" i="28"/>
  <c r="H147" i="28"/>
  <c r="D147" i="28"/>
  <c r="H146" i="28"/>
  <c r="D146" i="28"/>
  <c r="H145" i="28"/>
  <c r="D145" i="28"/>
  <c r="H144" i="28"/>
  <c r="D144" i="28"/>
  <c r="H143" i="28"/>
  <c r="D143" i="28"/>
  <c r="H142" i="28"/>
  <c r="D142" i="28"/>
  <c r="H141" i="28"/>
  <c r="D141" i="28"/>
  <c r="H140" i="28"/>
  <c r="I140" i="28" s="1"/>
  <c r="D140" i="28"/>
  <c r="H139" i="28"/>
  <c r="D139" i="28"/>
  <c r="H138" i="28"/>
  <c r="D138" i="28"/>
  <c r="H137" i="28"/>
  <c r="D137" i="28"/>
  <c r="H136" i="28"/>
  <c r="D136" i="28"/>
  <c r="H135" i="28"/>
  <c r="D135" i="28"/>
  <c r="H134" i="28"/>
  <c r="D134" i="28"/>
  <c r="H133" i="28"/>
  <c r="D133" i="28"/>
  <c r="H132" i="28"/>
  <c r="D132" i="28"/>
  <c r="H131" i="28"/>
  <c r="D131" i="28"/>
  <c r="H130" i="28"/>
  <c r="D130" i="28"/>
  <c r="H129" i="28"/>
  <c r="D129" i="28"/>
  <c r="H128" i="28"/>
  <c r="D128" i="28"/>
  <c r="H127" i="28"/>
  <c r="D127" i="28"/>
  <c r="H126" i="28"/>
  <c r="D126" i="28"/>
  <c r="H125" i="28"/>
  <c r="D125" i="28"/>
  <c r="H124" i="28"/>
  <c r="D124" i="28"/>
  <c r="H123" i="28"/>
  <c r="D123" i="28"/>
  <c r="H122" i="28"/>
  <c r="D122" i="28"/>
  <c r="H121" i="28"/>
  <c r="D121" i="28"/>
  <c r="H120" i="28"/>
  <c r="D120" i="28"/>
  <c r="H119" i="28"/>
  <c r="D119" i="28"/>
  <c r="H118" i="28"/>
  <c r="D118" i="28"/>
  <c r="H117" i="28"/>
  <c r="D117" i="28"/>
  <c r="H116" i="28"/>
  <c r="D116" i="28"/>
  <c r="H115" i="28"/>
  <c r="D115" i="28"/>
  <c r="H114" i="28"/>
  <c r="D114" i="28"/>
  <c r="H113" i="28"/>
  <c r="D113" i="28"/>
  <c r="H112" i="28"/>
  <c r="D112" i="28"/>
  <c r="H111" i="28"/>
  <c r="D111" i="28"/>
  <c r="H110" i="28"/>
  <c r="D110" i="28"/>
  <c r="H109" i="28"/>
  <c r="D109" i="28"/>
  <c r="H108" i="28"/>
  <c r="D108" i="28"/>
  <c r="H107" i="28"/>
  <c r="D107" i="28"/>
  <c r="H106" i="28"/>
  <c r="D106" i="28"/>
  <c r="H105" i="28"/>
  <c r="D105" i="28"/>
  <c r="H104" i="28"/>
  <c r="I104" i="28" s="1"/>
  <c r="D104" i="28"/>
  <c r="H103" i="28"/>
  <c r="D103" i="28"/>
  <c r="H102" i="28"/>
  <c r="D102" i="28"/>
  <c r="H101" i="28"/>
  <c r="D101" i="28"/>
  <c r="H100" i="28"/>
  <c r="D100" i="28"/>
  <c r="H99" i="28"/>
  <c r="D99" i="28"/>
  <c r="H98" i="28"/>
  <c r="D98" i="28"/>
  <c r="H97" i="28"/>
  <c r="I97" i="28" s="1"/>
  <c r="D97" i="28"/>
  <c r="H96" i="28"/>
  <c r="D96" i="28"/>
  <c r="H95" i="28"/>
  <c r="D95" i="28"/>
  <c r="H94" i="28"/>
  <c r="D94" i="28"/>
  <c r="H93" i="28"/>
  <c r="I93" i="28" s="1"/>
  <c r="D93" i="28"/>
  <c r="H92" i="28"/>
  <c r="D92" i="28"/>
  <c r="H91" i="28"/>
  <c r="I92" i="28" s="1"/>
  <c r="D91" i="28"/>
  <c r="H90" i="28"/>
  <c r="D90" i="28"/>
  <c r="H89" i="28"/>
  <c r="D89" i="28"/>
  <c r="H88" i="28"/>
  <c r="D88" i="28"/>
  <c r="H87" i="28"/>
  <c r="D87" i="28"/>
  <c r="H86" i="28"/>
  <c r="D86" i="28"/>
  <c r="H85" i="28"/>
  <c r="I85" i="28" s="1"/>
  <c r="D85" i="28"/>
  <c r="H84" i="28"/>
  <c r="D84" i="28"/>
  <c r="H83" i="28"/>
  <c r="D83" i="28"/>
  <c r="H82" i="28"/>
  <c r="D82" i="28"/>
  <c r="H81" i="28"/>
  <c r="I81" i="28" s="1"/>
  <c r="D81" i="28"/>
  <c r="H80" i="28"/>
  <c r="D80" i="28"/>
  <c r="H79" i="28"/>
  <c r="I80" i="28" s="1"/>
  <c r="D79" i="28"/>
  <c r="H78" i="28"/>
  <c r="D78" i="28"/>
  <c r="H77" i="28"/>
  <c r="D77" i="28"/>
  <c r="H76" i="28"/>
  <c r="D76" i="28"/>
  <c r="H75" i="28"/>
  <c r="D75" i="28"/>
  <c r="H74" i="28"/>
  <c r="D74" i="28"/>
  <c r="H73" i="28"/>
  <c r="D73" i="28"/>
  <c r="H72" i="28"/>
  <c r="D72" i="28"/>
  <c r="H71" i="28"/>
  <c r="D71" i="28"/>
  <c r="H70" i="28"/>
  <c r="D70" i="28"/>
  <c r="H69" i="28"/>
  <c r="D69" i="28"/>
  <c r="H68" i="28"/>
  <c r="D68" i="28"/>
  <c r="H67" i="28"/>
  <c r="D67" i="28"/>
  <c r="H66" i="28"/>
  <c r="D66" i="28"/>
  <c r="H65" i="28"/>
  <c r="I65" i="28" s="1"/>
  <c r="D65" i="28"/>
  <c r="H64" i="28"/>
  <c r="D64" i="28"/>
  <c r="H63" i="28"/>
  <c r="D63" i="28"/>
  <c r="H62" i="28"/>
  <c r="D62" i="28"/>
  <c r="H61" i="28"/>
  <c r="I61" i="28" s="1"/>
  <c r="D61" i="28"/>
  <c r="H60" i="28"/>
  <c r="D60" i="28"/>
  <c r="H59" i="28"/>
  <c r="D59" i="28"/>
  <c r="H58" i="28"/>
  <c r="D58" i="28"/>
  <c r="H57" i="28"/>
  <c r="I57" i="28" s="1"/>
  <c r="D57" i="28"/>
  <c r="H56" i="28"/>
  <c r="D56" i="28"/>
  <c r="H55" i="28"/>
  <c r="D55" i="28"/>
  <c r="H54" i="28"/>
  <c r="I55" i="28" s="1"/>
  <c r="D54" i="28"/>
  <c r="H53" i="28"/>
  <c r="D53" i="28"/>
  <c r="H52" i="28"/>
  <c r="D52" i="28"/>
  <c r="H51" i="28"/>
  <c r="D51" i="28"/>
  <c r="H50" i="28"/>
  <c r="D50" i="28"/>
  <c r="H49" i="28"/>
  <c r="D49" i="28"/>
  <c r="H48" i="28"/>
  <c r="D48" i="28"/>
  <c r="H47" i="28"/>
  <c r="D47" i="28"/>
  <c r="H46" i="28"/>
  <c r="D46" i="28"/>
  <c r="H45" i="28"/>
  <c r="D45" i="28"/>
  <c r="H44" i="28"/>
  <c r="D44" i="28"/>
  <c r="H43" i="28"/>
  <c r="D43" i="28"/>
  <c r="H42" i="28"/>
  <c r="D42" i="28"/>
  <c r="H41" i="28"/>
  <c r="D41" i="28"/>
  <c r="H40" i="28"/>
  <c r="D40" i="28"/>
  <c r="H39" i="28"/>
  <c r="D39" i="28"/>
  <c r="H38" i="28"/>
  <c r="D38" i="28"/>
  <c r="H37" i="28"/>
  <c r="D37" i="28"/>
  <c r="H36" i="28"/>
  <c r="D36" i="28"/>
  <c r="H35" i="28"/>
  <c r="D35" i="28"/>
  <c r="H34" i="28"/>
  <c r="D34" i="28"/>
  <c r="H33" i="28"/>
  <c r="D33" i="28"/>
  <c r="H32" i="28"/>
  <c r="D32" i="28"/>
  <c r="H31" i="28"/>
  <c r="D31" i="28"/>
  <c r="H30" i="28"/>
  <c r="D30" i="28"/>
  <c r="H29" i="28"/>
  <c r="D29" i="28"/>
  <c r="H28" i="28"/>
  <c r="I28" i="28" s="1"/>
  <c r="D28" i="28"/>
  <c r="H27" i="28"/>
  <c r="D27" i="28"/>
  <c r="H26" i="28"/>
  <c r="D26" i="28"/>
  <c r="H25" i="28"/>
  <c r="D25" i="28"/>
  <c r="H24" i="28"/>
  <c r="D24" i="28"/>
  <c r="H23" i="28"/>
  <c r="D23" i="28"/>
  <c r="H22" i="28"/>
  <c r="D22" i="28"/>
  <c r="H21" i="28"/>
  <c r="I21" i="28" s="1"/>
  <c r="D21" i="28"/>
  <c r="H20" i="28"/>
  <c r="D20" i="28"/>
  <c r="H19" i="28"/>
  <c r="D19" i="28"/>
  <c r="H18" i="28"/>
  <c r="D18" i="28"/>
  <c r="H17" i="28"/>
  <c r="I17" i="28" s="1"/>
  <c r="D17" i="28"/>
  <c r="H16" i="28"/>
  <c r="D16" i="28"/>
  <c r="H15" i="28"/>
  <c r="D15" i="28"/>
  <c r="H14" i="28"/>
  <c r="D14" i="28"/>
  <c r="H13" i="28"/>
  <c r="I13" i="28" s="1"/>
  <c r="D13" i="28"/>
  <c r="H12" i="28"/>
  <c r="D12" i="28"/>
  <c r="H11" i="28"/>
  <c r="D11" i="28"/>
  <c r="H10" i="28"/>
  <c r="D10" i="28"/>
  <c r="H9" i="28"/>
  <c r="I9" i="28" s="1"/>
  <c r="D9" i="28"/>
  <c r="H8" i="28"/>
  <c r="D8" i="28"/>
  <c r="D7" i="28"/>
  <c r="D6" i="28"/>
  <c r="D5" i="28"/>
  <c r="D4" i="28"/>
  <c r="G3" i="28"/>
  <c r="G4" i="28" s="1"/>
  <c r="D3" i="28"/>
  <c r="G2" i="28"/>
  <c r="F21" i="28" s="1"/>
  <c r="I237" i="28" l="1"/>
  <c r="I20" i="29"/>
  <c r="I88" i="29"/>
  <c r="I143" i="29"/>
  <c r="I167" i="29"/>
  <c r="I172" i="29"/>
  <c r="I170" i="28"/>
  <c r="I250" i="28"/>
  <c r="I254" i="28"/>
  <c r="I9" i="29"/>
  <c r="I161" i="29"/>
  <c r="I164" i="29"/>
  <c r="I168" i="29"/>
  <c r="I255" i="29"/>
  <c r="I126" i="28"/>
  <c r="I87" i="28"/>
  <c r="I111" i="28"/>
  <c r="I171" i="28"/>
  <c r="I199" i="28"/>
  <c r="I203" i="28"/>
  <c r="I211" i="28"/>
  <c r="I125" i="29"/>
  <c r="I129" i="29"/>
  <c r="I208" i="29"/>
  <c r="I98" i="28"/>
  <c r="I134" i="28"/>
  <c r="I158" i="28"/>
  <c r="I120" i="29"/>
  <c r="I215" i="29"/>
  <c r="I173" i="29"/>
  <c r="I166" i="28"/>
  <c r="I210" i="28"/>
  <c r="I68" i="28"/>
  <c r="I125" i="28"/>
  <c r="I129" i="28"/>
  <c r="I133" i="28"/>
  <c r="I137" i="28"/>
  <c r="I157" i="28"/>
  <c r="I168" i="28"/>
  <c r="I225" i="28"/>
  <c r="I111" i="29"/>
  <c r="I123" i="29"/>
  <c r="I218" i="29"/>
  <c r="I229" i="29"/>
  <c r="I124" i="29"/>
  <c r="I244" i="28"/>
  <c r="I252" i="28"/>
  <c r="I11" i="29"/>
  <c r="I55" i="29"/>
  <c r="I134" i="29"/>
  <c r="I158" i="29"/>
  <c r="I174" i="29"/>
  <c r="N2" i="28"/>
  <c r="K2" i="28" s="1"/>
  <c r="L2" i="28" s="1"/>
  <c r="S2" i="28" s="1"/>
  <c r="P2" i="28" s="1"/>
  <c r="Q2" i="28" s="1"/>
  <c r="X2" i="28" s="1"/>
  <c r="U2" i="28" s="1"/>
  <c r="V2" i="28" s="1"/>
  <c r="I108" i="28"/>
  <c r="I120" i="28"/>
  <c r="I88" i="28"/>
  <c r="I144" i="28"/>
  <c r="I148" i="28"/>
  <c r="I155" i="28"/>
  <c r="I167" i="28"/>
  <c r="I47" i="29"/>
  <c r="I51" i="29"/>
  <c r="I117" i="29"/>
  <c r="I152" i="29"/>
  <c r="I10" i="28"/>
  <c r="I14" i="28"/>
  <c r="I18" i="28"/>
  <c r="I105" i="28"/>
  <c r="I109" i="28"/>
  <c r="I113" i="28"/>
  <c r="I117" i="28"/>
  <c r="I228" i="28"/>
  <c r="I251" i="28"/>
  <c r="I56" i="29"/>
  <c r="I60" i="29"/>
  <c r="I64" i="29"/>
  <c r="I68" i="29"/>
  <c r="I133" i="29"/>
  <c r="I194" i="29"/>
  <c r="I198" i="29"/>
  <c r="I202" i="29"/>
  <c r="I206" i="29"/>
  <c r="I124" i="28"/>
  <c r="I71" i="28"/>
  <c r="I74" i="28"/>
  <c r="I78" i="28"/>
  <c r="I90" i="28"/>
  <c r="I94" i="28"/>
  <c r="I165" i="28"/>
  <c r="I25" i="29"/>
  <c r="I29" i="29"/>
  <c r="I33" i="29"/>
  <c r="I37" i="29"/>
  <c r="I41" i="29"/>
  <c r="I45" i="29"/>
  <c r="I53" i="29"/>
  <c r="I80" i="29"/>
  <c r="I145" i="29"/>
  <c r="I175" i="29"/>
  <c r="I223" i="29"/>
  <c r="I11" i="28"/>
  <c r="I15" i="28"/>
  <c r="I19" i="28"/>
  <c r="I64" i="28"/>
  <c r="I102" i="28"/>
  <c r="I169" i="28"/>
  <c r="I202" i="28"/>
  <c r="I209" i="28"/>
  <c r="I234" i="28"/>
  <c r="I10" i="29"/>
  <c r="I96" i="29"/>
  <c r="I101" i="29"/>
  <c r="I142" i="29"/>
  <c r="I196" i="29"/>
  <c r="I12" i="28"/>
  <c r="I54" i="28"/>
  <c r="I132" i="28"/>
  <c r="I156" i="28"/>
  <c r="I214" i="28"/>
  <c r="I25" i="28"/>
  <c r="I41" i="28"/>
  <c r="I47" i="28"/>
  <c r="I49" i="28"/>
  <c r="I51" i="28"/>
  <c r="I53" i="28"/>
  <c r="I58" i="28"/>
  <c r="I69" i="28"/>
  <c r="I72" i="28"/>
  <c r="I100" i="28"/>
  <c r="I107" i="28"/>
  <c r="I118" i="28"/>
  <c r="I128" i="28"/>
  <c r="I142" i="28"/>
  <c r="I145" i="28"/>
  <c r="I149" i="28"/>
  <c r="I172" i="28"/>
  <c r="I176" i="28"/>
  <c r="I180" i="28"/>
  <c r="I184" i="28"/>
  <c r="I188" i="28"/>
  <c r="I192" i="28"/>
  <c r="I196" i="28"/>
  <c r="I200" i="28"/>
  <c r="I204" i="28"/>
  <c r="I213" i="28"/>
  <c r="I215" i="28"/>
  <c r="I218" i="28"/>
  <c r="I221" i="28"/>
  <c r="I223" i="28"/>
  <c r="I226" i="28"/>
  <c r="I247" i="28"/>
  <c r="I256" i="28"/>
  <c r="I16" i="28"/>
  <c r="I20" i="28"/>
  <c r="I63" i="28"/>
  <c r="I79" i="28"/>
  <c r="I91" i="28"/>
  <c r="I119" i="28"/>
  <c r="I141" i="28"/>
  <c r="I56" i="28"/>
  <c r="I66" i="28"/>
  <c r="I73" i="28"/>
  <c r="I76" i="28"/>
  <c r="I77" i="28"/>
  <c r="I82" i="28"/>
  <c r="I89" i="28"/>
  <c r="I99" i="28"/>
  <c r="I101" i="28"/>
  <c r="I123" i="28"/>
  <c r="I150" i="28"/>
  <c r="I154" i="28"/>
  <c r="I159" i="28"/>
  <c r="I212" i="28"/>
  <c r="I227" i="28"/>
  <c r="I229" i="28"/>
  <c r="I236" i="28"/>
  <c r="I241" i="28"/>
  <c r="I242" i="28"/>
  <c r="I245" i="28"/>
  <c r="I15" i="29"/>
  <c r="I14" i="29"/>
  <c r="I18" i="29"/>
  <c r="I21" i="29"/>
  <c r="I81" i="29"/>
  <c r="I105" i="29"/>
  <c r="I122" i="29"/>
  <c r="I127" i="29"/>
  <c r="I149" i="29"/>
  <c r="I165" i="29"/>
  <c r="I13" i="29"/>
  <c r="I17" i="29"/>
  <c r="I57" i="29"/>
  <c r="I59" i="29"/>
  <c r="I61" i="29"/>
  <c r="I63" i="29"/>
  <c r="I67" i="29"/>
  <c r="I69" i="29"/>
  <c r="I74" i="29"/>
  <c r="I78" i="29"/>
  <c r="I93" i="29"/>
  <c r="I106" i="29"/>
  <c r="I109" i="29"/>
  <c r="I121" i="29"/>
  <c r="I126" i="29"/>
  <c r="I136" i="29"/>
  <c r="I137" i="29"/>
  <c r="I170" i="29"/>
  <c r="I183" i="29"/>
  <c r="I186" i="29"/>
  <c r="I193" i="29"/>
  <c r="I214" i="29"/>
  <c r="I219" i="29"/>
  <c r="I220" i="29"/>
  <c r="I22" i="29"/>
  <c r="I24" i="29"/>
  <c r="I26" i="29"/>
  <c r="I28" i="29"/>
  <c r="I30" i="29"/>
  <c r="I32" i="29"/>
  <c r="I34" i="29"/>
  <c r="I36" i="29"/>
  <c r="I38" i="29"/>
  <c r="I40" i="29"/>
  <c r="I42" i="29"/>
  <c r="I44" i="29"/>
  <c r="I48" i="29"/>
  <c r="I52" i="29"/>
  <c r="I71" i="29"/>
  <c r="I82" i="29"/>
  <c r="I86" i="29"/>
  <c r="I97" i="29"/>
  <c r="I110" i="29"/>
  <c r="I112" i="29"/>
  <c r="I115" i="29"/>
  <c r="I116" i="29"/>
  <c r="I118" i="29"/>
  <c r="I141" i="29"/>
  <c r="I144" i="29"/>
  <c r="I150" i="29"/>
  <c r="I153" i="29"/>
  <c r="I157" i="29"/>
  <c r="I159" i="29"/>
  <c r="I169" i="29"/>
  <c r="I171" i="29"/>
  <c r="I176" i="29"/>
  <c r="I178" i="29"/>
  <c r="I195" i="29"/>
  <c r="I197" i="29"/>
  <c r="I199" i="29"/>
  <c r="I201" i="29"/>
  <c r="I204" i="29"/>
  <c r="I205" i="29"/>
  <c r="I207" i="29"/>
  <c r="I222" i="29"/>
  <c r="I224" i="29"/>
  <c r="I230" i="29"/>
  <c r="I233" i="29"/>
  <c r="I237" i="29"/>
  <c r="I241" i="29"/>
  <c r="I243" i="29"/>
  <c r="I245" i="29"/>
  <c r="I247" i="29"/>
  <c r="I249" i="29"/>
  <c r="I251" i="29"/>
  <c r="I253" i="29"/>
  <c r="F21" i="29"/>
  <c r="G3" i="29"/>
  <c r="N2" i="29"/>
  <c r="K2" i="29" s="1"/>
  <c r="L2" i="29" s="1"/>
  <c r="S2" i="29" s="1"/>
  <c r="P2" i="29" s="1"/>
  <c r="Q2" i="29" s="1"/>
  <c r="X2" i="29" s="1"/>
  <c r="U2" i="29" s="1"/>
  <c r="V2" i="29" s="1"/>
  <c r="I49" i="29"/>
  <c r="I50" i="29"/>
  <c r="I100" i="29"/>
  <c r="I99" i="29"/>
  <c r="I65" i="29"/>
  <c r="I66" i="29"/>
  <c r="I84" i="29"/>
  <c r="I83" i="29"/>
  <c r="I23" i="29"/>
  <c r="I27" i="29"/>
  <c r="I31" i="29"/>
  <c r="I35" i="29"/>
  <c r="I39" i="29"/>
  <c r="I43" i="29"/>
  <c r="I58" i="29"/>
  <c r="I87" i="29"/>
  <c r="I103" i="29"/>
  <c r="I46" i="29"/>
  <c r="I62" i="29"/>
  <c r="I75" i="29"/>
  <c r="I76" i="29"/>
  <c r="I92" i="29"/>
  <c r="I91" i="29"/>
  <c r="I108" i="29"/>
  <c r="I107" i="29"/>
  <c r="I113" i="29"/>
  <c r="I114" i="29"/>
  <c r="I79" i="29"/>
  <c r="I95" i="29"/>
  <c r="I154" i="29"/>
  <c r="I155" i="29"/>
  <c r="I191" i="29"/>
  <c r="I192" i="29"/>
  <c r="I210" i="29"/>
  <c r="I211" i="29"/>
  <c r="I185" i="29"/>
  <c r="I184" i="29"/>
  <c r="I138" i="29"/>
  <c r="I139" i="29"/>
  <c r="I187" i="29"/>
  <c r="I188" i="29"/>
  <c r="I130" i="29"/>
  <c r="I131" i="29"/>
  <c r="I135" i="29"/>
  <c r="I146" i="29"/>
  <c r="I147" i="29"/>
  <c r="I151" i="29"/>
  <c r="I162" i="29"/>
  <c r="I163" i="29"/>
  <c r="I239" i="29"/>
  <c r="I240" i="29"/>
  <c r="I226" i="29"/>
  <c r="I225" i="29"/>
  <c r="I227" i="29"/>
  <c r="I228" i="29"/>
  <c r="I232" i="29"/>
  <c r="I231" i="29"/>
  <c r="I179" i="29"/>
  <c r="I180" i="29"/>
  <c r="I200" i="29"/>
  <c r="I203" i="29"/>
  <c r="I216" i="29"/>
  <c r="I189" i="29"/>
  <c r="I190" i="29"/>
  <c r="I242" i="29"/>
  <c r="I234" i="29"/>
  <c r="I235" i="29"/>
  <c r="I217" i="29"/>
  <c r="I248" i="29"/>
  <c r="I250" i="29"/>
  <c r="I246" i="29"/>
  <c r="I254" i="29"/>
  <c r="I244" i="29"/>
  <c r="I252" i="29"/>
  <c r="G5" i="28"/>
  <c r="N4" i="28"/>
  <c r="K4" i="28" s="1"/>
  <c r="L4" i="28" s="1"/>
  <c r="S4" i="28" s="1"/>
  <c r="P4" i="28" s="1"/>
  <c r="Q4" i="28" s="1"/>
  <c r="X4" i="28" s="1"/>
  <c r="U4" i="28" s="1"/>
  <c r="V4" i="28" s="1"/>
  <c r="G104" i="28"/>
  <c r="G105" i="28" s="1"/>
  <c r="G106" i="28" s="1"/>
  <c r="G107" i="28" s="1"/>
  <c r="G108" i="28" s="1"/>
  <c r="G109" i="28" s="1"/>
  <c r="G110" i="28" s="1"/>
  <c r="G111" i="28" s="1"/>
  <c r="G112" i="28" s="1"/>
  <c r="G113" i="28" s="1"/>
  <c r="G114" i="28" s="1"/>
  <c r="G115" i="28" s="1"/>
  <c r="G116" i="28" s="1"/>
  <c r="G117" i="28" s="1"/>
  <c r="G118" i="28" s="1"/>
  <c r="G119" i="28" s="1"/>
  <c r="G120" i="28" s="1"/>
  <c r="G121" i="28" s="1"/>
  <c r="G122" i="28" s="1"/>
  <c r="G123" i="28" s="1"/>
  <c r="G124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G165" i="28" s="1"/>
  <c r="G166" i="28" s="1"/>
  <c r="G167" i="28" s="1"/>
  <c r="G168" i="28" s="1"/>
  <c r="G169" i="28" s="1"/>
  <c r="G170" i="28" s="1"/>
  <c r="G171" i="28" s="1"/>
  <c r="G172" i="28" s="1"/>
  <c r="G173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215" i="28" s="1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F232" i="28" s="1"/>
  <c r="F233" i="28" s="1"/>
  <c r="F234" i="28" s="1"/>
  <c r="F235" i="28" s="1"/>
  <c r="F236" i="28" s="1"/>
  <c r="F237" i="28" s="1"/>
  <c r="F238" i="28" s="1"/>
  <c r="F239" i="28" s="1"/>
  <c r="F240" i="28" s="1"/>
  <c r="F241" i="28" s="1"/>
  <c r="F242" i="28" s="1"/>
  <c r="F243" i="28" s="1"/>
  <c r="F244" i="28" s="1"/>
  <c r="F245" i="28" s="1"/>
  <c r="F246" i="28" s="1"/>
  <c r="F247" i="28" s="1"/>
  <c r="F248" i="28" s="1"/>
  <c r="F249" i="28" s="1"/>
  <c r="F250" i="28" s="1"/>
  <c r="F251" i="28" s="1"/>
  <c r="F252" i="28" s="1"/>
  <c r="F253" i="28" s="1"/>
  <c r="F254" i="28" s="1"/>
  <c r="F255" i="28" s="1"/>
  <c r="G255" i="28" s="1"/>
  <c r="E259" i="28" s="1"/>
  <c r="E260" i="28" s="1"/>
  <c r="F22" i="28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G21" i="28"/>
  <c r="I50" i="28"/>
  <c r="I59" i="28"/>
  <c r="I86" i="28"/>
  <c r="I52" i="28"/>
  <c r="I83" i="28"/>
  <c r="I103" i="28"/>
  <c r="I112" i="28"/>
  <c r="I121" i="28"/>
  <c r="I122" i="28"/>
  <c r="I130" i="28"/>
  <c r="I131" i="28"/>
  <c r="I136" i="28"/>
  <c r="I135" i="28"/>
  <c r="I23" i="28"/>
  <c r="I24" i="28"/>
  <c r="I26" i="28"/>
  <c r="I27" i="28"/>
  <c r="I29" i="28"/>
  <c r="I31" i="28"/>
  <c r="I32" i="28"/>
  <c r="I34" i="28"/>
  <c r="I35" i="28"/>
  <c r="I37" i="28"/>
  <c r="I22" i="28"/>
  <c r="I30" i="28"/>
  <c r="I33" i="28"/>
  <c r="I36" i="28"/>
  <c r="I38" i="28"/>
  <c r="I39" i="28"/>
  <c r="I40" i="28"/>
  <c r="I42" i="28"/>
  <c r="I43" i="28"/>
  <c r="I44" i="28"/>
  <c r="I45" i="28"/>
  <c r="I46" i="28"/>
  <c r="I60" i="28"/>
  <c r="I70" i="28"/>
  <c r="I75" i="28"/>
  <c r="I95" i="28"/>
  <c r="I96" i="28"/>
  <c r="I110" i="28"/>
  <c r="I116" i="28"/>
  <c r="I115" i="28"/>
  <c r="N3" i="28"/>
  <c r="K3" i="28" s="1"/>
  <c r="L3" i="28" s="1"/>
  <c r="S3" i="28" s="1"/>
  <c r="P3" i="28" s="1"/>
  <c r="Q3" i="28" s="1"/>
  <c r="X3" i="28" s="1"/>
  <c r="U3" i="28" s="1"/>
  <c r="V3" i="28" s="1"/>
  <c r="I48" i="28"/>
  <c r="I62" i="28"/>
  <c r="I67" i="28"/>
  <c r="I84" i="28"/>
  <c r="I106" i="28"/>
  <c r="I146" i="28"/>
  <c r="I147" i="28"/>
  <c r="I127" i="28"/>
  <c r="I138" i="28"/>
  <c r="I139" i="28"/>
  <c r="I143" i="28"/>
  <c r="I162" i="28"/>
  <c r="I163" i="28"/>
  <c r="I152" i="28"/>
  <c r="I153" i="28"/>
  <c r="I160" i="28"/>
  <c r="I161" i="28"/>
  <c r="I182" i="28"/>
  <c r="I183" i="28"/>
  <c r="I205" i="28"/>
  <c r="I206" i="28"/>
  <c r="I114" i="28"/>
  <c r="I187" i="28"/>
  <c r="I186" i="28"/>
  <c r="I151" i="28"/>
  <c r="I174" i="28"/>
  <c r="I175" i="28"/>
  <c r="I190" i="28"/>
  <c r="I191" i="28"/>
  <c r="I198" i="28"/>
  <c r="I197" i="28"/>
  <c r="I179" i="28"/>
  <c r="I178" i="28"/>
  <c r="I195" i="28"/>
  <c r="I194" i="28"/>
  <c r="I201" i="28"/>
  <c r="I207" i="28"/>
  <c r="I208" i="28"/>
  <c r="I217" i="28"/>
  <c r="I216" i="28"/>
  <c r="I219" i="28"/>
  <c r="I220" i="28"/>
  <c r="I224" i="28"/>
  <c r="I231" i="28"/>
  <c r="I232" i="28"/>
  <c r="I222" i="28"/>
  <c r="I230" i="28"/>
  <c r="I248" i="28"/>
  <c r="I240" i="28"/>
  <c r="I249" i="28"/>
  <c r="I238" i="28"/>
  <c r="I255" i="28"/>
  <c r="F3" i="20"/>
  <c r="G4" i="29" l="1"/>
  <c r="N3" i="29"/>
  <c r="K3" i="29" s="1"/>
  <c r="L3" i="29" s="1"/>
  <c r="S3" i="29" s="1"/>
  <c r="P3" i="29" s="1"/>
  <c r="Q3" i="29" s="1"/>
  <c r="X3" i="29" s="1"/>
  <c r="U3" i="29" s="1"/>
  <c r="V3" i="29" s="1"/>
  <c r="G104" i="29"/>
  <c r="G105" i="29" s="1"/>
  <c r="G106" i="29" s="1"/>
  <c r="G107" i="29" s="1"/>
  <c r="G108" i="29" s="1"/>
  <c r="G109" i="29" s="1"/>
  <c r="G110" i="29" s="1"/>
  <c r="G111" i="29" s="1"/>
  <c r="G112" i="29" s="1"/>
  <c r="G113" i="29" s="1"/>
  <c r="G114" i="29" s="1"/>
  <c r="G115" i="29" s="1"/>
  <c r="G116" i="29" s="1"/>
  <c r="G117" i="29" s="1"/>
  <c r="G118" i="29" s="1"/>
  <c r="G119" i="29" s="1"/>
  <c r="G120" i="29" s="1"/>
  <c r="G121" i="29" s="1"/>
  <c r="G122" i="29" s="1"/>
  <c r="G123" i="29" s="1"/>
  <c r="G124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G165" i="29" s="1"/>
  <c r="G166" i="29" s="1"/>
  <c r="G167" i="29" s="1"/>
  <c r="G168" i="29" s="1"/>
  <c r="G169" i="29" s="1"/>
  <c r="G170" i="29" s="1"/>
  <c r="G171" i="29" s="1"/>
  <c r="G172" i="29" s="1"/>
  <c r="G173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F226" i="29" s="1"/>
  <c r="F227" i="29" s="1"/>
  <c r="F228" i="29" s="1"/>
  <c r="F229" i="29" s="1"/>
  <c r="F230" i="29" s="1"/>
  <c r="F231" i="29" s="1"/>
  <c r="F232" i="29" s="1"/>
  <c r="F233" i="29" s="1"/>
  <c r="F234" i="29" s="1"/>
  <c r="F235" i="29" s="1"/>
  <c r="F236" i="29" s="1"/>
  <c r="F237" i="29" s="1"/>
  <c r="F238" i="29" s="1"/>
  <c r="F239" i="29" s="1"/>
  <c r="F240" i="29" s="1"/>
  <c r="F241" i="29" s="1"/>
  <c r="F242" i="29" s="1"/>
  <c r="F243" i="29" s="1"/>
  <c r="F244" i="29" s="1"/>
  <c r="F245" i="29" s="1"/>
  <c r="F246" i="29" s="1"/>
  <c r="F247" i="29" s="1"/>
  <c r="F248" i="29" s="1"/>
  <c r="F249" i="29" s="1"/>
  <c r="F250" i="29" s="1"/>
  <c r="F251" i="29" s="1"/>
  <c r="F252" i="29" s="1"/>
  <c r="F253" i="29" s="1"/>
  <c r="F254" i="29" s="1"/>
  <c r="F255" i="29" s="1"/>
  <c r="G255" i="29" s="1"/>
  <c r="E259" i="29" s="1"/>
  <c r="E260" i="29" s="1"/>
  <c r="F22" i="29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G21" i="29"/>
  <c r="G6" i="28"/>
  <c r="N5" i="28"/>
  <c r="K5" i="28" s="1"/>
  <c r="L5" i="28" s="1"/>
  <c r="S5" i="28" s="1"/>
  <c r="P5" i="28" s="1"/>
  <c r="Q5" i="28" s="1"/>
  <c r="X5" i="28" s="1"/>
  <c r="U5" i="28" s="1"/>
  <c r="V5" i="28" s="1"/>
  <c r="K13" i="21"/>
  <c r="J13" i="21"/>
  <c r="K12" i="21"/>
  <c r="J12" i="21"/>
  <c r="K11" i="21"/>
  <c r="J11" i="21"/>
  <c r="O11" i="21"/>
  <c r="L258" i="18"/>
  <c r="Q258" i="18" s="1"/>
  <c r="V258" i="18" s="1"/>
  <c r="G2" i="18"/>
  <c r="N2" i="18" s="1"/>
  <c r="K2" i="18" s="1"/>
  <c r="L2" i="18" s="1"/>
  <c r="S2" i="18" s="1"/>
  <c r="P2" i="18" s="1"/>
  <c r="Q2" i="18" s="1"/>
  <c r="X2" i="18" s="1"/>
  <c r="U2" i="18" s="1"/>
  <c r="V2" i="18" s="1"/>
  <c r="K25" i="21"/>
  <c r="J25" i="21"/>
  <c r="K24" i="21"/>
  <c r="J24" i="21"/>
  <c r="J23" i="21"/>
  <c r="O23" i="21"/>
  <c r="K22" i="21"/>
  <c r="J22" i="21"/>
  <c r="K17" i="21"/>
  <c r="J17" i="21"/>
  <c r="J16" i="21"/>
  <c r="O16" i="21"/>
  <c r="O13" i="21"/>
  <c r="K21" i="21"/>
  <c r="J21" i="21"/>
  <c r="K20" i="21"/>
  <c r="J20" i="21"/>
  <c r="J15" i="21"/>
  <c r="O15" i="21"/>
  <c r="J14" i="21"/>
  <c r="O12" i="21"/>
  <c r="K19" i="21"/>
  <c r="J19" i="21"/>
  <c r="K18" i="21"/>
  <c r="J18" i="21"/>
  <c r="O14" i="21"/>
  <c r="B11" i="21"/>
  <c r="B2" i="21"/>
  <c r="D259" i="18"/>
  <c r="D260" i="18" s="1"/>
  <c r="E3" i="20" s="1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8" i="18"/>
  <c r="D256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I256" i="18" l="1"/>
  <c r="I248" i="18"/>
  <c r="I240" i="18"/>
  <c r="I232" i="18"/>
  <c r="G5" i="29"/>
  <c r="N4" i="29"/>
  <c r="K4" i="29" s="1"/>
  <c r="L4" i="29" s="1"/>
  <c r="S4" i="29" s="1"/>
  <c r="P4" i="29" s="1"/>
  <c r="Q4" i="29" s="1"/>
  <c r="X4" i="29" s="1"/>
  <c r="U4" i="29" s="1"/>
  <c r="V4" i="29" s="1"/>
  <c r="G7" i="28"/>
  <c r="N6" i="28"/>
  <c r="K6" i="28" s="1"/>
  <c r="L6" i="28" s="1"/>
  <c r="S6" i="28" s="1"/>
  <c r="P6" i="28" s="1"/>
  <c r="Q6" i="28" s="1"/>
  <c r="X6" i="28" s="1"/>
  <c r="U6" i="28" s="1"/>
  <c r="V6" i="28" s="1"/>
  <c r="F21" i="18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G3" i="18"/>
  <c r="N3" i="18" s="1"/>
  <c r="K3" i="18" s="1"/>
  <c r="L3" i="18" s="1"/>
  <c r="S3" i="18" s="1"/>
  <c r="P3" i="18" s="1"/>
  <c r="Q3" i="18" s="1"/>
  <c r="X3" i="18" s="1"/>
  <c r="U3" i="18" s="1"/>
  <c r="V3" i="18" s="1"/>
  <c r="I224" i="18"/>
  <c r="I216" i="18"/>
  <c r="I208" i="18"/>
  <c r="I200" i="18"/>
  <c r="I192" i="18"/>
  <c r="I184" i="18"/>
  <c r="I176" i="18"/>
  <c r="I168" i="18"/>
  <c r="I160" i="18"/>
  <c r="I152" i="18"/>
  <c r="I144" i="18"/>
  <c r="I136" i="18"/>
  <c r="I128" i="18"/>
  <c r="I120" i="18"/>
  <c r="I112" i="18"/>
  <c r="I104" i="18"/>
  <c r="I96" i="18"/>
  <c r="I88" i="18"/>
  <c r="I80" i="18"/>
  <c r="I72" i="18"/>
  <c r="I64" i="18"/>
  <c r="I56" i="18"/>
  <c r="I48" i="18"/>
  <c r="I40" i="18"/>
  <c r="I32" i="18"/>
  <c r="I24" i="18"/>
  <c r="I16" i="18"/>
  <c r="I254" i="18"/>
  <c r="I246" i="18"/>
  <c r="I166" i="18"/>
  <c r="I158" i="18"/>
  <c r="I150" i="18"/>
  <c r="I142" i="18"/>
  <c r="I134" i="18"/>
  <c r="I126" i="18"/>
  <c r="I118" i="18"/>
  <c r="I110" i="18"/>
  <c r="I102" i="18"/>
  <c r="I14" i="18"/>
  <c r="I255" i="18"/>
  <c r="I247" i="18"/>
  <c r="I239" i="18"/>
  <c r="I231" i="18"/>
  <c r="I223" i="18"/>
  <c r="I215" i="18"/>
  <c r="I207" i="18"/>
  <c r="I199" i="18"/>
  <c r="I191" i="18"/>
  <c r="I183" i="18"/>
  <c r="I175" i="18"/>
  <c r="I167" i="18"/>
  <c r="I159" i="18"/>
  <c r="I151" i="18"/>
  <c r="I143" i="18"/>
  <c r="I135" i="18"/>
  <c r="I127" i="18"/>
  <c r="I119" i="18"/>
  <c r="I111" i="18"/>
  <c r="I103" i="18"/>
  <c r="I95" i="18"/>
  <c r="I87" i="18"/>
  <c r="I79" i="18"/>
  <c r="I71" i="18"/>
  <c r="I63" i="18"/>
  <c r="I55" i="18"/>
  <c r="I47" i="18"/>
  <c r="I39" i="18"/>
  <c r="I31" i="18"/>
  <c r="I23" i="18"/>
  <c r="I15" i="18"/>
  <c r="I12" i="18"/>
  <c r="I250" i="18"/>
  <c r="I242" i="18"/>
  <c r="I234" i="18"/>
  <c r="I226" i="18"/>
  <c r="I218" i="18"/>
  <c r="I210" i="18"/>
  <c r="I202" i="18"/>
  <c r="I194" i="18"/>
  <c r="I186" i="18"/>
  <c r="I178" i="18"/>
  <c r="I170" i="18"/>
  <c r="I162" i="18"/>
  <c r="I154" i="18"/>
  <c r="I146" i="18"/>
  <c r="I138" i="18"/>
  <c r="I130" i="18"/>
  <c r="I122" i="18"/>
  <c r="I114" i="18"/>
  <c r="I106" i="18"/>
  <c r="I98" i="18"/>
  <c r="I90" i="18"/>
  <c r="I82" i="18"/>
  <c r="I74" i="18"/>
  <c r="I66" i="18"/>
  <c r="I58" i="18"/>
  <c r="I50" i="18"/>
  <c r="I42" i="18"/>
  <c r="I34" i="18"/>
  <c r="I26" i="18"/>
  <c r="I18" i="18"/>
  <c r="I10" i="18"/>
  <c r="I252" i="18"/>
  <c r="I244" i="18"/>
  <c r="I236" i="18"/>
  <c r="I228" i="18"/>
  <c r="I220" i="18"/>
  <c r="I212" i="18"/>
  <c r="I204" i="18"/>
  <c r="I196" i="18"/>
  <c r="I188" i="18"/>
  <c r="I180" i="18"/>
  <c r="I172" i="18"/>
  <c r="I164" i="18"/>
  <c r="I156" i="18"/>
  <c r="I148" i="18"/>
  <c r="I140" i="18"/>
  <c r="I132" i="18"/>
  <c r="I124" i="18"/>
  <c r="I116" i="18"/>
  <c r="I108" i="18"/>
  <c r="I100" i="18"/>
  <c r="I92" i="18"/>
  <c r="I84" i="18"/>
  <c r="I76" i="18"/>
  <c r="I68" i="18"/>
  <c r="I60" i="18"/>
  <c r="I52" i="18"/>
  <c r="I44" i="18"/>
  <c r="I36" i="18"/>
  <c r="I28" i="18"/>
  <c r="I20" i="18"/>
  <c r="I251" i="18"/>
  <c r="I243" i="18"/>
  <c r="I235" i="18"/>
  <c r="I227" i="18"/>
  <c r="I219" i="18"/>
  <c r="I211" i="18"/>
  <c r="I203" i="18"/>
  <c r="I195" i="18"/>
  <c r="I187" i="18"/>
  <c r="I179" i="18"/>
  <c r="I171" i="18"/>
  <c r="I163" i="18"/>
  <c r="I155" i="18"/>
  <c r="I147" i="18"/>
  <c r="I139" i="18"/>
  <c r="I131" i="18"/>
  <c r="I123" i="18"/>
  <c r="I115" i="18"/>
  <c r="I107" i="18"/>
  <c r="I99" i="18"/>
  <c r="I91" i="18"/>
  <c r="I83" i="18"/>
  <c r="I75" i="18"/>
  <c r="I67" i="18"/>
  <c r="I59" i="18"/>
  <c r="I51" i="18"/>
  <c r="I43" i="18"/>
  <c r="I35" i="18"/>
  <c r="I27" i="18"/>
  <c r="I19" i="18"/>
  <c r="I11" i="18"/>
  <c r="I238" i="18"/>
  <c r="I230" i="18"/>
  <c r="I222" i="18"/>
  <c r="I214" i="18"/>
  <c r="I206" i="18"/>
  <c r="I198" i="18"/>
  <c r="I190" i="18"/>
  <c r="I182" i="18"/>
  <c r="I174" i="18"/>
  <c r="I94" i="18"/>
  <c r="I86" i="18"/>
  <c r="I78" i="18"/>
  <c r="I70" i="18"/>
  <c r="I62" i="18"/>
  <c r="I54" i="18"/>
  <c r="I46" i="18"/>
  <c r="I38" i="18"/>
  <c r="I30" i="18"/>
  <c r="I22" i="18"/>
  <c r="I253" i="18"/>
  <c r="I245" i="18"/>
  <c r="I237" i="18"/>
  <c r="I229" i="18"/>
  <c r="I221" i="18"/>
  <c r="I213" i="18"/>
  <c r="I205" i="18"/>
  <c r="I197" i="18"/>
  <c r="I189" i="18"/>
  <c r="I181" i="18"/>
  <c r="I173" i="18"/>
  <c r="I165" i="18"/>
  <c r="I157" i="18"/>
  <c r="I149" i="18"/>
  <c r="I141" i="18"/>
  <c r="I133" i="18"/>
  <c r="I125" i="18"/>
  <c r="I117" i="18"/>
  <c r="I109" i="18"/>
  <c r="I101" i="18"/>
  <c r="I93" i="18"/>
  <c r="I85" i="18"/>
  <c r="I77" i="18"/>
  <c r="I69" i="18"/>
  <c r="I61" i="18"/>
  <c r="I53" i="18"/>
  <c r="I45" i="18"/>
  <c r="I37" i="18"/>
  <c r="I29" i="18"/>
  <c r="I21" i="18"/>
  <c r="I13" i="18"/>
  <c r="I249" i="18"/>
  <c r="I241" i="18"/>
  <c r="I233" i="18"/>
  <c r="I225" i="18"/>
  <c r="I217" i="18"/>
  <c r="I209" i="18"/>
  <c r="I201" i="18"/>
  <c r="I193" i="18"/>
  <c r="I185" i="18"/>
  <c r="I177" i="18"/>
  <c r="I169" i="18"/>
  <c r="I161" i="18"/>
  <c r="I153" i="18"/>
  <c r="I145" i="18"/>
  <c r="I137" i="18"/>
  <c r="I129" i="18"/>
  <c r="I121" i="18"/>
  <c r="I113" i="18"/>
  <c r="I105" i="18"/>
  <c r="I97" i="18"/>
  <c r="I89" i="18"/>
  <c r="I81" i="18"/>
  <c r="I73" i="18"/>
  <c r="I65" i="18"/>
  <c r="I57" i="18"/>
  <c r="I49" i="18"/>
  <c r="I41" i="18"/>
  <c r="I33" i="18"/>
  <c r="I25" i="18"/>
  <c r="I17" i="18"/>
  <c r="I9" i="18"/>
  <c r="N10" i="16"/>
  <c r="M10" i="16"/>
  <c r="M9" i="16"/>
  <c r="M8" i="16"/>
  <c r="M7" i="16"/>
  <c r="M6" i="16"/>
  <c r="M5" i="16"/>
  <c r="M4" i="16"/>
  <c r="M3" i="16"/>
  <c r="L11" i="16"/>
  <c r="G104" i="18" l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G255" i="18" s="1"/>
  <c r="E259" i="18" s="1"/>
  <c r="E260" i="18" s="1"/>
  <c r="E7" i="20" s="1"/>
  <c r="G21" i="18"/>
  <c r="G6" i="29"/>
  <c r="N5" i="29"/>
  <c r="K5" i="29" s="1"/>
  <c r="L5" i="29" s="1"/>
  <c r="S5" i="29" s="1"/>
  <c r="P5" i="29" s="1"/>
  <c r="Q5" i="29" s="1"/>
  <c r="X5" i="29" s="1"/>
  <c r="U5" i="29" s="1"/>
  <c r="V5" i="29" s="1"/>
  <c r="N7" i="28"/>
  <c r="K7" i="28" s="1"/>
  <c r="L7" i="28" s="1"/>
  <c r="G8" i="28"/>
  <c r="G4" i="18"/>
  <c r="G5" i="18" s="1"/>
  <c r="E30" i="15"/>
  <c r="E36" i="15" s="1"/>
  <c r="E33" i="15" l="1"/>
  <c r="E34" i="15"/>
  <c r="G7" i="29"/>
  <c r="N6" i="29"/>
  <c r="K6" i="29" s="1"/>
  <c r="L6" i="29" s="1"/>
  <c r="S6" i="29" s="1"/>
  <c r="P6" i="29" s="1"/>
  <c r="Q6" i="29" s="1"/>
  <c r="X6" i="29" s="1"/>
  <c r="U6" i="29" s="1"/>
  <c r="V6" i="29" s="1"/>
  <c r="G9" i="28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N8" i="28"/>
  <c r="J8" i="28" s="1"/>
  <c r="S7" i="28"/>
  <c r="E35" i="15"/>
  <c r="N4" i="18"/>
  <c r="K4" i="18" s="1"/>
  <c r="L4" i="18" s="1"/>
  <c r="S4" i="18" s="1"/>
  <c r="P4" i="18" s="1"/>
  <c r="Q4" i="18" s="1"/>
  <c r="X4" i="18" s="1"/>
  <c r="U4" i="18" s="1"/>
  <c r="V4" i="18" s="1"/>
  <c r="E32" i="15"/>
  <c r="E31" i="15"/>
  <c r="G6" i="18"/>
  <c r="N5" i="18"/>
  <c r="K5" i="18" s="1"/>
  <c r="L5" i="18" s="1"/>
  <c r="S5" i="18" s="1"/>
  <c r="P5" i="18" s="1"/>
  <c r="Q5" i="18" s="1"/>
  <c r="X5" i="18" s="1"/>
  <c r="U5" i="18" s="1"/>
  <c r="V5" i="18" s="1"/>
  <c r="B48" i="11"/>
  <c r="G8" i="29" l="1"/>
  <c r="N7" i="29"/>
  <c r="K7" i="29" s="1"/>
  <c r="L7" i="29" s="1"/>
  <c r="J9" i="28"/>
  <c r="P7" i="28"/>
  <c r="Q7" i="28" s="1"/>
  <c r="S8" i="28"/>
  <c r="O8" i="28" s="1"/>
  <c r="L8" i="28"/>
  <c r="G7" i="18"/>
  <c r="N6" i="18"/>
  <c r="K6" i="18" s="1"/>
  <c r="L6" i="18" s="1"/>
  <c r="S6" i="18" s="1"/>
  <c r="P6" i="18" s="1"/>
  <c r="Q6" i="18" s="1"/>
  <c r="X6" i="18" s="1"/>
  <c r="U6" i="18" s="1"/>
  <c r="V6" i="18" s="1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B6" i="8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B5" i="14"/>
  <c r="B7" i="14"/>
  <c r="B8" i="14"/>
  <c r="E16" i="8"/>
  <c r="B58" i="8"/>
  <c r="B49" i="11"/>
  <c r="B50" i="11"/>
  <c r="B60" i="8" s="1"/>
  <c r="B51" i="11"/>
  <c r="B61" i="8" s="1"/>
  <c r="B52" i="11"/>
  <c r="B58" i="14" s="1"/>
  <c r="B53" i="11"/>
  <c r="B63" i="8" s="1"/>
  <c r="B54" i="11"/>
  <c r="B64" i="8" s="1"/>
  <c r="B55" i="11"/>
  <c r="B65" i="8" s="1"/>
  <c r="B56" i="11"/>
  <c r="B62" i="14" s="1"/>
  <c r="B57" i="11"/>
  <c r="B67" i="8" s="1"/>
  <c r="B58" i="11"/>
  <c r="B68" i="8" s="1"/>
  <c r="B59" i="11"/>
  <c r="B69" i="8" s="1"/>
  <c r="B60" i="11"/>
  <c r="B70" i="8"/>
  <c r="B61" i="11"/>
  <c r="B62" i="11"/>
  <c r="B72" i="8" s="1"/>
  <c r="B63" i="11"/>
  <c r="B73" i="8" s="1"/>
  <c r="B64" i="11"/>
  <c r="B74" i="8" s="1"/>
  <c r="B65" i="11"/>
  <c r="B75" i="8" s="1"/>
  <c r="B66" i="11"/>
  <c r="B76" i="8" s="1"/>
  <c r="B67" i="11"/>
  <c r="B77" i="8" s="1"/>
  <c r="B68" i="11"/>
  <c r="B74" i="14" s="1"/>
  <c r="B69" i="11"/>
  <c r="B79" i="8" s="1"/>
  <c r="B70" i="11"/>
  <c r="B80" i="8" s="1"/>
  <c r="B71" i="11"/>
  <c r="B72" i="11"/>
  <c r="B82" i="8"/>
  <c r="B73" i="11"/>
  <c r="B83" i="8" s="1"/>
  <c r="B74" i="11"/>
  <c r="B84" i="8" s="1"/>
  <c r="B75" i="11"/>
  <c r="B81" i="14" s="1"/>
  <c r="B76" i="11"/>
  <c r="B82" i="14" s="1"/>
  <c r="B77" i="11"/>
  <c r="B87" i="8" s="1"/>
  <c r="B78" i="11"/>
  <c r="B88" i="8" s="1"/>
  <c r="B79" i="11"/>
  <c r="B89" i="8" s="1"/>
  <c r="B80" i="11"/>
  <c r="B90" i="8" s="1"/>
  <c r="B81" i="11"/>
  <c r="B82" i="11"/>
  <c r="B92" i="8" s="1"/>
  <c r="B83" i="11"/>
  <c r="B89" i="14" s="1"/>
  <c r="B84" i="11"/>
  <c r="B94" i="8" s="1"/>
  <c r="B85" i="11"/>
  <c r="B95" i="8" s="1"/>
  <c r="B86" i="11"/>
  <c r="B96" i="8" s="1"/>
  <c r="B87" i="11"/>
  <c r="B93" i="14" s="1"/>
  <c r="B88" i="11"/>
  <c r="B98" i="8" s="1"/>
  <c r="B77" i="14"/>
  <c r="B59" i="8"/>
  <c r="B71" i="8"/>
  <c r="B81" i="8"/>
  <c r="B91" i="8"/>
  <c r="D99" i="8"/>
  <c r="C49" i="11"/>
  <c r="C59" i="8" s="1"/>
  <c r="D49" i="11"/>
  <c r="D59" i="8" s="1"/>
  <c r="E49" i="11"/>
  <c r="E59" i="8" s="1"/>
  <c r="F49" i="11"/>
  <c r="F59" i="8" s="1"/>
  <c r="G49" i="11"/>
  <c r="G59" i="8" s="1"/>
  <c r="H49" i="11"/>
  <c r="H59" i="8"/>
  <c r="I49" i="11"/>
  <c r="I59" i="8" s="1"/>
  <c r="J49" i="11"/>
  <c r="J59" i="8" s="1"/>
  <c r="K49" i="11"/>
  <c r="K59" i="8" s="1"/>
  <c r="L49" i="11"/>
  <c r="L59" i="8" s="1"/>
  <c r="M49" i="11"/>
  <c r="M59" i="8" s="1"/>
  <c r="N49" i="11"/>
  <c r="N59" i="8" s="1"/>
  <c r="O49" i="11"/>
  <c r="O59" i="8" s="1"/>
  <c r="P49" i="11"/>
  <c r="P59" i="8" s="1"/>
  <c r="Q49" i="11"/>
  <c r="Q59" i="8" s="1"/>
  <c r="R49" i="11"/>
  <c r="R59" i="8" s="1"/>
  <c r="S49" i="11"/>
  <c r="S59" i="8" s="1"/>
  <c r="T49" i="11"/>
  <c r="T59" i="8"/>
  <c r="U49" i="11"/>
  <c r="U59" i="8" s="1"/>
  <c r="V49" i="11"/>
  <c r="V59" i="8" s="1"/>
  <c r="W49" i="11"/>
  <c r="W59" i="8" s="1"/>
  <c r="X49" i="11"/>
  <c r="X59" i="8" s="1"/>
  <c r="Y49" i="11"/>
  <c r="Y59" i="8" s="1"/>
  <c r="Z49" i="11"/>
  <c r="Z59" i="8" s="1"/>
  <c r="AA49" i="11"/>
  <c r="AA59" i="8" s="1"/>
  <c r="AB49" i="11"/>
  <c r="AB59" i="8" s="1"/>
  <c r="AC49" i="11"/>
  <c r="AC59" i="8" s="1"/>
  <c r="AD49" i="11"/>
  <c r="AD59" i="8" s="1"/>
  <c r="AE49" i="11"/>
  <c r="AE59" i="8" s="1"/>
  <c r="AF49" i="11"/>
  <c r="AF59" i="8" s="1"/>
  <c r="AG49" i="11"/>
  <c r="AG59" i="8" s="1"/>
  <c r="AH49" i="11"/>
  <c r="AH59" i="8" s="1"/>
  <c r="AI49" i="11"/>
  <c r="AI59" i="8" s="1"/>
  <c r="AJ49" i="11"/>
  <c r="AJ59" i="8" s="1"/>
  <c r="AK49" i="11"/>
  <c r="AK59" i="8" s="1"/>
  <c r="AL49" i="11"/>
  <c r="AL59" i="8" s="1"/>
  <c r="AM49" i="11"/>
  <c r="AM59" i="8"/>
  <c r="AN49" i="11"/>
  <c r="AN59" i="8" s="1"/>
  <c r="AO49" i="11"/>
  <c r="AO59" i="8" s="1"/>
  <c r="AP49" i="11"/>
  <c r="AP59" i="8" s="1"/>
  <c r="C50" i="11"/>
  <c r="C60" i="8" s="1"/>
  <c r="D50" i="11"/>
  <c r="E50" i="11"/>
  <c r="E60" i="8" s="1"/>
  <c r="F50" i="11"/>
  <c r="F60" i="8" s="1"/>
  <c r="G50" i="11"/>
  <c r="G60" i="8" s="1"/>
  <c r="H50" i="11"/>
  <c r="H60" i="8" s="1"/>
  <c r="I50" i="11"/>
  <c r="I60" i="8" s="1"/>
  <c r="J50" i="11"/>
  <c r="J60" i="8" s="1"/>
  <c r="K50" i="11"/>
  <c r="K60" i="8" s="1"/>
  <c r="L50" i="11"/>
  <c r="L60" i="8" s="1"/>
  <c r="M50" i="11"/>
  <c r="M60" i="8" s="1"/>
  <c r="N50" i="11"/>
  <c r="N60" i="8" s="1"/>
  <c r="O50" i="11"/>
  <c r="O60" i="8" s="1"/>
  <c r="P50" i="11"/>
  <c r="P60" i="8" s="1"/>
  <c r="Q50" i="11"/>
  <c r="Q60" i="8" s="1"/>
  <c r="R50" i="11"/>
  <c r="R60" i="8" s="1"/>
  <c r="S50" i="11"/>
  <c r="S60" i="8" s="1"/>
  <c r="T50" i="11"/>
  <c r="T60" i="8" s="1"/>
  <c r="U50" i="11"/>
  <c r="U60" i="8" s="1"/>
  <c r="V50" i="11"/>
  <c r="V60" i="8" s="1"/>
  <c r="W50" i="11"/>
  <c r="W60" i="8" s="1"/>
  <c r="X50" i="11"/>
  <c r="X60" i="8" s="1"/>
  <c r="Y50" i="11"/>
  <c r="Y60" i="8" s="1"/>
  <c r="Z50" i="11"/>
  <c r="Z60" i="8" s="1"/>
  <c r="AA50" i="11"/>
  <c r="AA60" i="8" s="1"/>
  <c r="AB50" i="11"/>
  <c r="AB60" i="8" s="1"/>
  <c r="AC50" i="11"/>
  <c r="AC60" i="8" s="1"/>
  <c r="AD50" i="11"/>
  <c r="AD60" i="8" s="1"/>
  <c r="AE50" i="11"/>
  <c r="AE60" i="8" s="1"/>
  <c r="AF50" i="11"/>
  <c r="AG50" i="11"/>
  <c r="AG60" i="8" s="1"/>
  <c r="AH50" i="11"/>
  <c r="AH60" i="8" s="1"/>
  <c r="AI50" i="11"/>
  <c r="AI60" i="8" s="1"/>
  <c r="AJ50" i="11"/>
  <c r="AJ60" i="8" s="1"/>
  <c r="AK50" i="11"/>
  <c r="AK60" i="8" s="1"/>
  <c r="AL50" i="11"/>
  <c r="AL60" i="8" s="1"/>
  <c r="AM50" i="11"/>
  <c r="AM60" i="8" s="1"/>
  <c r="AN50" i="11"/>
  <c r="AN60" i="8"/>
  <c r="AO50" i="11"/>
  <c r="AO60" i="8" s="1"/>
  <c r="AP50" i="11"/>
  <c r="AP60" i="8" s="1"/>
  <c r="C51" i="11"/>
  <c r="C61" i="8" s="1"/>
  <c r="D51" i="11"/>
  <c r="D61" i="8" s="1"/>
  <c r="E51" i="11"/>
  <c r="E61" i="8" s="1"/>
  <c r="F51" i="11"/>
  <c r="F61" i="8" s="1"/>
  <c r="G51" i="11"/>
  <c r="G61" i="8" s="1"/>
  <c r="H51" i="11"/>
  <c r="H61" i="8" s="1"/>
  <c r="I51" i="11"/>
  <c r="I61" i="8" s="1"/>
  <c r="J51" i="11"/>
  <c r="J61" i="8" s="1"/>
  <c r="K51" i="11"/>
  <c r="K61" i="8" s="1"/>
  <c r="L51" i="11"/>
  <c r="L61" i="8" s="1"/>
  <c r="M51" i="11"/>
  <c r="M61" i="8" s="1"/>
  <c r="N51" i="11"/>
  <c r="N61" i="8" s="1"/>
  <c r="O51" i="11"/>
  <c r="O61" i="8" s="1"/>
  <c r="P51" i="11"/>
  <c r="P61" i="8" s="1"/>
  <c r="Q51" i="11"/>
  <c r="Q61" i="8" s="1"/>
  <c r="R51" i="11"/>
  <c r="R61" i="8"/>
  <c r="S51" i="11"/>
  <c r="S61" i="8" s="1"/>
  <c r="T51" i="11"/>
  <c r="T61" i="8" s="1"/>
  <c r="U51" i="11"/>
  <c r="U61" i="8" s="1"/>
  <c r="V51" i="11"/>
  <c r="V61" i="8" s="1"/>
  <c r="W51" i="11"/>
  <c r="W61" i="8" s="1"/>
  <c r="X51" i="11"/>
  <c r="X61" i="8" s="1"/>
  <c r="Y51" i="11"/>
  <c r="Y61" i="8" s="1"/>
  <c r="Z51" i="11"/>
  <c r="Z61" i="8" s="1"/>
  <c r="AA51" i="11"/>
  <c r="AA61" i="8" s="1"/>
  <c r="AB51" i="11"/>
  <c r="AB61" i="8" s="1"/>
  <c r="AC51" i="11"/>
  <c r="AC61" i="8" s="1"/>
  <c r="AD51" i="11"/>
  <c r="AD61" i="8" s="1"/>
  <c r="AE51" i="11"/>
  <c r="AE61" i="8" s="1"/>
  <c r="AF51" i="11"/>
  <c r="AF61" i="8" s="1"/>
  <c r="AG51" i="11"/>
  <c r="AG61" i="8" s="1"/>
  <c r="AH51" i="11"/>
  <c r="AH61" i="8" s="1"/>
  <c r="AI51" i="11"/>
  <c r="AI61" i="8" s="1"/>
  <c r="AJ51" i="11"/>
  <c r="AJ61" i="8" s="1"/>
  <c r="AK51" i="11"/>
  <c r="AK61" i="8"/>
  <c r="AL51" i="11"/>
  <c r="AL61" i="8" s="1"/>
  <c r="AM51" i="11"/>
  <c r="AM61" i="8" s="1"/>
  <c r="AN51" i="11"/>
  <c r="AN61" i="8"/>
  <c r="AO51" i="11"/>
  <c r="AO61" i="8" s="1"/>
  <c r="AP51" i="11"/>
  <c r="AP61" i="8" s="1"/>
  <c r="C52" i="11"/>
  <c r="C62" i="8" s="1"/>
  <c r="D52" i="11"/>
  <c r="D62" i="8" s="1"/>
  <c r="E52" i="11"/>
  <c r="E62" i="8" s="1"/>
  <c r="F52" i="11"/>
  <c r="G52" i="11"/>
  <c r="G62" i="8" s="1"/>
  <c r="H52" i="11"/>
  <c r="H62" i="8" s="1"/>
  <c r="I52" i="11"/>
  <c r="I62" i="8" s="1"/>
  <c r="J52" i="11"/>
  <c r="J62" i="8" s="1"/>
  <c r="K52" i="11"/>
  <c r="K62" i="8" s="1"/>
  <c r="L52" i="11"/>
  <c r="L62" i="8" s="1"/>
  <c r="M52" i="11"/>
  <c r="M62" i="8" s="1"/>
  <c r="N52" i="11"/>
  <c r="N62" i="8" s="1"/>
  <c r="O52" i="11"/>
  <c r="O62" i="8" s="1"/>
  <c r="P52" i="11"/>
  <c r="P62" i="8" s="1"/>
  <c r="Q52" i="11"/>
  <c r="Q62" i="8" s="1"/>
  <c r="R52" i="11"/>
  <c r="R62" i="8" s="1"/>
  <c r="S52" i="11"/>
  <c r="S62" i="8" s="1"/>
  <c r="T52" i="11"/>
  <c r="T62" i="8" s="1"/>
  <c r="U52" i="11"/>
  <c r="U62" i="8" s="1"/>
  <c r="V52" i="11"/>
  <c r="V62" i="8" s="1"/>
  <c r="W52" i="11"/>
  <c r="W62" i="8" s="1"/>
  <c r="X52" i="11"/>
  <c r="X62" i="8" s="1"/>
  <c r="Y52" i="11"/>
  <c r="Y62" i="8" s="1"/>
  <c r="Z52" i="11"/>
  <c r="Z62" i="8" s="1"/>
  <c r="AA52" i="11"/>
  <c r="AA62" i="8" s="1"/>
  <c r="AB52" i="11"/>
  <c r="AB62" i="8" s="1"/>
  <c r="AC52" i="11"/>
  <c r="AC62" i="8" s="1"/>
  <c r="AD52" i="11"/>
  <c r="AD62" i="8" s="1"/>
  <c r="AE52" i="11"/>
  <c r="AE62" i="8" s="1"/>
  <c r="AF52" i="11"/>
  <c r="AF62" i="8" s="1"/>
  <c r="AG52" i="11"/>
  <c r="AG62" i="8" s="1"/>
  <c r="AH52" i="11"/>
  <c r="AH62" i="8" s="1"/>
  <c r="AI52" i="11"/>
  <c r="AI62" i="8" s="1"/>
  <c r="AJ52" i="11"/>
  <c r="AJ62" i="8" s="1"/>
  <c r="AK52" i="11"/>
  <c r="AK62" i="8" s="1"/>
  <c r="AL52" i="11"/>
  <c r="AL62" i="8" s="1"/>
  <c r="AM52" i="11"/>
  <c r="AM62" i="8" s="1"/>
  <c r="AN52" i="11"/>
  <c r="AN62" i="8" s="1"/>
  <c r="AO52" i="11"/>
  <c r="AO62" i="8" s="1"/>
  <c r="AP52" i="11"/>
  <c r="AP62" i="8" s="1"/>
  <c r="C53" i="11"/>
  <c r="C63" i="8" s="1"/>
  <c r="D53" i="11"/>
  <c r="D63" i="8" s="1"/>
  <c r="E53" i="11"/>
  <c r="E63" i="8" s="1"/>
  <c r="F53" i="11"/>
  <c r="F63" i="8" s="1"/>
  <c r="G53" i="11"/>
  <c r="G63" i="8" s="1"/>
  <c r="H53" i="11"/>
  <c r="H63" i="8" s="1"/>
  <c r="I53" i="11"/>
  <c r="I63" i="8" s="1"/>
  <c r="J53" i="11"/>
  <c r="J63" i="8" s="1"/>
  <c r="K53" i="11"/>
  <c r="K63" i="8" s="1"/>
  <c r="L53" i="11"/>
  <c r="L63" i="8" s="1"/>
  <c r="M53" i="11"/>
  <c r="M63" i="8" s="1"/>
  <c r="N53" i="11"/>
  <c r="N63" i="8" s="1"/>
  <c r="O53" i="11"/>
  <c r="O63" i="8" s="1"/>
  <c r="P53" i="11"/>
  <c r="P63" i="8" s="1"/>
  <c r="Q53" i="11"/>
  <c r="Q63" i="8" s="1"/>
  <c r="R53" i="11"/>
  <c r="R63" i="8" s="1"/>
  <c r="S53" i="11"/>
  <c r="S63" i="8" s="1"/>
  <c r="T53" i="11"/>
  <c r="T63" i="8" s="1"/>
  <c r="U53" i="11"/>
  <c r="U63" i="8" s="1"/>
  <c r="V53" i="11"/>
  <c r="V63" i="8" s="1"/>
  <c r="W53" i="11"/>
  <c r="W63" i="8" s="1"/>
  <c r="X53" i="11"/>
  <c r="X63" i="8" s="1"/>
  <c r="Y53" i="11"/>
  <c r="Y63" i="8" s="1"/>
  <c r="Z53" i="11"/>
  <c r="Z63" i="8" s="1"/>
  <c r="AA53" i="11"/>
  <c r="AA63" i="8" s="1"/>
  <c r="AB53" i="11"/>
  <c r="AB63" i="8" s="1"/>
  <c r="AC53" i="11"/>
  <c r="AC63" i="8" s="1"/>
  <c r="AD53" i="11"/>
  <c r="AD63" i="8" s="1"/>
  <c r="AE53" i="11"/>
  <c r="AE63" i="8" s="1"/>
  <c r="AF53" i="11"/>
  <c r="AF63" i="8" s="1"/>
  <c r="AG53" i="11"/>
  <c r="AG63" i="8" s="1"/>
  <c r="AH53" i="11"/>
  <c r="AH63" i="8" s="1"/>
  <c r="AI53" i="11"/>
  <c r="AI63" i="8" s="1"/>
  <c r="AJ53" i="11"/>
  <c r="AJ63" i="8" s="1"/>
  <c r="AK53" i="11"/>
  <c r="AK63" i="8" s="1"/>
  <c r="AL53" i="11"/>
  <c r="AL63" i="8" s="1"/>
  <c r="AM53" i="11"/>
  <c r="AM63" i="8" s="1"/>
  <c r="AN53" i="11"/>
  <c r="AN63" i="8" s="1"/>
  <c r="AO53" i="11"/>
  <c r="AO63" i="8" s="1"/>
  <c r="AP53" i="11"/>
  <c r="AP63" i="8" s="1"/>
  <c r="C54" i="11"/>
  <c r="C64" i="8" s="1"/>
  <c r="D54" i="11"/>
  <c r="D64" i="8" s="1"/>
  <c r="E54" i="11"/>
  <c r="E64" i="8" s="1"/>
  <c r="F54" i="11"/>
  <c r="F64" i="8" s="1"/>
  <c r="G54" i="11"/>
  <c r="G64" i="8" s="1"/>
  <c r="H54" i="11"/>
  <c r="I54" i="11"/>
  <c r="I64" i="8" s="1"/>
  <c r="J54" i="11"/>
  <c r="J64" i="8" s="1"/>
  <c r="K54" i="11"/>
  <c r="K64" i="8" s="1"/>
  <c r="L54" i="11"/>
  <c r="L64" i="8" s="1"/>
  <c r="M54" i="11"/>
  <c r="M64" i="8" s="1"/>
  <c r="N54" i="11"/>
  <c r="N64" i="8" s="1"/>
  <c r="O54" i="11"/>
  <c r="O64" i="8" s="1"/>
  <c r="P54" i="11"/>
  <c r="P64" i="8" s="1"/>
  <c r="Q54" i="11"/>
  <c r="Q64" i="8" s="1"/>
  <c r="R54" i="11"/>
  <c r="R64" i="8" s="1"/>
  <c r="S54" i="11"/>
  <c r="S64" i="8" s="1"/>
  <c r="T54" i="11"/>
  <c r="T64" i="8" s="1"/>
  <c r="U54" i="11"/>
  <c r="U64" i="8" s="1"/>
  <c r="V54" i="11"/>
  <c r="V64" i="8" s="1"/>
  <c r="W54" i="11"/>
  <c r="W64" i="8" s="1"/>
  <c r="X54" i="11"/>
  <c r="X64" i="8" s="1"/>
  <c r="Y54" i="11"/>
  <c r="Y64" i="8" s="1"/>
  <c r="Z54" i="11"/>
  <c r="Z64" i="8" s="1"/>
  <c r="AA54" i="11"/>
  <c r="AA64" i="8"/>
  <c r="AB54" i="11"/>
  <c r="AB64" i="8" s="1"/>
  <c r="AC54" i="11"/>
  <c r="AC64" i="8" s="1"/>
  <c r="AD54" i="11"/>
  <c r="AD64" i="8" s="1"/>
  <c r="AE54" i="11"/>
  <c r="AE64" i="8"/>
  <c r="AF54" i="11"/>
  <c r="AF64" i="8" s="1"/>
  <c r="AG54" i="11"/>
  <c r="AG64" i="8" s="1"/>
  <c r="AH54" i="11"/>
  <c r="AH64" i="8" s="1"/>
  <c r="AI54" i="11"/>
  <c r="AI64" i="8" s="1"/>
  <c r="AJ54" i="11"/>
  <c r="AJ64" i="8" s="1"/>
  <c r="AK54" i="11"/>
  <c r="AK64" i="8" s="1"/>
  <c r="AL54" i="11"/>
  <c r="AL64" i="8" s="1"/>
  <c r="AM54" i="11"/>
  <c r="AM64" i="8" s="1"/>
  <c r="AN54" i="11"/>
  <c r="AN64" i="8" s="1"/>
  <c r="AO54" i="11"/>
  <c r="AO64" i="8" s="1"/>
  <c r="AP54" i="11"/>
  <c r="AP64" i="8" s="1"/>
  <c r="C55" i="11"/>
  <c r="C65" i="8" s="1"/>
  <c r="D55" i="11"/>
  <c r="D65" i="8" s="1"/>
  <c r="E55" i="11"/>
  <c r="E65" i="8" s="1"/>
  <c r="F55" i="11"/>
  <c r="F65" i="8" s="1"/>
  <c r="G55" i="11"/>
  <c r="G65" i="8" s="1"/>
  <c r="H55" i="11"/>
  <c r="H65" i="8" s="1"/>
  <c r="I55" i="11"/>
  <c r="I65" i="8" s="1"/>
  <c r="J55" i="11"/>
  <c r="J65" i="8" s="1"/>
  <c r="K55" i="11"/>
  <c r="K65" i="8" s="1"/>
  <c r="L55" i="11"/>
  <c r="L65" i="8" s="1"/>
  <c r="M55" i="11"/>
  <c r="M65" i="8" s="1"/>
  <c r="N55" i="11"/>
  <c r="N65" i="8" s="1"/>
  <c r="O55" i="11"/>
  <c r="O65" i="8" s="1"/>
  <c r="P55" i="11"/>
  <c r="P65" i="8" s="1"/>
  <c r="Q55" i="11"/>
  <c r="Q65" i="8" s="1"/>
  <c r="R55" i="11"/>
  <c r="R65" i="8" s="1"/>
  <c r="S55" i="11"/>
  <c r="S65" i="8" s="1"/>
  <c r="T55" i="11"/>
  <c r="T65" i="8" s="1"/>
  <c r="U55" i="11"/>
  <c r="U65" i="8" s="1"/>
  <c r="V55" i="11"/>
  <c r="V65" i="8" s="1"/>
  <c r="W55" i="11"/>
  <c r="W65" i="8" s="1"/>
  <c r="X55" i="11"/>
  <c r="X65" i="8" s="1"/>
  <c r="Y55" i="11"/>
  <c r="Y65" i="8" s="1"/>
  <c r="Z55" i="11"/>
  <c r="Z65" i="8" s="1"/>
  <c r="AA55" i="11"/>
  <c r="AA65" i="8" s="1"/>
  <c r="AB55" i="11"/>
  <c r="AB65" i="8" s="1"/>
  <c r="AC55" i="11"/>
  <c r="AC65" i="8" s="1"/>
  <c r="AD55" i="11"/>
  <c r="AD65" i="8" s="1"/>
  <c r="AE55" i="11"/>
  <c r="AE65" i="8" s="1"/>
  <c r="AF55" i="11"/>
  <c r="AF65" i="8" s="1"/>
  <c r="AG55" i="11"/>
  <c r="AG65" i="8" s="1"/>
  <c r="AH55" i="11"/>
  <c r="AH65" i="8" s="1"/>
  <c r="AI55" i="11"/>
  <c r="AI65" i="8" s="1"/>
  <c r="AJ55" i="11"/>
  <c r="AJ65" i="8" s="1"/>
  <c r="AK55" i="11"/>
  <c r="AK65" i="8" s="1"/>
  <c r="AL55" i="11"/>
  <c r="AL65" i="8" s="1"/>
  <c r="AM55" i="11"/>
  <c r="AM65" i="8" s="1"/>
  <c r="AN55" i="11"/>
  <c r="AN65" i="8" s="1"/>
  <c r="AO55" i="11"/>
  <c r="AO65" i="8" s="1"/>
  <c r="AP55" i="11"/>
  <c r="AP65" i="8" s="1"/>
  <c r="C56" i="11"/>
  <c r="C66" i="8" s="1"/>
  <c r="D56" i="11"/>
  <c r="D66" i="8" s="1"/>
  <c r="E56" i="11"/>
  <c r="E66" i="8" s="1"/>
  <c r="F56" i="11"/>
  <c r="F66" i="8" s="1"/>
  <c r="G56" i="11"/>
  <c r="G66" i="8" s="1"/>
  <c r="H56" i="11"/>
  <c r="H66" i="8" s="1"/>
  <c r="I56" i="11"/>
  <c r="I66" i="8" s="1"/>
  <c r="J56" i="11"/>
  <c r="K56" i="11"/>
  <c r="K66" i="8" s="1"/>
  <c r="L56" i="11"/>
  <c r="L66" i="8" s="1"/>
  <c r="M56" i="11"/>
  <c r="M66" i="8" s="1"/>
  <c r="N56" i="11"/>
  <c r="N66" i="8" s="1"/>
  <c r="O56" i="11"/>
  <c r="O66" i="8" s="1"/>
  <c r="P56" i="11"/>
  <c r="P66" i="8" s="1"/>
  <c r="Q56" i="11"/>
  <c r="Q66" i="8" s="1"/>
  <c r="R56" i="11"/>
  <c r="R66" i="8" s="1"/>
  <c r="S56" i="11"/>
  <c r="S66" i="8" s="1"/>
  <c r="T56" i="11"/>
  <c r="T66" i="8" s="1"/>
  <c r="U56" i="11"/>
  <c r="U66" i="8" s="1"/>
  <c r="V56" i="11"/>
  <c r="V66" i="8" s="1"/>
  <c r="W56" i="11"/>
  <c r="W66" i="8" s="1"/>
  <c r="X56" i="11"/>
  <c r="X66" i="8" s="1"/>
  <c r="Y56" i="11"/>
  <c r="Y66" i="8" s="1"/>
  <c r="Z56" i="11"/>
  <c r="Z66" i="8" s="1"/>
  <c r="AA56" i="11"/>
  <c r="AA66" i="8" s="1"/>
  <c r="AB56" i="11"/>
  <c r="AB66" i="8" s="1"/>
  <c r="AC56" i="11"/>
  <c r="AC66" i="8" s="1"/>
  <c r="AD56" i="11"/>
  <c r="AD66" i="8" s="1"/>
  <c r="AE56" i="11"/>
  <c r="AE66" i="8" s="1"/>
  <c r="AF56" i="11"/>
  <c r="AF66" i="8" s="1"/>
  <c r="AG56" i="11"/>
  <c r="AG66" i="8" s="1"/>
  <c r="AH56" i="11"/>
  <c r="AH66" i="8" s="1"/>
  <c r="AI56" i="11"/>
  <c r="AI66" i="8" s="1"/>
  <c r="AJ56" i="11"/>
  <c r="AJ66" i="8" s="1"/>
  <c r="AK56" i="11"/>
  <c r="AK66" i="8" s="1"/>
  <c r="AL56" i="11"/>
  <c r="AL66" i="8" s="1"/>
  <c r="AM56" i="11"/>
  <c r="AM66" i="8" s="1"/>
  <c r="AN56" i="11"/>
  <c r="AN66" i="8" s="1"/>
  <c r="AO56" i="11"/>
  <c r="AO66" i="8" s="1"/>
  <c r="AP56" i="11"/>
  <c r="AP66" i="8" s="1"/>
  <c r="C57" i="11"/>
  <c r="C67" i="8" s="1"/>
  <c r="D57" i="11"/>
  <c r="D67" i="8" s="1"/>
  <c r="E57" i="11"/>
  <c r="E67" i="8" s="1"/>
  <c r="F57" i="11"/>
  <c r="F67" i="8" s="1"/>
  <c r="G57" i="11"/>
  <c r="G67" i="8" s="1"/>
  <c r="H57" i="11"/>
  <c r="H67" i="8" s="1"/>
  <c r="I57" i="11"/>
  <c r="J57" i="11"/>
  <c r="J67" i="8" s="1"/>
  <c r="K57" i="11"/>
  <c r="K67" i="8" s="1"/>
  <c r="L57" i="11"/>
  <c r="L67" i="8" s="1"/>
  <c r="M57" i="11"/>
  <c r="M67" i="8" s="1"/>
  <c r="N57" i="11"/>
  <c r="N67" i="8" s="1"/>
  <c r="O57" i="11"/>
  <c r="O67" i="8" s="1"/>
  <c r="P57" i="11"/>
  <c r="P67" i="8" s="1"/>
  <c r="Q57" i="11"/>
  <c r="Q67" i="8" s="1"/>
  <c r="R57" i="11"/>
  <c r="R67" i="8" s="1"/>
  <c r="S57" i="11"/>
  <c r="S67" i="8" s="1"/>
  <c r="T57" i="11"/>
  <c r="T67" i="8" s="1"/>
  <c r="U57" i="11"/>
  <c r="U67" i="8" s="1"/>
  <c r="V57" i="11"/>
  <c r="V67" i="8" s="1"/>
  <c r="W57" i="11"/>
  <c r="W67" i="8" s="1"/>
  <c r="X57" i="11"/>
  <c r="X67" i="8" s="1"/>
  <c r="Y57" i="11"/>
  <c r="Y67" i="8" s="1"/>
  <c r="Z57" i="11"/>
  <c r="Z67" i="8"/>
  <c r="AA57" i="11"/>
  <c r="AA67" i="8" s="1"/>
  <c r="AB57" i="11"/>
  <c r="AB67" i="8" s="1"/>
  <c r="AC57" i="11"/>
  <c r="AC67" i="8" s="1"/>
  <c r="AD57" i="11"/>
  <c r="AD67" i="8" s="1"/>
  <c r="AE57" i="11"/>
  <c r="AE67" i="8" s="1"/>
  <c r="AF57" i="11"/>
  <c r="AF67" i="8" s="1"/>
  <c r="AG57" i="11"/>
  <c r="AG67" i="8" s="1"/>
  <c r="AH57" i="11"/>
  <c r="AH67" i="8" s="1"/>
  <c r="AI57" i="11"/>
  <c r="AI67" i="8" s="1"/>
  <c r="AJ57" i="11"/>
  <c r="AJ67" i="8" s="1"/>
  <c r="AK57" i="11"/>
  <c r="AK67" i="8" s="1"/>
  <c r="AL57" i="11"/>
  <c r="AL67" i="8" s="1"/>
  <c r="AM57" i="11"/>
  <c r="AM67" i="8" s="1"/>
  <c r="AN57" i="11"/>
  <c r="AN67" i="8" s="1"/>
  <c r="AO57" i="11"/>
  <c r="AP57" i="11"/>
  <c r="AP67" i="8" s="1"/>
  <c r="C58" i="11"/>
  <c r="C68" i="8" s="1"/>
  <c r="D58" i="11"/>
  <c r="D68" i="8" s="1"/>
  <c r="E58" i="11"/>
  <c r="E68" i="8" s="1"/>
  <c r="F58" i="11"/>
  <c r="F68" i="8" s="1"/>
  <c r="G58" i="11"/>
  <c r="G68" i="8" s="1"/>
  <c r="H58" i="11"/>
  <c r="H68" i="8" s="1"/>
  <c r="I58" i="11"/>
  <c r="I68" i="8" s="1"/>
  <c r="J58" i="11"/>
  <c r="J68" i="8" s="1"/>
  <c r="K58" i="11"/>
  <c r="K68" i="8" s="1"/>
  <c r="L58" i="11"/>
  <c r="M58" i="11"/>
  <c r="M68" i="8" s="1"/>
  <c r="N58" i="11"/>
  <c r="N68" i="8" s="1"/>
  <c r="O58" i="11"/>
  <c r="O68" i="8" s="1"/>
  <c r="P58" i="11"/>
  <c r="P68" i="8" s="1"/>
  <c r="Q58" i="11"/>
  <c r="Q68" i="8"/>
  <c r="R58" i="11"/>
  <c r="R68" i="8" s="1"/>
  <c r="S58" i="11"/>
  <c r="S68" i="8" s="1"/>
  <c r="T58" i="11"/>
  <c r="T68" i="8" s="1"/>
  <c r="U58" i="11"/>
  <c r="U68" i="8" s="1"/>
  <c r="V58" i="11"/>
  <c r="V68" i="8" s="1"/>
  <c r="W58" i="11"/>
  <c r="W68" i="8"/>
  <c r="X58" i="11"/>
  <c r="X68" i="8" s="1"/>
  <c r="Y58" i="11"/>
  <c r="Y68" i="8" s="1"/>
  <c r="Z58" i="11"/>
  <c r="Z68" i="8" s="1"/>
  <c r="AA58" i="11"/>
  <c r="AA68" i="8" s="1"/>
  <c r="AB58" i="11"/>
  <c r="AB68" i="8" s="1"/>
  <c r="AC58" i="11"/>
  <c r="AC68" i="8" s="1"/>
  <c r="AD58" i="11"/>
  <c r="AD68" i="8" s="1"/>
  <c r="AE58" i="11"/>
  <c r="AE68" i="8" s="1"/>
  <c r="AF58" i="11"/>
  <c r="AF68" i="8" s="1"/>
  <c r="AG58" i="11"/>
  <c r="AG68" i="8" s="1"/>
  <c r="AH58" i="11"/>
  <c r="AH68" i="8" s="1"/>
  <c r="AI58" i="11"/>
  <c r="AI68" i="8" s="1"/>
  <c r="AJ58" i="11"/>
  <c r="AJ68" i="8" s="1"/>
  <c r="AK58" i="11"/>
  <c r="AK68" i="8" s="1"/>
  <c r="AL58" i="11"/>
  <c r="AL68" i="8" s="1"/>
  <c r="AM58" i="11"/>
  <c r="AM68" i="8" s="1"/>
  <c r="AN58" i="11"/>
  <c r="AN68" i="8" s="1"/>
  <c r="AO58" i="11"/>
  <c r="AO68" i="8" s="1"/>
  <c r="AP58" i="11"/>
  <c r="AP68" i="8" s="1"/>
  <c r="C59" i="11"/>
  <c r="C69" i="8" s="1"/>
  <c r="D59" i="11"/>
  <c r="D69" i="8" s="1"/>
  <c r="E59" i="11"/>
  <c r="E69" i="8" s="1"/>
  <c r="F59" i="11"/>
  <c r="F69" i="8" s="1"/>
  <c r="G59" i="11"/>
  <c r="G69" i="8" s="1"/>
  <c r="H59" i="11"/>
  <c r="H69" i="8" s="1"/>
  <c r="I59" i="11"/>
  <c r="I69" i="8" s="1"/>
  <c r="J59" i="11"/>
  <c r="J69" i="8" s="1"/>
  <c r="K59" i="11"/>
  <c r="K69" i="8" s="1"/>
  <c r="L59" i="11"/>
  <c r="L69" i="8" s="1"/>
  <c r="M59" i="11"/>
  <c r="M69" i="8" s="1"/>
  <c r="N59" i="11"/>
  <c r="N69" i="8" s="1"/>
  <c r="O59" i="11"/>
  <c r="O69" i="8"/>
  <c r="P59" i="11"/>
  <c r="P69" i="8" s="1"/>
  <c r="Q59" i="11"/>
  <c r="Q69" i="8" s="1"/>
  <c r="R59" i="11"/>
  <c r="R69" i="8" s="1"/>
  <c r="S59" i="11"/>
  <c r="S69" i="8" s="1"/>
  <c r="T59" i="11"/>
  <c r="T69" i="8" s="1"/>
  <c r="U59" i="11"/>
  <c r="U69" i="8" s="1"/>
  <c r="V59" i="11"/>
  <c r="V69" i="8" s="1"/>
  <c r="W59" i="11"/>
  <c r="W69" i="8" s="1"/>
  <c r="X59" i="11"/>
  <c r="X69" i="8" s="1"/>
  <c r="Y59" i="11"/>
  <c r="Y69" i="8" s="1"/>
  <c r="Z59" i="11"/>
  <c r="Z69" i="8" s="1"/>
  <c r="AA59" i="11"/>
  <c r="AA69" i="8" s="1"/>
  <c r="AB59" i="11"/>
  <c r="AB69" i="8" s="1"/>
  <c r="AC59" i="11"/>
  <c r="AC69" i="8" s="1"/>
  <c r="AD59" i="11"/>
  <c r="AD69" i="8" s="1"/>
  <c r="AE59" i="11"/>
  <c r="AE69" i="8" s="1"/>
  <c r="AF59" i="11"/>
  <c r="AF69" i="8" s="1"/>
  <c r="AG59" i="11"/>
  <c r="AG69" i="8" s="1"/>
  <c r="AH59" i="11"/>
  <c r="AH69" i="8" s="1"/>
  <c r="AI59" i="11"/>
  <c r="AI69" i="8"/>
  <c r="AJ59" i="11"/>
  <c r="AJ69" i="8" s="1"/>
  <c r="AK59" i="11"/>
  <c r="AK69" i="8" s="1"/>
  <c r="AL59" i="11"/>
  <c r="AL69" i="8" s="1"/>
  <c r="AM59" i="11"/>
  <c r="AM69" i="8" s="1"/>
  <c r="AN59" i="11"/>
  <c r="AN69" i="8" s="1"/>
  <c r="AO59" i="11"/>
  <c r="AO69" i="8" s="1"/>
  <c r="AP59" i="11"/>
  <c r="AP69" i="8" s="1"/>
  <c r="C60" i="11"/>
  <c r="C70" i="8" s="1"/>
  <c r="D60" i="11"/>
  <c r="D70" i="8" s="1"/>
  <c r="E60" i="11"/>
  <c r="E70" i="8" s="1"/>
  <c r="F60" i="11"/>
  <c r="F70" i="8"/>
  <c r="G60" i="11"/>
  <c r="G70" i="8" s="1"/>
  <c r="H60" i="11"/>
  <c r="H70" i="8" s="1"/>
  <c r="I60" i="11"/>
  <c r="I70" i="8"/>
  <c r="J60" i="11"/>
  <c r="J70" i="8" s="1"/>
  <c r="K60" i="11"/>
  <c r="K70" i="8" s="1"/>
  <c r="L60" i="11"/>
  <c r="L70" i="8" s="1"/>
  <c r="M60" i="11"/>
  <c r="M70" i="8" s="1"/>
  <c r="N60" i="11"/>
  <c r="O60" i="11"/>
  <c r="O70" i="8" s="1"/>
  <c r="P60" i="11"/>
  <c r="P70" i="8" s="1"/>
  <c r="Q60" i="11"/>
  <c r="Q70" i="8" s="1"/>
  <c r="R60" i="11"/>
  <c r="R70" i="8" s="1"/>
  <c r="S60" i="11"/>
  <c r="S70" i="8" s="1"/>
  <c r="T60" i="11"/>
  <c r="T70" i="8" s="1"/>
  <c r="U60" i="11"/>
  <c r="U70" i="8" s="1"/>
  <c r="V60" i="11"/>
  <c r="V70" i="8" s="1"/>
  <c r="W60" i="11"/>
  <c r="W70" i="8" s="1"/>
  <c r="X60" i="11"/>
  <c r="X70" i="8" s="1"/>
  <c r="Y60" i="11"/>
  <c r="Y70" i="8" s="1"/>
  <c r="Z60" i="11"/>
  <c r="Z70" i="8" s="1"/>
  <c r="AA60" i="11"/>
  <c r="AA70" i="8" s="1"/>
  <c r="AB60" i="11"/>
  <c r="AB70" i="8" s="1"/>
  <c r="AC60" i="11"/>
  <c r="AC70" i="8" s="1"/>
  <c r="AD60" i="11"/>
  <c r="AD70" i="8" s="1"/>
  <c r="AE60" i="11"/>
  <c r="AE70" i="8" s="1"/>
  <c r="AF60" i="11"/>
  <c r="AF70" i="8" s="1"/>
  <c r="AG60" i="11"/>
  <c r="AG70" i="8"/>
  <c r="AH60" i="11"/>
  <c r="AH70" i="8" s="1"/>
  <c r="AI60" i="11"/>
  <c r="AI70" i="8" s="1"/>
  <c r="AJ60" i="11"/>
  <c r="AJ70" i="8" s="1"/>
  <c r="AK60" i="11"/>
  <c r="AK70" i="8" s="1"/>
  <c r="AL60" i="11"/>
  <c r="AL70" i="8" s="1"/>
  <c r="AM60" i="11"/>
  <c r="AM70" i="8" s="1"/>
  <c r="AN60" i="11"/>
  <c r="AN70" i="8" s="1"/>
  <c r="AO60" i="11"/>
  <c r="AO70" i="8" s="1"/>
  <c r="AP60" i="11"/>
  <c r="AP70" i="8" s="1"/>
  <c r="C61" i="11"/>
  <c r="C71" i="8" s="1"/>
  <c r="D61" i="11"/>
  <c r="D71" i="8" s="1"/>
  <c r="E61" i="11"/>
  <c r="E71" i="8" s="1"/>
  <c r="F61" i="11"/>
  <c r="F71" i="8" s="1"/>
  <c r="G61" i="11"/>
  <c r="G71" i="8" s="1"/>
  <c r="H61" i="11"/>
  <c r="H71" i="8" s="1"/>
  <c r="I61" i="11"/>
  <c r="I71" i="8" s="1"/>
  <c r="J61" i="11"/>
  <c r="J71" i="8" s="1"/>
  <c r="K61" i="11"/>
  <c r="K71" i="8" s="1"/>
  <c r="L61" i="11"/>
  <c r="L71" i="8" s="1"/>
  <c r="M61" i="11"/>
  <c r="M71" i="8" s="1"/>
  <c r="N61" i="11"/>
  <c r="N71" i="8" s="1"/>
  <c r="O61" i="11"/>
  <c r="O71" i="8" s="1"/>
  <c r="P61" i="11"/>
  <c r="P71" i="8" s="1"/>
  <c r="Q61" i="11"/>
  <c r="Q71" i="8" s="1"/>
  <c r="R61" i="11"/>
  <c r="R71" i="8" s="1"/>
  <c r="S61" i="11"/>
  <c r="S71" i="8" s="1"/>
  <c r="T61" i="11"/>
  <c r="T71" i="8" s="1"/>
  <c r="U61" i="11"/>
  <c r="U71" i="8" s="1"/>
  <c r="V61" i="11"/>
  <c r="V71" i="8" s="1"/>
  <c r="W61" i="11"/>
  <c r="W71" i="8" s="1"/>
  <c r="X61" i="11"/>
  <c r="X71" i="8" s="1"/>
  <c r="Y61" i="11"/>
  <c r="Y71" i="8" s="1"/>
  <c r="Z61" i="11"/>
  <c r="Z71" i="8" s="1"/>
  <c r="AA61" i="11"/>
  <c r="AA71" i="8" s="1"/>
  <c r="AB61" i="11"/>
  <c r="AB71" i="8" s="1"/>
  <c r="AC61" i="11"/>
  <c r="AC71" i="8" s="1"/>
  <c r="AD61" i="11"/>
  <c r="AD71" i="8" s="1"/>
  <c r="AE61" i="11"/>
  <c r="AE71" i="8" s="1"/>
  <c r="AF61" i="11"/>
  <c r="AF71" i="8" s="1"/>
  <c r="AG61" i="11"/>
  <c r="AG71" i="8" s="1"/>
  <c r="AH61" i="11"/>
  <c r="AH71" i="8" s="1"/>
  <c r="AI61" i="11"/>
  <c r="AI71" i="8" s="1"/>
  <c r="AJ61" i="11"/>
  <c r="AJ71" i="8" s="1"/>
  <c r="AK61" i="11"/>
  <c r="AK71" i="8" s="1"/>
  <c r="AL61" i="11"/>
  <c r="AL71" i="8" s="1"/>
  <c r="AM61" i="11"/>
  <c r="AM71" i="8" s="1"/>
  <c r="AN61" i="11"/>
  <c r="AN71" i="8" s="1"/>
  <c r="AO61" i="11"/>
  <c r="AO71" i="8" s="1"/>
  <c r="AP61" i="11"/>
  <c r="AP71" i="8" s="1"/>
  <c r="C62" i="11"/>
  <c r="C72" i="8" s="1"/>
  <c r="D62" i="11"/>
  <c r="D72" i="8" s="1"/>
  <c r="E62" i="11"/>
  <c r="E72" i="8" s="1"/>
  <c r="F62" i="11"/>
  <c r="F72" i="8" s="1"/>
  <c r="G62" i="11"/>
  <c r="G72" i="8" s="1"/>
  <c r="H62" i="11"/>
  <c r="H72" i="8" s="1"/>
  <c r="I62" i="11"/>
  <c r="I72" i="8" s="1"/>
  <c r="J62" i="11"/>
  <c r="J72" i="8" s="1"/>
  <c r="K62" i="11"/>
  <c r="K72" i="8" s="1"/>
  <c r="L62" i="11"/>
  <c r="L72" i="8" s="1"/>
  <c r="M62" i="11"/>
  <c r="M72" i="8" s="1"/>
  <c r="N62" i="11"/>
  <c r="N72" i="8" s="1"/>
  <c r="O62" i="11"/>
  <c r="O72" i="8" s="1"/>
  <c r="P62" i="11"/>
  <c r="Q62" i="11"/>
  <c r="Q72" i="8" s="1"/>
  <c r="R62" i="11"/>
  <c r="R72" i="8" s="1"/>
  <c r="S62" i="11"/>
  <c r="S72" i="8" s="1"/>
  <c r="T62" i="11"/>
  <c r="T72" i="8" s="1"/>
  <c r="U62" i="11"/>
  <c r="U72" i="8" s="1"/>
  <c r="V62" i="11"/>
  <c r="V72" i="8" s="1"/>
  <c r="W62" i="11"/>
  <c r="W72" i="8" s="1"/>
  <c r="X62" i="11"/>
  <c r="X72" i="8" s="1"/>
  <c r="Y62" i="11"/>
  <c r="Y72" i="8" s="1"/>
  <c r="Z62" i="11"/>
  <c r="Z72" i="8" s="1"/>
  <c r="AA62" i="11"/>
  <c r="AA72" i="8" s="1"/>
  <c r="AB62" i="11"/>
  <c r="AB72" i="8"/>
  <c r="AC62" i="11"/>
  <c r="AC72" i="8" s="1"/>
  <c r="AD62" i="11"/>
  <c r="AD72" i="8" s="1"/>
  <c r="AE62" i="11"/>
  <c r="AE72" i="8" s="1"/>
  <c r="AF62" i="11"/>
  <c r="AG62" i="11"/>
  <c r="AG72" i="8" s="1"/>
  <c r="AH62" i="11"/>
  <c r="AH72" i="8" s="1"/>
  <c r="AI62" i="11"/>
  <c r="AI72" i="8" s="1"/>
  <c r="AJ62" i="11"/>
  <c r="AJ72" i="8" s="1"/>
  <c r="AK62" i="11"/>
  <c r="AK72" i="8" s="1"/>
  <c r="AL62" i="11"/>
  <c r="AL72" i="8" s="1"/>
  <c r="AM62" i="11"/>
  <c r="AM72" i="8" s="1"/>
  <c r="AN62" i="11"/>
  <c r="AN72" i="8" s="1"/>
  <c r="AO62" i="11"/>
  <c r="AO72" i="8" s="1"/>
  <c r="AP62" i="11"/>
  <c r="AP72" i="8" s="1"/>
  <c r="C63" i="11"/>
  <c r="C73" i="8" s="1"/>
  <c r="D63" i="11"/>
  <c r="D73" i="8" s="1"/>
  <c r="E63" i="11"/>
  <c r="E73" i="8" s="1"/>
  <c r="F63" i="11"/>
  <c r="F73" i="8" s="1"/>
  <c r="G63" i="11"/>
  <c r="G73" i="8" s="1"/>
  <c r="H63" i="11"/>
  <c r="H73" i="8" s="1"/>
  <c r="I63" i="11"/>
  <c r="I73" i="8" s="1"/>
  <c r="J63" i="11"/>
  <c r="J73" i="8"/>
  <c r="K63" i="11"/>
  <c r="K73" i="8" s="1"/>
  <c r="L63" i="11"/>
  <c r="L73" i="8" s="1"/>
  <c r="M63" i="11"/>
  <c r="M73" i="8" s="1"/>
  <c r="N63" i="11"/>
  <c r="N73" i="8" s="1"/>
  <c r="O63" i="11"/>
  <c r="O73" i="8" s="1"/>
  <c r="P63" i="11"/>
  <c r="P73" i="8" s="1"/>
  <c r="Q63" i="11"/>
  <c r="Q73" i="8" s="1"/>
  <c r="R63" i="11"/>
  <c r="R73" i="8" s="1"/>
  <c r="S63" i="11"/>
  <c r="S73" i="8" s="1"/>
  <c r="T63" i="11"/>
  <c r="T73" i="8" s="1"/>
  <c r="U63" i="11"/>
  <c r="U73" i="8" s="1"/>
  <c r="V63" i="11"/>
  <c r="V73" i="8"/>
  <c r="W63" i="11"/>
  <c r="W73" i="8" s="1"/>
  <c r="X63" i="11"/>
  <c r="X73" i="8" s="1"/>
  <c r="Y63" i="11"/>
  <c r="Y73" i="8" s="1"/>
  <c r="Z63" i="11"/>
  <c r="Z73" i="8" s="1"/>
  <c r="AA63" i="11"/>
  <c r="AA73" i="8" s="1"/>
  <c r="AB63" i="11"/>
  <c r="AB73" i="8" s="1"/>
  <c r="AC63" i="11"/>
  <c r="AC73" i="8" s="1"/>
  <c r="AD63" i="11"/>
  <c r="AD73" i="8" s="1"/>
  <c r="AE63" i="11"/>
  <c r="AE73" i="8" s="1"/>
  <c r="AF63" i="11"/>
  <c r="AF73" i="8" s="1"/>
  <c r="AG63" i="11"/>
  <c r="AG73" i="8" s="1"/>
  <c r="AH63" i="11"/>
  <c r="AH73" i="8" s="1"/>
  <c r="AI63" i="11"/>
  <c r="AI73" i="8" s="1"/>
  <c r="AJ63" i="11"/>
  <c r="AJ73" i="8" s="1"/>
  <c r="AK63" i="11"/>
  <c r="AK73" i="8" s="1"/>
  <c r="AL63" i="11"/>
  <c r="AL73" i="8" s="1"/>
  <c r="AM63" i="11"/>
  <c r="AM73" i="8" s="1"/>
  <c r="AN63" i="11"/>
  <c r="AN73" i="8" s="1"/>
  <c r="AO63" i="11"/>
  <c r="AO73" i="8" s="1"/>
  <c r="AP63" i="11"/>
  <c r="AP73" i="8" s="1"/>
  <c r="C64" i="11"/>
  <c r="C74" i="8" s="1"/>
  <c r="D64" i="11"/>
  <c r="D74" i="8" s="1"/>
  <c r="E64" i="11"/>
  <c r="E74" i="8" s="1"/>
  <c r="F64" i="11"/>
  <c r="F74" i="8" s="1"/>
  <c r="G64" i="11"/>
  <c r="G74" i="8" s="1"/>
  <c r="H64" i="11"/>
  <c r="H74" i="8" s="1"/>
  <c r="I64" i="11"/>
  <c r="I74" i="8" s="1"/>
  <c r="J64" i="11"/>
  <c r="J74" i="8" s="1"/>
  <c r="K64" i="11"/>
  <c r="K74" i="8" s="1"/>
  <c r="L64" i="11"/>
  <c r="L74" i="8" s="1"/>
  <c r="M64" i="11"/>
  <c r="M74" i="8" s="1"/>
  <c r="N64" i="11"/>
  <c r="N74" i="8" s="1"/>
  <c r="O64" i="11"/>
  <c r="O74" i="8" s="1"/>
  <c r="P64" i="11"/>
  <c r="P74" i="8" s="1"/>
  <c r="Q64" i="11"/>
  <c r="Q74" i="8" s="1"/>
  <c r="R64" i="11"/>
  <c r="S64" i="11"/>
  <c r="S74" i="8" s="1"/>
  <c r="T64" i="11"/>
  <c r="T74" i="8" s="1"/>
  <c r="U64" i="11"/>
  <c r="U74" i="8" s="1"/>
  <c r="V64" i="11"/>
  <c r="V74" i="8"/>
  <c r="W64" i="11"/>
  <c r="W74" i="8" s="1"/>
  <c r="X64" i="11"/>
  <c r="X74" i="8" s="1"/>
  <c r="Y64" i="11"/>
  <c r="Y74" i="8" s="1"/>
  <c r="Z64" i="11"/>
  <c r="Z74" i="8" s="1"/>
  <c r="AA64" i="11"/>
  <c r="AA74" i="8" s="1"/>
  <c r="AB64" i="11"/>
  <c r="AB74" i="8" s="1"/>
  <c r="AC64" i="11"/>
  <c r="AC74" i="8"/>
  <c r="AD64" i="11"/>
  <c r="AD74" i="8" s="1"/>
  <c r="AE64" i="11"/>
  <c r="AE74" i="8" s="1"/>
  <c r="AF64" i="11"/>
  <c r="AF74" i="8" s="1"/>
  <c r="AG64" i="11"/>
  <c r="AG74" i="8" s="1"/>
  <c r="AH64" i="11"/>
  <c r="AH74" i="8" s="1"/>
  <c r="AI64" i="11"/>
  <c r="AI74" i="8" s="1"/>
  <c r="AJ64" i="11"/>
  <c r="AJ74" i="8" s="1"/>
  <c r="AK64" i="11"/>
  <c r="AK74" i="8" s="1"/>
  <c r="AL64" i="11"/>
  <c r="AL74" i="8" s="1"/>
  <c r="AM64" i="11"/>
  <c r="AM74" i="8" s="1"/>
  <c r="AN64" i="11"/>
  <c r="AN74" i="8" s="1"/>
  <c r="AO64" i="11"/>
  <c r="AO74" i="8" s="1"/>
  <c r="AP64" i="11"/>
  <c r="AP74" i="8" s="1"/>
  <c r="C65" i="11"/>
  <c r="C75" i="8" s="1"/>
  <c r="D65" i="11"/>
  <c r="D75" i="8" s="1"/>
  <c r="E65" i="11"/>
  <c r="E75" i="8" s="1"/>
  <c r="F65" i="11"/>
  <c r="F75" i="8" s="1"/>
  <c r="G65" i="11"/>
  <c r="G75" i="8" s="1"/>
  <c r="H65" i="11"/>
  <c r="H75" i="8" s="1"/>
  <c r="I65" i="11"/>
  <c r="I75" i="8" s="1"/>
  <c r="J65" i="11"/>
  <c r="J75" i="8" s="1"/>
  <c r="K65" i="11"/>
  <c r="K75" i="8" s="1"/>
  <c r="L65" i="11"/>
  <c r="L75" i="8" s="1"/>
  <c r="M65" i="11"/>
  <c r="M75" i="8" s="1"/>
  <c r="N65" i="11"/>
  <c r="N75" i="8" s="1"/>
  <c r="O65" i="11"/>
  <c r="O75" i="8"/>
  <c r="P65" i="11"/>
  <c r="P75" i="8" s="1"/>
  <c r="Q65" i="11"/>
  <c r="Q75" i="8" s="1"/>
  <c r="R65" i="11"/>
  <c r="R75" i="8" s="1"/>
  <c r="S65" i="11"/>
  <c r="S75" i="8" s="1"/>
  <c r="T65" i="11"/>
  <c r="T75" i="8" s="1"/>
  <c r="U65" i="11"/>
  <c r="U75" i="8" s="1"/>
  <c r="V65" i="11"/>
  <c r="V75" i="8" s="1"/>
  <c r="W65" i="11"/>
  <c r="W75" i="8" s="1"/>
  <c r="X65" i="11"/>
  <c r="X75" i="8" s="1"/>
  <c r="Y65" i="11"/>
  <c r="Y75" i="8" s="1"/>
  <c r="Z65" i="11"/>
  <c r="Z75" i="8" s="1"/>
  <c r="AA65" i="11"/>
  <c r="AA75" i="8" s="1"/>
  <c r="AB65" i="11"/>
  <c r="AB75" i="8" s="1"/>
  <c r="AC65" i="11"/>
  <c r="AC75" i="8" s="1"/>
  <c r="AD65" i="11"/>
  <c r="AD75" i="8"/>
  <c r="AE65" i="11"/>
  <c r="AE71" i="14" s="1"/>
  <c r="AF65" i="11"/>
  <c r="AF75" i="8" s="1"/>
  <c r="AG65" i="11"/>
  <c r="AG75" i="8" s="1"/>
  <c r="AH65" i="11"/>
  <c r="AH75" i="8" s="1"/>
  <c r="AI65" i="11"/>
  <c r="AI75" i="8" s="1"/>
  <c r="AJ65" i="11"/>
  <c r="AJ75" i="8" s="1"/>
  <c r="AK65" i="11"/>
  <c r="AK75" i="8" s="1"/>
  <c r="AL65" i="11"/>
  <c r="AM65" i="11"/>
  <c r="AM75" i="8" s="1"/>
  <c r="AN65" i="11"/>
  <c r="AN75" i="8" s="1"/>
  <c r="AO65" i="11"/>
  <c r="AO75" i="8" s="1"/>
  <c r="AP65" i="11"/>
  <c r="AP75" i="8" s="1"/>
  <c r="C66" i="11"/>
  <c r="C76" i="8"/>
  <c r="D66" i="11"/>
  <c r="D76" i="8" s="1"/>
  <c r="E66" i="11"/>
  <c r="F66" i="11"/>
  <c r="F76" i="8" s="1"/>
  <c r="G66" i="11"/>
  <c r="G76" i="8" s="1"/>
  <c r="H66" i="11"/>
  <c r="H76" i="8" s="1"/>
  <c r="I66" i="11"/>
  <c r="I76" i="8" s="1"/>
  <c r="J66" i="11"/>
  <c r="J76" i="8" s="1"/>
  <c r="K66" i="11"/>
  <c r="K76" i="8" s="1"/>
  <c r="L66" i="11"/>
  <c r="L76" i="8" s="1"/>
  <c r="M66" i="11"/>
  <c r="M76" i="8" s="1"/>
  <c r="N66" i="11"/>
  <c r="N76" i="8" s="1"/>
  <c r="O66" i="11"/>
  <c r="O76" i="8" s="1"/>
  <c r="P66" i="11"/>
  <c r="P76" i="8" s="1"/>
  <c r="Q66" i="11"/>
  <c r="Q76" i="8" s="1"/>
  <c r="R66" i="11"/>
  <c r="R76" i="8" s="1"/>
  <c r="S66" i="11"/>
  <c r="S76" i="8" s="1"/>
  <c r="T66" i="11"/>
  <c r="U66" i="11"/>
  <c r="U76" i="8" s="1"/>
  <c r="V66" i="11"/>
  <c r="V76" i="8" s="1"/>
  <c r="W66" i="11"/>
  <c r="W76" i="8" s="1"/>
  <c r="X66" i="11"/>
  <c r="X76" i="8" s="1"/>
  <c r="Y66" i="11"/>
  <c r="Y76" i="8" s="1"/>
  <c r="Z66" i="11"/>
  <c r="Z76" i="8" s="1"/>
  <c r="AA66" i="11"/>
  <c r="AA76" i="8" s="1"/>
  <c r="AB66" i="11"/>
  <c r="AB76" i="8" s="1"/>
  <c r="AC66" i="11"/>
  <c r="AC76" i="8" s="1"/>
  <c r="AD66" i="11"/>
  <c r="AD76" i="8" s="1"/>
  <c r="AE66" i="11"/>
  <c r="AE76" i="8" s="1"/>
  <c r="AF66" i="11"/>
  <c r="AF76" i="8" s="1"/>
  <c r="AG66" i="11"/>
  <c r="AG76" i="8" s="1"/>
  <c r="AH66" i="11"/>
  <c r="AH72" i="14" s="1"/>
  <c r="AI66" i="11"/>
  <c r="AI76" i="8" s="1"/>
  <c r="AJ66" i="11"/>
  <c r="AJ76" i="8" s="1"/>
  <c r="AK66" i="11"/>
  <c r="AK76" i="8" s="1"/>
  <c r="AL66" i="11"/>
  <c r="AL76" i="8" s="1"/>
  <c r="AM66" i="11"/>
  <c r="AM76" i="8" s="1"/>
  <c r="AN66" i="11"/>
  <c r="AN76" i="8" s="1"/>
  <c r="AO66" i="11"/>
  <c r="AO76" i="8" s="1"/>
  <c r="AP66" i="11"/>
  <c r="AP76" i="8" s="1"/>
  <c r="C67" i="11"/>
  <c r="C77" i="8" s="1"/>
  <c r="D67" i="11"/>
  <c r="D77" i="8" s="1"/>
  <c r="E67" i="11"/>
  <c r="E77" i="8" s="1"/>
  <c r="F67" i="11"/>
  <c r="F77" i="8" s="1"/>
  <c r="G67" i="11"/>
  <c r="G77" i="8" s="1"/>
  <c r="H67" i="11"/>
  <c r="H77" i="8" s="1"/>
  <c r="I67" i="11"/>
  <c r="I77" i="8" s="1"/>
  <c r="J67" i="11"/>
  <c r="J77" i="8" s="1"/>
  <c r="K67" i="11"/>
  <c r="K77" i="8" s="1"/>
  <c r="L67" i="11"/>
  <c r="L77" i="8" s="1"/>
  <c r="M67" i="11"/>
  <c r="M77" i="8"/>
  <c r="N67" i="11"/>
  <c r="N77" i="8" s="1"/>
  <c r="O67" i="11"/>
  <c r="O77" i="8" s="1"/>
  <c r="P67" i="11"/>
  <c r="P77" i="8" s="1"/>
  <c r="Q67" i="11"/>
  <c r="Q77" i="8" s="1"/>
  <c r="R67" i="11"/>
  <c r="R77" i="8" s="1"/>
  <c r="S67" i="11"/>
  <c r="S77" i="8" s="1"/>
  <c r="T67" i="11"/>
  <c r="T77" i="8" s="1"/>
  <c r="U67" i="11"/>
  <c r="U77" i="8" s="1"/>
  <c r="V67" i="11"/>
  <c r="V77" i="8" s="1"/>
  <c r="W67" i="11"/>
  <c r="W77" i="8" s="1"/>
  <c r="X67" i="11"/>
  <c r="X77" i="8" s="1"/>
  <c r="Y67" i="11"/>
  <c r="Y77" i="8" s="1"/>
  <c r="Z67" i="11"/>
  <c r="Z77" i="8" s="1"/>
  <c r="AA67" i="11"/>
  <c r="AA77" i="8" s="1"/>
  <c r="AB67" i="11"/>
  <c r="AB77" i="8" s="1"/>
  <c r="AC67" i="11"/>
  <c r="AC77" i="8" s="1"/>
  <c r="AD67" i="11"/>
  <c r="AD73" i="14" s="1"/>
  <c r="AE67" i="11"/>
  <c r="AE77" i="8"/>
  <c r="AF67" i="11"/>
  <c r="AF77" i="8" s="1"/>
  <c r="AG67" i="11"/>
  <c r="AG77" i="8" s="1"/>
  <c r="AH67" i="11"/>
  <c r="AH77" i="8" s="1"/>
  <c r="AI67" i="11"/>
  <c r="AI77" i="8" s="1"/>
  <c r="AJ67" i="11"/>
  <c r="AJ77" i="8" s="1"/>
  <c r="AK67" i="11"/>
  <c r="AK77" i="8" s="1"/>
  <c r="AL67" i="11"/>
  <c r="AL77" i="8" s="1"/>
  <c r="AM67" i="11"/>
  <c r="AM77" i="8" s="1"/>
  <c r="AN67" i="11"/>
  <c r="AN77" i="8" s="1"/>
  <c r="AO67" i="11"/>
  <c r="AO77" i="8" s="1"/>
  <c r="AP67" i="11"/>
  <c r="AP77" i="8" s="1"/>
  <c r="C68" i="11"/>
  <c r="C78" i="8" s="1"/>
  <c r="D68" i="11"/>
  <c r="D78" i="8" s="1"/>
  <c r="E68" i="11"/>
  <c r="E78" i="8" s="1"/>
  <c r="F68" i="11"/>
  <c r="F78" i="8" s="1"/>
  <c r="G68" i="11"/>
  <c r="G78" i="8" s="1"/>
  <c r="H68" i="11"/>
  <c r="H78" i="8" s="1"/>
  <c r="I68" i="11"/>
  <c r="I78" i="8" s="1"/>
  <c r="J68" i="11"/>
  <c r="J78" i="8" s="1"/>
  <c r="K68" i="11"/>
  <c r="K78" i="8" s="1"/>
  <c r="L68" i="11"/>
  <c r="L78" i="8" s="1"/>
  <c r="M68" i="11"/>
  <c r="M78" i="8" s="1"/>
  <c r="N68" i="11"/>
  <c r="N78" i="8" s="1"/>
  <c r="O68" i="11"/>
  <c r="O78" i="8" s="1"/>
  <c r="P68" i="11"/>
  <c r="P78" i="8" s="1"/>
  <c r="Q68" i="11"/>
  <c r="Q78" i="8" s="1"/>
  <c r="R68" i="11"/>
  <c r="R78" i="8" s="1"/>
  <c r="S68" i="11"/>
  <c r="S78" i="8" s="1"/>
  <c r="T68" i="11"/>
  <c r="T78" i="8" s="1"/>
  <c r="U68" i="11"/>
  <c r="U78" i="8" s="1"/>
  <c r="V68" i="11"/>
  <c r="W68" i="11"/>
  <c r="W78" i="8" s="1"/>
  <c r="X68" i="11"/>
  <c r="X78" i="8" s="1"/>
  <c r="Y68" i="11"/>
  <c r="Y78" i="8" s="1"/>
  <c r="Z68" i="11"/>
  <c r="Z78" i="8" s="1"/>
  <c r="AA68" i="11"/>
  <c r="AA78" i="8" s="1"/>
  <c r="AB68" i="11"/>
  <c r="AB78" i="8" s="1"/>
  <c r="AC68" i="11"/>
  <c r="AC78" i="8" s="1"/>
  <c r="AD68" i="11"/>
  <c r="AD78" i="8" s="1"/>
  <c r="AE68" i="11"/>
  <c r="AE78" i="8" s="1"/>
  <c r="AF68" i="11"/>
  <c r="AF78" i="8" s="1"/>
  <c r="AG68" i="11"/>
  <c r="AG78" i="8" s="1"/>
  <c r="AH68" i="11"/>
  <c r="AH78" i="8"/>
  <c r="AI68" i="11"/>
  <c r="AI78" i="8" s="1"/>
  <c r="AJ68" i="11"/>
  <c r="AJ78" i="8" s="1"/>
  <c r="AK68" i="11"/>
  <c r="AK78" i="8" s="1"/>
  <c r="AL68" i="11"/>
  <c r="AL78" i="8" s="1"/>
  <c r="AM68" i="11"/>
  <c r="AM78" i="8" s="1"/>
  <c r="AN68" i="11"/>
  <c r="AN78" i="8"/>
  <c r="AO68" i="11"/>
  <c r="AO78" i="8" s="1"/>
  <c r="AP68" i="11"/>
  <c r="AP78" i="8" s="1"/>
  <c r="C69" i="11"/>
  <c r="C79" i="8" s="1"/>
  <c r="D69" i="11"/>
  <c r="D79" i="8" s="1"/>
  <c r="E69" i="11"/>
  <c r="E79" i="8" s="1"/>
  <c r="F69" i="11"/>
  <c r="F79" i="8" s="1"/>
  <c r="G69" i="11"/>
  <c r="G75" i="14" s="1"/>
  <c r="H69" i="11"/>
  <c r="H79" i="8"/>
  <c r="I69" i="11"/>
  <c r="I79" i="8" s="1"/>
  <c r="J69" i="11"/>
  <c r="J79" i="8" s="1"/>
  <c r="K69" i="11"/>
  <c r="K79" i="8" s="1"/>
  <c r="L69" i="11"/>
  <c r="L79" i="8" s="1"/>
  <c r="M69" i="11"/>
  <c r="M79" i="8" s="1"/>
  <c r="N69" i="11"/>
  <c r="N79" i="8" s="1"/>
  <c r="O69" i="11"/>
  <c r="O79" i="8"/>
  <c r="P69" i="11"/>
  <c r="P79" i="8" s="1"/>
  <c r="Q69" i="11"/>
  <c r="Q79" i="8" s="1"/>
  <c r="R69" i="11"/>
  <c r="R79" i="8" s="1"/>
  <c r="S69" i="11"/>
  <c r="S79" i="8" s="1"/>
  <c r="T69" i="11"/>
  <c r="T79" i="8" s="1"/>
  <c r="U69" i="11"/>
  <c r="U79" i="8"/>
  <c r="V69" i="11"/>
  <c r="V79" i="8" s="1"/>
  <c r="W69" i="11"/>
  <c r="W79" i="8" s="1"/>
  <c r="X69" i="11"/>
  <c r="X79" i="8" s="1"/>
  <c r="Y69" i="11"/>
  <c r="Y79" i="8" s="1"/>
  <c r="Z69" i="11"/>
  <c r="Z79" i="8" s="1"/>
  <c r="AA69" i="11"/>
  <c r="AA79" i="8" s="1"/>
  <c r="AB69" i="11"/>
  <c r="AB79" i="8"/>
  <c r="AC69" i="11"/>
  <c r="AC79" i="8" s="1"/>
  <c r="AD69" i="11"/>
  <c r="AD79" i="8" s="1"/>
  <c r="AE69" i="11"/>
  <c r="AE79" i="8" s="1"/>
  <c r="AF69" i="11"/>
  <c r="AF79" i="8" s="1"/>
  <c r="AG69" i="11"/>
  <c r="AG79" i="8" s="1"/>
  <c r="AH69" i="11"/>
  <c r="AH79" i="8"/>
  <c r="AI69" i="11"/>
  <c r="AI79" i="8" s="1"/>
  <c r="AJ69" i="11"/>
  <c r="AJ79" i="8" s="1"/>
  <c r="AK69" i="11"/>
  <c r="AK79" i="8" s="1"/>
  <c r="AL69" i="11"/>
  <c r="AL79" i="8" s="1"/>
  <c r="AM69" i="11"/>
  <c r="AM79" i="8" s="1"/>
  <c r="AN69" i="11"/>
  <c r="AN79" i="8"/>
  <c r="AO69" i="11"/>
  <c r="AO79" i="8" s="1"/>
  <c r="AP69" i="11"/>
  <c r="AP79" i="8" s="1"/>
  <c r="C70" i="11"/>
  <c r="C80" i="8" s="1"/>
  <c r="D70" i="11"/>
  <c r="D80" i="8" s="1"/>
  <c r="E70" i="11"/>
  <c r="E80" i="8" s="1"/>
  <c r="F70" i="11"/>
  <c r="F80" i="8" s="1"/>
  <c r="G70" i="11"/>
  <c r="G80" i="8" s="1"/>
  <c r="H70" i="11"/>
  <c r="H80" i="8" s="1"/>
  <c r="I70" i="11"/>
  <c r="I80" i="8" s="1"/>
  <c r="J70" i="11"/>
  <c r="J80" i="8" s="1"/>
  <c r="K70" i="11"/>
  <c r="K80" i="8" s="1"/>
  <c r="L70" i="11"/>
  <c r="L80" i="8" s="1"/>
  <c r="M70" i="11"/>
  <c r="M80" i="8" s="1"/>
  <c r="N70" i="11"/>
  <c r="N80" i="8" s="1"/>
  <c r="O70" i="11"/>
  <c r="O80" i="8" s="1"/>
  <c r="P70" i="11"/>
  <c r="P80" i="8" s="1"/>
  <c r="Q70" i="11"/>
  <c r="Q80" i="8" s="1"/>
  <c r="R70" i="11"/>
  <c r="R80" i="8" s="1"/>
  <c r="S70" i="11"/>
  <c r="S80" i="8" s="1"/>
  <c r="T70" i="11"/>
  <c r="T80" i="8" s="1"/>
  <c r="U70" i="11"/>
  <c r="U80" i="8" s="1"/>
  <c r="V70" i="11"/>
  <c r="V80" i="8" s="1"/>
  <c r="W70" i="11"/>
  <c r="W80" i="8" s="1"/>
  <c r="X70" i="11"/>
  <c r="X80" i="8" s="1"/>
  <c r="Y70" i="11"/>
  <c r="Y80" i="8" s="1"/>
  <c r="Z70" i="11"/>
  <c r="Z80" i="8" s="1"/>
  <c r="AA70" i="11"/>
  <c r="AA80" i="8" s="1"/>
  <c r="AB70" i="11"/>
  <c r="AC70" i="11"/>
  <c r="AC80" i="8" s="1"/>
  <c r="AD70" i="11"/>
  <c r="AD80" i="8" s="1"/>
  <c r="AE70" i="11"/>
  <c r="AE80" i="8" s="1"/>
  <c r="AF70" i="11"/>
  <c r="AF80" i="8" s="1"/>
  <c r="AG70" i="11"/>
  <c r="AG80" i="8" s="1"/>
  <c r="AH70" i="11"/>
  <c r="AH80" i="8" s="1"/>
  <c r="AI70" i="11"/>
  <c r="AI80" i="8" s="1"/>
  <c r="AJ70" i="11"/>
  <c r="AJ80" i="8" s="1"/>
  <c r="AK70" i="11"/>
  <c r="AK80" i="8" s="1"/>
  <c r="AL70" i="11"/>
  <c r="AL80" i="8" s="1"/>
  <c r="AM70" i="11"/>
  <c r="AM80" i="8" s="1"/>
  <c r="AN70" i="11"/>
  <c r="AN80" i="8" s="1"/>
  <c r="AO70" i="11"/>
  <c r="AO80" i="8" s="1"/>
  <c r="AP70" i="11"/>
  <c r="AP80" i="8" s="1"/>
  <c r="C71" i="11"/>
  <c r="C81" i="8" s="1"/>
  <c r="D71" i="11"/>
  <c r="D81" i="8" s="1"/>
  <c r="E71" i="11"/>
  <c r="E81" i="8" s="1"/>
  <c r="F71" i="11"/>
  <c r="F81" i="8" s="1"/>
  <c r="G71" i="11"/>
  <c r="G81" i="8" s="1"/>
  <c r="H71" i="11"/>
  <c r="H81" i="8" s="1"/>
  <c r="I71" i="11"/>
  <c r="I81" i="8" s="1"/>
  <c r="J71" i="11"/>
  <c r="J81" i="8" s="1"/>
  <c r="K71" i="11"/>
  <c r="K81" i="8" s="1"/>
  <c r="L71" i="11"/>
  <c r="L81" i="8" s="1"/>
  <c r="M71" i="11"/>
  <c r="M77" i="14" s="1"/>
  <c r="N71" i="11"/>
  <c r="N81" i="8" s="1"/>
  <c r="O71" i="11"/>
  <c r="O81" i="8" s="1"/>
  <c r="P71" i="11"/>
  <c r="P81" i="8" s="1"/>
  <c r="Q71" i="11"/>
  <c r="Q81" i="8" s="1"/>
  <c r="R71" i="11"/>
  <c r="R81" i="8" s="1"/>
  <c r="S71" i="11"/>
  <c r="S81" i="8" s="1"/>
  <c r="T71" i="11"/>
  <c r="T81" i="8" s="1"/>
  <c r="U71" i="11"/>
  <c r="U81" i="8" s="1"/>
  <c r="V71" i="11"/>
  <c r="V81" i="8" s="1"/>
  <c r="W71" i="11"/>
  <c r="W81" i="8" s="1"/>
  <c r="X71" i="11"/>
  <c r="X81" i="8" s="1"/>
  <c r="Y71" i="11"/>
  <c r="Y81" i="8" s="1"/>
  <c r="Z71" i="11"/>
  <c r="Z81" i="8" s="1"/>
  <c r="AA71" i="11"/>
  <c r="AA81" i="8" s="1"/>
  <c r="AB71" i="11"/>
  <c r="AB81" i="8" s="1"/>
  <c r="AC71" i="11"/>
  <c r="AC81" i="8" s="1"/>
  <c r="AD71" i="11"/>
  <c r="AE71" i="11"/>
  <c r="AF71" i="11"/>
  <c r="AF81" i="8" s="1"/>
  <c r="AG71" i="11"/>
  <c r="AG81" i="8" s="1"/>
  <c r="AH71" i="11"/>
  <c r="AH81" i="8"/>
  <c r="AI71" i="11"/>
  <c r="AI81" i="8" s="1"/>
  <c r="AJ71" i="11"/>
  <c r="AJ81" i="8" s="1"/>
  <c r="AK71" i="11"/>
  <c r="AK81" i="8" s="1"/>
  <c r="AL71" i="11"/>
  <c r="AL81" i="8" s="1"/>
  <c r="AM71" i="11"/>
  <c r="AM81" i="8" s="1"/>
  <c r="AN71" i="11"/>
  <c r="AN81" i="8" s="1"/>
  <c r="AO71" i="11"/>
  <c r="AO81" i="8" s="1"/>
  <c r="AP71" i="11"/>
  <c r="AP81" i="8" s="1"/>
  <c r="C72" i="11"/>
  <c r="C82" i="8" s="1"/>
  <c r="D72" i="11"/>
  <c r="D82" i="8" s="1"/>
  <c r="E72" i="11"/>
  <c r="E82" i="8" s="1"/>
  <c r="F72" i="11"/>
  <c r="F82" i="8" s="1"/>
  <c r="G72" i="11"/>
  <c r="G82" i="8" s="1"/>
  <c r="H72" i="11"/>
  <c r="H82" i="8" s="1"/>
  <c r="I72" i="11"/>
  <c r="J72" i="11"/>
  <c r="J82" i="8" s="1"/>
  <c r="K72" i="11"/>
  <c r="K82" i="8" s="1"/>
  <c r="L72" i="11"/>
  <c r="L82" i="8" s="1"/>
  <c r="M72" i="11"/>
  <c r="M82" i="8" s="1"/>
  <c r="N72" i="11"/>
  <c r="N82" i="8" s="1"/>
  <c r="O72" i="11"/>
  <c r="O82" i="8" s="1"/>
  <c r="P72" i="11"/>
  <c r="P82" i="8" s="1"/>
  <c r="Q72" i="11"/>
  <c r="Q78" i="14" s="1"/>
  <c r="R72" i="11"/>
  <c r="R82" i="8" s="1"/>
  <c r="S72" i="11"/>
  <c r="S82" i="8"/>
  <c r="T72" i="11"/>
  <c r="T82" i="8" s="1"/>
  <c r="U72" i="11"/>
  <c r="V72" i="11"/>
  <c r="V82" i="8" s="1"/>
  <c r="W72" i="11"/>
  <c r="W82" i="8" s="1"/>
  <c r="X72" i="11"/>
  <c r="X82" i="8" s="1"/>
  <c r="Y72" i="11"/>
  <c r="Y82" i="8" s="1"/>
  <c r="Z72" i="11"/>
  <c r="AA72" i="11"/>
  <c r="AA82" i="8" s="1"/>
  <c r="AB72" i="11"/>
  <c r="AB82" i="8" s="1"/>
  <c r="AC72" i="11"/>
  <c r="AC82" i="8" s="1"/>
  <c r="AD72" i="11"/>
  <c r="AD82" i="8" s="1"/>
  <c r="AE72" i="11"/>
  <c r="AE82" i="8" s="1"/>
  <c r="AF72" i="11"/>
  <c r="AF82" i="8" s="1"/>
  <c r="AG72" i="11"/>
  <c r="AG82" i="8" s="1"/>
  <c r="AH72" i="11"/>
  <c r="AH82" i="8" s="1"/>
  <c r="AI72" i="11"/>
  <c r="AI82" i="8" s="1"/>
  <c r="AJ72" i="11"/>
  <c r="AJ82" i="8" s="1"/>
  <c r="AK72" i="11"/>
  <c r="AK82" i="8" s="1"/>
  <c r="AL72" i="11"/>
  <c r="AL82" i="8" s="1"/>
  <c r="AM72" i="11"/>
  <c r="AM82" i="8" s="1"/>
  <c r="AN72" i="11"/>
  <c r="AN82" i="8"/>
  <c r="AO72" i="11"/>
  <c r="AO82" i="8" s="1"/>
  <c r="AP72" i="11"/>
  <c r="AP82" i="8" s="1"/>
  <c r="C73" i="11"/>
  <c r="C83" i="8" s="1"/>
  <c r="D73" i="11"/>
  <c r="D83" i="8" s="1"/>
  <c r="E73" i="11"/>
  <c r="E83" i="8" s="1"/>
  <c r="F73" i="11"/>
  <c r="F83" i="8" s="1"/>
  <c r="G73" i="11"/>
  <c r="G83" i="8" s="1"/>
  <c r="H73" i="11"/>
  <c r="H83" i="8" s="1"/>
  <c r="I73" i="11"/>
  <c r="I83" i="8" s="1"/>
  <c r="J73" i="11"/>
  <c r="J83" i="8" s="1"/>
  <c r="K73" i="11"/>
  <c r="K83" i="8" s="1"/>
  <c r="L73" i="11"/>
  <c r="L83" i="8" s="1"/>
  <c r="M73" i="11"/>
  <c r="M83" i="8" s="1"/>
  <c r="N73" i="11"/>
  <c r="N83" i="8" s="1"/>
  <c r="O73" i="11"/>
  <c r="O83" i="8" s="1"/>
  <c r="P73" i="11"/>
  <c r="P83" i="8" s="1"/>
  <c r="Q73" i="11"/>
  <c r="Q83" i="8" s="1"/>
  <c r="R73" i="11"/>
  <c r="R83" i="8" s="1"/>
  <c r="S73" i="11"/>
  <c r="S83" i="8" s="1"/>
  <c r="T73" i="11"/>
  <c r="T83" i="8" s="1"/>
  <c r="U73" i="11"/>
  <c r="U83" i="8" s="1"/>
  <c r="V73" i="11"/>
  <c r="V83" i="8" s="1"/>
  <c r="W73" i="11"/>
  <c r="W83" i="8" s="1"/>
  <c r="X73" i="11"/>
  <c r="X83" i="8" s="1"/>
  <c r="Y73" i="11"/>
  <c r="Y83" i="8" s="1"/>
  <c r="Z73" i="11"/>
  <c r="Z83" i="8" s="1"/>
  <c r="AA73" i="11"/>
  <c r="AA79" i="14" s="1"/>
  <c r="AB73" i="11"/>
  <c r="AB83" i="8" s="1"/>
  <c r="AC73" i="11"/>
  <c r="AD73" i="11"/>
  <c r="AD83" i="8" s="1"/>
  <c r="AE73" i="11"/>
  <c r="AE83" i="8" s="1"/>
  <c r="AF73" i="11"/>
  <c r="AF83" i="8" s="1"/>
  <c r="AG73" i="11"/>
  <c r="AG83" i="8" s="1"/>
  <c r="AH73" i="11"/>
  <c r="AH83" i="8" s="1"/>
  <c r="AI73" i="11"/>
  <c r="AI83" i="8" s="1"/>
  <c r="AJ73" i="11"/>
  <c r="AJ83" i="8" s="1"/>
  <c r="AK73" i="11"/>
  <c r="AK83" i="8" s="1"/>
  <c r="AL73" i="11"/>
  <c r="AL83" i="8" s="1"/>
  <c r="AM73" i="11"/>
  <c r="AM83" i="8" s="1"/>
  <c r="AN73" i="11"/>
  <c r="AN83" i="8" s="1"/>
  <c r="AO73" i="11"/>
  <c r="AO83" i="8" s="1"/>
  <c r="AP73" i="11"/>
  <c r="AP83" i="8" s="1"/>
  <c r="C74" i="11"/>
  <c r="D74" i="11"/>
  <c r="D84" i="8" s="1"/>
  <c r="E74" i="11"/>
  <c r="E84" i="8" s="1"/>
  <c r="F74" i="11"/>
  <c r="F84" i="8"/>
  <c r="G74" i="11"/>
  <c r="G84" i="8" s="1"/>
  <c r="H74" i="11"/>
  <c r="H84" i="8" s="1"/>
  <c r="I74" i="11"/>
  <c r="I84" i="8" s="1"/>
  <c r="J74" i="11"/>
  <c r="J84" i="8" s="1"/>
  <c r="K74" i="11"/>
  <c r="L74" i="11"/>
  <c r="L84" i="8" s="1"/>
  <c r="M74" i="11"/>
  <c r="M84" i="8" s="1"/>
  <c r="N74" i="11"/>
  <c r="N84" i="8" s="1"/>
  <c r="O74" i="11"/>
  <c r="O84" i="8" s="1"/>
  <c r="P74" i="11"/>
  <c r="P84" i="8" s="1"/>
  <c r="Q74" i="11"/>
  <c r="Q84" i="8" s="1"/>
  <c r="R74" i="11"/>
  <c r="R84" i="8" s="1"/>
  <c r="S74" i="11"/>
  <c r="S84" i="8"/>
  <c r="T74" i="11"/>
  <c r="T84" i="8" s="1"/>
  <c r="U74" i="11"/>
  <c r="U84" i="8" s="1"/>
  <c r="V74" i="11"/>
  <c r="V84" i="8" s="1"/>
  <c r="W74" i="11"/>
  <c r="X74" i="11"/>
  <c r="X84" i="8" s="1"/>
  <c r="Y74" i="11"/>
  <c r="Y84" i="8" s="1"/>
  <c r="Z74" i="11"/>
  <c r="Z84" i="8" s="1"/>
  <c r="AA74" i="11"/>
  <c r="AB74" i="11"/>
  <c r="AC74" i="11"/>
  <c r="AC84" i="8" s="1"/>
  <c r="AD74" i="11"/>
  <c r="AD84" i="8" s="1"/>
  <c r="AE74" i="11"/>
  <c r="AE84" i="8" s="1"/>
  <c r="AF74" i="11"/>
  <c r="AF84" i="8" s="1"/>
  <c r="AG74" i="11"/>
  <c r="AG84" i="8" s="1"/>
  <c r="AH74" i="11"/>
  <c r="AH84" i="8" s="1"/>
  <c r="AI74" i="11"/>
  <c r="AI84" i="8" s="1"/>
  <c r="AJ74" i="11"/>
  <c r="AJ84" i="8" s="1"/>
  <c r="AK74" i="11"/>
  <c r="AK84" i="8" s="1"/>
  <c r="AL74" i="11"/>
  <c r="AL84" i="8" s="1"/>
  <c r="AM74" i="11"/>
  <c r="AM84" i="8" s="1"/>
  <c r="AN74" i="11"/>
  <c r="AN84" i="8" s="1"/>
  <c r="AO74" i="11"/>
  <c r="AO84" i="8" s="1"/>
  <c r="AP74" i="11"/>
  <c r="AP84" i="8" s="1"/>
  <c r="C75" i="11"/>
  <c r="C85" i="8" s="1"/>
  <c r="D75" i="11"/>
  <c r="D85" i="8" s="1"/>
  <c r="E75" i="11"/>
  <c r="E85" i="8" s="1"/>
  <c r="F75" i="11"/>
  <c r="F85" i="8" s="1"/>
  <c r="G75" i="11"/>
  <c r="G85" i="8" s="1"/>
  <c r="H75" i="11"/>
  <c r="H85" i="8" s="1"/>
  <c r="I75" i="11"/>
  <c r="I85" i="8" s="1"/>
  <c r="J75" i="11"/>
  <c r="J85" i="8" s="1"/>
  <c r="K75" i="11"/>
  <c r="K85" i="8" s="1"/>
  <c r="L75" i="11"/>
  <c r="L85" i="8" s="1"/>
  <c r="M75" i="11"/>
  <c r="M85" i="8" s="1"/>
  <c r="N75" i="11"/>
  <c r="N85" i="8" s="1"/>
  <c r="O75" i="11"/>
  <c r="O85" i="8" s="1"/>
  <c r="P75" i="11"/>
  <c r="P85" i="8" s="1"/>
  <c r="Q75" i="11"/>
  <c r="Q85" i="8" s="1"/>
  <c r="R75" i="11"/>
  <c r="R85" i="8" s="1"/>
  <c r="S75" i="11"/>
  <c r="S85" i="8" s="1"/>
  <c r="T75" i="11"/>
  <c r="T81" i="14" s="1"/>
  <c r="U75" i="11"/>
  <c r="U85" i="8" s="1"/>
  <c r="V75" i="11"/>
  <c r="V85" i="8" s="1"/>
  <c r="W75" i="11"/>
  <c r="W85" i="8" s="1"/>
  <c r="X75" i="11"/>
  <c r="X85" i="8" s="1"/>
  <c r="Y75" i="11"/>
  <c r="Y85" i="8" s="1"/>
  <c r="Z75" i="11"/>
  <c r="Z85" i="8" s="1"/>
  <c r="AA75" i="11"/>
  <c r="AA85" i="8" s="1"/>
  <c r="AB75" i="11"/>
  <c r="AB85" i="8" s="1"/>
  <c r="AC75" i="11"/>
  <c r="AC85" i="8" s="1"/>
  <c r="AD75" i="11"/>
  <c r="AD85" i="8" s="1"/>
  <c r="AE75" i="11"/>
  <c r="AE85" i="8" s="1"/>
  <c r="AF75" i="11"/>
  <c r="AF85" i="8" s="1"/>
  <c r="AG75" i="11"/>
  <c r="AG85" i="8" s="1"/>
  <c r="AH75" i="11"/>
  <c r="AH85" i="8" s="1"/>
  <c r="AI75" i="11"/>
  <c r="AI85" i="8" s="1"/>
  <c r="AJ75" i="11"/>
  <c r="AJ85" i="8" s="1"/>
  <c r="AK75" i="11"/>
  <c r="AK85" i="8" s="1"/>
  <c r="AL75" i="11"/>
  <c r="AL85" i="8" s="1"/>
  <c r="AM75" i="11"/>
  <c r="AM85" i="8" s="1"/>
  <c r="AN75" i="11"/>
  <c r="AN85" i="8" s="1"/>
  <c r="AO75" i="11"/>
  <c r="AO85" i="8" s="1"/>
  <c r="AP75" i="11"/>
  <c r="AP85" i="8" s="1"/>
  <c r="C76" i="11"/>
  <c r="C86" i="8" s="1"/>
  <c r="D76" i="11"/>
  <c r="D82" i="14" s="1"/>
  <c r="E76" i="11"/>
  <c r="E86" i="8" s="1"/>
  <c r="F76" i="11"/>
  <c r="G76" i="11"/>
  <c r="G86" i="8" s="1"/>
  <c r="H76" i="11"/>
  <c r="H86" i="8" s="1"/>
  <c r="I76" i="11"/>
  <c r="I86" i="8" s="1"/>
  <c r="J76" i="11"/>
  <c r="J86" i="8" s="1"/>
  <c r="K76" i="11"/>
  <c r="K86" i="8" s="1"/>
  <c r="L76" i="11"/>
  <c r="L86" i="8" s="1"/>
  <c r="M76" i="11"/>
  <c r="M86" i="8" s="1"/>
  <c r="N76" i="11"/>
  <c r="N86" i="8" s="1"/>
  <c r="O76" i="11"/>
  <c r="O86" i="8" s="1"/>
  <c r="P76" i="11"/>
  <c r="Q76" i="11"/>
  <c r="Q86" i="8" s="1"/>
  <c r="R76" i="11"/>
  <c r="R86" i="8" s="1"/>
  <c r="S76" i="11"/>
  <c r="S86" i="8" s="1"/>
  <c r="T76" i="11"/>
  <c r="U76" i="11"/>
  <c r="U86" i="8" s="1"/>
  <c r="V76" i="11"/>
  <c r="V86" i="8" s="1"/>
  <c r="W76" i="11"/>
  <c r="W86" i="8" s="1"/>
  <c r="X76" i="11"/>
  <c r="X86" i="8" s="1"/>
  <c r="Y76" i="11"/>
  <c r="Y86" i="8" s="1"/>
  <c r="Z76" i="11"/>
  <c r="AA76" i="11"/>
  <c r="AA86" i="8" s="1"/>
  <c r="AB76" i="11"/>
  <c r="AB86" i="8" s="1"/>
  <c r="AC76" i="11"/>
  <c r="AC86" i="8" s="1"/>
  <c r="AD76" i="11"/>
  <c r="AE76" i="11"/>
  <c r="AE86" i="8" s="1"/>
  <c r="AF76" i="11"/>
  <c r="AF86" i="8" s="1"/>
  <c r="AG76" i="11"/>
  <c r="AG86" i="8" s="1"/>
  <c r="AH76" i="11"/>
  <c r="AH86" i="8" s="1"/>
  <c r="AI76" i="11"/>
  <c r="AI86" i="8" s="1"/>
  <c r="AJ76" i="11"/>
  <c r="AJ86" i="8" s="1"/>
  <c r="AK76" i="11"/>
  <c r="AK86" i="8" s="1"/>
  <c r="AL76" i="11"/>
  <c r="AM76" i="11"/>
  <c r="AM86" i="8" s="1"/>
  <c r="AN76" i="11"/>
  <c r="AN86" i="8" s="1"/>
  <c r="AO76" i="11"/>
  <c r="AO86" i="8" s="1"/>
  <c r="AP76" i="11"/>
  <c r="AP86" i="8" s="1"/>
  <c r="C77" i="11"/>
  <c r="C87" i="8" s="1"/>
  <c r="D77" i="11"/>
  <c r="D87" i="8" s="1"/>
  <c r="E77" i="11"/>
  <c r="E87" i="8" s="1"/>
  <c r="F77" i="11"/>
  <c r="F87" i="8" s="1"/>
  <c r="G77" i="11"/>
  <c r="G87" i="8" s="1"/>
  <c r="H77" i="11"/>
  <c r="H87" i="8" s="1"/>
  <c r="I77" i="11"/>
  <c r="I87" i="8" s="1"/>
  <c r="J77" i="11"/>
  <c r="J87" i="8" s="1"/>
  <c r="K77" i="11"/>
  <c r="K83" i="14" s="1"/>
  <c r="K87" i="8"/>
  <c r="L77" i="11"/>
  <c r="L87" i="8" s="1"/>
  <c r="M77" i="11"/>
  <c r="N77" i="11"/>
  <c r="O77" i="11"/>
  <c r="O87" i="8" s="1"/>
  <c r="P77" i="11"/>
  <c r="P87" i="8" s="1"/>
  <c r="Q77" i="11"/>
  <c r="Q87" i="8" s="1"/>
  <c r="R77" i="11"/>
  <c r="R87" i="8" s="1"/>
  <c r="S77" i="11"/>
  <c r="S87" i="8" s="1"/>
  <c r="T77" i="11"/>
  <c r="T87" i="8" s="1"/>
  <c r="U77" i="11"/>
  <c r="U87" i="8" s="1"/>
  <c r="V77" i="11"/>
  <c r="V87" i="8" s="1"/>
  <c r="W77" i="11"/>
  <c r="X77" i="11"/>
  <c r="X87" i="8" s="1"/>
  <c r="Y77" i="11"/>
  <c r="Y87" i="8" s="1"/>
  <c r="Z77" i="11"/>
  <c r="Z87" i="8" s="1"/>
  <c r="AA77" i="11"/>
  <c r="AA87" i="8" s="1"/>
  <c r="AB77" i="11"/>
  <c r="AB87" i="8" s="1"/>
  <c r="AC77" i="11"/>
  <c r="AD77" i="11"/>
  <c r="AD87" i="8" s="1"/>
  <c r="AE77" i="11"/>
  <c r="AE87" i="8" s="1"/>
  <c r="AF77" i="11"/>
  <c r="AF87" i="8" s="1"/>
  <c r="AG77" i="11"/>
  <c r="AG87" i="8" s="1"/>
  <c r="AH77" i="11"/>
  <c r="AH87" i="8" s="1"/>
  <c r="AI77" i="11"/>
  <c r="AI83" i="14" s="1"/>
  <c r="AJ77" i="11"/>
  <c r="AJ87" i="8" s="1"/>
  <c r="AK77" i="11"/>
  <c r="AK87" i="8" s="1"/>
  <c r="AL77" i="11"/>
  <c r="AL87" i="8" s="1"/>
  <c r="AM77" i="11"/>
  <c r="AM87" i="8" s="1"/>
  <c r="AN77" i="11"/>
  <c r="AN87" i="8" s="1"/>
  <c r="AO77" i="11"/>
  <c r="AP77" i="11"/>
  <c r="AP87" i="8" s="1"/>
  <c r="C78" i="11"/>
  <c r="C88" i="8" s="1"/>
  <c r="D78" i="11"/>
  <c r="D88" i="8" s="1"/>
  <c r="E78" i="11"/>
  <c r="E88" i="8" s="1"/>
  <c r="F78" i="11"/>
  <c r="F88" i="8" s="1"/>
  <c r="G78" i="11"/>
  <c r="G88" i="8" s="1"/>
  <c r="H78" i="11"/>
  <c r="H88" i="8" s="1"/>
  <c r="I78" i="11"/>
  <c r="I88" i="8" s="1"/>
  <c r="J78" i="11"/>
  <c r="J88" i="8" s="1"/>
  <c r="K78" i="11"/>
  <c r="K88" i="8" s="1"/>
  <c r="L78" i="11"/>
  <c r="L88" i="8" s="1"/>
  <c r="M78" i="11"/>
  <c r="M88" i="8" s="1"/>
  <c r="N78" i="11"/>
  <c r="N88" i="8" s="1"/>
  <c r="O78" i="11"/>
  <c r="O88" i="8" s="1"/>
  <c r="P78" i="11"/>
  <c r="Q78" i="11"/>
  <c r="Q88" i="8" s="1"/>
  <c r="R78" i="11"/>
  <c r="S78" i="11"/>
  <c r="S88" i="8" s="1"/>
  <c r="T78" i="11"/>
  <c r="T88" i="8" s="1"/>
  <c r="U78" i="11"/>
  <c r="V78" i="11"/>
  <c r="V88" i="8" s="1"/>
  <c r="W78" i="11"/>
  <c r="W88" i="8" s="1"/>
  <c r="X78" i="11"/>
  <c r="X88" i="8" s="1"/>
  <c r="Y78" i="11"/>
  <c r="Y88" i="8" s="1"/>
  <c r="Z78" i="11"/>
  <c r="Z88" i="8" s="1"/>
  <c r="AA78" i="11"/>
  <c r="AA88" i="8" s="1"/>
  <c r="AB78" i="11"/>
  <c r="AB88" i="8" s="1"/>
  <c r="AC78" i="11"/>
  <c r="AC84" i="14" s="1"/>
  <c r="AD78" i="11"/>
  <c r="AE78" i="11"/>
  <c r="AE88" i="8" s="1"/>
  <c r="AF78" i="11"/>
  <c r="AG78" i="11"/>
  <c r="AG88" i="8" s="1"/>
  <c r="AH78" i="11"/>
  <c r="AI78" i="11"/>
  <c r="AI88" i="8" s="1"/>
  <c r="AJ78" i="11"/>
  <c r="AJ88" i="8" s="1"/>
  <c r="AK78" i="11"/>
  <c r="AK84" i="14" s="1"/>
  <c r="AL78" i="11"/>
  <c r="AL88" i="8" s="1"/>
  <c r="AM78" i="11"/>
  <c r="AM88" i="8" s="1"/>
  <c r="AN78" i="11"/>
  <c r="AN88" i="8" s="1"/>
  <c r="AO78" i="11"/>
  <c r="AO88" i="8" s="1"/>
  <c r="AP78" i="11"/>
  <c r="AP84" i="14" s="1"/>
  <c r="C79" i="11"/>
  <c r="D79" i="11"/>
  <c r="D89" i="8" s="1"/>
  <c r="E79" i="11"/>
  <c r="E89" i="8"/>
  <c r="F79" i="11"/>
  <c r="F89" i="8" s="1"/>
  <c r="G79" i="11"/>
  <c r="G89" i="8" s="1"/>
  <c r="H79" i="11"/>
  <c r="H89" i="8" s="1"/>
  <c r="I79" i="11"/>
  <c r="I89" i="8" s="1"/>
  <c r="J79" i="11"/>
  <c r="J89" i="8" s="1"/>
  <c r="K79" i="11"/>
  <c r="K89" i="8"/>
  <c r="L79" i="11"/>
  <c r="L89" i="8"/>
  <c r="M79" i="11"/>
  <c r="N79" i="11"/>
  <c r="N89" i="8" s="1"/>
  <c r="O79" i="11"/>
  <c r="O89" i="8" s="1"/>
  <c r="P79" i="11"/>
  <c r="P89" i="8" s="1"/>
  <c r="Q79" i="11"/>
  <c r="Q89" i="8" s="1"/>
  <c r="R79" i="11"/>
  <c r="R89" i="8" s="1"/>
  <c r="S79" i="11"/>
  <c r="T79" i="11"/>
  <c r="T89" i="8" s="1"/>
  <c r="U79" i="11"/>
  <c r="U89" i="8" s="1"/>
  <c r="V79" i="11"/>
  <c r="V89" i="8" s="1"/>
  <c r="W79" i="11"/>
  <c r="W89" i="8"/>
  <c r="X79" i="11"/>
  <c r="X85" i="14" s="1"/>
  <c r="Y79" i="11"/>
  <c r="Z79" i="11"/>
  <c r="Z89" i="8" s="1"/>
  <c r="AA79" i="11"/>
  <c r="AA89" i="8" s="1"/>
  <c r="AB79" i="11"/>
  <c r="AB89" i="8" s="1"/>
  <c r="AC79" i="11"/>
  <c r="AC89" i="8" s="1"/>
  <c r="AD79" i="11"/>
  <c r="AD89" i="8" s="1"/>
  <c r="AE79" i="11"/>
  <c r="AE89" i="8" s="1"/>
  <c r="AF79" i="11"/>
  <c r="AF89" i="8" s="1"/>
  <c r="AG79" i="11"/>
  <c r="AG89" i="8" s="1"/>
  <c r="AH79" i="11"/>
  <c r="AH89" i="8" s="1"/>
  <c r="AI79" i="11"/>
  <c r="AI89" i="8" s="1"/>
  <c r="AJ79" i="11"/>
  <c r="AJ89" i="8" s="1"/>
  <c r="AK79" i="11"/>
  <c r="AK89" i="8" s="1"/>
  <c r="AL79" i="11"/>
  <c r="AL89" i="8" s="1"/>
  <c r="AM79" i="11"/>
  <c r="AM89" i="8" s="1"/>
  <c r="AN79" i="11"/>
  <c r="AN89" i="8" s="1"/>
  <c r="AO79" i="11"/>
  <c r="AO89" i="8" s="1"/>
  <c r="AP79" i="11"/>
  <c r="AP85" i="14" s="1"/>
  <c r="C80" i="11"/>
  <c r="C90" i="8" s="1"/>
  <c r="D80" i="11"/>
  <c r="D90" i="8" s="1"/>
  <c r="E80" i="11"/>
  <c r="E90" i="8" s="1"/>
  <c r="F80" i="11"/>
  <c r="F90" i="8" s="1"/>
  <c r="G80" i="11"/>
  <c r="G90" i="8" s="1"/>
  <c r="H80" i="11"/>
  <c r="H90" i="8" s="1"/>
  <c r="I80" i="11"/>
  <c r="J80" i="11"/>
  <c r="J90" i="8" s="1"/>
  <c r="K80" i="11"/>
  <c r="K90" i="8" s="1"/>
  <c r="L80" i="11"/>
  <c r="L90" i="8" s="1"/>
  <c r="M80" i="11"/>
  <c r="M90" i="8" s="1"/>
  <c r="N80" i="11"/>
  <c r="N90" i="8" s="1"/>
  <c r="O80" i="11"/>
  <c r="P80" i="11"/>
  <c r="P90" i="8" s="1"/>
  <c r="Q80" i="11"/>
  <c r="Q86" i="14" s="1"/>
  <c r="R80" i="11"/>
  <c r="R90" i="8" s="1"/>
  <c r="S80" i="11"/>
  <c r="S90" i="8" s="1"/>
  <c r="T80" i="11"/>
  <c r="T90" i="8" s="1"/>
  <c r="U80" i="11"/>
  <c r="V80" i="11"/>
  <c r="V90" i="8" s="1"/>
  <c r="W80" i="11"/>
  <c r="W86" i="14" s="1"/>
  <c r="X80" i="11"/>
  <c r="X90" i="8" s="1"/>
  <c r="Y80" i="11"/>
  <c r="Y90" i="8" s="1"/>
  <c r="Z80" i="11"/>
  <c r="Z90" i="8" s="1"/>
  <c r="AA80" i="11"/>
  <c r="AA90" i="8" s="1"/>
  <c r="AB80" i="11"/>
  <c r="AB90" i="8" s="1"/>
  <c r="AC80" i="11"/>
  <c r="AC90" i="8" s="1"/>
  <c r="AD80" i="11"/>
  <c r="AD90" i="8" s="1"/>
  <c r="AE80" i="11"/>
  <c r="AE90" i="8" s="1"/>
  <c r="AF80" i="11"/>
  <c r="AF90" i="8"/>
  <c r="AG80" i="11"/>
  <c r="AH80" i="11"/>
  <c r="AI80" i="11"/>
  <c r="AI90" i="8" s="1"/>
  <c r="AJ80" i="11"/>
  <c r="AK80" i="11"/>
  <c r="AL80" i="11"/>
  <c r="AL86" i="14" s="1"/>
  <c r="AM80" i="11"/>
  <c r="AM86" i="14" s="1"/>
  <c r="AM90" i="8"/>
  <c r="AN80" i="11"/>
  <c r="AN90" i="8" s="1"/>
  <c r="AO80" i="11"/>
  <c r="AO90" i="8" s="1"/>
  <c r="AP80" i="11"/>
  <c r="AP90" i="8" s="1"/>
  <c r="C81" i="11"/>
  <c r="C91" i="8" s="1"/>
  <c r="D81" i="11"/>
  <c r="E81" i="11"/>
  <c r="E91" i="8" s="1"/>
  <c r="F81" i="11"/>
  <c r="G81" i="11"/>
  <c r="G91" i="8" s="1"/>
  <c r="H81" i="11"/>
  <c r="I81" i="11"/>
  <c r="I91" i="8" s="1"/>
  <c r="J81" i="11"/>
  <c r="J91" i="8" s="1"/>
  <c r="K81" i="11"/>
  <c r="K91" i="8" s="1"/>
  <c r="L81" i="11"/>
  <c r="L91" i="8" s="1"/>
  <c r="M81" i="11"/>
  <c r="M91" i="8" s="1"/>
  <c r="N81" i="11"/>
  <c r="O81" i="11"/>
  <c r="O91" i="8" s="1"/>
  <c r="P81" i="11"/>
  <c r="Q81" i="11"/>
  <c r="Q91" i="8" s="1"/>
  <c r="R81" i="11"/>
  <c r="R91" i="8" s="1"/>
  <c r="S81" i="11"/>
  <c r="S91" i="8" s="1"/>
  <c r="T81" i="11"/>
  <c r="T91" i="8" s="1"/>
  <c r="U81" i="11"/>
  <c r="U91" i="8" s="1"/>
  <c r="V81" i="11"/>
  <c r="V87" i="14" s="1"/>
  <c r="V91" i="8"/>
  <c r="W81" i="11"/>
  <c r="W91" i="8"/>
  <c r="X81" i="11"/>
  <c r="X91" i="8" s="1"/>
  <c r="Y81" i="11"/>
  <c r="Z81" i="11"/>
  <c r="Z87" i="14" s="1"/>
  <c r="AA81" i="11"/>
  <c r="AA91" i="8" s="1"/>
  <c r="AB81" i="11"/>
  <c r="AB91" i="8" s="1"/>
  <c r="AC81" i="11"/>
  <c r="AC91" i="8" s="1"/>
  <c r="AD81" i="11"/>
  <c r="AD91" i="8" s="1"/>
  <c r="AE81" i="11"/>
  <c r="AE91" i="8"/>
  <c r="AF81" i="11"/>
  <c r="AF87" i="14" s="1"/>
  <c r="AG81" i="11"/>
  <c r="AG91" i="8" s="1"/>
  <c r="AH81" i="11"/>
  <c r="AH91" i="8" s="1"/>
  <c r="AI81" i="11"/>
  <c r="AI87" i="14" s="1"/>
  <c r="AJ81" i="11"/>
  <c r="AJ91" i="8" s="1"/>
  <c r="AK81" i="11"/>
  <c r="AL81" i="11"/>
  <c r="AM81" i="11"/>
  <c r="AM91" i="8" s="1"/>
  <c r="AN81" i="11"/>
  <c r="AN87" i="14" s="1"/>
  <c r="AO81" i="11"/>
  <c r="AO91" i="8" s="1"/>
  <c r="AP81" i="11"/>
  <c r="AP87" i="14" s="1"/>
  <c r="C82" i="11"/>
  <c r="C92" i="8" s="1"/>
  <c r="D82" i="11"/>
  <c r="D92" i="8" s="1"/>
  <c r="E82" i="11"/>
  <c r="F82" i="11"/>
  <c r="F92" i="8" s="1"/>
  <c r="G82" i="11"/>
  <c r="G92" i="8" s="1"/>
  <c r="H82" i="11"/>
  <c r="H92" i="8" s="1"/>
  <c r="I82" i="11"/>
  <c r="I92" i="8" s="1"/>
  <c r="J82" i="11"/>
  <c r="J92" i="8" s="1"/>
  <c r="K82" i="11"/>
  <c r="L82" i="11"/>
  <c r="M82" i="11"/>
  <c r="M88" i="14" s="1"/>
  <c r="N82" i="11"/>
  <c r="N92" i="8" s="1"/>
  <c r="O82" i="11"/>
  <c r="P82" i="11"/>
  <c r="P92" i="8" s="1"/>
  <c r="Q82" i="11"/>
  <c r="Q92" i="8" s="1"/>
  <c r="R82" i="11"/>
  <c r="R92" i="8" s="1"/>
  <c r="S82" i="11"/>
  <c r="S92" i="8" s="1"/>
  <c r="T82" i="11"/>
  <c r="T92" i="8" s="1"/>
  <c r="U82" i="11"/>
  <c r="V82" i="11"/>
  <c r="V92" i="8" s="1"/>
  <c r="W82" i="11"/>
  <c r="W88" i="14" s="1"/>
  <c r="X82" i="11"/>
  <c r="X92" i="8" s="1"/>
  <c r="Y82" i="11"/>
  <c r="Y92" i="8" s="1"/>
  <c r="Z82" i="11"/>
  <c r="Z88" i="14" s="1"/>
  <c r="AA82" i="11"/>
  <c r="AA92" i="8" s="1"/>
  <c r="AB82" i="11"/>
  <c r="AC82" i="11"/>
  <c r="AD82" i="11"/>
  <c r="AD92" i="8" s="1"/>
  <c r="AE82" i="11"/>
  <c r="AE92" i="8" s="1"/>
  <c r="AF82" i="11"/>
  <c r="AF92" i="8" s="1"/>
  <c r="AG82" i="11"/>
  <c r="AG92" i="8" s="1"/>
  <c r="AH82" i="11"/>
  <c r="AH92" i="8" s="1"/>
  <c r="AI82" i="11"/>
  <c r="AJ82" i="11"/>
  <c r="AJ88" i="14" s="1"/>
  <c r="AK82" i="11"/>
  <c r="AL82" i="11"/>
  <c r="AL92" i="8" s="1"/>
  <c r="AM82" i="11"/>
  <c r="AM88" i="14" s="1"/>
  <c r="AN82" i="11"/>
  <c r="AN92" i="8" s="1"/>
  <c r="AO82" i="11"/>
  <c r="AO92" i="8" s="1"/>
  <c r="AP82" i="11"/>
  <c r="AP92" i="8" s="1"/>
  <c r="C83" i="11"/>
  <c r="C93" i="8" s="1"/>
  <c r="D83" i="11"/>
  <c r="D93" i="8" s="1"/>
  <c r="E83" i="11"/>
  <c r="E93" i="8"/>
  <c r="F83" i="11"/>
  <c r="F93" i="8" s="1"/>
  <c r="G83" i="11"/>
  <c r="G93" i="8" s="1"/>
  <c r="H83" i="11"/>
  <c r="H89" i="14" s="1"/>
  <c r="I83" i="11"/>
  <c r="I93" i="8" s="1"/>
  <c r="J83" i="11"/>
  <c r="J89" i="14" s="1"/>
  <c r="K83" i="11"/>
  <c r="K93" i="8" s="1"/>
  <c r="L83" i="11"/>
  <c r="M83" i="11"/>
  <c r="M93" i="8" s="1"/>
  <c r="N83" i="11"/>
  <c r="N93" i="8" s="1"/>
  <c r="O83" i="11"/>
  <c r="O93" i="8" s="1"/>
  <c r="P83" i="11"/>
  <c r="P93" i="8" s="1"/>
  <c r="Q83" i="11"/>
  <c r="Q89" i="14" s="1"/>
  <c r="R83" i="11"/>
  <c r="R93" i="8" s="1"/>
  <c r="S83" i="11"/>
  <c r="S93" i="8" s="1"/>
  <c r="T83" i="11"/>
  <c r="T93" i="8" s="1"/>
  <c r="U83" i="11"/>
  <c r="U93" i="8" s="1"/>
  <c r="V83" i="11"/>
  <c r="V93" i="8" s="1"/>
  <c r="W83" i="11"/>
  <c r="W93" i="8" s="1"/>
  <c r="X83" i="11"/>
  <c r="X93" i="8" s="1"/>
  <c r="Y83" i="11"/>
  <c r="Y93" i="8" s="1"/>
  <c r="Z83" i="11"/>
  <c r="Z93" i="8" s="1"/>
  <c r="AA83" i="11"/>
  <c r="AA93" i="8" s="1"/>
  <c r="AB83" i="11"/>
  <c r="AB93" i="8" s="1"/>
  <c r="AC83" i="11"/>
  <c r="AC93" i="8" s="1"/>
  <c r="AD83" i="11"/>
  <c r="AD93" i="8" s="1"/>
  <c r="AE83" i="11"/>
  <c r="AE93" i="8" s="1"/>
  <c r="AF83" i="11"/>
  <c r="AF93" i="8" s="1"/>
  <c r="AG83" i="11"/>
  <c r="AG93" i="8" s="1"/>
  <c r="AH83" i="11"/>
  <c r="AH93" i="8" s="1"/>
  <c r="AI83" i="11"/>
  <c r="AI93" i="8" s="1"/>
  <c r="AJ83" i="11"/>
  <c r="AK83" i="11"/>
  <c r="AK89" i="14" s="1"/>
  <c r="AL83" i="11"/>
  <c r="AL93" i="8" s="1"/>
  <c r="AM83" i="11"/>
  <c r="AM93" i="8" s="1"/>
  <c r="AN83" i="11"/>
  <c r="AN93" i="8" s="1"/>
  <c r="AO83" i="11"/>
  <c r="AO93" i="8" s="1"/>
  <c r="AP83" i="11"/>
  <c r="AP93" i="8" s="1"/>
  <c r="C84" i="11"/>
  <c r="C94" i="8" s="1"/>
  <c r="D84" i="11"/>
  <c r="D90" i="14" s="1"/>
  <c r="E84" i="11"/>
  <c r="E94" i="8" s="1"/>
  <c r="F84" i="11"/>
  <c r="F94" i="8" s="1"/>
  <c r="G84" i="11"/>
  <c r="G94" i="8" s="1"/>
  <c r="H84" i="11"/>
  <c r="H94" i="8" s="1"/>
  <c r="I84" i="11"/>
  <c r="I94" i="8" s="1"/>
  <c r="J84" i="11"/>
  <c r="J94" i="8" s="1"/>
  <c r="K84" i="11"/>
  <c r="K94" i="8" s="1"/>
  <c r="L84" i="11"/>
  <c r="L90" i="14" s="1"/>
  <c r="M84" i="11"/>
  <c r="N84" i="11"/>
  <c r="O84" i="11"/>
  <c r="O94" i="8" s="1"/>
  <c r="P84" i="11"/>
  <c r="P90" i="14" s="1"/>
  <c r="Q84" i="11"/>
  <c r="Q94" i="8" s="1"/>
  <c r="R84" i="11"/>
  <c r="R94" i="8" s="1"/>
  <c r="S84" i="11"/>
  <c r="S94" i="8" s="1"/>
  <c r="T84" i="11"/>
  <c r="T90" i="14" s="1"/>
  <c r="U84" i="11"/>
  <c r="U94" i="8" s="1"/>
  <c r="V84" i="11"/>
  <c r="V94" i="8" s="1"/>
  <c r="W84" i="11"/>
  <c r="W94" i="8" s="1"/>
  <c r="X84" i="11"/>
  <c r="X94" i="8" s="1"/>
  <c r="Y84" i="11"/>
  <c r="Y94" i="8" s="1"/>
  <c r="Z84" i="11"/>
  <c r="Z94" i="8" s="1"/>
  <c r="AA84" i="11"/>
  <c r="AA94" i="8" s="1"/>
  <c r="AB84" i="11"/>
  <c r="AB94" i="8" s="1"/>
  <c r="AC84" i="11"/>
  <c r="AC94" i="8" s="1"/>
  <c r="AD84" i="11"/>
  <c r="AE84" i="11"/>
  <c r="AE94" i="8" s="1"/>
  <c r="AF84" i="11"/>
  <c r="AF94" i="8"/>
  <c r="AG84" i="11"/>
  <c r="AG94" i="8" s="1"/>
  <c r="AH84" i="11"/>
  <c r="AH94" i="8" s="1"/>
  <c r="AI84" i="11"/>
  <c r="AI94" i="8" s="1"/>
  <c r="AJ84" i="11"/>
  <c r="AJ94" i="8" s="1"/>
  <c r="AK84" i="11"/>
  <c r="AK94" i="8" s="1"/>
  <c r="AL84" i="11"/>
  <c r="AL90" i="14" s="1"/>
  <c r="AM84" i="11"/>
  <c r="AM94" i="8" s="1"/>
  <c r="AN84" i="11"/>
  <c r="AN94" i="8" s="1"/>
  <c r="AO84" i="11"/>
  <c r="AO90" i="14" s="1"/>
  <c r="AP84" i="11"/>
  <c r="C85" i="11"/>
  <c r="C95" i="8" s="1"/>
  <c r="D85" i="11"/>
  <c r="D95" i="8" s="1"/>
  <c r="E85" i="11"/>
  <c r="E95" i="8" s="1"/>
  <c r="F85" i="11"/>
  <c r="F95" i="8" s="1"/>
  <c r="G85" i="11"/>
  <c r="G91" i="14" s="1"/>
  <c r="H85" i="11"/>
  <c r="H95" i="8" s="1"/>
  <c r="I85" i="11"/>
  <c r="I95" i="8" s="1"/>
  <c r="J85" i="11"/>
  <c r="J95" i="8" s="1"/>
  <c r="K85" i="11"/>
  <c r="K95" i="8" s="1"/>
  <c r="L85" i="11"/>
  <c r="L95" i="8" s="1"/>
  <c r="M85" i="11"/>
  <c r="M95" i="8" s="1"/>
  <c r="N85" i="11"/>
  <c r="N95" i="8"/>
  <c r="O85" i="11"/>
  <c r="O95" i="8" s="1"/>
  <c r="P85" i="11"/>
  <c r="P95" i="8" s="1"/>
  <c r="Q85" i="11"/>
  <c r="R85" i="11"/>
  <c r="R95" i="8" s="1"/>
  <c r="S85" i="11"/>
  <c r="S95" i="8" s="1"/>
  <c r="T85" i="11"/>
  <c r="T91" i="14" s="1"/>
  <c r="U85" i="11"/>
  <c r="U95" i="8" s="1"/>
  <c r="V85" i="11"/>
  <c r="V95" i="8" s="1"/>
  <c r="W85" i="11"/>
  <c r="W91" i="14" s="1"/>
  <c r="X85" i="11"/>
  <c r="X95" i="8"/>
  <c r="Y85" i="11"/>
  <c r="Y95" i="8" s="1"/>
  <c r="Z85" i="11"/>
  <c r="Z95" i="8" s="1"/>
  <c r="AA85" i="11"/>
  <c r="AB85" i="11"/>
  <c r="AC85" i="11"/>
  <c r="AC95" i="8" s="1"/>
  <c r="AD85" i="11"/>
  <c r="AD95" i="8" s="1"/>
  <c r="AE85" i="11"/>
  <c r="AF85" i="11"/>
  <c r="AF95" i="8" s="1"/>
  <c r="AG85" i="11"/>
  <c r="AH85" i="11"/>
  <c r="AH95" i="8" s="1"/>
  <c r="AI85" i="11"/>
  <c r="AI95" i="8" s="1"/>
  <c r="AJ85" i="11"/>
  <c r="AJ91" i="14" s="1"/>
  <c r="AK85" i="11"/>
  <c r="AK95" i="8" s="1"/>
  <c r="AL85" i="11"/>
  <c r="AL95" i="8"/>
  <c r="AM85" i="11"/>
  <c r="AM95" i="8" s="1"/>
  <c r="AN85" i="11"/>
  <c r="AN95" i="8" s="1"/>
  <c r="AO85" i="11"/>
  <c r="AO95" i="8" s="1"/>
  <c r="AP85" i="11"/>
  <c r="AP95" i="8" s="1"/>
  <c r="C86" i="11"/>
  <c r="D86" i="11"/>
  <c r="E86" i="11"/>
  <c r="E96" i="8" s="1"/>
  <c r="F86" i="11"/>
  <c r="F96" i="8" s="1"/>
  <c r="G86" i="11"/>
  <c r="H86" i="11"/>
  <c r="H96" i="8" s="1"/>
  <c r="I86" i="11"/>
  <c r="I96" i="8" s="1"/>
  <c r="J86" i="11"/>
  <c r="J96" i="8" s="1"/>
  <c r="K86" i="11"/>
  <c r="K92" i="14" s="1"/>
  <c r="L86" i="11"/>
  <c r="L96" i="8" s="1"/>
  <c r="M86" i="11"/>
  <c r="M96" i="8" s="1"/>
  <c r="N86" i="11"/>
  <c r="N96" i="8" s="1"/>
  <c r="O86" i="11"/>
  <c r="O96" i="8"/>
  <c r="P86" i="11"/>
  <c r="P96" i="8" s="1"/>
  <c r="Q86" i="11"/>
  <c r="Q96" i="8"/>
  <c r="R86" i="11"/>
  <c r="S86" i="11"/>
  <c r="S96" i="8" s="1"/>
  <c r="T86" i="11"/>
  <c r="U86" i="11"/>
  <c r="U96" i="8" s="1"/>
  <c r="V86" i="11"/>
  <c r="V96" i="8" s="1"/>
  <c r="W86" i="11"/>
  <c r="W96" i="8" s="1"/>
  <c r="X86" i="11"/>
  <c r="X96" i="8"/>
  <c r="Y86" i="11"/>
  <c r="Y96" i="8" s="1"/>
  <c r="Z86" i="11"/>
  <c r="Z96" i="8" s="1"/>
  <c r="AA86" i="11"/>
  <c r="AA92" i="14" s="1"/>
  <c r="AB86" i="11"/>
  <c r="AB96" i="8" s="1"/>
  <c r="AC86" i="11"/>
  <c r="AC96" i="8" s="1"/>
  <c r="AD86" i="11"/>
  <c r="AD92" i="14" s="1"/>
  <c r="AE86" i="11"/>
  <c r="AE96" i="8" s="1"/>
  <c r="AF86" i="11"/>
  <c r="AF96" i="8" s="1"/>
  <c r="AG86" i="11"/>
  <c r="AG96" i="8" s="1"/>
  <c r="AH86" i="11"/>
  <c r="AI86" i="11"/>
  <c r="AI96" i="8" s="1"/>
  <c r="AJ86" i="11"/>
  <c r="AK86" i="11"/>
  <c r="AK96" i="8" s="1"/>
  <c r="AL86" i="11"/>
  <c r="AL96" i="8" s="1"/>
  <c r="AM86" i="11"/>
  <c r="AN86" i="11"/>
  <c r="AN92" i="14" s="1"/>
  <c r="AO86" i="11"/>
  <c r="AO96" i="8" s="1"/>
  <c r="AP86" i="11"/>
  <c r="AP92" i="14" s="1"/>
  <c r="C87" i="11"/>
  <c r="C97" i="8" s="1"/>
  <c r="D87" i="11"/>
  <c r="D97" i="8" s="1"/>
  <c r="E87" i="11"/>
  <c r="E93" i="14" s="1"/>
  <c r="F87" i="11"/>
  <c r="F97" i="8" s="1"/>
  <c r="G87" i="11"/>
  <c r="G93" i="14" s="1"/>
  <c r="H87" i="11"/>
  <c r="H97" i="8" s="1"/>
  <c r="I87" i="11"/>
  <c r="I93" i="14" s="1"/>
  <c r="J87" i="11"/>
  <c r="J97" i="8" s="1"/>
  <c r="K87" i="11"/>
  <c r="K97" i="8" s="1"/>
  <c r="L87" i="11"/>
  <c r="L97" i="8" s="1"/>
  <c r="M87" i="11"/>
  <c r="M97" i="8" s="1"/>
  <c r="N87" i="11"/>
  <c r="N97" i="8" s="1"/>
  <c r="O87" i="11"/>
  <c r="O97" i="8" s="1"/>
  <c r="P87" i="11"/>
  <c r="P97" i="8" s="1"/>
  <c r="Q87" i="11"/>
  <c r="R87" i="11"/>
  <c r="R93" i="14" s="1"/>
  <c r="S87" i="11"/>
  <c r="S97" i="8" s="1"/>
  <c r="T87" i="11"/>
  <c r="T97" i="8" s="1"/>
  <c r="U87" i="11"/>
  <c r="U97" i="8" s="1"/>
  <c r="V87" i="11"/>
  <c r="V97" i="8" s="1"/>
  <c r="W87" i="11"/>
  <c r="X87" i="11"/>
  <c r="X97" i="8" s="1"/>
  <c r="Y87" i="11"/>
  <c r="Y97" i="8" s="1"/>
  <c r="Z87" i="11"/>
  <c r="Z97" i="8" s="1"/>
  <c r="AA87" i="11"/>
  <c r="AA97" i="8" s="1"/>
  <c r="AB87" i="11"/>
  <c r="AB97" i="8" s="1"/>
  <c r="AC87" i="11"/>
  <c r="AC97" i="8" s="1"/>
  <c r="AD87" i="11"/>
  <c r="AD97" i="8" s="1"/>
  <c r="AE87" i="11"/>
  <c r="AE97" i="8"/>
  <c r="AF87" i="11"/>
  <c r="AF97" i="8" s="1"/>
  <c r="AG87" i="11"/>
  <c r="AG97" i="8" s="1"/>
  <c r="AH87" i="11"/>
  <c r="AH97" i="8" s="1"/>
  <c r="AI87" i="11"/>
  <c r="AI97" i="8" s="1"/>
  <c r="AJ87" i="11"/>
  <c r="AJ97" i="8" s="1"/>
  <c r="AK87" i="11"/>
  <c r="AK93" i="14" s="1"/>
  <c r="AL87" i="11"/>
  <c r="AM87" i="11"/>
  <c r="AN87" i="11"/>
  <c r="AN97" i="8" s="1"/>
  <c r="AO87" i="11"/>
  <c r="AP87" i="11"/>
  <c r="C88" i="11"/>
  <c r="D88" i="11"/>
  <c r="D98" i="8" s="1"/>
  <c r="E88" i="11"/>
  <c r="F88" i="11"/>
  <c r="G88" i="11"/>
  <c r="G94" i="14" s="1"/>
  <c r="H88" i="11"/>
  <c r="H98" i="8" s="1"/>
  <c r="I88" i="11"/>
  <c r="I98" i="8" s="1"/>
  <c r="J88" i="11"/>
  <c r="J98" i="8"/>
  <c r="K88" i="11"/>
  <c r="K94" i="14" s="1"/>
  <c r="L88" i="11"/>
  <c r="L98" i="8" s="1"/>
  <c r="M88" i="11"/>
  <c r="M98" i="8" s="1"/>
  <c r="N88" i="11"/>
  <c r="N98" i="8" s="1"/>
  <c r="O88" i="11"/>
  <c r="O98" i="8" s="1"/>
  <c r="P88" i="11"/>
  <c r="P98" i="8" s="1"/>
  <c r="Q88" i="11"/>
  <c r="Q94" i="14" s="1"/>
  <c r="R88" i="11"/>
  <c r="R98" i="8" s="1"/>
  <c r="S88" i="11"/>
  <c r="T88" i="11"/>
  <c r="T98" i="8" s="1"/>
  <c r="U88" i="11"/>
  <c r="V88" i="11"/>
  <c r="W88" i="11"/>
  <c r="X88" i="11"/>
  <c r="X98" i="8" s="1"/>
  <c r="Y88" i="11"/>
  <c r="Y98" i="8"/>
  <c r="Z88" i="11"/>
  <c r="Z98" i="8" s="1"/>
  <c r="AA88" i="11"/>
  <c r="AA98" i="8" s="1"/>
  <c r="AB88" i="11"/>
  <c r="AB98" i="8" s="1"/>
  <c r="AC88" i="11"/>
  <c r="AC94" i="14" s="1"/>
  <c r="AD88" i="11"/>
  <c r="AD98" i="8" s="1"/>
  <c r="AE88" i="11"/>
  <c r="AE98" i="8" s="1"/>
  <c r="AF88" i="11"/>
  <c r="AF98" i="8" s="1"/>
  <c r="AG88" i="11"/>
  <c r="AG94" i="14" s="1"/>
  <c r="AH88" i="11"/>
  <c r="AH98" i="8" s="1"/>
  <c r="AI88" i="11"/>
  <c r="AI98" i="8" s="1"/>
  <c r="AJ88" i="11"/>
  <c r="AJ98" i="8" s="1"/>
  <c r="AK88" i="11"/>
  <c r="AL88" i="11"/>
  <c r="AM88" i="11"/>
  <c r="AM98" i="8" s="1"/>
  <c r="AN88" i="11"/>
  <c r="AN98" i="8" s="1"/>
  <c r="AO88" i="11"/>
  <c r="AO94" i="14" s="1"/>
  <c r="AP88" i="11"/>
  <c r="C48" i="11"/>
  <c r="C58" i="8" s="1"/>
  <c r="D48" i="11"/>
  <c r="D58" i="8" s="1"/>
  <c r="E48" i="11"/>
  <c r="E58" i="8" s="1"/>
  <c r="F48" i="11"/>
  <c r="F58" i="8" s="1"/>
  <c r="G48" i="11"/>
  <c r="G58" i="8"/>
  <c r="H48" i="11"/>
  <c r="H58" i="8" s="1"/>
  <c r="I48" i="11"/>
  <c r="I58" i="8" s="1"/>
  <c r="J48" i="11"/>
  <c r="J58" i="8" s="1"/>
  <c r="K48" i="11"/>
  <c r="K58" i="8" s="1"/>
  <c r="L48" i="11"/>
  <c r="L58" i="8" s="1"/>
  <c r="M48" i="11"/>
  <c r="M58" i="8"/>
  <c r="N48" i="11"/>
  <c r="N58" i="8" s="1"/>
  <c r="O48" i="11"/>
  <c r="O58" i="8" s="1"/>
  <c r="P48" i="11"/>
  <c r="P58" i="8" s="1"/>
  <c r="Q48" i="11"/>
  <c r="Q58" i="8" s="1"/>
  <c r="R48" i="11"/>
  <c r="R58" i="8" s="1"/>
  <c r="S48" i="11"/>
  <c r="S58" i="8" s="1"/>
  <c r="T48" i="11"/>
  <c r="T58" i="8" s="1"/>
  <c r="U48" i="11"/>
  <c r="U58" i="8" s="1"/>
  <c r="V48" i="11"/>
  <c r="V58" i="8" s="1"/>
  <c r="W48" i="11"/>
  <c r="W58" i="8" s="1"/>
  <c r="X48" i="11"/>
  <c r="X58" i="8" s="1"/>
  <c r="Y48" i="11"/>
  <c r="Y58" i="8" s="1"/>
  <c r="Z48" i="11"/>
  <c r="Z58" i="8" s="1"/>
  <c r="AA48" i="11"/>
  <c r="AA58" i="8" s="1"/>
  <c r="AB48" i="11"/>
  <c r="AB58" i="8" s="1"/>
  <c r="AC48" i="11"/>
  <c r="AC58" i="8" s="1"/>
  <c r="AD48" i="11"/>
  <c r="AD58" i="8" s="1"/>
  <c r="AE48" i="11"/>
  <c r="AE58" i="8" s="1"/>
  <c r="AF48" i="11"/>
  <c r="AF58" i="8" s="1"/>
  <c r="AG48" i="11"/>
  <c r="AG58" i="8" s="1"/>
  <c r="AH48" i="11"/>
  <c r="AH58" i="8" s="1"/>
  <c r="AI48" i="11"/>
  <c r="AI58" i="8" s="1"/>
  <c r="AJ48" i="11"/>
  <c r="AJ58" i="8"/>
  <c r="AK48" i="11"/>
  <c r="AK58" i="8" s="1"/>
  <c r="AL48" i="11"/>
  <c r="AL58" i="8" s="1"/>
  <c r="AM48" i="11"/>
  <c r="AM58" i="8" s="1"/>
  <c r="AN48" i="11"/>
  <c r="AN58" i="8" s="1"/>
  <c r="AO48" i="11"/>
  <c r="AO58" i="8" s="1"/>
  <c r="AP48" i="11"/>
  <c r="AP58" i="8" s="1"/>
  <c r="B54" i="14"/>
  <c r="E57" i="14"/>
  <c r="I61" i="14"/>
  <c r="M65" i="14"/>
  <c r="Q69" i="14"/>
  <c r="U73" i="14"/>
  <c r="Y77" i="14"/>
  <c r="AC81" i="14"/>
  <c r="AG85" i="14"/>
  <c r="T69" i="14"/>
  <c r="X69" i="14"/>
  <c r="AB69" i="14"/>
  <c r="AF69" i="14"/>
  <c r="AJ69" i="14"/>
  <c r="AN69" i="14"/>
  <c r="C70" i="14"/>
  <c r="G70" i="14"/>
  <c r="K70" i="14"/>
  <c r="O70" i="14"/>
  <c r="Z71" i="14"/>
  <c r="AD71" i="14"/>
  <c r="I72" i="14"/>
  <c r="M72" i="14"/>
  <c r="Q72" i="14"/>
  <c r="AJ85" i="14"/>
  <c r="AN85" i="14"/>
  <c r="G86" i="14"/>
  <c r="K86" i="14"/>
  <c r="S86" i="14"/>
  <c r="AA86" i="14"/>
  <c r="AE86" i="14"/>
  <c r="AI86" i="14"/>
  <c r="B87" i="14"/>
  <c r="AH87" i="14"/>
  <c r="I88" i="14"/>
  <c r="Q88" i="14"/>
  <c r="Y88" i="14"/>
  <c r="AG88" i="14"/>
  <c r="T89" i="14"/>
  <c r="X89" i="14"/>
  <c r="AB89" i="14"/>
  <c r="AF89" i="14"/>
  <c r="AO89" i="14"/>
  <c r="X90" i="14"/>
  <c r="AF90" i="14"/>
  <c r="AJ90" i="14"/>
  <c r="C91" i="14"/>
  <c r="AI91" i="14"/>
  <c r="AM91" i="14"/>
  <c r="B92" i="14"/>
  <c r="N92" i="14"/>
  <c r="V92" i="14"/>
  <c r="Z92" i="14"/>
  <c r="U93" i="14"/>
  <c r="Y93" i="14"/>
  <c r="AC93" i="14"/>
  <c r="I94" i="14"/>
  <c r="Y94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AP7" i="14"/>
  <c r="AP9" i="14" s="1"/>
  <c r="AO7" i="14"/>
  <c r="AO9" i="14" s="1"/>
  <c r="AN7" i="14"/>
  <c r="AM7" i="14"/>
  <c r="AL7" i="14"/>
  <c r="AK7" i="14"/>
  <c r="AJ7" i="14"/>
  <c r="AI7" i="14"/>
  <c r="AH7" i="14"/>
  <c r="AG7" i="14"/>
  <c r="AF7" i="14"/>
  <c r="AE7" i="14"/>
  <c r="AD7" i="14"/>
  <c r="AD9" i="14" s="1"/>
  <c r="AC7" i="14"/>
  <c r="AC9" i="14" s="1"/>
  <c r="AB7" i="14"/>
  <c r="AA7" i="14"/>
  <c r="Z7" i="14"/>
  <c r="Y7" i="14"/>
  <c r="X7" i="14"/>
  <c r="W7" i="14"/>
  <c r="V7" i="14"/>
  <c r="U7" i="14"/>
  <c r="U9" i="14" s="1"/>
  <c r="T7" i="14"/>
  <c r="S7" i="14"/>
  <c r="R7" i="14"/>
  <c r="R9" i="14" s="1"/>
  <c r="Q7" i="14"/>
  <c r="P7" i="14"/>
  <c r="O7" i="14"/>
  <c r="N7" i="14"/>
  <c r="M7" i="14"/>
  <c r="M9" i="14" s="1"/>
  <c r="L7" i="14"/>
  <c r="K7" i="14"/>
  <c r="J7" i="14"/>
  <c r="I7" i="14"/>
  <c r="H7" i="14"/>
  <c r="G7" i="14"/>
  <c r="F7" i="14"/>
  <c r="F9" i="14" s="1"/>
  <c r="E7" i="14"/>
  <c r="E9" i="14" s="1"/>
  <c r="D7" i="14"/>
  <c r="C7" i="14"/>
  <c r="E15" i="14"/>
  <c r="AD93" i="14"/>
  <c r="F93" i="14"/>
  <c r="W92" i="14"/>
  <c r="O92" i="14"/>
  <c r="AN91" i="14"/>
  <c r="AF91" i="14"/>
  <c r="X91" i="14"/>
  <c r="D91" i="14"/>
  <c r="AK90" i="14"/>
  <c r="AC90" i="14"/>
  <c r="Y90" i="14"/>
  <c r="I90" i="14"/>
  <c r="E90" i="14"/>
  <c r="AP89" i="14"/>
  <c r="AL89" i="14"/>
  <c r="AH89" i="14"/>
  <c r="AG89" i="14"/>
  <c r="Z89" i="14"/>
  <c r="Y89" i="14"/>
  <c r="V89" i="14"/>
  <c r="R89" i="14"/>
  <c r="N89" i="14"/>
  <c r="I89" i="14"/>
  <c r="F89" i="14"/>
  <c r="E89" i="14"/>
  <c r="AE88" i="14"/>
  <c r="S88" i="14"/>
  <c r="J88" i="14"/>
  <c r="F88" i="14"/>
  <c r="C88" i="14"/>
  <c r="B88" i="14"/>
  <c r="AE87" i="14"/>
  <c r="AB87" i="14"/>
  <c r="AA87" i="14"/>
  <c r="W87" i="14"/>
  <c r="T87" i="14"/>
  <c r="O87" i="14"/>
  <c r="L87" i="14"/>
  <c r="G87" i="14"/>
  <c r="AO86" i="14"/>
  <c r="AN86" i="14"/>
  <c r="AF86" i="14"/>
  <c r="AB86" i="14"/>
  <c r="Y86" i="14"/>
  <c r="T86" i="14"/>
  <c r="P86" i="14"/>
  <c r="M86" i="14"/>
  <c r="L86" i="14"/>
  <c r="H86" i="14"/>
  <c r="E86" i="14"/>
  <c r="AO85" i="14"/>
  <c r="AH85" i="14"/>
  <c r="AF85" i="14"/>
  <c r="AB85" i="14"/>
  <c r="U85" i="14"/>
  <c r="T85" i="14"/>
  <c r="L85" i="14"/>
  <c r="I85" i="14"/>
  <c r="H85" i="14"/>
  <c r="E85" i="14"/>
  <c r="AO84" i="14"/>
  <c r="AL84" i="14"/>
  <c r="AG84" i="14"/>
  <c r="Z84" i="14"/>
  <c r="Y84" i="14"/>
  <c r="V84" i="14"/>
  <c r="Q84" i="14"/>
  <c r="N84" i="14"/>
  <c r="J84" i="14"/>
  <c r="I84" i="14"/>
  <c r="E84" i="14"/>
  <c r="B84" i="14"/>
  <c r="AP83" i="14"/>
  <c r="AH83" i="14"/>
  <c r="AA83" i="14"/>
  <c r="Z83" i="14"/>
  <c r="V83" i="14"/>
  <c r="S83" i="14"/>
  <c r="R83" i="14"/>
  <c r="O83" i="14"/>
  <c r="G83" i="14"/>
  <c r="F83" i="14"/>
  <c r="C83" i="14"/>
  <c r="B83" i="14"/>
  <c r="AN82" i="14"/>
  <c r="AM82" i="14"/>
  <c r="AJ82" i="14"/>
  <c r="AI82" i="14"/>
  <c r="AE82" i="14"/>
  <c r="AB82" i="14"/>
  <c r="X82" i="14"/>
  <c r="W82" i="14"/>
  <c r="O82" i="14"/>
  <c r="K82" i="14"/>
  <c r="H82" i="14"/>
  <c r="AO81" i="14"/>
  <c r="AN81" i="14"/>
  <c r="AJ81" i="14"/>
  <c r="AF81" i="14"/>
  <c r="AB81" i="14"/>
  <c r="X81" i="14"/>
  <c r="V81" i="14"/>
  <c r="R81" i="14"/>
  <c r="P81" i="14"/>
  <c r="N81" i="14"/>
  <c r="J81" i="14"/>
  <c r="F81" i="14"/>
  <c r="D81" i="14"/>
  <c r="AO80" i="14"/>
  <c r="AM80" i="14"/>
  <c r="AK80" i="14"/>
  <c r="AI80" i="14"/>
  <c r="AG80" i="14"/>
  <c r="AC80" i="14"/>
  <c r="U80" i="14"/>
  <c r="S80" i="14"/>
  <c r="O80" i="14"/>
  <c r="M80" i="14"/>
  <c r="G80" i="14"/>
  <c r="AP79" i="14"/>
  <c r="AN79" i="14"/>
  <c r="AL79" i="14"/>
  <c r="AH79" i="14"/>
  <c r="AF79" i="14"/>
  <c r="AB79" i="14"/>
  <c r="Z79" i="14"/>
  <c r="V79" i="14"/>
  <c r="T79" i="14"/>
  <c r="R79" i="14"/>
  <c r="N79" i="14"/>
  <c r="L79" i="14"/>
  <c r="J79" i="14"/>
  <c r="F79" i="14"/>
  <c r="D79" i="14"/>
  <c r="B79" i="14"/>
  <c r="AO78" i="14"/>
  <c r="AM78" i="14"/>
  <c r="AK78" i="14"/>
  <c r="AI78" i="14"/>
  <c r="AE78" i="14"/>
  <c r="AC78" i="14"/>
  <c r="AA78" i="14"/>
  <c r="W78" i="14"/>
  <c r="S78" i="14"/>
  <c r="K78" i="14"/>
  <c r="G78" i="14"/>
  <c r="C78" i="14"/>
  <c r="AN77" i="14"/>
  <c r="AL77" i="14"/>
  <c r="AJ77" i="14"/>
  <c r="AH77" i="14"/>
  <c r="AF77" i="14"/>
  <c r="AB77" i="14"/>
  <c r="Z77" i="14"/>
  <c r="V77" i="14"/>
  <c r="U77" i="14"/>
  <c r="R77" i="14"/>
  <c r="Q77" i="14"/>
  <c r="N77" i="14"/>
  <c r="J77" i="14"/>
  <c r="I77" i="14"/>
  <c r="E77" i="14"/>
  <c r="AM76" i="14"/>
  <c r="AI76" i="14"/>
  <c r="AH76" i="14"/>
  <c r="AA76" i="14"/>
  <c r="Z76" i="14"/>
  <c r="V76" i="14"/>
  <c r="S76" i="14"/>
  <c r="R76" i="14"/>
  <c r="O76" i="14"/>
  <c r="N76" i="14"/>
  <c r="K76" i="14"/>
  <c r="J76" i="14"/>
  <c r="G76" i="14"/>
  <c r="F76" i="14"/>
  <c r="C76" i="14"/>
  <c r="B76" i="14"/>
  <c r="AN75" i="14"/>
  <c r="AM75" i="14"/>
  <c r="AJ75" i="14"/>
  <c r="AF75" i="14"/>
  <c r="AE75" i="14"/>
  <c r="AB75" i="14"/>
  <c r="AA75" i="14"/>
  <c r="X75" i="14"/>
  <c r="W75" i="14"/>
  <c r="S75" i="14"/>
  <c r="P75" i="14"/>
  <c r="O75" i="14"/>
  <c r="L75" i="14"/>
  <c r="K75" i="14"/>
  <c r="H75" i="14"/>
  <c r="D75" i="14"/>
  <c r="C75" i="14"/>
  <c r="AO74" i="14"/>
  <c r="AN74" i="14"/>
  <c r="AK74" i="14"/>
  <c r="AJ74" i="14"/>
  <c r="AG74" i="14"/>
  <c r="AF74" i="14"/>
  <c r="Y74" i="14"/>
  <c r="X74" i="14"/>
  <c r="T74" i="14"/>
  <c r="Q74" i="14"/>
  <c r="P74" i="14"/>
  <c r="I74" i="14"/>
  <c r="H74" i="14"/>
  <c r="E74" i="14"/>
  <c r="D74" i="14"/>
  <c r="AP73" i="14"/>
  <c r="AO73" i="14"/>
  <c r="AL73" i="14"/>
  <c r="AH73" i="14"/>
  <c r="AC73" i="14"/>
  <c r="Z73" i="14"/>
  <c r="Y73" i="14"/>
  <c r="R73" i="14"/>
  <c r="Q73" i="14"/>
  <c r="M73" i="14"/>
  <c r="J73" i="14"/>
  <c r="I73" i="14"/>
  <c r="F73" i="14"/>
  <c r="E73" i="14"/>
  <c r="B73" i="14"/>
  <c r="AP72" i="14"/>
  <c r="AL72" i="14"/>
  <c r="AI72" i="14"/>
  <c r="AE72" i="14"/>
  <c r="AD72" i="14"/>
  <c r="AA72" i="14"/>
  <c r="Z72" i="14"/>
  <c r="V72" i="14"/>
  <c r="S72" i="14"/>
  <c r="R72" i="14"/>
  <c r="O72" i="14"/>
  <c r="N72" i="14"/>
  <c r="K72" i="14"/>
  <c r="J72" i="14"/>
  <c r="G72" i="14"/>
  <c r="F72" i="14"/>
  <c r="C72" i="14"/>
  <c r="B72" i="14"/>
  <c r="AN71" i="14"/>
  <c r="AM71" i="14"/>
  <c r="AJ71" i="14"/>
  <c r="AI71" i="14"/>
  <c r="AF71" i="14"/>
  <c r="AB71" i="14"/>
  <c r="X71" i="14"/>
  <c r="W71" i="14"/>
  <c r="T71" i="14"/>
  <c r="P71" i="14"/>
  <c r="O71" i="14"/>
  <c r="K71" i="14"/>
  <c r="H71" i="14"/>
  <c r="G71" i="14"/>
  <c r="D71" i="14"/>
  <c r="C71" i="14"/>
  <c r="AO70" i="14"/>
  <c r="AN70" i="14"/>
  <c r="AJ70" i="14"/>
  <c r="AG70" i="14"/>
  <c r="AF70" i="14"/>
  <c r="AC70" i="14"/>
  <c r="AB70" i="14"/>
  <c r="Y70" i="14"/>
  <c r="X70" i="14"/>
  <c r="U70" i="14"/>
  <c r="T70" i="14"/>
  <c r="P70" i="14"/>
  <c r="M70" i="14"/>
  <c r="L70" i="14"/>
  <c r="H70" i="14"/>
  <c r="E70" i="14"/>
  <c r="D70" i="14"/>
  <c r="AO69" i="14"/>
  <c r="AL69" i="14"/>
  <c r="AK69" i="14"/>
  <c r="AG69" i="14"/>
  <c r="AD69" i="14"/>
  <c r="AC69" i="14"/>
  <c r="Y69" i="14"/>
  <c r="V69" i="14"/>
  <c r="U69" i="14"/>
  <c r="R69" i="14"/>
  <c r="P69" i="14"/>
  <c r="N69" i="14"/>
  <c r="M69" i="14"/>
  <c r="L69" i="14"/>
  <c r="J69" i="14"/>
  <c r="I69" i="14"/>
  <c r="H69" i="14"/>
  <c r="F69" i="14"/>
  <c r="E69" i="14"/>
  <c r="B69" i="14"/>
  <c r="AP68" i="14"/>
  <c r="AO68" i="14"/>
  <c r="AM68" i="14"/>
  <c r="AL68" i="14"/>
  <c r="AK68" i="14"/>
  <c r="AI68" i="14"/>
  <c r="AH68" i="14"/>
  <c r="AG68" i="14"/>
  <c r="AE68" i="14"/>
  <c r="AD68" i="14"/>
  <c r="AA68" i="14"/>
  <c r="Z68" i="14"/>
  <c r="Y68" i="14"/>
  <c r="W68" i="14"/>
  <c r="U68" i="14"/>
  <c r="S68" i="14"/>
  <c r="R68" i="14"/>
  <c r="Q68" i="14"/>
  <c r="N68" i="14"/>
  <c r="M68" i="14"/>
  <c r="K68" i="14"/>
  <c r="J68" i="14"/>
  <c r="I68" i="14"/>
  <c r="F68" i="14"/>
  <c r="E68" i="14"/>
  <c r="C68" i="14"/>
  <c r="B68" i="14"/>
  <c r="AP67" i="14"/>
  <c r="AN67" i="14"/>
  <c r="AL67" i="14"/>
  <c r="AJ67" i="14"/>
  <c r="AI67" i="14"/>
  <c r="AH67" i="14"/>
  <c r="AF67" i="14"/>
  <c r="AD67" i="14"/>
  <c r="AB67" i="14"/>
  <c r="AA67" i="14"/>
  <c r="Z67" i="14"/>
  <c r="X67" i="14"/>
  <c r="W67" i="14"/>
  <c r="V67" i="14"/>
  <c r="T67" i="14"/>
  <c r="S67" i="14"/>
  <c r="R67" i="14"/>
  <c r="P67" i="14"/>
  <c r="N67" i="14"/>
  <c r="L67" i="14"/>
  <c r="K67" i="14"/>
  <c r="J67" i="14"/>
  <c r="H67" i="14"/>
  <c r="F67" i="14"/>
  <c r="D67" i="14"/>
  <c r="C67" i="14"/>
  <c r="B67" i="14"/>
  <c r="AO66" i="14"/>
  <c r="AN66" i="14"/>
  <c r="AK66" i="14"/>
  <c r="AJ66" i="14"/>
  <c r="AI66" i="14"/>
  <c r="AG66" i="14"/>
  <c r="AF66" i="14"/>
  <c r="AE66" i="14"/>
  <c r="AC66" i="14"/>
  <c r="AB66" i="14"/>
  <c r="AA66" i="14"/>
  <c r="Y66" i="14"/>
  <c r="W66" i="14"/>
  <c r="U66" i="14"/>
  <c r="T66" i="14"/>
  <c r="S66" i="14"/>
  <c r="Q66" i="14"/>
  <c r="O66" i="14"/>
  <c r="M66" i="14"/>
  <c r="L66" i="14"/>
  <c r="K66" i="14"/>
  <c r="I66" i="14"/>
  <c r="H66" i="14"/>
  <c r="E66" i="14"/>
  <c r="D66" i="14"/>
  <c r="AP65" i="14"/>
  <c r="AO65" i="14"/>
  <c r="AN65" i="14"/>
  <c r="AL65" i="14"/>
  <c r="AK65" i="14"/>
  <c r="AJ65" i="14"/>
  <c r="AH65" i="14"/>
  <c r="AG65" i="14"/>
  <c r="AF65" i="14"/>
  <c r="AD65" i="14"/>
  <c r="AC65" i="14"/>
  <c r="AB65" i="14"/>
  <c r="Z65" i="14"/>
  <c r="Y65" i="14"/>
  <c r="X65" i="14"/>
  <c r="U65" i="14"/>
  <c r="T65" i="14"/>
  <c r="R65" i="14"/>
  <c r="Q65" i="14"/>
  <c r="N65" i="14"/>
  <c r="L65" i="14"/>
  <c r="I65" i="14"/>
  <c r="F65" i="14"/>
  <c r="E65" i="14"/>
  <c r="D65" i="14"/>
  <c r="AP64" i="14"/>
  <c r="AO64" i="14"/>
  <c r="AM64" i="14"/>
  <c r="AL64" i="14"/>
  <c r="AK64" i="14"/>
  <c r="AI64" i="14"/>
  <c r="AH64" i="14"/>
  <c r="AG64" i="14"/>
  <c r="AE64" i="14"/>
  <c r="AD64" i="14"/>
  <c r="AA64" i="14"/>
  <c r="Z64" i="14"/>
  <c r="Y64" i="14"/>
  <c r="W64" i="14"/>
  <c r="U64" i="14"/>
  <c r="S64" i="14"/>
  <c r="R64" i="14"/>
  <c r="Q64" i="14"/>
  <c r="N64" i="14"/>
  <c r="M64" i="14"/>
  <c r="K64" i="14"/>
  <c r="J64" i="14"/>
  <c r="G64" i="14"/>
  <c r="F64" i="14"/>
  <c r="E64" i="14"/>
  <c r="C64" i="14"/>
  <c r="AP63" i="14"/>
  <c r="AN63" i="14"/>
  <c r="AM63" i="14"/>
  <c r="AL63" i="14"/>
  <c r="AJ63" i="14"/>
  <c r="AI63" i="14"/>
  <c r="AF63" i="14"/>
  <c r="AE63" i="14"/>
  <c r="AD63" i="14"/>
  <c r="AB63" i="14"/>
  <c r="Z63" i="14"/>
  <c r="X63" i="14"/>
  <c r="W63" i="14"/>
  <c r="V63" i="14"/>
  <c r="T63" i="14"/>
  <c r="S63" i="14"/>
  <c r="R63" i="14"/>
  <c r="P63" i="14"/>
  <c r="O63" i="14"/>
  <c r="L63" i="14"/>
  <c r="K63" i="14"/>
  <c r="J63" i="14"/>
  <c r="H63" i="14"/>
  <c r="F63" i="14"/>
  <c r="D63" i="14"/>
  <c r="C63" i="14"/>
  <c r="B63" i="14"/>
  <c r="AO62" i="14"/>
  <c r="AN62" i="14"/>
  <c r="AM62" i="14"/>
  <c r="AK62" i="14"/>
  <c r="AJ62" i="14"/>
  <c r="AI62" i="14"/>
  <c r="AF62" i="14"/>
  <c r="AE62" i="14"/>
  <c r="AC62" i="14"/>
  <c r="AB62" i="14"/>
  <c r="AA62" i="14"/>
  <c r="X62" i="14"/>
  <c r="W62" i="14"/>
  <c r="U62" i="14"/>
  <c r="T62" i="14"/>
  <c r="S62" i="14"/>
  <c r="P62" i="14"/>
  <c r="O62" i="14"/>
  <c r="M62" i="14"/>
  <c r="L62" i="14"/>
  <c r="K62" i="14"/>
  <c r="H62" i="14"/>
  <c r="G62" i="14"/>
  <c r="E62" i="14"/>
  <c r="D62" i="14"/>
  <c r="C62" i="14"/>
  <c r="AO61" i="14"/>
  <c r="AN61" i="14"/>
  <c r="AL61" i="14"/>
  <c r="AK61" i="14"/>
  <c r="AJ61" i="14"/>
  <c r="AH61" i="14"/>
  <c r="AG61" i="14"/>
  <c r="AF61" i="14"/>
  <c r="AD61" i="14"/>
  <c r="AB61" i="14"/>
  <c r="Z61" i="14"/>
  <c r="Y61" i="14"/>
  <c r="X61" i="14"/>
  <c r="U61" i="14"/>
  <c r="T61" i="14"/>
  <c r="R61" i="14"/>
  <c r="Q61" i="14"/>
  <c r="P61" i="14"/>
  <c r="N61" i="14"/>
  <c r="M61" i="14"/>
  <c r="L61" i="14"/>
  <c r="H61" i="14"/>
  <c r="F61" i="14"/>
  <c r="E61" i="14"/>
  <c r="D61" i="14"/>
  <c r="B61" i="14"/>
  <c r="AP60" i="14"/>
  <c r="AO60" i="14"/>
  <c r="AM60" i="14"/>
  <c r="AL60" i="14"/>
  <c r="AK60" i="14"/>
  <c r="AI60" i="14"/>
  <c r="AH60" i="14"/>
  <c r="AG60" i="14"/>
  <c r="AE60" i="14"/>
  <c r="AD60" i="14"/>
  <c r="AC60" i="14"/>
  <c r="AA60" i="14"/>
  <c r="Z60" i="14"/>
  <c r="Y60" i="14"/>
  <c r="V60" i="14"/>
  <c r="U60" i="14"/>
  <c r="S60" i="14"/>
  <c r="R60" i="14"/>
  <c r="Q60" i="14"/>
  <c r="N60" i="14"/>
  <c r="M60" i="14"/>
  <c r="K60" i="14"/>
  <c r="J60" i="14"/>
  <c r="I60" i="14"/>
  <c r="F60" i="14"/>
  <c r="E60" i="14"/>
  <c r="C60" i="14"/>
  <c r="B60" i="14"/>
  <c r="AP59" i="14"/>
  <c r="AN59" i="14"/>
  <c r="AL59" i="14"/>
  <c r="AJ59" i="14"/>
  <c r="AI59" i="14"/>
  <c r="AH59" i="14"/>
  <c r="AE59" i="14"/>
  <c r="AD59" i="14"/>
  <c r="AB59" i="14"/>
  <c r="AA59" i="14"/>
  <c r="Z59" i="14"/>
  <c r="W59" i="14"/>
  <c r="V59" i="14"/>
  <c r="T59" i="14"/>
  <c r="S59" i="14"/>
  <c r="R59" i="14"/>
  <c r="O59" i="14"/>
  <c r="N59" i="14"/>
  <c r="L59" i="14"/>
  <c r="K59" i="14"/>
  <c r="J59" i="14"/>
  <c r="G59" i="14"/>
  <c r="F59" i="14"/>
  <c r="D59" i="14"/>
  <c r="C59" i="14"/>
  <c r="B59" i="14"/>
  <c r="AO58" i="14"/>
  <c r="AM58" i="14"/>
  <c r="AK58" i="14"/>
  <c r="AJ58" i="14"/>
  <c r="AI58" i="14"/>
  <c r="AG58" i="14"/>
  <c r="AE58" i="14"/>
  <c r="AC58" i="14"/>
  <c r="AB58" i="14"/>
  <c r="AA58" i="14"/>
  <c r="Y58" i="14"/>
  <c r="W58" i="14"/>
  <c r="U58" i="14"/>
  <c r="T58" i="14"/>
  <c r="S58" i="14"/>
  <c r="Q58" i="14"/>
  <c r="O58" i="14"/>
  <c r="M58" i="14"/>
  <c r="L58" i="14"/>
  <c r="K58" i="14"/>
  <c r="I58" i="14"/>
  <c r="G58" i="14"/>
  <c r="E58" i="14"/>
  <c r="D58" i="14"/>
  <c r="C58" i="14"/>
  <c r="AP57" i="14"/>
  <c r="AO57" i="14"/>
  <c r="AN57" i="14"/>
  <c r="AL57" i="14"/>
  <c r="AK57" i="14"/>
  <c r="AJ57" i="14"/>
  <c r="AG57" i="14"/>
  <c r="AF57" i="14"/>
  <c r="AD57" i="14"/>
  <c r="AC57" i="14"/>
  <c r="AB57" i="14"/>
  <c r="Y57" i="14"/>
  <c r="X57" i="14"/>
  <c r="V57" i="14"/>
  <c r="U57" i="14"/>
  <c r="T57" i="14"/>
  <c r="R57" i="14"/>
  <c r="Q57" i="14"/>
  <c r="P57" i="14"/>
  <c r="N57" i="14"/>
  <c r="M57" i="14"/>
  <c r="L57" i="14"/>
  <c r="J57" i="14"/>
  <c r="I57" i="14"/>
  <c r="H57" i="14"/>
  <c r="F57" i="14"/>
  <c r="AP56" i="14"/>
  <c r="AM56" i="14"/>
  <c r="AL56" i="14"/>
  <c r="AI56" i="14"/>
  <c r="AH56" i="14"/>
  <c r="AD56" i="14"/>
  <c r="AA56" i="14"/>
  <c r="Z56" i="14"/>
  <c r="V56" i="14"/>
  <c r="S56" i="14"/>
  <c r="R56" i="14"/>
  <c r="N56" i="14"/>
  <c r="K56" i="14"/>
  <c r="J56" i="14"/>
  <c r="F56" i="14"/>
  <c r="C56" i="14"/>
  <c r="AN55" i="14"/>
  <c r="AM55" i="14"/>
  <c r="AJ55" i="14"/>
  <c r="AI55" i="14"/>
  <c r="AF55" i="14"/>
  <c r="AE55" i="14"/>
  <c r="AB55" i="14"/>
  <c r="AA55" i="14"/>
  <c r="X55" i="14"/>
  <c r="W55" i="14"/>
  <c r="T55" i="14"/>
  <c r="P55" i="14"/>
  <c r="O55" i="14"/>
  <c r="L55" i="14"/>
  <c r="H55" i="14"/>
  <c r="G55" i="14"/>
  <c r="C55" i="14"/>
  <c r="AO54" i="14"/>
  <c r="AN54" i="14"/>
  <c r="AJ54" i="14"/>
  <c r="AG54" i="14"/>
  <c r="AF54" i="14"/>
  <c r="AC54" i="14"/>
  <c r="AB54" i="14"/>
  <c r="Y54" i="14"/>
  <c r="U54" i="14"/>
  <c r="T54" i="14"/>
  <c r="P54" i="14"/>
  <c r="M54" i="14"/>
  <c r="L54" i="14"/>
  <c r="I54" i="14"/>
  <c r="H54" i="14"/>
  <c r="E54" i="14"/>
  <c r="B9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B8" i="8"/>
  <c r="A256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B4" i="4"/>
  <c r="C2" i="11"/>
  <c r="C47" i="11" s="1"/>
  <c r="D2" i="11"/>
  <c r="E2" i="11"/>
  <c r="E47" i="11" s="1"/>
  <c r="F2" i="11"/>
  <c r="F47" i="11" s="1"/>
  <c r="G2" i="11"/>
  <c r="G3" i="14" s="1"/>
  <c r="H2" i="11"/>
  <c r="H3" i="14" s="1"/>
  <c r="I2" i="11"/>
  <c r="I47" i="11" s="1"/>
  <c r="I57" i="8" s="1"/>
  <c r="J2" i="11"/>
  <c r="K2" i="11"/>
  <c r="K47" i="11" s="1"/>
  <c r="K53" i="14" s="1"/>
  <c r="L2" i="11"/>
  <c r="M2" i="11"/>
  <c r="M3" i="14" s="1"/>
  <c r="N2" i="11"/>
  <c r="N3" i="14" s="1"/>
  <c r="O2" i="11"/>
  <c r="O3" i="14" s="1"/>
  <c r="P2" i="11"/>
  <c r="P47" i="11" s="1"/>
  <c r="Q2" i="11"/>
  <c r="Q47" i="11" s="1"/>
  <c r="Q4" i="8" s="1"/>
  <c r="R2" i="11"/>
  <c r="R47" i="11" s="1"/>
  <c r="S2" i="11"/>
  <c r="S3" i="14" s="1"/>
  <c r="T2" i="11"/>
  <c r="T47" i="11" s="1"/>
  <c r="U2" i="11"/>
  <c r="U47" i="11" s="1"/>
  <c r="V2" i="11"/>
  <c r="V47" i="11" s="1"/>
  <c r="V57" i="8" s="1"/>
  <c r="W2" i="11"/>
  <c r="W47" i="11" s="1"/>
  <c r="X2" i="11"/>
  <c r="X3" i="14" s="1"/>
  <c r="Y2" i="11"/>
  <c r="Y3" i="14" s="1"/>
  <c r="Z2" i="11"/>
  <c r="Z3" i="14" s="1"/>
  <c r="AA2" i="11"/>
  <c r="AA3" i="14" s="1"/>
  <c r="AB2" i="11"/>
  <c r="AB47" i="11" s="1"/>
  <c r="AC2" i="11"/>
  <c r="AC47" i="11" s="1"/>
  <c r="AD2" i="11"/>
  <c r="AD47" i="11" s="1"/>
  <c r="AE2" i="11"/>
  <c r="AE3" i="14" s="1"/>
  <c r="AF2" i="11"/>
  <c r="AF47" i="11" s="1"/>
  <c r="AG2" i="11"/>
  <c r="AG47" i="11" s="1"/>
  <c r="AH2" i="11"/>
  <c r="AH3" i="14" s="1"/>
  <c r="AI2" i="11"/>
  <c r="AI47" i="11" s="1"/>
  <c r="AI53" i="14" s="1"/>
  <c r="AJ2" i="11"/>
  <c r="AK2" i="11"/>
  <c r="AK3" i="14" s="1"/>
  <c r="AL2" i="11"/>
  <c r="AL3" i="14" s="1"/>
  <c r="AM2" i="11"/>
  <c r="AM47" i="11" s="1"/>
  <c r="AM53" i="14" s="1"/>
  <c r="AN2" i="11"/>
  <c r="AN47" i="11" s="1"/>
  <c r="AO2" i="11"/>
  <c r="AO3" i="14" s="1"/>
  <c r="AP2" i="11"/>
  <c r="AP47" i="11" s="1"/>
  <c r="B2" i="11"/>
  <c r="B3" i="14" s="1"/>
  <c r="AP94" i="14"/>
  <c r="AP98" i="8"/>
  <c r="AL94" i="14"/>
  <c r="AL98" i="8"/>
  <c r="V94" i="14"/>
  <c r="V98" i="8"/>
  <c r="F94" i="14"/>
  <c r="F98" i="8"/>
  <c r="AO93" i="14"/>
  <c r="AO97" i="8"/>
  <c r="AM93" i="14"/>
  <c r="AM97" i="8"/>
  <c r="W93" i="14"/>
  <c r="W97" i="8"/>
  <c r="AJ92" i="14"/>
  <c r="AJ96" i="8"/>
  <c r="T92" i="14"/>
  <c r="T96" i="8"/>
  <c r="D92" i="14"/>
  <c r="D96" i="8"/>
  <c r="AG91" i="14"/>
  <c r="AG95" i="8"/>
  <c r="Q91" i="14"/>
  <c r="Q95" i="8"/>
  <c r="AP90" i="14"/>
  <c r="AP94" i="8"/>
  <c r="AD90" i="14"/>
  <c r="AD94" i="8"/>
  <c r="N90" i="14"/>
  <c r="N94" i="8"/>
  <c r="AB88" i="14"/>
  <c r="AB92" i="8"/>
  <c r="L88" i="14"/>
  <c r="L92" i="8"/>
  <c r="AK87" i="14"/>
  <c r="AK91" i="8"/>
  <c r="Y87" i="14"/>
  <c r="Y91" i="8"/>
  <c r="AH86" i="14"/>
  <c r="AH90" i="8"/>
  <c r="S85" i="14"/>
  <c r="S89" i="8"/>
  <c r="C85" i="14"/>
  <c r="C89" i="8"/>
  <c r="AF84" i="14"/>
  <c r="AF88" i="8"/>
  <c r="P84" i="14"/>
  <c r="P88" i="8"/>
  <c r="AO83" i="14"/>
  <c r="AO87" i="8"/>
  <c r="AC83" i="14"/>
  <c r="AC87" i="8"/>
  <c r="M83" i="14"/>
  <c r="M87" i="8"/>
  <c r="AL82" i="14"/>
  <c r="AL86" i="8"/>
  <c r="AD82" i="14"/>
  <c r="AD86" i="8"/>
  <c r="Z82" i="14"/>
  <c r="Z86" i="8"/>
  <c r="F82" i="14"/>
  <c r="F86" i="8"/>
  <c r="AB80" i="14"/>
  <c r="AB84" i="8"/>
  <c r="AC79" i="14"/>
  <c r="AC83" i="8"/>
  <c r="Z78" i="14"/>
  <c r="Z82" i="8"/>
  <c r="AE77" i="14"/>
  <c r="AE81" i="8"/>
  <c r="AB76" i="14"/>
  <c r="AB80" i="8"/>
  <c r="X76" i="14"/>
  <c r="V74" i="14"/>
  <c r="V78" i="8"/>
  <c r="T72" i="14"/>
  <c r="T76" i="8"/>
  <c r="R70" i="14"/>
  <c r="R74" i="8"/>
  <c r="AF68" i="14"/>
  <c r="AF72" i="8"/>
  <c r="P68" i="14"/>
  <c r="P72" i="8"/>
  <c r="N66" i="14"/>
  <c r="N70" i="8"/>
  <c r="L64" i="14"/>
  <c r="L68" i="8"/>
  <c r="AO63" i="14"/>
  <c r="AO67" i="8"/>
  <c r="I63" i="14"/>
  <c r="I67" i="8"/>
  <c r="J62" i="14"/>
  <c r="J66" i="8"/>
  <c r="H60" i="14"/>
  <c r="H64" i="8"/>
  <c r="F58" i="14"/>
  <c r="F62" i="8"/>
  <c r="AF56" i="14"/>
  <c r="AF60" i="8"/>
  <c r="D56" i="14"/>
  <c r="D60" i="8"/>
  <c r="AJ47" i="11"/>
  <c r="AJ53" i="14" s="1"/>
  <c r="AJ3" i="14"/>
  <c r="X47" i="11"/>
  <c r="X57" i="8" s="1"/>
  <c r="W3" i="14"/>
  <c r="L47" i="11"/>
  <c r="L57" i="8" s="1"/>
  <c r="L3" i="14"/>
  <c r="AP3" i="14"/>
  <c r="AL47" i="11"/>
  <c r="AL57" i="8" s="1"/>
  <c r="AH47" i="11"/>
  <c r="AH57" i="8" s="1"/>
  <c r="Z47" i="11"/>
  <c r="Z57" i="8" s="1"/>
  <c r="R3" i="14"/>
  <c r="N47" i="11"/>
  <c r="N57" i="8" s="1"/>
  <c r="J47" i="11"/>
  <c r="J57" i="8" s="1"/>
  <c r="J3" i="14"/>
  <c r="B62" i="8"/>
  <c r="B94" i="14"/>
  <c r="B78" i="8"/>
  <c r="B66" i="8"/>
  <c r="AI93" i="14"/>
  <c r="AE93" i="14"/>
  <c r="S93" i="14"/>
  <c r="K93" i="14"/>
  <c r="AF92" i="14"/>
  <c r="X92" i="14"/>
  <c r="P92" i="14"/>
  <c r="H92" i="14"/>
  <c r="AK91" i="14"/>
  <c r="I91" i="14"/>
  <c r="V90" i="14"/>
  <c r="F86" i="14"/>
  <c r="K85" i="14"/>
  <c r="D84" i="14"/>
  <c r="AK83" i="14"/>
  <c r="Y83" i="14"/>
  <c r="AH82" i="14"/>
  <c r="R82" i="14"/>
  <c r="AE81" i="14"/>
  <c r="AA81" i="14"/>
  <c r="O81" i="14"/>
  <c r="K81" i="14"/>
  <c r="AN80" i="14"/>
  <c r="X80" i="14"/>
  <c r="P80" i="14"/>
  <c r="D80" i="14"/>
  <c r="AK79" i="14"/>
  <c r="AG79" i="14"/>
  <c r="U79" i="14"/>
  <c r="I79" i="14"/>
  <c r="AL78" i="14"/>
  <c r="AD78" i="14"/>
  <c r="R78" i="14"/>
  <c r="S77" i="14"/>
  <c r="K77" i="14"/>
  <c r="AN76" i="14"/>
  <c r="L76" i="14"/>
  <c r="AO75" i="14"/>
  <c r="AG75" i="14"/>
  <c r="U75" i="14"/>
  <c r="I75" i="14"/>
  <c r="AL74" i="14"/>
  <c r="N74" i="14"/>
  <c r="F74" i="14"/>
  <c r="AI73" i="14"/>
  <c r="AA73" i="14"/>
  <c r="S69" i="14"/>
  <c r="G69" i="14"/>
  <c r="AN68" i="14"/>
  <c r="AB68" i="14"/>
  <c r="L68" i="14"/>
  <c r="AO67" i="14"/>
  <c r="AG67" i="14"/>
  <c r="U67" i="14"/>
  <c r="M67" i="14"/>
  <c r="AP66" i="14"/>
  <c r="AD66" i="14"/>
  <c r="Z66" i="14"/>
  <c r="R66" i="14"/>
  <c r="F66" i="14"/>
  <c r="AM65" i="14"/>
  <c r="AE65" i="14"/>
  <c r="O65" i="14"/>
  <c r="G65" i="14"/>
  <c r="AJ64" i="14"/>
  <c r="AC63" i="14"/>
  <c r="AP62" i="14"/>
  <c r="AH62" i="14"/>
  <c r="Z62" i="14"/>
  <c r="R62" i="14"/>
  <c r="AA61" i="14"/>
  <c r="O61" i="14"/>
  <c r="G61" i="14"/>
  <c r="AN60" i="14"/>
  <c r="AB60" i="14"/>
  <c r="T60" i="14"/>
  <c r="L60" i="14"/>
  <c r="D60" i="14"/>
  <c r="AK59" i="14"/>
  <c r="AC59" i="14"/>
  <c r="U59" i="14"/>
  <c r="M59" i="14"/>
  <c r="E59" i="14"/>
  <c r="AL58" i="14"/>
  <c r="Z58" i="14"/>
  <c r="R58" i="14"/>
  <c r="J58" i="14"/>
  <c r="AI57" i="14"/>
  <c r="AA57" i="14"/>
  <c r="S57" i="14"/>
  <c r="G57" i="14"/>
  <c r="AD94" i="14"/>
  <c r="O93" i="14"/>
  <c r="C93" i="14"/>
  <c r="L92" i="14"/>
  <c r="Y91" i="14"/>
  <c r="U91" i="14"/>
  <c r="E91" i="14"/>
  <c r="J90" i="14"/>
  <c r="AM89" i="14"/>
  <c r="AA85" i="14"/>
  <c r="AJ84" i="14"/>
  <c r="X84" i="14"/>
  <c r="L84" i="14"/>
  <c r="AG83" i="14"/>
  <c r="AP82" i="14"/>
  <c r="V82" i="14"/>
  <c r="N82" i="14"/>
  <c r="J82" i="14"/>
  <c r="AM81" i="14"/>
  <c r="S81" i="14"/>
  <c r="AJ80" i="14"/>
  <c r="AF80" i="14"/>
  <c r="T80" i="14"/>
  <c r="H80" i="14"/>
  <c r="Q79" i="14"/>
  <c r="M79" i="14"/>
  <c r="AP78" i="14"/>
  <c r="AH78" i="14"/>
  <c r="V78" i="14"/>
  <c r="AI77" i="14"/>
  <c r="W77" i="14"/>
  <c r="G77" i="14"/>
  <c r="P76" i="14"/>
  <c r="H76" i="14"/>
  <c r="AK75" i="14"/>
  <c r="Y75" i="14"/>
  <c r="Q75" i="14"/>
  <c r="E75" i="14"/>
  <c r="AH74" i="14"/>
  <c r="Z74" i="14"/>
  <c r="R74" i="14"/>
  <c r="J74" i="14"/>
  <c r="AM73" i="14"/>
  <c r="O69" i="14"/>
  <c r="C69" i="14"/>
  <c r="AJ68" i="14"/>
  <c r="X68" i="14"/>
  <c r="H68" i="14"/>
  <c r="AK67" i="14"/>
  <c r="AC67" i="14"/>
  <c r="Q67" i="14"/>
  <c r="E67" i="14"/>
  <c r="AL66" i="14"/>
  <c r="V66" i="14"/>
  <c r="AA65" i="14"/>
  <c r="S65" i="14"/>
  <c r="K65" i="14"/>
  <c r="AN64" i="14"/>
  <c r="AF64" i="14"/>
  <c r="X64" i="14"/>
  <c r="P64" i="14"/>
  <c r="D64" i="14"/>
  <c r="AK63" i="14"/>
  <c r="Y63" i="14"/>
  <c r="Q63" i="14"/>
  <c r="M63" i="14"/>
  <c r="AL62" i="14"/>
  <c r="AM61" i="14"/>
  <c r="AE61" i="14"/>
  <c r="S61" i="14"/>
  <c r="C61" i="14"/>
  <c r="AF60" i="14"/>
  <c r="X60" i="14"/>
  <c r="AO59" i="14"/>
  <c r="AG59" i="14"/>
  <c r="Y59" i="14"/>
  <c r="Q59" i="14"/>
  <c r="I59" i="14"/>
  <c r="AP58" i="14"/>
  <c r="AH58" i="14"/>
  <c r="AD58" i="14"/>
  <c r="V58" i="14"/>
  <c r="N58" i="14"/>
  <c r="AM57" i="14"/>
  <c r="AE57" i="14"/>
  <c r="W57" i="14"/>
  <c r="O57" i="14"/>
  <c r="K57" i="14"/>
  <c r="N94" i="14"/>
  <c r="AH94" i="14"/>
  <c r="Z94" i="14"/>
  <c r="R94" i="14"/>
  <c r="J94" i="14"/>
  <c r="AA93" i="14"/>
  <c r="AB92" i="14"/>
  <c r="AO91" i="14"/>
  <c r="AC91" i="14"/>
  <c r="M91" i="14"/>
  <c r="AH90" i="14"/>
  <c r="Z90" i="14"/>
  <c r="R90" i="14"/>
  <c r="F90" i="14"/>
  <c r="AE85" i="14"/>
  <c r="W85" i="14"/>
  <c r="O85" i="14"/>
  <c r="G85" i="14"/>
  <c r="AN84" i="14"/>
  <c r="AB84" i="14"/>
  <c r="T84" i="14"/>
  <c r="H84" i="14"/>
  <c r="U83" i="14"/>
  <c r="Q83" i="14"/>
  <c r="E83" i="14"/>
  <c r="AI81" i="14"/>
  <c r="W81" i="14"/>
  <c r="G81" i="14"/>
  <c r="L80" i="14"/>
  <c r="AO79" i="14"/>
  <c r="Y79" i="14"/>
  <c r="E79" i="14"/>
  <c r="N78" i="14"/>
  <c r="F78" i="14"/>
  <c r="AM77" i="14"/>
  <c r="AA77" i="14"/>
  <c r="O77" i="14"/>
  <c r="C77" i="14"/>
  <c r="AJ76" i="14"/>
  <c r="AF76" i="14"/>
  <c r="T76" i="14"/>
  <c r="D76" i="14"/>
  <c r="AC75" i="14"/>
  <c r="M75" i="14"/>
  <c r="AP74" i="14"/>
  <c r="AD74" i="14"/>
  <c r="AE73" i="14"/>
  <c r="W73" i="14"/>
  <c r="K69" i="14"/>
  <c r="T68" i="14"/>
  <c r="D68" i="14"/>
  <c r="Y67" i="14"/>
  <c r="I67" i="14"/>
  <c r="AH66" i="14"/>
  <c r="J66" i="14"/>
  <c r="AI65" i="14"/>
  <c r="W65" i="14"/>
  <c r="C65" i="14"/>
  <c r="AB64" i="14"/>
  <c r="T64" i="14"/>
  <c r="H64" i="14"/>
  <c r="AG63" i="14"/>
  <c r="U63" i="14"/>
  <c r="E63" i="14"/>
  <c r="AD62" i="14"/>
  <c r="V62" i="14"/>
  <c r="N62" i="14"/>
  <c r="F62" i="14"/>
  <c r="AI61" i="14"/>
  <c r="W61" i="14"/>
  <c r="K61" i="14"/>
  <c r="AJ60" i="14"/>
  <c r="P60" i="14"/>
  <c r="C81" i="14"/>
  <c r="I83" i="14"/>
  <c r="B66" i="14"/>
  <c r="B78" i="14"/>
  <c r="B90" i="14"/>
  <c r="AJ94" i="14"/>
  <c r="AB94" i="14"/>
  <c r="P94" i="14"/>
  <c r="H94" i="14"/>
  <c r="AN93" i="14"/>
  <c r="AF93" i="14"/>
  <c r="X93" i="14"/>
  <c r="P93" i="14"/>
  <c r="H93" i="14"/>
  <c r="AO92" i="14"/>
  <c r="AG92" i="14"/>
  <c r="Y92" i="14"/>
  <c r="Q92" i="14"/>
  <c r="E92" i="14"/>
  <c r="AL91" i="14"/>
  <c r="AD91" i="14"/>
  <c r="V91" i="14"/>
  <c r="N91" i="14"/>
  <c r="B91" i="14"/>
  <c r="AI90" i="14"/>
  <c r="AA90" i="14"/>
  <c r="S90" i="14"/>
  <c r="K90" i="14"/>
  <c r="C90" i="14"/>
  <c r="AA89" i="14"/>
  <c r="S89" i="14"/>
  <c r="K89" i="14"/>
  <c r="X94" i="14"/>
  <c r="AN94" i="14"/>
  <c r="AF94" i="14"/>
  <c r="T94" i="14"/>
  <c r="L94" i="14"/>
  <c r="D94" i="14"/>
  <c r="AJ93" i="14"/>
  <c r="AB93" i="14"/>
  <c r="T93" i="14"/>
  <c r="L93" i="14"/>
  <c r="D93" i="14"/>
  <c r="AK92" i="14"/>
  <c r="AC92" i="14"/>
  <c r="U92" i="14"/>
  <c r="M92" i="14"/>
  <c r="I92" i="14"/>
  <c r="AP91" i="14"/>
  <c r="AH91" i="14"/>
  <c r="Z91" i="14"/>
  <c r="R91" i="14"/>
  <c r="J91" i="14"/>
  <c r="F91" i="14"/>
  <c r="AM90" i="14"/>
  <c r="AE90" i="14"/>
  <c r="O90" i="14"/>
  <c r="G90" i="14"/>
  <c r="AN89" i="14"/>
  <c r="AE89" i="14"/>
  <c r="W89" i="14"/>
  <c r="O89" i="14"/>
  <c r="G89" i="14"/>
  <c r="AN88" i="14"/>
  <c r="AO87" i="14"/>
  <c r="M87" i="14"/>
  <c r="E87" i="14"/>
  <c r="AP86" i="14"/>
  <c r="AD86" i="14"/>
  <c r="V86" i="14"/>
  <c r="N86" i="14"/>
  <c r="J86" i="14"/>
  <c r="Z85" i="14"/>
  <c r="R85" i="14"/>
  <c r="F85" i="14"/>
  <c r="AM84" i="14"/>
  <c r="AA84" i="14"/>
  <c r="O84" i="14"/>
  <c r="K84" i="14"/>
  <c r="AN83" i="14"/>
  <c r="AF83" i="14"/>
  <c r="X83" i="14"/>
  <c r="P83" i="14"/>
  <c r="H83" i="14"/>
  <c r="AO82" i="14"/>
  <c r="AG82" i="14"/>
  <c r="U82" i="14"/>
  <c r="M82" i="14"/>
  <c r="E82" i="14"/>
  <c r="AH81" i="14"/>
  <c r="Y81" i="14"/>
  <c r="Q81" i="14"/>
  <c r="E81" i="14"/>
  <c r="AL80" i="14"/>
  <c r="AD80" i="14"/>
  <c r="R80" i="14"/>
  <c r="F80" i="14"/>
  <c r="O79" i="14"/>
  <c r="K79" i="14"/>
  <c r="AN78" i="14"/>
  <c r="AB78" i="14"/>
  <c r="T78" i="14"/>
  <c r="H78" i="14"/>
  <c r="AO77" i="14"/>
  <c r="AC77" i="14"/>
  <c r="P77" i="14"/>
  <c r="L77" i="14"/>
  <c r="AO76" i="14"/>
  <c r="Y76" i="14"/>
  <c r="Q76" i="14"/>
  <c r="E76" i="14"/>
  <c r="AH75" i="14"/>
  <c r="Z75" i="14"/>
  <c r="N75" i="14"/>
  <c r="J75" i="14"/>
  <c r="AM74" i="14"/>
  <c r="AE74" i="14"/>
  <c r="S74" i="14"/>
  <c r="G74" i="14"/>
  <c r="AN73" i="14"/>
  <c r="AF73" i="14"/>
  <c r="S73" i="14"/>
  <c r="C73" i="14"/>
  <c r="AF72" i="14"/>
  <c r="D72" i="14"/>
  <c r="AG71" i="14"/>
  <c r="Y71" i="14"/>
  <c r="Q71" i="14"/>
  <c r="E71" i="14"/>
  <c r="AH70" i="14"/>
  <c r="B70" i="14"/>
  <c r="AI69" i="14"/>
  <c r="AA69" i="14"/>
  <c r="C57" i="14"/>
  <c r="X56" i="14"/>
  <c r="P56" i="14"/>
  <c r="L56" i="14"/>
  <c r="H56" i="14"/>
  <c r="AO55" i="14"/>
  <c r="AG55" i="14"/>
  <c r="Q55" i="14"/>
  <c r="E55" i="14"/>
  <c r="AL54" i="14"/>
  <c r="AD54" i="14"/>
  <c r="R54" i="14"/>
  <c r="N54" i="14"/>
  <c r="F54" i="14"/>
  <c r="AP70" i="14"/>
  <c r="R86" i="14"/>
  <c r="B86" i="14"/>
  <c r="AD85" i="14"/>
  <c r="J85" i="14"/>
  <c r="AI84" i="14"/>
  <c r="W84" i="14"/>
  <c r="C84" i="14"/>
  <c r="T83" i="14"/>
  <c r="AC82" i="14"/>
  <c r="AP81" i="14"/>
  <c r="I81" i="14"/>
  <c r="Z80" i="14"/>
  <c r="J80" i="14"/>
  <c r="AM79" i="14"/>
  <c r="W79" i="14"/>
  <c r="G79" i="14"/>
  <c r="AF78" i="14"/>
  <c r="P78" i="14"/>
  <c r="AK77" i="14"/>
  <c r="X77" i="14"/>
  <c r="D77" i="14"/>
  <c r="AG76" i="14"/>
  <c r="M76" i="14"/>
  <c r="AP75" i="14"/>
  <c r="V75" i="14"/>
  <c r="B75" i="14"/>
  <c r="W74" i="14"/>
  <c r="K74" i="14"/>
  <c r="AJ73" i="14"/>
  <c r="X73" i="14"/>
  <c r="G73" i="14"/>
  <c r="AJ72" i="14"/>
  <c r="AB72" i="14"/>
  <c r="L72" i="14"/>
  <c r="AK71" i="14"/>
  <c r="I71" i="14"/>
  <c r="AL70" i="14"/>
  <c r="V70" i="14"/>
  <c r="J70" i="14"/>
  <c r="AM69" i="14"/>
  <c r="W69" i="14"/>
  <c r="X72" i="14"/>
  <c r="C89" i="14"/>
  <c r="AF88" i="14"/>
  <c r="X88" i="14"/>
  <c r="T88" i="14"/>
  <c r="P88" i="14"/>
  <c r="H88" i="14"/>
  <c r="D88" i="14"/>
  <c r="AG87" i="14"/>
  <c r="AC87" i="14"/>
  <c r="U87" i="14"/>
  <c r="Q87" i="14"/>
  <c r="I87" i="14"/>
  <c r="Z86" i="14"/>
  <c r="AI85" i="14"/>
  <c r="V85" i="14"/>
  <c r="N85" i="14"/>
  <c r="B85" i="14"/>
  <c r="AE84" i="14"/>
  <c r="S84" i="14"/>
  <c r="G84" i="14"/>
  <c r="AJ83" i="14"/>
  <c r="AB83" i="14"/>
  <c r="L83" i="14"/>
  <c r="D83" i="14"/>
  <c r="AK82" i="14"/>
  <c r="Y82" i="14"/>
  <c r="Q82" i="14"/>
  <c r="I82" i="14"/>
  <c r="AL81" i="14"/>
  <c r="AD81" i="14"/>
  <c r="U81" i="14"/>
  <c r="M81" i="14"/>
  <c r="AP80" i="14"/>
  <c r="V80" i="14"/>
  <c r="N80" i="14"/>
  <c r="B80" i="14"/>
  <c r="AI79" i="14"/>
  <c r="AE79" i="14"/>
  <c r="S79" i="14"/>
  <c r="C79" i="14"/>
  <c r="AJ78" i="14"/>
  <c r="X78" i="14"/>
  <c r="L78" i="14"/>
  <c r="D78" i="14"/>
  <c r="AG77" i="14"/>
  <c r="T77" i="14"/>
  <c r="H77" i="14"/>
  <c r="AK76" i="14"/>
  <c r="AC76" i="14"/>
  <c r="U76" i="14"/>
  <c r="I76" i="14"/>
  <c r="AL75" i="14"/>
  <c r="AD75" i="14"/>
  <c r="R75" i="14"/>
  <c r="F75" i="14"/>
  <c r="AI74" i="14"/>
  <c r="AA74" i="14"/>
  <c r="O74" i="14"/>
  <c r="C74" i="14"/>
  <c r="AB73" i="14"/>
  <c r="O73" i="14"/>
  <c r="K73" i="14"/>
  <c r="AN72" i="14"/>
  <c r="P72" i="14"/>
  <c r="H72" i="14"/>
  <c r="AO71" i="14"/>
  <c r="AC71" i="14"/>
  <c r="U71" i="14"/>
  <c r="M71" i="14"/>
  <c r="AD70" i="14"/>
  <c r="Z70" i="14"/>
  <c r="N70" i="14"/>
  <c r="F70" i="14"/>
  <c r="AE69" i="14"/>
  <c r="AN56" i="14"/>
  <c r="AJ56" i="14"/>
  <c r="AB56" i="14"/>
  <c r="T56" i="14"/>
  <c r="AK55" i="14"/>
  <c r="AC55" i="14"/>
  <c r="U55" i="14"/>
  <c r="M55" i="14"/>
  <c r="I55" i="14"/>
  <c r="AP54" i="14"/>
  <c r="AH54" i="14"/>
  <c r="Z54" i="14"/>
  <c r="V54" i="14"/>
  <c r="J54" i="14"/>
  <c r="Y55" i="14"/>
  <c r="D73" i="14"/>
  <c r="AG72" i="14"/>
  <c r="Y72" i="14"/>
  <c r="N71" i="14"/>
  <c r="B71" i="14"/>
  <c r="AI70" i="14"/>
  <c r="W70" i="14"/>
  <c r="D57" i="14"/>
  <c r="T73" i="14"/>
  <c r="P73" i="14"/>
  <c r="H73" i="14"/>
  <c r="AO72" i="14"/>
  <c r="AC72" i="14"/>
  <c r="J71" i="14"/>
  <c r="AM70" i="14"/>
  <c r="AA70" i="14"/>
  <c r="L73" i="14"/>
  <c r="AK72" i="14"/>
  <c r="U72" i="14"/>
  <c r="R71" i="14"/>
  <c r="F71" i="14"/>
  <c r="AE70" i="14"/>
  <c r="S70" i="14"/>
  <c r="C54" i="14"/>
  <c r="G54" i="14"/>
  <c r="K54" i="14"/>
  <c r="O54" i="14"/>
  <c r="S54" i="14"/>
  <c r="W54" i="14"/>
  <c r="AA54" i="14"/>
  <c r="AE54" i="14"/>
  <c r="AI54" i="14"/>
  <c r="AM54" i="14"/>
  <c r="B55" i="14"/>
  <c r="F55" i="14"/>
  <c r="J55" i="14"/>
  <c r="N55" i="14"/>
  <c r="R55" i="14"/>
  <c r="V55" i="14"/>
  <c r="Z55" i="14"/>
  <c r="AD55" i="14"/>
  <c r="AH55" i="14"/>
  <c r="AL55" i="14"/>
  <c r="AP55" i="14"/>
  <c r="E56" i="14"/>
  <c r="I56" i="14"/>
  <c r="M56" i="14"/>
  <c r="Q56" i="14"/>
  <c r="U56" i="14"/>
  <c r="Y56" i="14"/>
  <c r="AC56" i="14"/>
  <c r="AG56" i="14"/>
  <c r="AK56" i="14"/>
  <c r="AO56" i="14"/>
  <c r="D9" i="14"/>
  <c r="H9" i="14"/>
  <c r="L9" i="14"/>
  <c r="P9" i="14"/>
  <c r="T9" i="14"/>
  <c r="X9" i="14"/>
  <c r="AB9" i="14"/>
  <c r="AF9" i="14"/>
  <c r="AJ9" i="14"/>
  <c r="AN9" i="14"/>
  <c r="I9" i="14"/>
  <c r="Q9" i="14"/>
  <c r="AG9" i="14"/>
  <c r="C9" i="14"/>
  <c r="G9" i="14"/>
  <c r="K9" i="14"/>
  <c r="O9" i="14"/>
  <c r="S9" i="14"/>
  <c r="W9" i="14"/>
  <c r="AA9" i="14"/>
  <c r="AE9" i="14"/>
  <c r="AI9" i="14"/>
  <c r="AM9" i="14"/>
  <c r="B10" i="8"/>
  <c r="N53" i="14"/>
  <c r="AJ4" i="8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G9" i="8"/>
  <c r="G10" i="8" s="1"/>
  <c r="AQ9" i="8"/>
  <c r="C9" i="8"/>
  <c r="C10" i="8" s="1"/>
  <c r="D9" i="8"/>
  <c r="E9" i="8"/>
  <c r="E10" i="8" s="1"/>
  <c r="F9" i="8"/>
  <c r="F10" i="8" s="1"/>
  <c r="H9" i="8"/>
  <c r="I9" i="8"/>
  <c r="I10" i="8" s="1"/>
  <c r="J9" i="8"/>
  <c r="J10" i="8" s="1"/>
  <c r="K9" i="8"/>
  <c r="K10" i="8" s="1"/>
  <c r="L9" i="8"/>
  <c r="M9" i="8"/>
  <c r="N9" i="8"/>
  <c r="N10" i="8" s="1"/>
  <c r="O9" i="8"/>
  <c r="O10" i="8" s="1"/>
  <c r="P9" i="8"/>
  <c r="Q9" i="8"/>
  <c r="R9" i="8"/>
  <c r="R10" i="8" s="1"/>
  <c r="S9" i="8"/>
  <c r="S10" i="8" s="1"/>
  <c r="T9" i="8"/>
  <c r="U9" i="8"/>
  <c r="V9" i="8"/>
  <c r="V10" i="8" s="1"/>
  <c r="W9" i="8"/>
  <c r="W10" i="8" s="1"/>
  <c r="X9" i="8"/>
  <c r="Y9" i="8"/>
  <c r="Z9" i="8"/>
  <c r="Z10" i="8" s="1"/>
  <c r="AA9" i="8"/>
  <c r="AA10" i="8" s="1"/>
  <c r="AB9" i="8"/>
  <c r="AC9" i="8"/>
  <c r="AD9" i="8"/>
  <c r="AD10" i="8" s="1"/>
  <c r="AE9" i="8"/>
  <c r="AE10" i="8" s="1"/>
  <c r="AF9" i="8"/>
  <c r="AG9" i="8"/>
  <c r="AH9" i="8"/>
  <c r="AH10" i="8" s="1"/>
  <c r="AI9" i="8"/>
  <c r="AI10" i="8" s="1"/>
  <c r="AJ9" i="8"/>
  <c r="AK9" i="8"/>
  <c r="AL9" i="8"/>
  <c r="AL10" i="8" s="1"/>
  <c r="AM9" i="8"/>
  <c r="AM10" i="8" s="1"/>
  <c r="AN9" i="8"/>
  <c r="AO9" i="8"/>
  <c r="AP9" i="8"/>
  <c r="AP10" i="8" s="1"/>
  <c r="Z4" i="8" l="1"/>
  <c r="AA47" i="11"/>
  <c r="AA57" i="8" s="1"/>
  <c r="O56" i="14"/>
  <c r="AE56" i="14"/>
  <c r="X59" i="14"/>
  <c r="O60" i="14"/>
  <c r="AC61" i="14"/>
  <c r="I62" i="14"/>
  <c r="B64" i="14"/>
  <c r="O68" i="14"/>
  <c r="P79" i="14"/>
  <c r="P85" i="14"/>
  <c r="AC86" i="14"/>
  <c r="S87" i="14"/>
  <c r="Z53" i="14"/>
  <c r="AM3" i="14"/>
  <c r="K55" i="14"/>
  <c r="B56" i="14"/>
  <c r="AH63" i="14"/>
  <c r="X66" i="14"/>
  <c r="O67" i="14"/>
  <c r="Q70" i="14"/>
  <c r="AA71" i="14"/>
  <c r="AC74" i="14"/>
  <c r="AL76" i="14"/>
  <c r="Y78" i="14"/>
  <c r="G88" i="14"/>
  <c r="AE92" i="14"/>
  <c r="N4" i="8"/>
  <c r="X58" i="14"/>
  <c r="P59" i="14"/>
  <c r="G60" i="14"/>
  <c r="J61" i="14"/>
  <c r="AP61" i="14"/>
  <c r="AG62" i="14"/>
  <c r="N63" i="14"/>
  <c r="J65" i="14"/>
  <c r="V65" i="14"/>
  <c r="C66" i="14"/>
  <c r="G68" i="14"/>
  <c r="Z69" i="14"/>
  <c r="AP69" i="14"/>
  <c r="AM72" i="14"/>
  <c r="N73" i="14"/>
  <c r="AK73" i="14"/>
  <c r="M74" i="14"/>
  <c r="AK81" i="14"/>
  <c r="AE83" i="14"/>
  <c r="M84" i="14"/>
  <c r="M89" i="14"/>
  <c r="L94" i="8"/>
  <c r="AI87" i="8"/>
  <c r="AH57" i="14"/>
  <c r="AM59" i="14"/>
  <c r="V61" i="14"/>
  <c r="AC64" i="14"/>
  <c r="P66" i="14"/>
  <c r="G67" i="14"/>
  <c r="AM67" i="14"/>
  <c r="AK70" i="14"/>
  <c r="W72" i="14"/>
  <c r="AP77" i="14"/>
  <c r="D85" i="14"/>
  <c r="H91" i="14"/>
  <c r="AB90" i="14"/>
  <c r="AH71" i="14"/>
  <c r="G56" i="14"/>
  <c r="W56" i="14"/>
  <c r="P58" i="14"/>
  <c r="H59" i="14"/>
  <c r="Y62" i="14"/>
  <c r="AA63" i="14"/>
  <c r="AM66" i="14"/>
  <c r="D69" i="14"/>
  <c r="F77" i="14"/>
  <c r="X79" i="14"/>
  <c r="AL83" i="14"/>
  <c r="AD88" i="14"/>
  <c r="AA96" i="8"/>
  <c r="G47" i="11"/>
  <c r="G53" i="14" s="1"/>
  <c r="S55" i="14"/>
  <c r="Z57" i="14"/>
  <c r="AN58" i="14"/>
  <c r="G63" i="14"/>
  <c r="I64" i="14"/>
  <c r="P65" i="14"/>
  <c r="AE67" i="14"/>
  <c r="S71" i="14"/>
  <c r="V73" i="14"/>
  <c r="AG78" i="14"/>
  <c r="K87" i="14"/>
  <c r="U89" i="14"/>
  <c r="O47" i="11"/>
  <c r="O4" i="8" s="1"/>
  <c r="D55" i="14"/>
  <c r="H58" i="14"/>
  <c r="AF59" i="14"/>
  <c r="W60" i="14"/>
  <c r="Q62" i="14"/>
  <c r="V64" i="14"/>
  <c r="AH69" i="14"/>
  <c r="U74" i="14"/>
  <c r="AI75" i="14"/>
  <c r="AL85" i="14"/>
  <c r="AL88" i="14"/>
  <c r="AG98" i="8"/>
  <c r="AK93" i="8"/>
  <c r="G82" i="14"/>
  <c r="AD83" i="14"/>
  <c r="Q85" i="14"/>
  <c r="R88" i="14"/>
  <c r="AD76" i="14"/>
  <c r="E78" i="14"/>
  <c r="J83" i="14"/>
  <c r="D86" i="14"/>
  <c r="AK88" i="8"/>
  <c r="AJ87" i="14"/>
  <c r="AI92" i="14"/>
  <c r="O91" i="14"/>
  <c r="AP71" i="14"/>
  <c r="E97" i="8"/>
  <c r="D54" i="14"/>
  <c r="AK54" i="14"/>
  <c r="H79" i="14"/>
  <c r="AE80" i="14"/>
  <c r="AD87" i="14"/>
  <c r="X54" i="14"/>
  <c r="M78" i="14"/>
  <c r="E80" i="14"/>
  <c r="L81" i="14"/>
  <c r="AH88" i="14"/>
  <c r="V93" i="14"/>
  <c r="R87" i="14"/>
  <c r="Z91" i="8"/>
  <c r="P89" i="14"/>
  <c r="J87" i="14"/>
  <c r="W76" i="14"/>
  <c r="AP76" i="14"/>
  <c r="AD79" i="14"/>
  <c r="AA82" i="14"/>
  <c r="AK85" i="14"/>
  <c r="C87" i="14"/>
  <c r="X87" i="14"/>
  <c r="AP88" i="14"/>
  <c r="V71" i="14"/>
  <c r="AP96" i="8"/>
  <c r="Q90" i="8"/>
  <c r="S7" i="29"/>
  <c r="G9" i="29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N8" i="29"/>
  <c r="J8" i="29" s="1"/>
  <c r="L8" i="29" s="1"/>
  <c r="X7" i="28"/>
  <c r="Q8" i="28"/>
  <c r="O9" i="28"/>
  <c r="J10" i="28"/>
  <c r="K9" i="28"/>
  <c r="L9" i="28" s="1"/>
  <c r="AM94" i="14"/>
  <c r="AJ95" i="8"/>
  <c r="W95" i="8"/>
  <c r="X89" i="8"/>
  <c r="Q82" i="8"/>
  <c r="B86" i="8"/>
  <c r="AJ57" i="8"/>
  <c r="Q3" i="14"/>
  <c r="G57" i="8"/>
  <c r="AC98" i="8"/>
  <c r="T95" i="8"/>
  <c r="Q93" i="8"/>
  <c r="W53" i="14"/>
  <c r="W4" i="8"/>
  <c r="W57" i="8"/>
  <c r="S47" i="11"/>
  <c r="H1" i="4"/>
  <c r="P91" i="14"/>
  <c r="AG93" i="14"/>
  <c r="AO88" i="14"/>
  <c r="B47" i="11"/>
  <c r="G1" i="4"/>
  <c r="Y1" i="4"/>
  <c r="G95" i="8"/>
  <c r="AO94" i="8"/>
  <c r="C3" i="14"/>
  <c r="AE94" i="14"/>
  <c r="AE95" i="8"/>
  <c r="AE91" i="14"/>
  <c r="AI88" i="14"/>
  <c r="AI92" i="8"/>
  <c r="AL91" i="8"/>
  <c r="AL87" i="14"/>
  <c r="M47" i="11"/>
  <c r="K3" i="14"/>
  <c r="AE47" i="11"/>
  <c r="V88" i="14"/>
  <c r="AC89" i="14"/>
  <c r="K98" i="8"/>
  <c r="AI3" i="14"/>
  <c r="AK94" i="14"/>
  <c r="AK98" i="8"/>
  <c r="C98" i="8"/>
  <c r="C94" i="14"/>
  <c r="AM96" i="8"/>
  <c r="AM92" i="14"/>
  <c r="D87" i="14"/>
  <c r="D91" i="8"/>
  <c r="Y47" i="11"/>
  <c r="AP93" i="14"/>
  <c r="AP97" i="8"/>
  <c r="P87" i="14"/>
  <c r="P91" i="8"/>
  <c r="F92" i="14"/>
  <c r="AN90" i="14"/>
  <c r="AI91" i="8"/>
  <c r="M92" i="8"/>
  <c r="B65" i="14"/>
  <c r="B57" i="14"/>
  <c r="B97" i="8"/>
  <c r="G8" i="18"/>
  <c r="N7" i="18"/>
  <c r="K7" i="18" s="1"/>
  <c r="L7" i="18" s="1"/>
  <c r="S7" i="18" s="1"/>
  <c r="D10" i="8"/>
  <c r="AN10" i="8"/>
  <c r="AB10" i="8"/>
  <c r="L10" i="8"/>
  <c r="AJ10" i="8"/>
  <c r="X10" i="8"/>
  <c r="P10" i="8"/>
  <c r="H10" i="8"/>
  <c r="V9" i="14"/>
  <c r="AH9" i="14"/>
  <c r="Y9" i="14"/>
  <c r="AK9" i="14"/>
  <c r="Y10" i="8"/>
  <c r="Q10" i="8"/>
  <c r="M10" i="8"/>
  <c r="AK10" i="8"/>
  <c r="AG10" i="8"/>
  <c r="U10" i="8"/>
  <c r="AC10" i="8"/>
  <c r="AO10" i="8"/>
  <c r="AD53" i="14"/>
  <c r="AD4" i="8"/>
  <c r="AD57" i="8"/>
  <c r="AC4" i="8"/>
  <c r="AC57" i="8"/>
  <c r="AC53" i="14"/>
  <c r="E57" i="8"/>
  <c r="E53" i="14"/>
  <c r="E4" i="8"/>
  <c r="R57" i="8"/>
  <c r="R4" i="8"/>
  <c r="R53" i="14"/>
  <c r="AP57" i="8"/>
  <c r="AP53" i="14"/>
  <c r="AP4" i="8"/>
  <c r="F53" i="14"/>
  <c r="F57" i="8"/>
  <c r="F4" i="8"/>
  <c r="AG53" i="14"/>
  <c r="AG57" i="8"/>
  <c r="U57" i="8"/>
  <c r="U53" i="14"/>
  <c r="U4" i="8"/>
  <c r="Q57" i="8"/>
  <c r="O57" i="8"/>
  <c r="AO47" i="11"/>
  <c r="V68" i="14"/>
  <c r="Y80" i="14"/>
  <c r="C82" i="14"/>
  <c r="U90" i="14"/>
  <c r="S94" i="14"/>
  <c r="S98" i="8"/>
  <c r="M90" i="14"/>
  <c r="M94" i="8"/>
  <c r="AK88" i="14"/>
  <c r="AK92" i="8"/>
  <c r="AL90" i="8"/>
  <c r="AC88" i="8"/>
  <c r="AE75" i="8"/>
  <c r="F91" i="8"/>
  <c r="F87" i="14"/>
  <c r="AK90" i="8"/>
  <c r="AK86" i="14"/>
  <c r="E72" i="14"/>
  <c r="E76" i="8"/>
  <c r="AI57" i="8"/>
  <c r="U3" i="14"/>
  <c r="AF58" i="14"/>
  <c r="L74" i="14"/>
  <c r="S91" i="14"/>
  <c r="T94" i="8"/>
  <c r="J93" i="8"/>
  <c r="M89" i="8"/>
  <c r="M85" i="14"/>
  <c r="T75" i="14"/>
  <c r="L82" i="14"/>
  <c r="M93" i="14"/>
  <c r="AC68" i="14"/>
  <c r="L71" i="14"/>
  <c r="AG73" i="14"/>
  <c r="Z81" i="14"/>
  <c r="AL4" i="8"/>
  <c r="O53" i="14"/>
  <c r="J53" i="14"/>
  <c r="Q53" i="14"/>
  <c r="AC3" i="14"/>
  <c r="V3" i="14"/>
  <c r="F3" i="14"/>
  <c r="A3" i="11" a="1"/>
  <c r="A38" i="11" s="1"/>
  <c r="AG1" i="4"/>
  <c r="N1" i="4"/>
  <c r="AP1" i="4"/>
  <c r="AD1" i="4"/>
  <c r="AI1" i="4"/>
  <c r="W1" i="4"/>
  <c r="K1" i="4"/>
  <c r="AN1" i="4"/>
  <c r="AB1" i="4"/>
  <c r="P1" i="4"/>
  <c r="D1" i="4"/>
  <c r="U1" i="4"/>
  <c r="I1" i="4"/>
  <c r="AL1" i="4"/>
  <c r="Z1" i="4"/>
  <c r="B1" i="4"/>
  <c r="AE1" i="4"/>
  <c r="S1" i="4"/>
  <c r="AJ1" i="4"/>
  <c r="X1" i="4"/>
  <c r="L1" i="4"/>
  <c r="AO1" i="4"/>
  <c r="AC1" i="4"/>
  <c r="Q1" i="4"/>
  <c r="E1" i="4"/>
  <c r="AH1" i="4"/>
  <c r="V1" i="4"/>
  <c r="J1" i="4"/>
  <c r="AM1" i="4"/>
  <c r="AA1" i="4"/>
  <c r="O1" i="4"/>
  <c r="C1" i="4"/>
  <c r="AF1" i="4"/>
  <c r="T1" i="4"/>
  <c r="AK1" i="4"/>
  <c r="M1" i="4"/>
  <c r="AF10" i="8"/>
  <c r="T10" i="8"/>
  <c r="O64" i="14"/>
  <c r="H65" i="14"/>
  <c r="AH93" i="14"/>
  <c r="D89" i="14"/>
  <c r="G79" i="8"/>
  <c r="R1" i="4"/>
  <c r="J4" i="8"/>
  <c r="AL53" i="14"/>
  <c r="AM57" i="8"/>
  <c r="AM4" i="8"/>
  <c r="K4" i="8"/>
  <c r="AH4" i="8"/>
  <c r="M4" i="8"/>
  <c r="K57" i="8"/>
  <c r="AJ92" i="8"/>
  <c r="I70" i="14"/>
  <c r="F1" i="4"/>
  <c r="AH53" i="14"/>
  <c r="E3" i="14"/>
  <c r="AG3" i="14"/>
  <c r="H47" i="11"/>
  <c r="AC85" i="14"/>
  <c r="AA94" i="14"/>
  <c r="W94" i="14"/>
  <c r="W98" i="8"/>
  <c r="G4" i="8"/>
  <c r="AD3" i="14"/>
  <c r="T3" i="14"/>
  <c r="Q80" i="14"/>
  <c r="F84" i="14"/>
  <c r="X86" i="14"/>
  <c r="K96" i="8"/>
  <c r="W90" i="8"/>
  <c r="AI4" i="8"/>
  <c r="I3" i="14"/>
  <c r="AK47" i="11"/>
  <c r="N9" i="14"/>
  <c r="Z9" i="14"/>
  <c r="AL9" i="14"/>
  <c r="E16" i="14"/>
  <c r="AC88" i="14"/>
  <c r="AC92" i="8"/>
  <c r="U84" i="14"/>
  <c r="U88" i="8"/>
  <c r="E17" i="8"/>
  <c r="AH80" i="14"/>
  <c r="G66" i="14"/>
  <c r="AB74" i="14"/>
  <c r="R96" i="8"/>
  <c r="R92" i="14"/>
  <c r="B9" i="14"/>
  <c r="E15" i="8" a="1"/>
  <c r="E15" i="8" s="1"/>
  <c r="R97" i="8"/>
  <c r="I97" i="8"/>
  <c r="E14" i="14" a="1"/>
  <c r="E14" i="14" s="1"/>
  <c r="B85" i="8"/>
  <c r="AO98" i="8"/>
  <c r="G98" i="8"/>
  <c r="AD96" i="8"/>
  <c r="P94" i="8"/>
  <c r="AF91" i="8"/>
  <c r="AN57" i="8"/>
  <c r="AN53" i="14"/>
  <c r="AN4" i="8"/>
  <c r="P57" i="8"/>
  <c r="P53" i="14"/>
  <c r="P4" i="8"/>
  <c r="AF57" i="8"/>
  <c r="AF53" i="14"/>
  <c r="AF4" i="8"/>
  <c r="T57" i="8"/>
  <c r="T53" i="14"/>
  <c r="T4" i="8"/>
  <c r="AB4" i="8"/>
  <c r="AB53" i="14"/>
  <c r="AB57" i="8"/>
  <c r="U94" i="14"/>
  <c r="U98" i="8"/>
  <c r="AA91" i="14"/>
  <c r="AA95" i="8"/>
  <c r="N87" i="8"/>
  <c r="N83" i="14"/>
  <c r="AA80" i="14"/>
  <c r="AA84" i="8"/>
  <c r="K80" i="14"/>
  <c r="K84" i="8"/>
  <c r="C80" i="14"/>
  <c r="C84" i="8"/>
  <c r="X4" i="8"/>
  <c r="AA4" i="8"/>
  <c r="C4" i="8"/>
  <c r="L4" i="8"/>
  <c r="V4" i="8"/>
  <c r="AG4" i="8"/>
  <c r="I4" i="8"/>
  <c r="AM85" i="14"/>
  <c r="AB3" i="14"/>
  <c r="AL94" i="8"/>
  <c r="AE76" i="14"/>
  <c r="AM87" i="14"/>
  <c r="Q90" i="14"/>
  <c r="Z93" i="14"/>
  <c r="AL92" i="14"/>
  <c r="K91" i="14"/>
  <c r="H93" i="8"/>
  <c r="Z92" i="8"/>
  <c r="E88" i="14"/>
  <c r="E92" i="8"/>
  <c r="Y85" i="14"/>
  <c r="Y89" i="8"/>
  <c r="AP88" i="8"/>
  <c r="T82" i="14"/>
  <c r="T86" i="8"/>
  <c r="I78" i="14"/>
  <c r="I82" i="8"/>
  <c r="AL75" i="8"/>
  <c r="AL71" i="14"/>
  <c r="X53" i="14"/>
  <c r="AA53" i="14"/>
  <c r="C53" i="14"/>
  <c r="L53" i="14"/>
  <c r="V53" i="14"/>
  <c r="I53" i="14"/>
  <c r="Q54" i="14"/>
  <c r="N91" i="8"/>
  <c r="N87" i="14"/>
  <c r="C57" i="8"/>
  <c r="AN3" i="14"/>
  <c r="D3" i="14"/>
  <c r="AN96" i="8"/>
  <c r="M94" i="14"/>
  <c r="R84" i="14"/>
  <c r="R88" i="8"/>
  <c r="D47" i="11"/>
  <c r="G96" i="8"/>
  <c r="G92" i="14"/>
  <c r="K92" i="8"/>
  <c r="K88" i="14"/>
  <c r="AH84" i="14"/>
  <c r="AH88" i="8"/>
  <c r="AD77" i="14"/>
  <c r="AD81" i="8"/>
  <c r="AF3" i="14"/>
  <c r="G97" i="8"/>
  <c r="O78" i="14"/>
  <c r="I80" i="14"/>
  <c r="S82" i="14"/>
  <c r="AG90" i="14"/>
  <c r="S92" i="14"/>
  <c r="C86" i="14"/>
  <c r="Q98" i="8"/>
  <c r="AM92" i="8"/>
  <c r="AP91" i="8"/>
  <c r="AJ90" i="8"/>
  <c r="AJ86" i="14"/>
  <c r="I86" i="14"/>
  <c r="I90" i="8"/>
  <c r="AP89" i="8"/>
  <c r="W90" i="14"/>
  <c r="AD89" i="14"/>
  <c r="O94" i="14"/>
  <c r="L89" i="14"/>
  <c r="L93" i="8"/>
  <c r="O86" i="14"/>
  <c r="O90" i="8"/>
  <c r="W84" i="8"/>
  <c r="W80" i="14"/>
  <c r="J9" i="14"/>
  <c r="J78" i="14"/>
  <c r="AM83" i="14"/>
  <c r="N88" i="14"/>
  <c r="D94" i="8"/>
  <c r="W92" i="8"/>
  <c r="U86" i="14"/>
  <c r="U90" i="8"/>
  <c r="P86" i="8"/>
  <c r="P82" i="14"/>
  <c r="U78" i="14"/>
  <c r="U82" i="8"/>
  <c r="AH92" i="14"/>
  <c r="AH96" i="8"/>
  <c r="P3" i="14"/>
  <c r="L91" i="14"/>
  <c r="C92" i="14"/>
  <c r="C96" i="8"/>
  <c r="AG86" i="14"/>
  <c r="AG90" i="8"/>
  <c r="AD88" i="8"/>
  <c r="AD84" i="14"/>
  <c r="AI89" i="14"/>
  <c r="AI94" i="14"/>
  <c r="H90" i="14"/>
  <c r="AL93" i="14"/>
  <c r="AL97" i="8"/>
  <c r="Q97" i="8"/>
  <c r="Q93" i="14"/>
  <c r="AJ89" i="14"/>
  <c r="AJ93" i="8"/>
  <c r="O88" i="14"/>
  <c r="O92" i="8"/>
  <c r="W83" i="14"/>
  <c r="W87" i="8"/>
  <c r="AJ79" i="14"/>
  <c r="AF82" i="14"/>
  <c r="AA88" i="14"/>
  <c r="J93" i="14"/>
  <c r="E94" i="14"/>
  <c r="E98" i="8"/>
  <c r="AK97" i="8"/>
  <c r="AB91" i="14"/>
  <c r="AB95" i="8"/>
  <c r="U88" i="14"/>
  <c r="U92" i="8"/>
  <c r="H91" i="8"/>
  <c r="H87" i="14"/>
  <c r="AD77" i="8"/>
  <c r="AH76" i="8"/>
  <c r="H81" i="14"/>
  <c r="AG81" i="14"/>
  <c r="J92" i="14"/>
  <c r="AN91" i="8"/>
  <c r="D86" i="8"/>
  <c r="T85" i="8"/>
  <c r="AA83" i="8"/>
  <c r="M81" i="8"/>
  <c r="N93" i="14"/>
  <c r="B93" i="8"/>
  <c r="P7" i="18" l="1"/>
  <c r="Q7" i="18" s="1"/>
  <c r="S8" i="18"/>
  <c r="O8" i="18" s="1"/>
  <c r="N9" i="28"/>
  <c r="J9" i="29"/>
  <c r="S8" i="29"/>
  <c r="O8" i="29" s="1"/>
  <c r="P7" i="29"/>
  <c r="Q7" i="29" s="1"/>
  <c r="J11" i="28"/>
  <c r="U7" i="28"/>
  <c r="V7" i="28" s="1"/>
  <c r="V8" i="28" s="1"/>
  <c r="X8" i="28"/>
  <c r="T8" i="28" s="1"/>
  <c r="O10" i="28"/>
  <c r="P10" i="28" s="1"/>
  <c r="P9" i="28"/>
  <c r="S9" i="28" s="1"/>
  <c r="K10" i="28"/>
  <c r="L10" i="28" s="1"/>
  <c r="A42" i="11"/>
  <c r="A6" i="11"/>
  <c r="A20" i="11"/>
  <c r="AE53" i="14"/>
  <c r="AE4" i="8"/>
  <c r="AE57" i="8"/>
  <c r="A43" i="11"/>
  <c r="B17" i="14" a="1"/>
  <c r="B17" i="14" s="1"/>
  <c r="B18" i="14" s="1"/>
  <c r="M53" i="14"/>
  <c r="M57" i="8"/>
  <c r="A33" i="11"/>
  <c r="Y57" i="8"/>
  <c r="Y53" i="14"/>
  <c r="Y4" i="8"/>
  <c r="S4" i="8"/>
  <c r="S53" i="14"/>
  <c r="S57" i="8"/>
  <c r="A34" i="11"/>
  <c r="A31" i="11"/>
  <c r="A19" i="11"/>
  <c r="A29" i="11"/>
  <c r="B57" i="8"/>
  <c r="B53" i="14"/>
  <c r="B4" i="8"/>
  <c r="G9" i="18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N8" i="18"/>
  <c r="B18" i="8" a="1"/>
  <c r="B18" i="8" s="1"/>
  <c r="B19" i="8" s="1"/>
  <c r="A16" i="11"/>
  <c r="A3" i="11"/>
  <c r="A39" i="11"/>
  <c r="A17" i="11"/>
  <c r="A4" i="11"/>
  <c r="A14" i="11"/>
  <c r="H4" i="8"/>
  <c r="H57" i="8"/>
  <c r="H53" i="14"/>
  <c r="A37" i="11"/>
  <c r="A30" i="11"/>
  <c r="A32" i="11"/>
  <c r="A41" i="11"/>
  <c r="A23" i="11"/>
  <c r="A28" i="11"/>
  <c r="A21" i="11"/>
  <c r="A25" i="11"/>
  <c r="A12" i="11"/>
  <c r="AK53" i="14"/>
  <c r="AK4" i="8"/>
  <c r="AK57" i="8"/>
  <c r="A24" i="11"/>
  <c r="A36" i="11"/>
  <c r="A18" i="11"/>
  <c r="A26" i="11"/>
  <c r="A15" i="11"/>
  <c r="A11" i="11"/>
  <c r="A40" i="11"/>
  <c r="A27" i="11"/>
  <c r="A7" i="11"/>
  <c r="A22" i="11"/>
  <c r="A10" i="11"/>
  <c r="A5" i="11"/>
  <c r="A13" i="11"/>
  <c r="AO53" i="14"/>
  <c r="AO4" i="8"/>
  <c r="AO57" i="8"/>
  <c r="A8" i="11"/>
  <c r="A9" i="11"/>
  <c r="A35" i="11"/>
  <c r="D53" i="14"/>
  <c r="D4" i="8"/>
  <c r="D57" i="8"/>
  <c r="A48" i="11" a="1"/>
  <c r="J8" i="18" l="1"/>
  <c r="J9" i="18" s="1"/>
  <c r="J10" i="18" s="1"/>
  <c r="K10" i="18" s="1"/>
  <c r="O9" i="18"/>
  <c r="X7" i="18"/>
  <c r="Q8" i="18"/>
  <c r="Q9" i="28"/>
  <c r="Q10" i="28" s="1"/>
  <c r="Q8" i="29"/>
  <c r="X7" i="29"/>
  <c r="J10" i="29"/>
  <c r="K10" i="29" s="1"/>
  <c r="O9" i="29"/>
  <c r="K9" i="29"/>
  <c r="L9" i="29" s="1"/>
  <c r="J12" i="28"/>
  <c r="K12" i="28" s="1"/>
  <c r="N10" i="28"/>
  <c r="T9" i="28"/>
  <c r="K11" i="28"/>
  <c r="N11" i="28" s="1"/>
  <c r="S10" i="28"/>
  <c r="O11" i="28"/>
  <c r="P11" i="28" s="1"/>
  <c r="L8" i="18"/>
  <c r="A76" i="11"/>
  <c r="A87" i="11"/>
  <c r="A69" i="11"/>
  <c r="A59" i="11"/>
  <c r="A50" i="11"/>
  <c r="A56" i="11"/>
  <c r="A70" i="11"/>
  <c r="A49" i="11"/>
  <c r="A79" i="11"/>
  <c r="A85" i="11"/>
  <c r="A52" i="11"/>
  <c r="A66" i="11"/>
  <c r="A72" i="11"/>
  <c r="A86" i="11"/>
  <c r="A67" i="11"/>
  <c r="A65" i="11"/>
  <c r="A75" i="11"/>
  <c r="A62" i="11"/>
  <c r="A68" i="11"/>
  <c r="A82" i="11"/>
  <c r="A88" i="11"/>
  <c r="A51" i="11"/>
  <c r="A81" i="11"/>
  <c r="A64" i="11"/>
  <c r="A78" i="11"/>
  <c r="A84" i="11"/>
  <c r="A83" i="11"/>
  <c r="A61" i="11"/>
  <c r="A58" i="11"/>
  <c r="A80" i="11"/>
  <c r="A55" i="11"/>
  <c r="A57" i="11"/>
  <c r="A71" i="11"/>
  <c r="A77" i="11"/>
  <c r="A60" i="11"/>
  <c r="A74" i="11"/>
  <c r="A53" i="11"/>
  <c r="A63" i="11"/>
  <c r="A73" i="11"/>
  <c r="A48" i="11"/>
  <c r="A54" i="11"/>
  <c r="K9" i="18" l="1"/>
  <c r="N9" i="18" s="1"/>
  <c r="O10" i="18"/>
  <c r="X8" i="18"/>
  <c r="T8" i="18" s="1"/>
  <c r="T9" i="18" s="1"/>
  <c r="U7" i="18"/>
  <c r="V7" i="18" s="1"/>
  <c r="P9" i="18"/>
  <c r="S9" i="18" s="1"/>
  <c r="L11" i="28"/>
  <c r="L10" i="29"/>
  <c r="O10" i="29"/>
  <c r="N10" i="29"/>
  <c r="J11" i="29"/>
  <c r="K11" i="29" s="1"/>
  <c r="N9" i="29"/>
  <c r="P9" i="29"/>
  <c r="S9" i="29" s="1"/>
  <c r="U7" i="29"/>
  <c r="V7" i="29" s="1"/>
  <c r="X8" i="29"/>
  <c r="T8" i="29" s="1"/>
  <c r="U10" i="28"/>
  <c r="T10" i="28"/>
  <c r="Q11" i="28"/>
  <c r="L12" i="28"/>
  <c r="S11" i="28"/>
  <c r="O12" i="28"/>
  <c r="N12" i="28"/>
  <c r="J13" i="28"/>
  <c r="K13" i="28" s="1"/>
  <c r="U9" i="28"/>
  <c r="V9" i="28" s="1"/>
  <c r="J11" i="18"/>
  <c r="K11" i="18" s="1"/>
  <c r="N10" i="18"/>
  <c r="A73" i="8"/>
  <c r="A69" i="14"/>
  <c r="A93" i="14"/>
  <c r="A97" i="8"/>
  <c r="A82" i="8"/>
  <c r="A78" i="14"/>
  <c r="A74" i="8"/>
  <c r="A70" i="14"/>
  <c r="A66" i="14"/>
  <c r="A70" i="8"/>
  <c r="A98" i="8"/>
  <c r="A94" i="14"/>
  <c r="A82" i="14"/>
  <c r="A86" i="8"/>
  <c r="A58" i="14"/>
  <c r="A62" i="8"/>
  <c r="A77" i="14"/>
  <c r="A81" i="8"/>
  <c r="A65" i="8"/>
  <c r="A61" i="14"/>
  <c r="A90" i="14"/>
  <c r="A94" i="8"/>
  <c r="A92" i="14"/>
  <c r="A96" i="8"/>
  <c r="A59" i="14"/>
  <c r="A63" i="8"/>
  <c r="A88" i="8"/>
  <c r="A84" i="14"/>
  <c r="A84" i="8"/>
  <c r="A80" i="14"/>
  <c r="A72" i="14"/>
  <c r="A76" i="8"/>
  <c r="A87" i="14"/>
  <c r="A91" i="8"/>
  <c r="A87" i="8"/>
  <c r="A83" i="14"/>
  <c r="A61" i="8"/>
  <c r="A57" i="14"/>
  <c r="A91" i="14"/>
  <c r="A95" i="8"/>
  <c r="A85" i="14"/>
  <c r="A89" i="8"/>
  <c r="A67" i="8"/>
  <c r="A63" i="14"/>
  <c r="A88" i="14"/>
  <c r="A92" i="8"/>
  <c r="A59" i="8"/>
  <c r="A55" i="14"/>
  <c r="A78" i="8"/>
  <c r="A74" i="14"/>
  <c r="A76" i="14"/>
  <c r="A80" i="8"/>
  <c r="A86" i="14"/>
  <c r="A90" i="8"/>
  <c r="A68" i="14"/>
  <c r="A72" i="8"/>
  <c r="A62" i="14"/>
  <c r="A66" i="8"/>
  <c r="A64" i="8"/>
  <c r="A60" i="14"/>
  <c r="A64" i="14"/>
  <c r="A68" i="8"/>
  <c r="A85" i="8"/>
  <c r="A81" i="14"/>
  <c r="A56" i="14"/>
  <c r="A60" i="8"/>
  <c r="A58" i="8"/>
  <c r="A54" i="14"/>
  <c r="A71" i="8"/>
  <c r="A67" i="14"/>
  <c r="A71" i="14"/>
  <c r="A75" i="8"/>
  <c r="A65" i="14"/>
  <c r="A69" i="8"/>
  <c r="A83" i="8"/>
  <c r="A79" i="14"/>
  <c r="A93" i="8"/>
  <c r="A89" i="14"/>
  <c r="A73" i="14"/>
  <c r="A77" i="8"/>
  <c r="A79" i="8"/>
  <c r="A75" i="14"/>
  <c r="Q9" i="29" l="1"/>
  <c r="L9" i="18"/>
  <c r="L10" i="18" s="1"/>
  <c r="V8" i="18"/>
  <c r="V9" i="18" s="1"/>
  <c r="U9" i="18"/>
  <c r="X9" i="18"/>
  <c r="T10" i="18"/>
  <c r="U10" i="18" s="1"/>
  <c r="V10" i="18" s="1"/>
  <c r="O11" i="18"/>
  <c r="P11" i="18" s="1"/>
  <c r="P10" i="18"/>
  <c r="S10" i="18" s="1"/>
  <c r="Q9" i="18"/>
  <c r="X9" i="28"/>
  <c r="L11" i="29"/>
  <c r="V8" i="29"/>
  <c r="N11" i="29"/>
  <c r="J12" i="29"/>
  <c r="K12" i="29" s="1"/>
  <c r="T9" i="29"/>
  <c r="O11" i="29"/>
  <c r="P10" i="29"/>
  <c r="Q10" i="29" s="1"/>
  <c r="L13" i="28"/>
  <c r="V10" i="28"/>
  <c r="O13" i="28"/>
  <c r="N13" i="28"/>
  <c r="J14" i="28"/>
  <c r="P12" i="28"/>
  <c r="S12" i="28" s="1"/>
  <c r="X10" i="28"/>
  <c r="T11" i="28"/>
  <c r="L11" i="18"/>
  <c r="J12" i="18"/>
  <c r="K12" i="18" s="1"/>
  <c r="N11" i="18"/>
  <c r="L12" i="29" l="1"/>
  <c r="O12" i="18"/>
  <c r="S11" i="18"/>
  <c r="X10" i="18"/>
  <c r="T11" i="18"/>
  <c r="Q10" i="18"/>
  <c r="Q11" i="18" s="1"/>
  <c r="T10" i="29"/>
  <c r="U10" i="29" s="1"/>
  <c r="O12" i="29"/>
  <c r="U9" i="29"/>
  <c r="V9" i="29" s="1"/>
  <c r="S10" i="29"/>
  <c r="N12" i="29"/>
  <c r="J13" i="29"/>
  <c r="K13" i="29" s="1"/>
  <c r="L13" i="29" s="1"/>
  <c r="P11" i="29"/>
  <c r="Q11" i="29" s="1"/>
  <c r="Q12" i="28"/>
  <c r="T12" i="28"/>
  <c r="J15" i="28"/>
  <c r="O14" i="28"/>
  <c r="P14" i="28" s="1"/>
  <c r="U11" i="28"/>
  <c r="X11" i="28" s="1"/>
  <c r="K14" i="28"/>
  <c r="L14" i="28" s="1"/>
  <c r="P13" i="28"/>
  <c r="S13" i="28" s="1"/>
  <c r="L12" i="18"/>
  <c r="J13" i="18"/>
  <c r="K13" i="18" s="1"/>
  <c r="L13" i="18" s="1"/>
  <c r="N12" i="18"/>
  <c r="T12" i="18" l="1"/>
  <c r="U12" i="18" s="1"/>
  <c r="U11" i="18"/>
  <c r="V11" i="18" s="1"/>
  <c r="O13" i="18"/>
  <c r="P13" i="18"/>
  <c r="V11" i="28"/>
  <c r="P12" i="18"/>
  <c r="Q12" i="18" s="1"/>
  <c r="Q13" i="28"/>
  <c r="V10" i="29"/>
  <c r="X9" i="29"/>
  <c r="O13" i="29"/>
  <c r="P13" i="29" s="1"/>
  <c r="S11" i="29"/>
  <c r="N13" i="29"/>
  <c r="J14" i="29"/>
  <c r="K14" i="29" s="1"/>
  <c r="L14" i="29" s="1"/>
  <c r="P12" i="29"/>
  <c r="Q12" i="29" s="1"/>
  <c r="X10" i="29"/>
  <c r="T11" i="29"/>
  <c r="U11" i="29" s="1"/>
  <c r="N14" i="28"/>
  <c r="T13" i="28"/>
  <c r="Q14" i="28"/>
  <c r="J16" i="28"/>
  <c r="S14" i="28"/>
  <c r="O15" i="28"/>
  <c r="K15" i="28"/>
  <c r="L15" i="28" s="1"/>
  <c r="U12" i="28"/>
  <c r="J14" i="18"/>
  <c r="K14" i="18" s="1"/>
  <c r="L14" i="18" s="1"/>
  <c r="N13" i="18"/>
  <c r="S12" i="18" l="1"/>
  <c r="S12" i="29"/>
  <c r="Q13" i="18"/>
  <c r="O14" i="18"/>
  <c r="P14" i="18" s="1"/>
  <c r="Q14" i="18" s="1"/>
  <c r="S13" i="18"/>
  <c r="V12" i="28"/>
  <c r="V12" i="18"/>
  <c r="X11" i="18"/>
  <c r="T13" i="18"/>
  <c r="U13" i="18" s="1"/>
  <c r="X12" i="18"/>
  <c r="X12" i="28"/>
  <c r="V11" i="29"/>
  <c r="Q13" i="29"/>
  <c r="X11" i="29"/>
  <c r="T12" i="29"/>
  <c r="U12" i="29" s="1"/>
  <c r="V12" i="29" s="1"/>
  <c r="N14" i="29"/>
  <c r="J15" i="29"/>
  <c r="K15" i="29" s="1"/>
  <c r="L15" i="29" s="1"/>
  <c r="S13" i="29"/>
  <c r="O14" i="29"/>
  <c r="J17" i="28"/>
  <c r="T14" i="28"/>
  <c r="U14" i="28" s="1"/>
  <c r="O16" i="28"/>
  <c r="P16" i="28" s="1"/>
  <c r="N15" i="28"/>
  <c r="U13" i="28"/>
  <c r="X13" i="28" s="1"/>
  <c r="K16" i="28"/>
  <c r="N16" i="28" s="1"/>
  <c r="P15" i="28"/>
  <c r="S15" i="28" s="1"/>
  <c r="Q15" i="28"/>
  <c r="J15" i="18"/>
  <c r="K15" i="18" s="1"/>
  <c r="L15" i="18" s="1"/>
  <c r="N14" i="18"/>
  <c r="T14" i="18" l="1"/>
  <c r="X13" i="18"/>
  <c r="V13" i="18"/>
  <c r="O15" i="18"/>
  <c r="P15" i="18" s="1"/>
  <c r="Q15" i="18" s="1"/>
  <c r="S14" i="18"/>
  <c r="N15" i="29"/>
  <c r="J16" i="29"/>
  <c r="K16" i="29" s="1"/>
  <c r="L16" i="29" s="1"/>
  <c r="O15" i="29"/>
  <c r="P14" i="29"/>
  <c r="Q14" i="29" s="1"/>
  <c r="X12" i="29"/>
  <c r="T13" i="29"/>
  <c r="L16" i="28"/>
  <c r="J18" i="28"/>
  <c r="V13" i="28"/>
  <c r="V14" i="28" s="1"/>
  <c r="Q16" i="28"/>
  <c r="X14" i="28"/>
  <c r="U15" i="28"/>
  <c r="T15" i="28"/>
  <c r="K17" i="28"/>
  <c r="N17" i="28" s="1"/>
  <c r="S16" i="28"/>
  <c r="O17" i="28"/>
  <c r="P17" i="28" s="1"/>
  <c r="J16" i="18"/>
  <c r="K16" i="18" s="1"/>
  <c r="L16" i="18" s="1"/>
  <c r="N15" i="18"/>
  <c r="T15" i="18" l="1"/>
  <c r="U15" i="18" s="1"/>
  <c r="O16" i="18"/>
  <c r="P16" i="18"/>
  <c r="Q16" i="18" s="1"/>
  <c r="S15" i="18"/>
  <c r="U14" i="18"/>
  <c r="V14" i="18" s="1"/>
  <c r="O16" i="29"/>
  <c r="S14" i="29"/>
  <c r="N16" i="29"/>
  <c r="J17" i="29"/>
  <c r="K17" i="29" s="1"/>
  <c r="L17" i="29" s="1"/>
  <c r="T14" i="29"/>
  <c r="U13" i="29"/>
  <c r="V13" i="29" s="1"/>
  <c r="P15" i="29"/>
  <c r="Q15" i="29" s="1"/>
  <c r="J19" i="28"/>
  <c r="K19" i="28" s="1"/>
  <c r="Q17" i="28"/>
  <c r="K18" i="28"/>
  <c r="N18" i="28" s="1"/>
  <c r="S17" i="28"/>
  <c r="O18" i="28"/>
  <c r="P18" i="28" s="1"/>
  <c r="X15" i="28"/>
  <c r="T16" i="28"/>
  <c r="V15" i="28"/>
  <c r="L17" i="28"/>
  <c r="J17" i="18"/>
  <c r="N16" i="18"/>
  <c r="L18" i="28" l="1"/>
  <c r="L19" i="28" s="1"/>
  <c r="V15" i="18"/>
  <c r="O17" i="18"/>
  <c r="P17" i="18" s="1"/>
  <c r="Q17" i="18" s="1"/>
  <c r="S16" i="18"/>
  <c r="X14" i="18"/>
  <c r="T16" i="18"/>
  <c r="U16" i="18"/>
  <c r="V16" i="18" s="1"/>
  <c r="X15" i="18"/>
  <c r="S15" i="29"/>
  <c r="O17" i="29"/>
  <c r="P17" i="29" s="1"/>
  <c r="X13" i="29"/>
  <c r="P16" i="29"/>
  <c r="S16" i="29" s="1"/>
  <c r="N17" i="29"/>
  <c r="J18" i="29"/>
  <c r="T15" i="29"/>
  <c r="U15" i="29" s="1"/>
  <c r="U14" i="29"/>
  <c r="X14" i="29" s="1"/>
  <c r="Q18" i="28"/>
  <c r="T17" i="28"/>
  <c r="U17" i="28" s="1"/>
  <c r="N19" i="28"/>
  <c r="J20" i="28"/>
  <c r="S18" i="28"/>
  <c r="O19" i="28"/>
  <c r="U16" i="28"/>
  <c r="V16" i="28" s="1"/>
  <c r="J18" i="18"/>
  <c r="K17" i="18"/>
  <c r="L17" i="18" s="1"/>
  <c r="T17" i="18" l="1"/>
  <c r="U17" i="18" s="1"/>
  <c r="V17" i="18" s="1"/>
  <c r="X16" i="18"/>
  <c r="O18" i="18"/>
  <c r="S17" i="18"/>
  <c r="P18" i="18"/>
  <c r="Q18" i="18" s="1"/>
  <c r="V17" i="28"/>
  <c r="J19" i="29"/>
  <c r="V14" i="29"/>
  <c r="V15" i="29" s="1"/>
  <c r="X15" i="29"/>
  <c r="T16" i="29"/>
  <c r="S17" i="29"/>
  <c r="O18" i="29"/>
  <c r="P18" i="29" s="1"/>
  <c r="Q16" i="29"/>
  <c r="Q17" i="29" s="1"/>
  <c r="K18" i="29"/>
  <c r="L18" i="29" s="1"/>
  <c r="O20" i="28"/>
  <c r="P20" i="28" s="1"/>
  <c r="X16" i="28"/>
  <c r="J21" i="28"/>
  <c r="K21" i="28" s="1"/>
  <c r="K20" i="28"/>
  <c r="L20" i="28" s="1"/>
  <c r="P19" i="28"/>
  <c r="S19" i="28" s="1"/>
  <c r="X17" i="28"/>
  <c r="T18" i="28"/>
  <c r="U18" i="28" s="1"/>
  <c r="V18" i="28" s="1"/>
  <c r="J19" i="18"/>
  <c r="K18" i="18"/>
  <c r="N18" i="18" s="1"/>
  <c r="N17" i="18"/>
  <c r="L21" i="28" l="1"/>
  <c r="O19" i="18"/>
  <c r="P19" i="18" s="1"/>
  <c r="Q19" i="18" s="1"/>
  <c r="S18" i="18"/>
  <c r="T18" i="18"/>
  <c r="U18" i="18"/>
  <c r="V18" i="18" s="1"/>
  <c r="X17" i="18"/>
  <c r="N20" i="28"/>
  <c r="Q18" i="29"/>
  <c r="T17" i="29"/>
  <c r="U17" i="29" s="1"/>
  <c r="J20" i="29"/>
  <c r="K20" i="29" s="1"/>
  <c r="S18" i="29"/>
  <c r="O19" i="29"/>
  <c r="N18" i="29"/>
  <c r="U16" i="29"/>
  <c r="X16" i="29" s="1"/>
  <c r="K19" i="29"/>
  <c r="L19" i="29" s="1"/>
  <c r="X18" i="28"/>
  <c r="T19" i="28"/>
  <c r="U19" i="28" s="1"/>
  <c r="V19" i="28" s="1"/>
  <c r="Q19" i="28"/>
  <c r="Q20" i="28" s="1"/>
  <c r="N21" i="28"/>
  <c r="J22" i="28"/>
  <c r="K22" i="28" s="1"/>
  <c r="L22" i="28" s="1"/>
  <c r="S20" i="28"/>
  <c r="O21" i="28"/>
  <c r="J20" i="18"/>
  <c r="K20" i="18" s="1"/>
  <c r="K19" i="18"/>
  <c r="N19" i="18" s="1"/>
  <c r="L18" i="18"/>
  <c r="T19" i="18" l="1"/>
  <c r="U19" i="18"/>
  <c r="V19" i="18" s="1"/>
  <c r="X18" i="18"/>
  <c r="O20" i="18"/>
  <c r="P20" i="18" s="1"/>
  <c r="Q20" i="18" s="1"/>
  <c r="S19" i="18"/>
  <c r="L20" i="29"/>
  <c r="N19" i="29"/>
  <c r="O20" i="29"/>
  <c r="P19" i="29"/>
  <c r="Q19" i="29" s="1"/>
  <c r="X17" i="29"/>
  <c r="T18" i="29"/>
  <c r="U18" i="29" s="1"/>
  <c r="V16" i="29"/>
  <c r="V17" i="29" s="1"/>
  <c r="N20" i="29"/>
  <c r="J21" i="29"/>
  <c r="K21" i="29" s="1"/>
  <c r="L21" i="29" s="1"/>
  <c r="O22" i="28"/>
  <c r="P22" i="28" s="1"/>
  <c r="P21" i="28"/>
  <c r="S21" i="28" s="1"/>
  <c r="Q21" i="28"/>
  <c r="N22" i="28"/>
  <c r="J23" i="28"/>
  <c r="K23" i="28" s="1"/>
  <c r="L23" i="28" s="1"/>
  <c r="X19" i="28"/>
  <c r="T20" i="28"/>
  <c r="U20" i="28" s="1"/>
  <c r="V20" i="28" s="1"/>
  <c r="L19" i="18"/>
  <c r="L20" i="18" s="1"/>
  <c r="N20" i="18"/>
  <c r="J21" i="18"/>
  <c r="K21" i="18" s="1"/>
  <c r="O21" i="18" l="1"/>
  <c r="S20" i="18"/>
  <c r="P21" i="18"/>
  <c r="Q21" i="18" s="1"/>
  <c r="T20" i="18"/>
  <c r="X19" i="18"/>
  <c r="U20" i="18"/>
  <c r="X20" i="18" s="1"/>
  <c r="Q22" i="28"/>
  <c r="S19" i="29"/>
  <c r="O21" i="29"/>
  <c r="P21" i="29" s="1"/>
  <c r="V18" i="29"/>
  <c r="P20" i="29"/>
  <c r="Q20" i="29" s="1"/>
  <c r="N21" i="29"/>
  <c r="J22" i="29"/>
  <c r="K22" i="29" s="1"/>
  <c r="L22" i="29" s="1"/>
  <c r="X18" i="29"/>
  <c r="T19" i="29"/>
  <c r="U19" i="29" s="1"/>
  <c r="N23" i="28"/>
  <c r="J24" i="28"/>
  <c r="K24" i="28" s="1"/>
  <c r="L24" i="28" s="1"/>
  <c r="X20" i="28"/>
  <c r="T21" i="28"/>
  <c r="U21" i="28" s="1"/>
  <c r="V21" i="28" s="1"/>
  <c r="S22" i="28"/>
  <c r="O23" i="28"/>
  <c r="J22" i="18"/>
  <c r="N21" i="18"/>
  <c r="V20" i="18" l="1"/>
  <c r="T21" i="18"/>
  <c r="O22" i="18"/>
  <c r="P22" i="18"/>
  <c r="Q22" i="18" s="1"/>
  <c r="S21" i="18"/>
  <c r="S20" i="29"/>
  <c r="Q21" i="29"/>
  <c r="N22" i="29"/>
  <c r="J23" i="29"/>
  <c r="K23" i="29" s="1"/>
  <c r="L23" i="29" s="1"/>
  <c r="V19" i="29"/>
  <c r="X19" i="29"/>
  <c r="T20" i="29"/>
  <c r="U20" i="29" s="1"/>
  <c r="S21" i="29"/>
  <c r="O22" i="29"/>
  <c r="P22" i="29" s="1"/>
  <c r="S23" i="28"/>
  <c r="O24" i="28"/>
  <c r="P24" i="28" s="1"/>
  <c r="P23" i="28"/>
  <c r="Q23" i="28" s="1"/>
  <c r="N24" i="28"/>
  <c r="J25" i="28"/>
  <c r="K25" i="28" s="1"/>
  <c r="L25" i="28" s="1"/>
  <c r="X21" i="28"/>
  <c r="T22" i="28"/>
  <c r="J23" i="18"/>
  <c r="K23" i="18"/>
  <c r="K22" i="18"/>
  <c r="L22" i="18" s="1"/>
  <c r="Q22" i="29" l="1"/>
  <c r="T22" i="18"/>
  <c r="O23" i="18"/>
  <c r="S22" i="18"/>
  <c r="P23" i="18"/>
  <c r="Q23" i="18" s="1"/>
  <c r="U21" i="18"/>
  <c r="X21" i="18" s="1"/>
  <c r="Q24" i="28"/>
  <c r="V20" i="29"/>
  <c r="S22" i="29"/>
  <c r="O23" i="29"/>
  <c r="X20" i="29"/>
  <c r="T21" i="29"/>
  <c r="N23" i="29"/>
  <c r="J24" i="29"/>
  <c r="K24" i="29" s="1"/>
  <c r="L24" i="29" s="1"/>
  <c r="X22" i="28"/>
  <c r="T23" i="28"/>
  <c r="U22" i="28"/>
  <c r="V22" i="28" s="1"/>
  <c r="N25" i="28"/>
  <c r="J26" i="28"/>
  <c r="K26" i="28" s="1"/>
  <c r="L26" i="28" s="1"/>
  <c r="S24" i="28"/>
  <c r="O25" i="28"/>
  <c r="L23" i="18"/>
  <c r="N22" i="18"/>
  <c r="J24" i="18"/>
  <c r="N23" i="18"/>
  <c r="V21" i="18" l="1"/>
  <c r="T23" i="18"/>
  <c r="U23" i="18"/>
  <c r="U22" i="18"/>
  <c r="V22" i="18" s="1"/>
  <c r="V23" i="18" s="1"/>
  <c r="O24" i="18"/>
  <c r="S23" i="18"/>
  <c r="P24" i="18"/>
  <c r="S24" i="18" s="1"/>
  <c r="O24" i="29"/>
  <c r="T22" i="29"/>
  <c r="U22" i="29" s="1"/>
  <c r="P23" i="29"/>
  <c r="Q23" i="29" s="1"/>
  <c r="N24" i="29"/>
  <c r="J25" i="29"/>
  <c r="K25" i="29" s="1"/>
  <c r="L25" i="29" s="1"/>
  <c r="U21" i="29"/>
  <c r="V21" i="29" s="1"/>
  <c r="O26" i="28"/>
  <c r="T24" i="28"/>
  <c r="P25" i="28"/>
  <c r="Q25" i="28" s="1"/>
  <c r="U23" i="28"/>
  <c r="V23" i="28" s="1"/>
  <c r="N26" i="28"/>
  <c r="J27" i="28"/>
  <c r="K27" i="28" s="1"/>
  <c r="L27" i="28" s="1"/>
  <c r="J25" i="18"/>
  <c r="K25" i="18"/>
  <c r="K24" i="18"/>
  <c r="N24" i="18" s="1"/>
  <c r="Q24" i="18" l="1"/>
  <c r="X21" i="29"/>
  <c r="X22" i="18"/>
  <c r="O25" i="18"/>
  <c r="P25" i="18"/>
  <c r="S23" i="29"/>
  <c r="T24" i="18"/>
  <c r="X23" i="18"/>
  <c r="X23" i="28"/>
  <c r="V22" i="29"/>
  <c r="O25" i="29"/>
  <c r="N25" i="29"/>
  <c r="J26" i="29"/>
  <c r="X22" i="29"/>
  <c r="T23" i="29"/>
  <c r="U23" i="29" s="1"/>
  <c r="P24" i="29"/>
  <c r="Q24" i="29" s="1"/>
  <c r="O27" i="28"/>
  <c r="P27" i="28" s="1"/>
  <c r="P26" i="28"/>
  <c r="S26" i="28" s="1"/>
  <c r="N27" i="28"/>
  <c r="J28" i="28"/>
  <c r="K28" i="28" s="1"/>
  <c r="L28" i="28" s="1"/>
  <c r="T25" i="28"/>
  <c r="U25" i="28" s="1"/>
  <c r="S25" i="28"/>
  <c r="U24" i="28"/>
  <c r="V24" i="28" s="1"/>
  <c r="L24" i="18"/>
  <c r="L25" i="18" s="1"/>
  <c r="J26" i="18"/>
  <c r="N25" i="18"/>
  <c r="T25" i="18" l="1"/>
  <c r="U25" i="18"/>
  <c r="O26" i="18"/>
  <c r="S25" i="18"/>
  <c r="P26" i="18"/>
  <c r="U24" i="18"/>
  <c r="V24" i="18" s="1"/>
  <c r="Q25" i="18"/>
  <c r="Q26" i="18" s="1"/>
  <c r="V23" i="29"/>
  <c r="V25" i="28"/>
  <c r="O26" i="29"/>
  <c r="J27" i="29"/>
  <c r="K27" i="29" s="1"/>
  <c r="P25" i="29"/>
  <c r="S25" i="29" s="1"/>
  <c r="X23" i="29"/>
  <c r="T24" i="29"/>
  <c r="U24" i="29" s="1"/>
  <c r="K26" i="29"/>
  <c r="L26" i="29" s="1"/>
  <c r="S24" i="29"/>
  <c r="Q26" i="28"/>
  <c r="Q27" i="28" s="1"/>
  <c r="X25" i="28"/>
  <c r="T26" i="28"/>
  <c r="U26" i="28" s="1"/>
  <c r="V26" i="28" s="1"/>
  <c r="X24" i="28"/>
  <c r="N28" i="28"/>
  <c r="J29" i="28"/>
  <c r="S27" i="28"/>
  <c r="O28" i="28"/>
  <c r="P28" i="28" s="1"/>
  <c r="J27" i="18"/>
  <c r="K27" i="18"/>
  <c r="K26" i="18"/>
  <c r="L26" i="18" s="1"/>
  <c r="V24" i="29" l="1"/>
  <c r="O27" i="18"/>
  <c r="S26" i="18"/>
  <c r="P27" i="18"/>
  <c r="Q27" i="18" s="1"/>
  <c r="X24" i="18"/>
  <c r="V25" i="18"/>
  <c r="L27" i="18"/>
  <c r="T26" i="18"/>
  <c r="X25" i="18"/>
  <c r="Q28" i="28"/>
  <c r="Q25" i="29"/>
  <c r="L27" i="29"/>
  <c r="O27" i="29"/>
  <c r="X24" i="29"/>
  <c r="T25" i="29"/>
  <c r="U25" i="29" s="1"/>
  <c r="V25" i="29" s="1"/>
  <c r="N27" i="29"/>
  <c r="J28" i="29"/>
  <c r="N26" i="29"/>
  <c r="P26" i="29"/>
  <c r="J30" i="28"/>
  <c r="K30" i="28" s="1"/>
  <c r="K29" i="28"/>
  <c r="L29" i="28" s="1"/>
  <c r="X26" i="28"/>
  <c r="T27" i="28"/>
  <c r="U27" i="28" s="1"/>
  <c r="V27" i="28" s="1"/>
  <c r="S28" i="28"/>
  <c r="O29" i="28"/>
  <c r="P29" i="28" s="1"/>
  <c r="Q29" i="28" s="1"/>
  <c r="N26" i="18"/>
  <c r="J28" i="18"/>
  <c r="K28" i="18" s="1"/>
  <c r="N27" i="18"/>
  <c r="T27" i="18" l="1"/>
  <c r="U27" i="18"/>
  <c r="O28" i="18"/>
  <c r="S27" i="18"/>
  <c r="P28" i="18"/>
  <c r="Q28" i="18" s="1"/>
  <c r="L28" i="18"/>
  <c r="U26" i="18"/>
  <c r="V26" i="18" s="1"/>
  <c r="Q26" i="29"/>
  <c r="S26" i="29"/>
  <c r="J29" i="29"/>
  <c r="K28" i="29"/>
  <c r="L28" i="29" s="1"/>
  <c r="O28" i="29"/>
  <c r="P28" i="29" s="1"/>
  <c r="X25" i="29"/>
  <c r="T26" i="29"/>
  <c r="P27" i="29"/>
  <c r="S29" i="28"/>
  <c r="O30" i="28"/>
  <c r="P30" i="28" s="1"/>
  <c r="Q30" i="28" s="1"/>
  <c r="N30" i="28"/>
  <c r="J31" i="28"/>
  <c r="N29" i="28"/>
  <c r="X27" i="28"/>
  <c r="T28" i="28"/>
  <c r="L30" i="28"/>
  <c r="J29" i="18"/>
  <c r="K29" i="18" s="1"/>
  <c r="L29" i="18" s="1"/>
  <c r="N28" i="18"/>
  <c r="Q27" i="29" l="1"/>
  <c r="O29" i="18"/>
  <c r="P29" i="18"/>
  <c r="Q29" i="18" s="1"/>
  <c r="S28" i="18"/>
  <c r="V27" i="18"/>
  <c r="X26" i="18"/>
  <c r="T28" i="18"/>
  <c r="U28" i="18"/>
  <c r="V28" i="18" s="1"/>
  <c r="X27" i="18"/>
  <c r="Q28" i="29"/>
  <c r="S27" i="29"/>
  <c r="N28" i="29"/>
  <c r="T27" i="29"/>
  <c r="U27" i="29" s="1"/>
  <c r="N29" i="29"/>
  <c r="J30" i="29"/>
  <c r="U26" i="29"/>
  <c r="V26" i="29" s="1"/>
  <c r="K29" i="29"/>
  <c r="L29" i="29" s="1"/>
  <c r="S28" i="29"/>
  <c r="O29" i="29"/>
  <c r="P29" i="29" s="1"/>
  <c r="T29" i="28"/>
  <c r="U29" i="28" s="1"/>
  <c r="J32" i="28"/>
  <c r="U28" i="28"/>
  <c r="V28" i="28" s="1"/>
  <c r="K31" i="28"/>
  <c r="N31" i="28" s="1"/>
  <c r="S30" i="28"/>
  <c r="O31" i="28"/>
  <c r="P31" i="28" s="1"/>
  <c r="Q31" i="28" s="1"/>
  <c r="J30" i="18"/>
  <c r="N29" i="18"/>
  <c r="K30" i="18"/>
  <c r="L30" i="18" s="1"/>
  <c r="T29" i="18" l="1"/>
  <c r="U29" i="18"/>
  <c r="V29" i="18" s="1"/>
  <c r="X28" i="18"/>
  <c r="Q29" i="29"/>
  <c r="O30" i="18"/>
  <c r="S29" i="18"/>
  <c r="P30" i="18"/>
  <c r="Q30" i="18" s="1"/>
  <c r="X28" i="28"/>
  <c r="X26" i="29"/>
  <c r="J31" i="29"/>
  <c r="K30" i="29"/>
  <c r="N30" i="29" s="1"/>
  <c r="S29" i="29"/>
  <c r="O30" i="29"/>
  <c r="V27" i="29"/>
  <c r="X27" i="29"/>
  <c r="T28" i="29"/>
  <c r="J33" i="28"/>
  <c r="K33" i="28" s="1"/>
  <c r="L31" i="28"/>
  <c r="S31" i="28"/>
  <c r="O32" i="28"/>
  <c r="P32" i="28" s="1"/>
  <c r="Q32" i="28" s="1"/>
  <c r="V29" i="28"/>
  <c r="X29" i="28"/>
  <c r="T30" i="28"/>
  <c r="U30" i="28" s="1"/>
  <c r="K32" i="28"/>
  <c r="N32" i="28" s="1"/>
  <c r="J31" i="18"/>
  <c r="K31" i="18" s="1"/>
  <c r="L31" i="18" s="1"/>
  <c r="N30" i="18"/>
  <c r="O31" i="18" l="1"/>
  <c r="S30" i="18"/>
  <c r="P31" i="18"/>
  <c r="Q31" i="18" s="1"/>
  <c r="T30" i="18"/>
  <c r="X29" i="18"/>
  <c r="U30" i="18"/>
  <c r="V30" i="18" s="1"/>
  <c r="O31" i="29"/>
  <c r="P31" i="29" s="1"/>
  <c r="L30" i="29"/>
  <c r="P30" i="29"/>
  <c r="Q30" i="29" s="1"/>
  <c r="T29" i="29"/>
  <c r="U29" i="29" s="1"/>
  <c r="U28" i="29"/>
  <c r="X28" i="29" s="1"/>
  <c r="J32" i="29"/>
  <c r="K32" i="29" s="1"/>
  <c r="V28" i="29"/>
  <c r="K31" i="29"/>
  <c r="N31" i="29" s="1"/>
  <c r="V30" i="28"/>
  <c r="X30" i="28"/>
  <c r="T31" i="28"/>
  <c r="U31" i="28" s="1"/>
  <c r="S32" i="28"/>
  <c r="O33" i="28"/>
  <c r="P33" i="28" s="1"/>
  <c r="Q33" i="28" s="1"/>
  <c r="N33" i="28"/>
  <c r="J34" i="28"/>
  <c r="L32" i="28"/>
  <c r="L33" i="28" s="1"/>
  <c r="J32" i="18"/>
  <c r="K32" i="18" s="1"/>
  <c r="L32" i="18" s="1"/>
  <c r="N31" i="18"/>
  <c r="T31" i="18" l="1"/>
  <c r="X30" i="18"/>
  <c r="U31" i="18"/>
  <c r="V31" i="18" s="1"/>
  <c r="O32" i="18"/>
  <c r="S31" i="18"/>
  <c r="P32" i="18"/>
  <c r="Q32" i="18" s="1"/>
  <c r="L31" i="29"/>
  <c r="L32" i="29" s="1"/>
  <c r="Q31" i="29"/>
  <c r="S31" i="29"/>
  <c r="O32" i="29"/>
  <c r="P32" i="29" s="1"/>
  <c r="V29" i="29"/>
  <c r="N32" i="29"/>
  <c r="J33" i="29"/>
  <c r="X29" i="29"/>
  <c r="T30" i="29"/>
  <c r="S30" i="29"/>
  <c r="S33" i="28"/>
  <c r="O34" i="28"/>
  <c r="P34" i="28" s="1"/>
  <c r="Q34" i="28" s="1"/>
  <c r="J35" i="28"/>
  <c r="K35" i="28" s="1"/>
  <c r="V31" i="28"/>
  <c r="K34" i="28"/>
  <c r="L34" i="28" s="1"/>
  <c r="X31" i="28"/>
  <c r="T32" i="28"/>
  <c r="U32" i="28" s="1"/>
  <c r="N32" i="18"/>
  <c r="J33" i="18"/>
  <c r="K33" i="18" s="1"/>
  <c r="L33" i="18" s="1"/>
  <c r="O33" i="18" l="1"/>
  <c r="P33" i="18"/>
  <c r="Q33" i="18" s="1"/>
  <c r="S32" i="18"/>
  <c r="Q32" i="29"/>
  <c r="T32" i="18"/>
  <c r="U32" i="18"/>
  <c r="V32" i="18" s="1"/>
  <c r="X31" i="18"/>
  <c r="L35" i="28"/>
  <c r="J34" i="29"/>
  <c r="K33" i="29"/>
  <c r="L33" i="29" s="1"/>
  <c r="S32" i="29"/>
  <c r="O33" i="29"/>
  <c r="P33" i="29" s="1"/>
  <c r="Q33" i="29" s="1"/>
  <c r="T31" i="29"/>
  <c r="U31" i="29" s="1"/>
  <c r="U30" i="29"/>
  <c r="X30" i="29" s="1"/>
  <c r="N35" i="28"/>
  <c r="J36" i="28"/>
  <c r="K36" i="28" s="1"/>
  <c r="L36" i="28" s="1"/>
  <c r="N34" i="28"/>
  <c r="X32" i="28"/>
  <c r="T33" i="28"/>
  <c r="U33" i="28" s="1"/>
  <c r="V32" i="28"/>
  <c r="S34" i="28"/>
  <c r="O35" i="28"/>
  <c r="P35" i="28" s="1"/>
  <c r="Q35" i="28" s="1"/>
  <c r="J34" i="18"/>
  <c r="N33" i="18"/>
  <c r="O34" i="18" l="1"/>
  <c r="P34" i="18"/>
  <c r="Q34" i="18" s="1"/>
  <c r="S33" i="18"/>
  <c r="T33" i="18"/>
  <c r="U33" i="18"/>
  <c r="V33" i="18" s="1"/>
  <c r="X32" i="18"/>
  <c r="V30" i="29"/>
  <c r="V31" i="29" s="1"/>
  <c r="J35" i="29"/>
  <c r="X31" i="29"/>
  <c r="T32" i="29"/>
  <c r="N33" i="29"/>
  <c r="S33" i="29"/>
  <c r="O34" i="29"/>
  <c r="K34" i="29"/>
  <c r="L34" i="29" s="1"/>
  <c r="V33" i="28"/>
  <c r="S35" i="28"/>
  <c r="O36" i="28"/>
  <c r="P36" i="28" s="1"/>
  <c r="Q36" i="28" s="1"/>
  <c r="X33" i="28"/>
  <c r="T34" i="28"/>
  <c r="U34" i="28" s="1"/>
  <c r="N36" i="28"/>
  <c r="J37" i="28"/>
  <c r="J35" i="18"/>
  <c r="K34" i="18"/>
  <c r="L34" i="18" s="1"/>
  <c r="T34" i="18" l="1"/>
  <c r="U34" i="18"/>
  <c r="V34" i="18" s="1"/>
  <c r="X33" i="18"/>
  <c r="O35" i="18"/>
  <c r="S34" i="18"/>
  <c r="P35" i="18"/>
  <c r="Q35" i="18" s="1"/>
  <c r="O35" i="29"/>
  <c r="J36" i="29"/>
  <c r="P34" i="29"/>
  <c r="Q34" i="29" s="1"/>
  <c r="T33" i="29"/>
  <c r="N34" i="29"/>
  <c r="U32" i="29"/>
  <c r="V32" i="29" s="1"/>
  <c r="K35" i="29"/>
  <c r="L35" i="29" s="1"/>
  <c r="J38" i="28"/>
  <c r="K38" i="28" s="1"/>
  <c r="V34" i="28"/>
  <c r="K37" i="28"/>
  <c r="L37" i="28" s="1"/>
  <c r="S36" i="28"/>
  <c r="O37" i="28"/>
  <c r="P37" i="28" s="1"/>
  <c r="Q37" i="28" s="1"/>
  <c r="X34" i="28"/>
  <c r="T35" i="28"/>
  <c r="U35" i="28" s="1"/>
  <c r="N34" i="18"/>
  <c r="J36" i="18"/>
  <c r="K36" i="18"/>
  <c r="K35" i="18"/>
  <c r="N35" i="18" s="1"/>
  <c r="O36" i="18" l="1"/>
  <c r="S35" i="18"/>
  <c r="P36" i="18"/>
  <c r="Q36" i="18" s="1"/>
  <c r="X32" i="29"/>
  <c r="T35" i="18"/>
  <c r="U35" i="18"/>
  <c r="V35" i="18" s="1"/>
  <c r="X34" i="18"/>
  <c r="L38" i="28"/>
  <c r="O36" i="29"/>
  <c r="P36" i="29" s="1"/>
  <c r="T34" i="29"/>
  <c r="U34" i="29" s="1"/>
  <c r="J37" i="29"/>
  <c r="K37" i="29" s="1"/>
  <c r="P35" i="29"/>
  <c r="Q35" i="29" s="1"/>
  <c r="N35" i="29"/>
  <c r="S34" i="29"/>
  <c r="U33" i="29"/>
  <c r="X33" i="29" s="1"/>
  <c r="K36" i="29"/>
  <c r="L36" i="29" s="1"/>
  <c r="X35" i="28"/>
  <c r="T36" i="28"/>
  <c r="N38" i="28"/>
  <c r="J39" i="28"/>
  <c r="N37" i="28"/>
  <c r="S37" i="28"/>
  <c r="O38" i="28"/>
  <c r="V35" i="28"/>
  <c r="J37" i="18"/>
  <c r="N36" i="18"/>
  <c r="L35" i="18"/>
  <c r="L36" i="18" s="1"/>
  <c r="O37" i="18" l="1"/>
  <c r="S36" i="18"/>
  <c r="P37" i="18"/>
  <c r="Q37" i="18" s="1"/>
  <c r="T36" i="18"/>
  <c r="U36" i="18" s="1"/>
  <c r="V36" i="18" s="1"/>
  <c r="X35" i="18"/>
  <c r="L37" i="29"/>
  <c r="Q36" i="29"/>
  <c r="N36" i="29"/>
  <c r="X34" i="29"/>
  <c r="T35" i="29"/>
  <c r="U35" i="29" s="1"/>
  <c r="V33" i="29"/>
  <c r="V34" i="29" s="1"/>
  <c r="N37" i="29"/>
  <c r="J38" i="29"/>
  <c r="K38" i="29" s="1"/>
  <c r="S35" i="29"/>
  <c r="S36" i="29"/>
  <c r="O37" i="29"/>
  <c r="P37" i="29" s="1"/>
  <c r="Q37" i="29" s="1"/>
  <c r="O39" i="28"/>
  <c r="T37" i="28"/>
  <c r="U37" i="28" s="1"/>
  <c r="J40" i="28"/>
  <c r="K40" i="28" s="1"/>
  <c r="P38" i="28"/>
  <c r="Q38" i="28" s="1"/>
  <c r="U36" i="28"/>
  <c r="X36" i="28" s="1"/>
  <c r="V36" i="28"/>
  <c r="K39" i="28"/>
  <c r="L39" i="28" s="1"/>
  <c r="J38" i="18"/>
  <c r="K37" i="18"/>
  <c r="N37" i="18" s="1"/>
  <c r="L37" i="18"/>
  <c r="T37" i="18" l="1"/>
  <c r="U37" i="18"/>
  <c r="V37" i="18" s="1"/>
  <c r="X36" i="18"/>
  <c r="L38" i="29"/>
  <c r="O38" i="18"/>
  <c r="S37" i="18"/>
  <c r="P38" i="18"/>
  <c r="S38" i="18" s="1"/>
  <c r="N39" i="28"/>
  <c r="V35" i="29"/>
  <c r="S37" i="29"/>
  <c r="O38" i="29"/>
  <c r="N38" i="29"/>
  <c r="J39" i="29"/>
  <c r="K39" i="29" s="1"/>
  <c r="L39" i="29" s="1"/>
  <c r="X35" i="29"/>
  <c r="T36" i="29"/>
  <c r="V37" i="28"/>
  <c r="O40" i="28"/>
  <c r="P40" i="28" s="1"/>
  <c r="X37" i="28"/>
  <c r="T38" i="28"/>
  <c r="U38" i="28" s="1"/>
  <c r="S38" i="28"/>
  <c r="L40" i="28"/>
  <c r="N40" i="28"/>
  <c r="J41" i="28"/>
  <c r="K41" i="28" s="1"/>
  <c r="P39" i="28"/>
  <c r="Q39" i="28" s="1"/>
  <c r="J39" i="18"/>
  <c r="K38" i="18"/>
  <c r="L38" i="18" s="1"/>
  <c r="O39" i="18" l="1"/>
  <c r="P39" i="18"/>
  <c r="T38" i="18"/>
  <c r="U38" i="18" s="1"/>
  <c r="V38" i="18" s="1"/>
  <c r="X37" i="18"/>
  <c r="Q38" i="18"/>
  <c r="Q39" i="18" s="1"/>
  <c r="Q40" i="28"/>
  <c r="T37" i="29"/>
  <c r="U37" i="29" s="1"/>
  <c r="U36" i="29"/>
  <c r="V36" i="29" s="1"/>
  <c r="O39" i="29"/>
  <c r="P39" i="29" s="1"/>
  <c r="N39" i="29"/>
  <c r="J40" i="29"/>
  <c r="K40" i="29" s="1"/>
  <c r="L40" i="29" s="1"/>
  <c r="P38" i="29"/>
  <c r="Q38" i="29" s="1"/>
  <c r="L41" i="28"/>
  <c r="X38" i="28"/>
  <c r="T39" i="28"/>
  <c r="U39" i="28" s="1"/>
  <c r="S40" i="28"/>
  <c r="O41" i="28"/>
  <c r="P41" i="28" s="1"/>
  <c r="S39" i="28"/>
  <c r="N41" i="28"/>
  <c r="J42" i="28"/>
  <c r="K42" i="28" s="1"/>
  <c r="V38" i="28"/>
  <c r="N38" i="18"/>
  <c r="J40" i="18"/>
  <c r="K39" i="18"/>
  <c r="N39" i="18" s="1"/>
  <c r="Q41" i="28" l="1"/>
  <c r="T39" i="18"/>
  <c r="X38" i="18"/>
  <c r="U39" i="18"/>
  <c r="X39" i="18" s="1"/>
  <c r="O40" i="18"/>
  <c r="S39" i="18"/>
  <c r="V37" i="29"/>
  <c r="N40" i="29"/>
  <c r="J41" i="29"/>
  <c r="K41" i="29" s="1"/>
  <c r="L41" i="29" s="1"/>
  <c r="X37" i="29"/>
  <c r="T38" i="29"/>
  <c r="S38" i="29"/>
  <c r="X36" i="29"/>
  <c r="Q39" i="29"/>
  <c r="S39" i="29"/>
  <c r="O40" i="29"/>
  <c r="N42" i="28"/>
  <c r="J43" i="28"/>
  <c r="S41" i="28"/>
  <c r="O42" i="28"/>
  <c r="L42" i="28"/>
  <c r="V39" i="28"/>
  <c r="X39" i="28"/>
  <c r="T40" i="28"/>
  <c r="L39" i="18"/>
  <c r="J41" i="18"/>
  <c r="K41" i="18" s="1"/>
  <c r="K40" i="18"/>
  <c r="N40" i="18" s="1"/>
  <c r="O41" i="18" l="1"/>
  <c r="P41" i="18"/>
  <c r="T40" i="18"/>
  <c r="U40" i="18"/>
  <c r="P40" i="18"/>
  <c r="Q40" i="18" s="1"/>
  <c r="Q41" i="18" s="1"/>
  <c r="V39" i="18"/>
  <c r="V40" i="18" s="1"/>
  <c r="T39" i="29"/>
  <c r="U39" i="29" s="1"/>
  <c r="O41" i="29"/>
  <c r="U38" i="29"/>
  <c r="V38" i="29" s="1"/>
  <c r="P40" i="29"/>
  <c r="Q40" i="29" s="1"/>
  <c r="N41" i="29"/>
  <c r="J42" i="29"/>
  <c r="K42" i="29" s="1"/>
  <c r="L42" i="29" s="1"/>
  <c r="T41" i="28"/>
  <c r="J44" i="28"/>
  <c r="O43" i="28"/>
  <c r="P43" i="28" s="1"/>
  <c r="U40" i="28"/>
  <c r="V40" i="28" s="1"/>
  <c r="K43" i="28"/>
  <c r="N43" i="28" s="1"/>
  <c r="P42" i="28"/>
  <c r="Q42" i="28" s="1"/>
  <c r="L40" i="18"/>
  <c r="L41" i="18" s="1"/>
  <c r="J42" i="18"/>
  <c r="N41" i="18"/>
  <c r="K42" i="18"/>
  <c r="T41" i="18" l="1"/>
  <c r="X40" i="18"/>
  <c r="U41" i="18"/>
  <c r="X41" i="18" s="1"/>
  <c r="S40" i="18"/>
  <c r="O42" i="18"/>
  <c r="S41" i="18"/>
  <c r="X40" i="28"/>
  <c r="O42" i="29"/>
  <c r="P42" i="29" s="1"/>
  <c r="X39" i="29"/>
  <c r="T40" i="29"/>
  <c r="U40" i="29" s="1"/>
  <c r="P41" i="29"/>
  <c r="Q41" i="29" s="1"/>
  <c r="X38" i="29"/>
  <c r="S40" i="29"/>
  <c r="N42" i="29"/>
  <c r="J43" i="29"/>
  <c r="V39" i="29"/>
  <c r="L43" i="28"/>
  <c r="J45" i="28"/>
  <c r="K45" i="28" s="1"/>
  <c r="T42" i="28"/>
  <c r="U42" i="28" s="1"/>
  <c r="Q43" i="28"/>
  <c r="S43" i="28"/>
  <c r="O44" i="28"/>
  <c r="P44" i="28" s="1"/>
  <c r="S42" i="28"/>
  <c r="K44" i="28"/>
  <c r="N44" i="28" s="1"/>
  <c r="U41" i="28"/>
  <c r="V41" i="28" s="1"/>
  <c r="L42" i="18"/>
  <c r="J43" i="18"/>
  <c r="N42" i="18"/>
  <c r="K43" i="18"/>
  <c r="L43" i="18" s="1"/>
  <c r="O43" i="18" l="1"/>
  <c r="P43" i="18"/>
  <c r="T42" i="18"/>
  <c r="U42" i="18" s="1"/>
  <c r="P42" i="18"/>
  <c r="V41" i="18"/>
  <c r="V42" i="28"/>
  <c r="S41" i="29"/>
  <c r="J44" i="29"/>
  <c r="K44" i="29" s="1"/>
  <c r="K43" i="29"/>
  <c r="L43" i="29" s="1"/>
  <c r="X40" i="29"/>
  <c r="T41" i="29"/>
  <c r="V40" i="29"/>
  <c r="Q42" i="29"/>
  <c r="S42" i="29"/>
  <c r="O43" i="29"/>
  <c r="P43" i="29" s="1"/>
  <c r="S44" i="28"/>
  <c r="O45" i="28"/>
  <c r="X42" i="28"/>
  <c r="T43" i="28"/>
  <c r="X41" i="28"/>
  <c r="L44" i="28"/>
  <c r="L45" i="28" s="1"/>
  <c r="Q44" i="28"/>
  <c r="N45" i="28"/>
  <c r="J46" i="28"/>
  <c r="K46" i="28" s="1"/>
  <c r="J44" i="18"/>
  <c r="K44" i="18"/>
  <c r="L44" i="18" s="1"/>
  <c r="N43" i="18"/>
  <c r="V42" i="18" l="1"/>
  <c r="S42" i="18"/>
  <c r="Q42" i="18"/>
  <c r="Q43" i="18" s="1"/>
  <c r="T43" i="18"/>
  <c r="X42" i="18"/>
  <c r="U43" i="18"/>
  <c r="L44" i="29"/>
  <c r="O44" i="18"/>
  <c r="S43" i="18"/>
  <c r="T42" i="29"/>
  <c r="U42" i="29" s="1"/>
  <c r="N44" i="29"/>
  <c r="J45" i="29"/>
  <c r="S43" i="29"/>
  <c r="O44" i="29"/>
  <c r="Q43" i="29"/>
  <c r="U41" i="29"/>
  <c r="V41" i="29" s="1"/>
  <c r="N43" i="29"/>
  <c r="O46" i="28"/>
  <c r="T44" i="28"/>
  <c r="P45" i="28"/>
  <c r="S45" i="28" s="1"/>
  <c r="N46" i="28"/>
  <c r="J47" i="28"/>
  <c r="L46" i="28"/>
  <c r="M45" i="28"/>
  <c r="U43" i="28"/>
  <c r="V43" i="28" s="1"/>
  <c r="J45" i="18"/>
  <c r="K45" i="18"/>
  <c r="L45" i="18" s="1"/>
  <c r="N44" i="18"/>
  <c r="O45" i="18" l="1"/>
  <c r="P45" i="18"/>
  <c r="T44" i="18"/>
  <c r="U44" i="18" s="1"/>
  <c r="X43" i="18"/>
  <c r="P44" i="18"/>
  <c r="Q44" i="18" s="1"/>
  <c r="V43" i="18"/>
  <c r="Q45" i="28"/>
  <c r="R45" i="28" s="1"/>
  <c r="V42" i="29"/>
  <c r="J46" i="29"/>
  <c r="K46" i="29" s="1"/>
  <c r="O45" i="29"/>
  <c r="P45" i="29" s="1"/>
  <c r="X41" i="29"/>
  <c r="K45" i="29"/>
  <c r="L45" i="29" s="1"/>
  <c r="P44" i="29"/>
  <c r="Q44" i="29" s="1"/>
  <c r="X42" i="29"/>
  <c r="T43" i="29"/>
  <c r="T45" i="28"/>
  <c r="M46" i="28"/>
  <c r="U44" i="28"/>
  <c r="V44" i="28" s="1"/>
  <c r="J48" i="28"/>
  <c r="O47" i="28"/>
  <c r="K47" i="28"/>
  <c r="L47" i="28" s="1"/>
  <c r="X43" i="28"/>
  <c r="P46" i="28"/>
  <c r="Q46" i="28" s="1"/>
  <c r="J46" i="18"/>
  <c r="N45" i="18"/>
  <c r="K46" i="18"/>
  <c r="L46" i="18" s="1"/>
  <c r="M46" i="18" s="1"/>
  <c r="V44" i="18" l="1"/>
  <c r="T45" i="18"/>
  <c r="X44" i="18"/>
  <c r="U45" i="18"/>
  <c r="V45" i="18" s="1"/>
  <c r="S44" i="18"/>
  <c r="Q45" i="18"/>
  <c r="R45" i="18" s="1"/>
  <c r="Q45" i="29"/>
  <c r="R45" i="29" s="1"/>
  <c r="O46" i="18"/>
  <c r="P46" i="18" s="1"/>
  <c r="Q46" i="18" s="1"/>
  <c r="R46" i="18" s="1"/>
  <c r="S45" i="18"/>
  <c r="S46" i="28"/>
  <c r="N47" i="28"/>
  <c r="T44" i="29"/>
  <c r="U44" i="29" s="1"/>
  <c r="S44" i="29"/>
  <c r="U43" i="29"/>
  <c r="V43" i="29" s="1"/>
  <c r="S45" i="29"/>
  <c r="O46" i="29"/>
  <c r="P46" i="29" s="1"/>
  <c r="N45" i="29"/>
  <c r="L46" i="29"/>
  <c r="M45" i="29"/>
  <c r="N46" i="29"/>
  <c r="J47" i="29"/>
  <c r="K47" i="29" s="1"/>
  <c r="M47" i="28"/>
  <c r="N48" i="28"/>
  <c r="J49" i="28"/>
  <c r="K49" i="28" s="1"/>
  <c r="R46" i="28"/>
  <c r="T46" i="28"/>
  <c r="U46" i="28" s="1"/>
  <c r="O48" i="28"/>
  <c r="P48" i="28" s="1"/>
  <c r="K48" i="28"/>
  <c r="L48" i="28" s="1"/>
  <c r="X44" i="28"/>
  <c r="U45" i="28"/>
  <c r="X45" i="28" s="1"/>
  <c r="P47" i="28"/>
  <c r="Q47" i="28" s="1"/>
  <c r="J47" i="18"/>
  <c r="K47" i="18" s="1"/>
  <c r="L47" i="18" s="1"/>
  <c r="M47" i="18" s="1"/>
  <c r="N46" i="18"/>
  <c r="O47" i="18" l="1"/>
  <c r="P47" i="18"/>
  <c r="Q47" i="18" s="1"/>
  <c r="S46" i="18"/>
  <c r="W45" i="18"/>
  <c r="Q46" i="29"/>
  <c r="R46" i="29" s="1"/>
  <c r="T46" i="18"/>
  <c r="U46" i="18"/>
  <c r="V46" i="18" s="1"/>
  <c r="X45" i="18"/>
  <c r="S47" i="28"/>
  <c r="N47" i="29"/>
  <c r="J48" i="29"/>
  <c r="K48" i="29" s="1"/>
  <c r="L47" i="29"/>
  <c r="M46" i="29"/>
  <c r="V44" i="29"/>
  <c r="X43" i="29"/>
  <c r="S46" i="29"/>
  <c r="O47" i="29"/>
  <c r="X44" i="29"/>
  <c r="T45" i="29"/>
  <c r="Q48" i="28"/>
  <c r="R47" i="28"/>
  <c r="X46" i="28"/>
  <c r="T47" i="28"/>
  <c r="U47" i="28" s="1"/>
  <c r="V45" i="28"/>
  <c r="S48" i="28"/>
  <c r="O49" i="28"/>
  <c r="P49" i="28" s="1"/>
  <c r="N49" i="28"/>
  <c r="J50" i="28"/>
  <c r="L49" i="28"/>
  <c r="M48" i="28"/>
  <c r="J48" i="18"/>
  <c r="K48" i="18" s="1"/>
  <c r="L48" i="18" s="1"/>
  <c r="M48" i="18" s="1"/>
  <c r="N47" i="18"/>
  <c r="W46" i="18" l="1"/>
  <c r="T47" i="18"/>
  <c r="X46" i="18"/>
  <c r="U47" i="18"/>
  <c r="V47" i="18" s="1"/>
  <c r="R47" i="18"/>
  <c r="O48" i="18"/>
  <c r="S47" i="18"/>
  <c r="T46" i="29"/>
  <c r="U46" i="29" s="1"/>
  <c r="O48" i="29"/>
  <c r="P48" i="29" s="1"/>
  <c r="U45" i="29"/>
  <c r="X45" i="29" s="1"/>
  <c r="P47" i="29"/>
  <c r="Q47" i="29" s="1"/>
  <c r="M47" i="29"/>
  <c r="L48" i="29"/>
  <c r="N48" i="29"/>
  <c r="J49" i="29"/>
  <c r="K49" i="29" s="1"/>
  <c r="J51" i="28"/>
  <c r="K51" i="28" s="1"/>
  <c r="K50" i="28"/>
  <c r="N50" i="28" s="1"/>
  <c r="W45" i="28"/>
  <c r="V46" i="28"/>
  <c r="M49" i="28"/>
  <c r="S49" i="28"/>
  <c r="O50" i="28"/>
  <c r="P50" i="28" s="1"/>
  <c r="X47" i="28"/>
  <c r="T48" i="28"/>
  <c r="R48" i="28"/>
  <c r="Q49" i="28"/>
  <c r="J49" i="18"/>
  <c r="K49" i="18" s="1"/>
  <c r="L49" i="18" s="1"/>
  <c r="M49" i="18" s="1"/>
  <c r="N48" i="18"/>
  <c r="W47" i="18" l="1"/>
  <c r="O49" i="18"/>
  <c r="P49" i="18"/>
  <c r="T48" i="18"/>
  <c r="X47" i="18"/>
  <c r="U48" i="18"/>
  <c r="V48" i="18" s="1"/>
  <c r="W48" i="18" s="1"/>
  <c r="L50" i="28"/>
  <c r="L51" i="28" s="1"/>
  <c r="P48" i="18"/>
  <c r="Q48" i="18" s="1"/>
  <c r="R48" i="18" s="1"/>
  <c r="V45" i="29"/>
  <c r="N49" i="29"/>
  <c r="J50" i="29"/>
  <c r="K50" i="29" s="1"/>
  <c r="S48" i="29"/>
  <c r="O49" i="29"/>
  <c r="P49" i="29" s="1"/>
  <c r="M48" i="29"/>
  <c r="L49" i="29"/>
  <c r="X46" i="29"/>
  <c r="T47" i="29"/>
  <c r="Q48" i="29"/>
  <c r="R47" i="29"/>
  <c r="S47" i="29"/>
  <c r="T49" i="28"/>
  <c r="U49" i="28" s="1"/>
  <c r="N51" i="28"/>
  <c r="J52" i="28"/>
  <c r="K52" i="28" s="1"/>
  <c r="U48" i="28"/>
  <c r="X48" i="28" s="1"/>
  <c r="V47" i="28"/>
  <c r="W46" i="28"/>
  <c r="R49" i="28"/>
  <c r="Q50" i="28"/>
  <c r="S50" i="28"/>
  <c r="O51" i="28"/>
  <c r="P51" i="28" s="1"/>
  <c r="J50" i="18"/>
  <c r="N49" i="18"/>
  <c r="K50" i="18"/>
  <c r="L50" i="18" s="1"/>
  <c r="M50" i="18" s="1"/>
  <c r="M50" i="28" l="1"/>
  <c r="Q49" i="18"/>
  <c r="R49" i="18" s="1"/>
  <c r="S48" i="18"/>
  <c r="T49" i="18"/>
  <c r="X48" i="18"/>
  <c r="U49" i="18"/>
  <c r="V49" i="18" s="1"/>
  <c r="O50" i="18"/>
  <c r="P50" i="18" s="1"/>
  <c r="Q50" i="18" s="1"/>
  <c r="R50" i="18" s="1"/>
  <c r="S49" i="18"/>
  <c r="T48" i="29"/>
  <c r="W45" i="29"/>
  <c r="V46" i="29"/>
  <c r="S49" i="29"/>
  <c r="O50" i="29"/>
  <c r="N50" i="29"/>
  <c r="J51" i="29"/>
  <c r="U47" i="29"/>
  <c r="X47" i="29" s="1"/>
  <c r="R48" i="29"/>
  <c r="Q49" i="29"/>
  <c r="M49" i="29"/>
  <c r="L50" i="29"/>
  <c r="Q51" i="28"/>
  <c r="R50" i="28"/>
  <c r="V48" i="28"/>
  <c r="W47" i="28"/>
  <c r="S51" i="28"/>
  <c r="O52" i="28"/>
  <c r="X49" i="28"/>
  <c r="T50" i="28"/>
  <c r="M51" i="28"/>
  <c r="L52" i="28"/>
  <c r="N52" i="28"/>
  <c r="J53" i="28"/>
  <c r="J51" i="18"/>
  <c r="K51" i="18" s="1"/>
  <c r="L51" i="18" s="1"/>
  <c r="M51" i="18" s="1"/>
  <c r="N50" i="18"/>
  <c r="O51" i="18" l="1"/>
  <c r="S50" i="18"/>
  <c r="P51" i="18"/>
  <c r="Q51" i="18" s="1"/>
  <c r="R51" i="18" s="1"/>
  <c r="W49" i="18"/>
  <c r="T50" i="18"/>
  <c r="U50" i="18"/>
  <c r="V50" i="18" s="1"/>
  <c r="W50" i="18" s="1"/>
  <c r="X49" i="18"/>
  <c r="R49" i="29"/>
  <c r="J52" i="29"/>
  <c r="K52" i="29" s="1"/>
  <c r="T49" i="29"/>
  <c r="O51" i="29"/>
  <c r="P51" i="29" s="1"/>
  <c r="P50" i="29"/>
  <c r="Q50" i="29" s="1"/>
  <c r="M50" i="29"/>
  <c r="K51" i="29"/>
  <c r="N51" i="29" s="1"/>
  <c r="W46" i="29"/>
  <c r="V47" i="29"/>
  <c r="U48" i="29"/>
  <c r="X48" i="29" s="1"/>
  <c r="J54" i="28"/>
  <c r="O53" i="28"/>
  <c r="V49" i="28"/>
  <c r="W48" i="28"/>
  <c r="K53" i="28"/>
  <c r="N53" i="28" s="1"/>
  <c r="T51" i="28"/>
  <c r="U51" i="28" s="1"/>
  <c r="P52" i="28"/>
  <c r="S52" i="28" s="1"/>
  <c r="R51" i="28"/>
  <c r="M52" i="28"/>
  <c r="U50" i="28"/>
  <c r="X50" i="28" s="1"/>
  <c r="J52" i="18"/>
  <c r="K52" i="18"/>
  <c r="L52" i="18" s="1"/>
  <c r="M52" i="18" s="1"/>
  <c r="N51" i="18"/>
  <c r="Q52" i="28" l="1"/>
  <c r="T51" i="18"/>
  <c r="X50" i="18"/>
  <c r="U51" i="18"/>
  <c r="V51" i="18" s="1"/>
  <c r="S50" i="29"/>
  <c r="L53" i="28"/>
  <c r="M53" i="28" s="1"/>
  <c r="O52" i="18"/>
  <c r="P52" i="18"/>
  <c r="Q52" i="18" s="1"/>
  <c r="R52" i="18" s="1"/>
  <c r="S51" i="18"/>
  <c r="L51" i="29"/>
  <c r="M51" i="29" s="1"/>
  <c r="V48" i="29"/>
  <c r="W47" i="29"/>
  <c r="T50" i="29"/>
  <c r="U50" i="29" s="1"/>
  <c r="S51" i="29"/>
  <c r="O52" i="29"/>
  <c r="P52" i="29" s="1"/>
  <c r="U49" i="29"/>
  <c r="X49" i="29" s="1"/>
  <c r="Q51" i="29"/>
  <c r="R50" i="29"/>
  <c r="N52" i="29"/>
  <c r="J53" i="29"/>
  <c r="K53" i="29" s="1"/>
  <c r="R52" i="28"/>
  <c r="J55" i="28"/>
  <c r="K55" i="28" s="1"/>
  <c r="O54" i="28"/>
  <c r="W49" i="28"/>
  <c r="V50" i="28"/>
  <c r="P53" i="28"/>
  <c r="Q53" i="28" s="1"/>
  <c r="K54" i="28"/>
  <c r="N54" i="28" s="1"/>
  <c r="X51" i="28"/>
  <c r="T52" i="28"/>
  <c r="U52" i="28" s="1"/>
  <c r="J53" i="18"/>
  <c r="K53" i="18"/>
  <c r="L53" i="18" s="1"/>
  <c r="M53" i="18" s="1"/>
  <c r="N52" i="18"/>
  <c r="O53" i="18" l="1"/>
  <c r="P53" i="18"/>
  <c r="Q53" i="18" s="1"/>
  <c r="R53" i="18" s="1"/>
  <c r="S52" i="18"/>
  <c r="W51" i="18"/>
  <c r="T52" i="18"/>
  <c r="U52" i="18"/>
  <c r="V52" i="18" s="1"/>
  <c r="X51" i="18"/>
  <c r="L52" i="29"/>
  <c r="M52" i="29" s="1"/>
  <c r="N53" i="29"/>
  <c r="J54" i="29"/>
  <c r="Q52" i="29"/>
  <c r="R51" i="29"/>
  <c r="S52" i="29"/>
  <c r="O53" i="29"/>
  <c r="L53" i="29"/>
  <c r="X50" i="29"/>
  <c r="T51" i="29"/>
  <c r="U51" i="29" s="1"/>
  <c r="V49" i="29"/>
  <c r="W48" i="29"/>
  <c r="R53" i="28"/>
  <c r="O55" i="28"/>
  <c r="S53" i="28"/>
  <c r="L54" i="28"/>
  <c r="W50" i="28"/>
  <c r="V51" i="28"/>
  <c r="P54" i="28"/>
  <c r="S54" i="28" s="1"/>
  <c r="X52" i="28"/>
  <c r="T53" i="28"/>
  <c r="N55" i="28"/>
  <c r="J56" i="28"/>
  <c r="K56" i="28" s="1"/>
  <c r="J54" i="18"/>
  <c r="N53" i="18"/>
  <c r="K54" i="18"/>
  <c r="L54" i="18" s="1"/>
  <c r="M54" i="18" s="1"/>
  <c r="W52" i="18" l="1"/>
  <c r="T53" i="18"/>
  <c r="U53" i="18"/>
  <c r="V53" i="18" s="1"/>
  <c r="X52" i="18"/>
  <c r="O54" i="18"/>
  <c r="S53" i="18"/>
  <c r="P54" i="18"/>
  <c r="Q54" i="18" s="1"/>
  <c r="R54" i="18" s="1"/>
  <c r="O54" i="29"/>
  <c r="P54" i="29" s="1"/>
  <c r="R52" i="29"/>
  <c r="V50" i="29"/>
  <c r="W49" i="29"/>
  <c r="J55" i="29"/>
  <c r="K55" i="29" s="1"/>
  <c r="X51" i="29"/>
  <c r="T52" i="29"/>
  <c r="U52" i="29" s="1"/>
  <c r="M53" i="29"/>
  <c r="P53" i="29"/>
  <c r="S53" i="29" s="1"/>
  <c r="K54" i="29"/>
  <c r="N54" i="29" s="1"/>
  <c r="Q54" i="28"/>
  <c r="T54" i="28"/>
  <c r="V52" i="28"/>
  <c r="W51" i="28"/>
  <c r="O56" i="28"/>
  <c r="P56" i="28" s="1"/>
  <c r="N56" i="28"/>
  <c r="J57" i="28"/>
  <c r="K57" i="28" s="1"/>
  <c r="U53" i="28"/>
  <c r="X53" i="28" s="1"/>
  <c r="M54" i="28"/>
  <c r="L55" i="28"/>
  <c r="P55" i="28"/>
  <c r="S55" i="28" s="1"/>
  <c r="J55" i="18"/>
  <c r="N54" i="18"/>
  <c r="K55" i="18"/>
  <c r="L55" i="18" s="1"/>
  <c r="M55" i="18" s="1"/>
  <c r="W53" i="18" l="1"/>
  <c r="O55" i="18"/>
  <c r="P55" i="18" s="1"/>
  <c r="Q55" i="18" s="1"/>
  <c r="R55" i="18" s="1"/>
  <c r="S54" i="18"/>
  <c r="T54" i="18"/>
  <c r="U54" i="18"/>
  <c r="V54" i="18" s="1"/>
  <c r="X53" i="18"/>
  <c r="Q53" i="29"/>
  <c r="R53" i="29" s="1"/>
  <c r="L54" i="29"/>
  <c r="S54" i="29"/>
  <c r="O55" i="29"/>
  <c r="N55" i="29"/>
  <c r="J56" i="29"/>
  <c r="K56" i="29" s="1"/>
  <c r="W50" i="29"/>
  <c r="V51" i="29"/>
  <c r="X52" i="29"/>
  <c r="T53" i="29"/>
  <c r="T55" i="28"/>
  <c r="L56" i="28"/>
  <c r="M55" i="28"/>
  <c r="U54" i="28"/>
  <c r="X54" i="28" s="1"/>
  <c r="N57" i="28"/>
  <c r="J58" i="28"/>
  <c r="K58" i="28" s="1"/>
  <c r="S56" i="28"/>
  <c r="O57" i="28"/>
  <c r="V53" i="28"/>
  <c r="W52" i="28"/>
  <c r="R54" i="28"/>
  <c r="Q55" i="28"/>
  <c r="J56" i="18"/>
  <c r="K56" i="18" s="1"/>
  <c r="L56" i="18" s="1"/>
  <c r="M56" i="18" s="1"/>
  <c r="N55" i="18"/>
  <c r="Q54" i="29" l="1"/>
  <c r="W54" i="18"/>
  <c r="T55" i="18"/>
  <c r="U55" i="18" s="1"/>
  <c r="V55" i="18" s="1"/>
  <c r="X54" i="18"/>
  <c r="O56" i="18"/>
  <c r="S55" i="18"/>
  <c r="P56" i="18"/>
  <c r="Q56" i="18" s="1"/>
  <c r="T54" i="29"/>
  <c r="O56" i="29"/>
  <c r="P56" i="29" s="1"/>
  <c r="U53" i="29"/>
  <c r="X53" i="29" s="1"/>
  <c r="N56" i="29"/>
  <c r="J57" i="29"/>
  <c r="K57" i="29" s="1"/>
  <c r="R54" i="29"/>
  <c r="P55" i="29"/>
  <c r="S55" i="29" s="1"/>
  <c r="V52" i="29"/>
  <c r="W51" i="29"/>
  <c r="L55" i="29"/>
  <c r="M54" i="29"/>
  <c r="Q56" i="28"/>
  <c r="R55" i="28"/>
  <c r="O58" i="28"/>
  <c r="P58" i="28" s="1"/>
  <c r="L57" i="28"/>
  <c r="M56" i="28"/>
  <c r="T56" i="28"/>
  <c r="P57" i="28"/>
  <c r="S57" i="28" s="1"/>
  <c r="V54" i="28"/>
  <c r="W53" i="28"/>
  <c r="N58" i="28"/>
  <c r="J59" i="28"/>
  <c r="U55" i="28"/>
  <c r="X55" i="28" s="1"/>
  <c r="J57" i="18"/>
  <c r="K57" i="18" s="1"/>
  <c r="L57" i="18" s="1"/>
  <c r="M57" i="18" s="1"/>
  <c r="N56" i="18"/>
  <c r="W55" i="18" l="1"/>
  <c r="R56" i="18"/>
  <c r="O57" i="18"/>
  <c r="P57" i="18" s="1"/>
  <c r="Q57" i="18" s="1"/>
  <c r="S56" i="18"/>
  <c r="T56" i="18"/>
  <c r="X55" i="18"/>
  <c r="M55" i="29"/>
  <c r="L56" i="29"/>
  <c r="Q55" i="29"/>
  <c r="T55" i="29"/>
  <c r="U55" i="29" s="1"/>
  <c r="V53" i="29"/>
  <c r="W52" i="29"/>
  <c r="N57" i="29"/>
  <c r="J58" i="29"/>
  <c r="S56" i="29"/>
  <c r="O57" i="29"/>
  <c r="P57" i="29" s="1"/>
  <c r="U54" i="29"/>
  <c r="X54" i="29" s="1"/>
  <c r="J60" i="28"/>
  <c r="V55" i="28"/>
  <c r="W54" i="28"/>
  <c r="K59" i="28"/>
  <c r="N59" i="28" s="1"/>
  <c r="M57" i="28"/>
  <c r="L58" i="28"/>
  <c r="T57" i="28"/>
  <c r="U56" i="28"/>
  <c r="X56" i="28" s="1"/>
  <c r="S58" i="28"/>
  <c r="O59" i="28"/>
  <c r="Q57" i="28"/>
  <c r="R56" i="28"/>
  <c r="J58" i="18"/>
  <c r="K58" i="18" s="1"/>
  <c r="L58" i="18" s="1"/>
  <c r="M58" i="18" s="1"/>
  <c r="N57" i="18"/>
  <c r="R57" i="18" l="1"/>
  <c r="T57" i="18"/>
  <c r="U57" i="18"/>
  <c r="X57" i="18" s="1"/>
  <c r="O58" i="18"/>
  <c r="S57" i="18"/>
  <c r="P58" i="18"/>
  <c r="Q58" i="18" s="1"/>
  <c r="U56" i="18"/>
  <c r="V56" i="18" s="1"/>
  <c r="J59" i="29"/>
  <c r="K59" i="29" s="1"/>
  <c r="V54" i="29"/>
  <c r="W53" i="29"/>
  <c r="Q56" i="29"/>
  <c r="R55" i="29"/>
  <c r="S57" i="29"/>
  <c r="O58" i="29"/>
  <c r="P58" i="29" s="1"/>
  <c r="X55" i="29"/>
  <c r="T56" i="29"/>
  <c r="M56" i="29"/>
  <c r="L57" i="29"/>
  <c r="K58" i="29"/>
  <c r="N58" i="29" s="1"/>
  <c r="Q58" i="28"/>
  <c r="R57" i="28"/>
  <c r="L59" i="28"/>
  <c r="M58" i="28"/>
  <c r="T58" i="28"/>
  <c r="J61" i="28"/>
  <c r="K61" i="28" s="1"/>
  <c r="W55" i="28"/>
  <c r="V56" i="28"/>
  <c r="K60" i="28"/>
  <c r="N60" i="28" s="1"/>
  <c r="O60" i="28"/>
  <c r="P59" i="28"/>
  <c r="S59" i="28" s="1"/>
  <c r="U57" i="28"/>
  <c r="X57" i="28" s="1"/>
  <c r="J59" i="18"/>
  <c r="K59" i="18" s="1"/>
  <c r="L59" i="18" s="1"/>
  <c r="M59" i="18" s="1"/>
  <c r="N58" i="18"/>
  <c r="X56" i="18" l="1"/>
  <c r="R58" i="18"/>
  <c r="O59" i="18"/>
  <c r="S58" i="18"/>
  <c r="P59" i="18"/>
  <c r="S59" i="18" s="1"/>
  <c r="T58" i="18"/>
  <c r="U58" i="18"/>
  <c r="V57" i="18"/>
  <c r="W56" i="18"/>
  <c r="T57" i="29"/>
  <c r="W54" i="29"/>
  <c r="V55" i="29"/>
  <c r="M57" i="29"/>
  <c r="L58" i="29"/>
  <c r="U56" i="29"/>
  <c r="X56" i="29" s="1"/>
  <c r="N59" i="29"/>
  <c r="J60" i="29"/>
  <c r="S58" i="29"/>
  <c r="O59" i="29"/>
  <c r="P59" i="29" s="1"/>
  <c r="R56" i="29"/>
  <c r="Q57" i="29"/>
  <c r="O61" i="28"/>
  <c r="P61" i="28" s="1"/>
  <c r="V57" i="28"/>
  <c r="W56" i="28"/>
  <c r="T59" i="28"/>
  <c r="U59" i="28" s="1"/>
  <c r="L60" i="28"/>
  <c r="M59" i="28"/>
  <c r="P60" i="28"/>
  <c r="S60" i="28" s="1"/>
  <c r="N61" i="28"/>
  <c r="J62" i="28"/>
  <c r="K62" i="28" s="1"/>
  <c r="U58" i="28"/>
  <c r="X58" i="28" s="1"/>
  <c r="R58" i="28"/>
  <c r="Q59" i="28"/>
  <c r="J60" i="18"/>
  <c r="K60" i="18"/>
  <c r="L60" i="18" s="1"/>
  <c r="M60" i="18" s="1"/>
  <c r="N59" i="18"/>
  <c r="V58" i="18" l="1"/>
  <c r="W58" i="18" s="1"/>
  <c r="W57" i="18"/>
  <c r="T59" i="18"/>
  <c r="U59" i="18" s="1"/>
  <c r="V59" i="18" s="1"/>
  <c r="W59" i="18" s="1"/>
  <c r="X58" i="18"/>
  <c r="O60" i="18"/>
  <c r="P60" i="18"/>
  <c r="Q59" i="18"/>
  <c r="J61" i="29"/>
  <c r="R57" i="29"/>
  <c r="Q58" i="29"/>
  <c r="L59" i="29"/>
  <c r="M58" i="29"/>
  <c r="T58" i="29"/>
  <c r="S59" i="29"/>
  <c r="O60" i="29"/>
  <c r="P60" i="29" s="1"/>
  <c r="U57" i="29"/>
  <c r="X57" i="29" s="1"/>
  <c r="K60" i="29"/>
  <c r="N60" i="29" s="1"/>
  <c r="V56" i="29"/>
  <c r="W55" i="29"/>
  <c r="X59" i="28"/>
  <c r="T60" i="28"/>
  <c r="V58" i="28"/>
  <c r="W57" i="28"/>
  <c r="N62" i="28"/>
  <c r="J63" i="28"/>
  <c r="S61" i="28"/>
  <c r="O62" i="28"/>
  <c r="Q60" i="28"/>
  <c r="R59" i="28"/>
  <c r="M60" i="28"/>
  <c r="L61" i="28"/>
  <c r="J61" i="18"/>
  <c r="K61" i="18" s="1"/>
  <c r="L61" i="18" s="1"/>
  <c r="M61" i="18" s="1"/>
  <c r="N60" i="18"/>
  <c r="Q60" i="18" l="1"/>
  <c r="R59" i="18"/>
  <c r="O61" i="18"/>
  <c r="P61" i="18" s="1"/>
  <c r="S61" i="18" s="1"/>
  <c r="S60" i="18"/>
  <c r="T60" i="18"/>
  <c r="X59" i="18"/>
  <c r="U60" i="18"/>
  <c r="V60" i="18" s="1"/>
  <c r="W60" i="18" s="1"/>
  <c r="V57" i="29"/>
  <c r="W56" i="29"/>
  <c r="J62" i="29"/>
  <c r="K62" i="29" s="1"/>
  <c r="T59" i="29"/>
  <c r="U59" i="29" s="1"/>
  <c r="L60" i="29"/>
  <c r="M59" i="29"/>
  <c r="S60" i="29"/>
  <c r="O61" i="29"/>
  <c r="P61" i="29" s="1"/>
  <c r="U58" i="29"/>
  <c r="X58" i="29" s="1"/>
  <c r="Q59" i="29"/>
  <c r="R58" i="29"/>
  <c r="K61" i="29"/>
  <c r="N61" i="29" s="1"/>
  <c r="Q61" i="28"/>
  <c r="R60" i="28"/>
  <c r="V59" i="28"/>
  <c r="W58" i="28"/>
  <c r="O63" i="28"/>
  <c r="P63" i="28" s="1"/>
  <c r="X60" i="28"/>
  <c r="T61" i="28"/>
  <c r="U61" i="28" s="1"/>
  <c r="J64" i="28"/>
  <c r="M61" i="28"/>
  <c r="L62" i="28"/>
  <c r="K63" i="28"/>
  <c r="N63" i="28" s="1"/>
  <c r="P62" i="28"/>
  <c r="S62" i="28" s="1"/>
  <c r="U60" i="28"/>
  <c r="J62" i="18"/>
  <c r="K62" i="18" s="1"/>
  <c r="L62" i="18" s="1"/>
  <c r="M62" i="18" s="1"/>
  <c r="N61" i="18"/>
  <c r="T61" i="18" l="1"/>
  <c r="X60" i="18"/>
  <c r="U61" i="18"/>
  <c r="V61" i="18" s="1"/>
  <c r="O62" i="18"/>
  <c r="P62" i="18" s="1"/>
  <c r="Q61" i="18"/>
  <c r="R60" i="18"/>
  <c r="X59" i="29"/>
  <c r="T60" i="29"/>
  <c r="Q60" i="29"/>
  <c r="R59" i="29"/>
  <c r="S61" i="29"/>
  <c r="O62" i="29"/>
  <c r="M60" i="29"/>
  <c r="L61" i="29"/>
  <c r="N62" i="29"/>
  <c r="J63" i="29"/>
  <c r="K63" i="29" s="1"/>
  <c r="V58" i="29"/>
  <c r="W57" i="29"/>
  <c r="J65" i="28"/>
  <c r="K65" i="28" s="1"/>
  <c r="R61" i="28"/>
  <c r="Q62" i="28"/>
  <c r="M62" i="28"/>
  <c r="L63" i="28"/>
  <c r="K64" i="28"/>
  <c r="N64" i="28" s="1"/>
  <c r="S63" i="28"/>
  <c r="O64" i="28"/>
  <c r="P64" i="28" s="1"/>
  <c r="W59" i="28"/>
  <c r="V60" i="28"/>
  <c r="X61" i="28"/>
  <c r="T62" i="28"/>
  <c r="J63" i="18"/>
  <c r="K63" i="18" s="1"/>
  <c r="L63" i="18" s="1"/>
  <c r="M63" i="18" s="1"/>
  <c r="N62" i="18"/>
  <c r="Q62" i="18" l="1"/>
  <c r="R61" i="18"/>
  <c r="O63" i="18"/>
  <c r="S62" i="18"/>
  <c r="P63" i="18"/>
  <c r="W61" i="18"/>
  <c r="T62" i="18"/>
  <c r="X61" i="18"/>
  <c r="O63" i="29"/>
  <c r="Q61" i="29"/>
  <c r="R60" i="29"/>
  <c r="T61" i="29"/>
  <c r="U61" i="29" s="1"/>
  <c r="W58" i="29"/>
  <c r="V59" i="29"/>
  <c r="L62" i="29"/>
  <c r="M61" i="29"/>
  <c r="P62" i="29"/>
  <c r="S62" i="29" s="1"/>
  <c r="N63" i="29"/>
  <c r="J64" i="29"/>
  <c r="K64" i="29" s="1"/>
  <c r="U60" i="29"/>
  <c r="X60" i="29" s="1"/>
  <c r="W60" i="28"/>
  <c r="V61" i="28"/>
  <c r="S64" i="28"/>
  <c r="O65" i="28"/>
  <c r="P65" i="28" s="1"/>
  <c r="L64" i="28"/>
  <c r="M63" i="28"/>
  <c r="N65" i="28"/>
  <c r="J66" i="28"/>
  <c r="R62" i="28"/>
  <c r="Q63" i="28"/>
  <c r="T63" i="28"/>
  <c r="U62" i="28"/>
  <c r="X62" i="28" s="1"/>
  <c r="J64" i="18"/>
  <c r="N63" i="18"/>
  <c r="K64" i="18"/>
  <c r="L64" i="18" s="1"/>
  <c r="M64" i="18" s="1"/>
  <c r="T63" i="18" l="1"/>
  <c r="U63" i="18"/>
  <c r="X63" i="18" s="1"/>
  <c r="O64" i="18"/>
  <c r="P64" i="18" s="1"/>
  <c r="S63" i="18"/>
  <c r="U62" i="18"/>
  <c r="V62" i="18" s="1"/>
  <c r="Q63" i="18"/>
  <c r="R62" i="18"/>
  <c r="N64" i="29"/>
  <c r="J65" i="29"/>
  <c r="X61" i="29"/>
  <c r="T62" i="29"/>
  <c r="R61" i="29"/>
  <c r="Q62" i="29"/>
  <c r="L63" i="29"/>
  <c r="M62" i="29"/>
  <c r="O64" i="29"/>
  <c r="P64" i="29" s="1"/>
  <c r="W59" i="29"/>
  <c r="V60" i="29"/>
  <c r="P63" i="29"/>
  <c r="S63" i="29" s="1"/>
  <c r="R63" i="28"/>
  <c r="Q64" i="28"/>
  <c r="T64" i="28"/>
  <c r="U64" i="28" s="1"/>
  <c r="J67" i="28"/>
  <c r="L65" i="28"/>
  <c r="M64" i="28"/>
  <c r="V62" i="28"/>
  <c r="W61" i="28"/>
  <c r="U63" i="28"/>
  <c r="X63" i="28" s="1"/>
  <c r="K66" i="28"/>
  <c r="N66" i="28" s="1"/>
  <c r="S65" i="28"/>
  <c r="O66" i="28"/>
  <c r="P66" i="28" s="1"/>
  <c r="J65" i="18"/>
  <c r="K65" i="18" s="1"/>
  <c r="L65" i="18" s="1"/>
  <c r="M65" i="18" s="1"/>
  <c r="N64" i="18"/>
  <c r="Q64" i="18" l="1"/>
  <c r="R63" i="18"/>
  <c r="V63" i="18"/>
  <c r="W62" i="18"/>
  <c r="O65" i="18"/>
  <c r="S64" i="18"/>
  <c r="P65" i="18"/>
  <c r="X62" i="18"/>
  <c r="T64" i="18"/>
  <c r="U64" i="18"/>
  <c r="R62" i="29"/>
  <c r="Q63" i="29"/>
  <c r="V61" i="29"/>
  <c r="W60" i="29"/>
  <c r="J66" i="29"/>
  <c r="K66" i="29" s="1"/>
  <c r="T63" i="29"/>
  <c r="U63" i="29" s="1"/>
  <c r="S64" i="29"/>
  <c r="O65" i="29"/>
  <c r="M63" i="29"/>
  <c r="L64" i="29"/>
  <c r="U62" i="29"/>
  <c r="X62" i="29" s="1"/>
  <c r="K65" i="29"/>
  <c r="N65" i="29" s="1"/>
  <c r="V63" i="28"/>
  <c r="W62" i="28"/>
  <c r="J68" i="28"/>
  <c r="K68" i="28" s="1"/>
  <c r="K67" i="28"/>
  <c r="N67" i="28" s="1"/>
  <c r="Q65" i="28"/>
  <c r="R64" i="28"/>
  <c r="S66" i="28"/>
  <c r="O67" i="28"/>
  <c r="P67" i="28" s="1"/>
  <c r="M65" i="28"/>
  <c r="L66" i="28"/>
  <c r="X64" i="28"/>
  <c r="T65" i="28"/>
  <c r="J66" i="18"/>
  <c r="N65" i="18"/>
  <c r="K66" i="18"/>
  <c r="L66" i="18" s="1"/>
  <c r="M66" i="18" s="1"/>
  <c r="O66" i="18" l="1"/>
  <c r="S65" i="18"/>
  <c r="P66" i="18"/>
  <c r="V64" i="18"/>
  <c r="W63" i="18"/>
  <c r="T65" i="18"/>
  <c r="U65" i="18"/>
  <c r="X64" i="18"/>
  <c r="Q65" i="18"/>
  <c r="R64" i="18"/>
  <c r="O66" i="29"/>
  <c r="M64" i="29"/>
  <c r="L65" i="29"/>
  <c r="P65" i="29"/>
  <c r="S65" i="29" s="1"/>
  <c r="N66" i="29"/>
  <c r="J67" i="29"/>
  <c r="K67" i="29" s="1"/>
  <c r="W61" i="29"/>
  <c r="V62" i="29"/>
  <c r="X63" i="29"/>
  <c r="T64" i="29"/>
  <c r="U64" i="29" s="1"/>
  <c r="Q64" i="29"/>
  <c r="R63" i="29"/>
  <c r="T66" i="28"/>
  <c r="U66" i="28" s="1"/>
  <c r="S67" i="28"/>
  <c r="O68" i="28"/>
  <c r="P68" i="28" s="1"/>
  <c r="Q66" i="28"/>
  <c r="R65" i="28"/>
  <c r="U65" i="28"/>
  <c r="X65" i="28" s="1"/>
  <c r="L67" i="28"/>
  <c r="M66" i="28"/>
  <c r="N68" i="28"/>
  <c r="J69" i="28"/>
  <c r="W63" i="28"/>
  <c r="V64" i="28"/>
  <c r="J67" i="18"/>
  <c r="K67" i="18" s="1"/>
  <c r="L67" i="18" s="1"/>
  <c r="M67" i="18" s="1"/>
  <c r="N66" i="18"/>
  <c r="T66" i="18" l="1"/>
  <c r="U66" i="18"/>
  <c r="X65" i="18"/>
  <c r="V65" i="18"/>
  <c r="W64" i="18"/>
  <c r="Q66" i="18"/>
  <c r="R66" i="18" s="1"/>
  <c r="R65" i="18"/>
  <c r="O67" i="18"/>
  <c r="S66" i="18"/>
  <c r="R64" i="29"/>
  <c r="Q65" i="29"/>
  <c r="W62" i="29"/>
  <c r="V63" i="29"/>
  <c r="O67" i="29"/>
  <c r="X64" i="29"/>
  <c r="T65" i="29"/>
  <c r="N67" i="29"/>
  <c r="J68" i="29"/>
  <c r="K68" i="29" s="1"/>
  <c r="M65" i="29"/>
  <c r="L66" i="29"/>
  <c r="P66" i="29"/>
  <c r="S66" i="29" s="1"/>
  <c r="R66" i="28"/>
  <c r="Q67" i="28"/>
  <c r="X66" i="28"/>
  <c r="T67" i="28"/>
  <c r="V65" i="28"/>
  <c r="W64" i="28"/>
  <c r="J70" i="28"/>
  <c r="K70" i="28" s="1"/>
  <c r="L68" i="28"/>
  <c r="M67" i="28"/>
  <c r="S68" i="28"/>
  <c r="O69" i="28"/>
  <c r="P69" i="28" s="1"/>
  <c r="K69" i="28"/>
  <c r="N69" i="28" s="1"/>
  <c r="J68" i="18"/>
  <c r="K68" i="18" s="1"/>
  <c r="L68" i="18" s="1"/>
  <c r="M68" i="18" s="1"/>
  <c r="N67" i="18"/>
  <c r="O68" i="18" l="1"/>
  <c r="P68" i="18"/>
  <c r="V66" i="18"/>
  <c r="W66" i="18" s="1"/>
  <c r="W65" i="18"/>
  <c r="P67" i="18"/>
  <c r="Q67" i="18" s="1"/>
  <c r="R67" i="18" s="1"/>
  <c r="T67" i="18"/>
  <c r="U67" i="18"/>
  <c r="V67" i="18" s="1"/>
  <c r="W67" i="18" s="1"/>
  <c r="X66" i="18"/>
  <c r="T66" i="29"/>
  <c r="V64" i="29"/>
  <c r="W63" i="29"/>
  <c r="L67" i="29"/>
  <c r="M66" i="29"/>
  <c r="O68" i="29"/>
  <c r="P68" i="29" s="1"/>
  <c r="R65" i="29"/>
  <c r="Q66" i="29"/>
  <c r="N68" i="29"/>
  <c r="J69" i="29"/>
  <c r="U65" i="29"/>
  <c r="X65" i="29" s="1"/>
  <c r="P67" i="29"/>
  <c r="S67" i="29" s="1"/>
  <c r="T68" i="28"/>
  <c r="U67" i="28"/>
  <c r="X67" i="28" s="1"/>
  <c r="S69" i="28"/>
  <c r="O70" i="28"/>
  <c r="L69" i="28"/>
  <c r="M68" i="28"/>
  <c r="N70" i="28"/>
  <c r="J71" i="28"/>
  <c r="V66" i="28"/>
  <c r="W65" i="28"/>
  <c r="R67" i="28"/>
  <c r="Q68" i="28"/>
  <c r="J69" i="18"/>
  <c r="K69" i="18" s="1"/>
  <c r="L69" i="18" s="1"/>
  <c r="M69" i="18" s="1"/>
  <c r="N68" i="18"/>
  <c r="T68" i="18" l="1"/>
  <c r="X67" i="18"/>
  <c r="U68" i="18"/>
  <c r="V68" i="18" s="1"/>
  <c r="W68" i="18" s="1"/>
  <c r="Q68" i="18"/>
  <c r="R68" i="18" s="1"/>
  <c r="S67" i="18"/>
  <c r="O69" i="18"/>
  <c r="P69" i="18"/>
  <c r="Q69" i="18" s="1"/>
  <c r="R69" i="18" s="1"/>
  <c r="S68" i="18"/>
  <c r="Q67" i="29"/>
  <c r="R66" i="29"/>
  <c r="V65" i="29"/>
  <c r="W64" i="29"/>
  <c r="J70" i="29"/>
  <c r="T67" i="29"/>
  <c r="U67" i="29" s="1"/>
  <c r="S68" i="29"/>
  <c r="O69" i="29"/>
  <c r="P69" i="29" s="1"/>
  <c r="M67" i="29"/>
  <c r="L68" i="29"/>
  <c r="K69" i="29"/>
  <c r="N69" i="29" s="1"/>
  <c r="U66" i="29"/>
  <c r="X66" i="29" s="1"/>
  <c r="Q69" i="28"/>
  <c r="R68" i="28"/>
  <c r="J72" i="28"/>
  <c r="K72" i="28" s="1"/>
  <c r="M69" i="28"/>
  <c r="L70" i="28"/>
  <c r="T69" i="28"/>
  <c r="U69" i="28" s="1"/>
  <c r="K71" i="28"/>
  <c r="N71" i="28" s="1"/>
  <c r="O71" i="28"/>
  <c r="P71" i="28" s="1"/>
  <c r="W66" i="28"/>
  <c r="V67" i="28"/>
  <c r="P70" i="28"/>
  <c r="S70" i="28" s="1"/>
  <c r="U68" i="28"/>
  <c r="X68" i="28" s="1"/>
  <c r="J70" i="18"/>
  <c r="N69" i="18"/>
  <c r="K70" i="18"/>
  <c r="L70" i="18" s="1"/>
  <c r="M70" i="18" s="1"/>
  <c r="O70" i="18" l="1"/>
  <c r="S69" i="18"/>
  <c r="P70" i="18"/>
  <c r="Q70" i="18" s="1"/>
  <c r="R70" i="18" s="1"/>
  <c r="T69" i="18"/>
  <c r="X68" i="18"/>
  <c r="U69" i="18"/>
  <c r="V69" i="18" s="1"/>
  <c r="M68" i="29"/>
  <c r="L69" i="29"/>
  <c r="J71" i="29"/>
  <c r="K71" i="29" s="1"/>
  <c r="V66" i="29"/>
  <c r="W65" i="29"/>
  <c r="X67" i="29"/>
  <c r="T68" i="29"/>
  <c r="U68" i="29" s="1"/>
  <c r="S69" i="29"/>
  <c r="O70" i="29"/>
  <c r="P70" i="29" s="1"/>
  <c r="K70" i="29"/>
  <c r="N70" i="29" s="1"/>
  <c r="Q68" i="29"/>
  <c r="R67" i="29"/>
  <c r="W67" i="28"/>
  <c r="V68" i="28"/>
  <c r="N72" i="28"/>
  <c r="J73" i="28"/>
  <c r="K73" i="28" s="1"/>
  <c r="X69" i="28"/>
  <c r="T70" i="28"/>
  <c r="U70" i="28" s="1"/>
  <c r="M70" i="28"/>
  <c r="L71" i="28"/>
  <c r="S71" i="28"/>
  <c r="O72" i="28"/>
  <c r="P72" i="28" s="1"/>
  <c r="R69" i="28"/>
  <c r="Q70" i="28"/>
  <c r="J71" i="18"/>
  <c r="K71" i="18" s="1"/>
  <c r="L71" i="18" s="1"/>
  <c r="M71" i="18" s="1"/>
  <c r="N70" i="18"/>
  <c r="W69" i="18" l="1"/>
  <c r="T70" i="18"/>
  <c r="U70" i="18"/>
  <c r="V70" i="18" s="1"/>
  <c r="W70" i="18" s="1"/>
  <c r="X69" i="18"/>
  <c r="O71" i="18"/>
  <c r="S70" i="18"/>
  <c r="P71" i="18"/>
  <c r="Q71" i="18" s="1"/>
  <c r="R71" i="18" s="1"/>
  <c r="R68" i="29"/>
  <c r="Q69" i="29"/>
  <c r="X68" i="29"/>
  <c r="T69" i="29"/>
  <c r="U69" i="29" s="1"/>
  <c r="W66" i="29"/>
  <c r="V67" i="29"/>
  <c r="M69" i="29"/>
  <c r="L70" i="29"/>
  <c r="S70" i="29"/>
  <c r="O71" i="29"/>
  <c r="N71" i="29"/>
  <c r="J72" i="29"/>
  <c r="K72" i="29" s="1"/>
  <c r="R70" i="28"/>
  <c r="Q71" i="28"/>
  <c r="L72" i="28"/>
  <c r="M71" i="28"/>
  <c r="W68" i="28"/>
  <c r="V69" i="28"/>
  <c r="X70" i="28"/>
  <c r="T71" i="28"/>
  <c r="U71" i="28" s="1"/>
  <c r="S72" i="28"/>
  <c r="O73" i="28"/>
  <c r="N73" i="28"/>
  <c r="J74" i="28"/>
  <c r="J72" i="18"/>
  <c r="N71" i="18"/>
  <c r="K72" i="18"/>
  <c r="L72" i="18" s="1"/>
  <c r="M72" i="18" s="1"/>
  <c r="O72" i="18" l="1"/>
  <c r="S71" i="18"/>
  <c r="P72" i="18"/>
  <c r="Q72" i="18" s="1"/>
  <c r="R72" i="18" s="1"/>
  <c r="T71" i="18"/>
  <c r="X70" i="18"/>
  <c r="U71" i="18"/>
  <c r="V71" i="18" s="1"/>
  <c r="W71" i="18" s="1"/>
  <c r="O72" i="29"/>
  <c r="J73" i="29"/>
  <c r="K73" i="29" s="1"/>
  <c r="N72" i="29"/>
  <c r="V68" i="29"/>
  <c r="W67" i="29"/>
  <c r="P71" i="29"/>
  <c r="S71" i="29" s="1"/>
  <c r="R69" i="29"/>
  <c r="Q70" i="29"/>
  <c r="L71" i="29"/>
  <c r="M70" i="29"/>
  <c r="X69" i="29"/>
  <c r="T70" i="29"/>
  <c r="U70" i="29" s="1"/>
  <c r="J75" i="28"/>
  <c r="K75" i="28" s="1"/>
  <c r="O74" i="28"/>
  <c r="P74" i="28" s="1"/>
  <c r="P73" i="28"/>
  <c r="S73" i="28" s="1"/>
  <c r="V70" i="28"/>
  <c r="W69" i="28"/>
  <c r="Q72" i="28"/>
  <c r="R71" i="28"/>
  <c r="M72" i="28"/>
  <c r="L73" i="28"/>
  <c r="K74" i="28"/>
  <c r="N74" i="28" s="1"/>
  <c r="X71" i="28"/>
  <c r="T72" i="28"/>
  <c r="J73" i="18"/>
  <c r="K73" i="18" s="1"/>
  <c r="L73" i="18" s="1"/>
  <c r="M73" i="18" s="1"/>
  <c r="N72" i="18"/>
  <c r="T72" i="18" l="1"/>
  <c r="X71" i="18"/>
  <c r="U72" i="18"/>
  <c r="V72" i="18" s="1"/>
  <c r="O73" i="18"/>
  <c r="P73" i="18" s="1"/>
  <c r="Q73" i="18" s="1"/>
  <c r="R73" i="18" s="1"/>
  <c r="S72" i="18"/>
  <c r="T71" i="29"/>
  <c r="U71" i="29" s="1"/>
  <c r="X70" i="29"/>
  <c r="L72" i="29"/>
  <c r="M71" i="29"/>
  <c r="R70" i="29"/>
  <c r="Q71" i="29"/>
  <c r="V69" i="29"/>
  <c r="W68" i="29"/>
  <c r="O73" i="29"/>
  <c r="P73" i="29" s="1"/>
  <c r="N73" i="29"/>
  <c r="J74" i="29"/>
  <c r="P72" i="29"/>
  <c r="S72" i="29" s="1"/>
  <c r="T73" i="28"/>
  <c r="M73" i="28"/>
  <c r="L74" i="28"/>
  <c r="U72" i="28"/>
  <c r="X72" i="28" s="1"/>
  <c r="V71" i="28"/>
  <c r="W70" i="28"/>
  <c r="N75" i="28"/>
  <c r="J76" i="28"/>
  <c r="Q73" i="28"/>
  <c r="R72" i="28"/>
  <c r="S74" i="28"/>
  <c r="O75" i="28"/>
  <c r="J74" i="18"/>
  <c r="K74" i="18" s="1"/>
  <c r="L74" i="18" s="1"/>
  <c r="M74" i="18" s="1"/>
  <c r="N73" i="18"/>
  <c r="O74" i="18" l="1"/>
  <c r="S73" i="18"/>
  <c r="P74" i="18"/>
  <c r="Q74" i="18" s="1"/>
  <c r="R74" i="18" s="1"/>
  <c r="W72" i="18"/>
  <c r="T73" i="18"/>
  <c r="U73" i="18" s="1"/>
  <c r="V73" i="18" s="1"/>
  <c r="W73" i="18" s="1"/>
  <c r="X72" i="18"/>
  <c r="O74" i="29"/>
  <c r="S73" i="29"/>
  <c r="V70" i="29"/>
  <c r="W69" i="29"/>
  <c r="L73" i="29"/>
  <c r="M72" i="29"/>
  <c r="J75" i="29"/>
  <c r="K75" i="29" s="1"/>
  <c r="R71" i="29"/>
  <c r="Q72" i="29"/>
  <c r="K74" i="29"/>
  <c r="N74" i="29" s="1"/>
  <c r="X71" i="29"/>
  <c r="T72" i="29"/>
  <c r="O76" i="28"/>
  <c r="Q74" i="28"/>
  <c r="R73" i="28"/>
  <c r="P75" i="28"/>
  <c r="S75" i="28" s="1"/>
  <c r="W71" i="28"/>
  <c r="V72" i="28"/>
  <c r="J77" i="28"/>
  <c r="T74" i="28"/>
  <c r="K76" i="28"/>
  <c r="N76" i="28" s="1"/>
  <c r="L75" i="28"/>
  <c r="M74" i="28"/>
  <c r="U73" i="28"/>
  <c r="X73" i="28" s="1"/>
  <c r="J75" i="18"/>
  <c r="K75" i="18" s="1"/>
  <c r="L75" i="18" s="1"/>
  <c r="M75" i="18" s="1"/>
  <c r="N74" i="18"/>
  <c r="T74" i="18" l="1"/>
  <c r="U74" i="18"/>
  <c r="V74" i="18" s="1"/>
  <c r="W74" i="18" s="1"/>
  <c r="X73" i="18"/>
  <c r="O75" i="18"/>
  <c r="S74" i="18"/>
  <c r="P75" i="18"/>
  <c r="Q75" i="18" s="1"/>
  <c r="R75" i="18" s="1"/>
  <c r="T73" i="29"/>
  <c r="Q73" i="29"/>
  <c r="R72" i="29"/>
  <c r="V71" i="29"/>
  <c r="W70" i="29"/>
  <c r="U72" i="29"/>
  <c r="X72" i="29" s="1"/>
  <c r="N75" i="29"/>
  <c r="J76" i="29"/>
  <c r="M73" i="29"/>
  <c r="L74" i="29"/>
  <c r="O75" i="29"/>
  <c r="P74" i="29"/>
  <c r="S74" i="29" s="1"/>
  <c r="L76" i="28"/>
  <c r="M75" i="28"/>
  <c r="V73" i="28"/>
  <c r="W72" i="28"/>
  <c r="R74" i="28"/>
  <c r="Q75" i="28"/>
  <c r="J78" i="28"/>
  <c r="K78" i="28" s="1"/>
  <c r="O77" i="28"/>
  <c r="T75" i="28"/>
  <c r="K77" i="28"/>
  <c r="N77" i="28" s="1"/>
  <c r="U74" i="28"/>
  <c r="X74" i="28" s="1"/>
  <c r="P76" i="28"/>
  <c r="S76" i="28" s="1"/>
  <c r="J76" i="18"/>
  <c r="K76" i="18" s="1"/>
  <c r="L76" i="18" s="1"/>
  <c r="M76" i="18" s="1"/>
  <c r="N75" i="18"/>
  <c r="O76" i="18" l="1"/>
  <c r="P76" i="18" s="1"/>
  <c r="Q76" i="18" s="1"/>
  <c r="R76" i="18" s="1"/>
  <c r="S75" i="18"/>
  <c r="T75" i="18"/>
  <c r="U75" i="18" s="1"/>
  <c r="V75" i="18" s="1"/>
  <c r="W75" i="18" s="1"/>
  <c r="X74" i="18"/>
  <c r="O76" i="29"/>
  <c r="Q74" i="29"/>
  <c r="R73" i="29"/>
  <c r="P75" i="29"/>
  <c r="S75" i="29" s="1"/>
  <c r="J77" i="29"/>
  <c r="K77" i="29" s="1"/>
  <c r="T74" i="29"/>
  <c r="W71" i="29"/>
  <c r="V72" i="29"/>
  <c r="M74" i="29"/>
  <c r="L75" i="29"/>
  <c r="K76" i="29"/>
  <c r="N76" i="29" s="1"/>
  <c r="U73" i="29"/>
  <c r="X73" i="29" s="1"/>
  <c r="O78" i="28"/>
  <c r="T76" i="28"/>
  <c r="U76" i="28" s="1"/>
  <c r="V74" i="28"/>
  <c r="W73" i="28"/>
  <c r="P77" i="28"/>
  <c r="S77" i="28" s="1"/>
  <c r="Q76" i="28"/>
  <c r="R75" i="28"/>
  <c r="U75" i="28"/>
  <c r="X75" i="28" s="1"/>
  <c r="N78" i="28"/>
  <c r="J79" i="28"/>
  <c r="M76" i="28"/>
  <c r="L77" i="28"/>
  <c r="J77" i="18"/>
  <c r="K77" i="18" s="1"/>
  <c r="L77" i="18" s="1"/>
  <c r="M77" i="18" s="1"/>
  <c r="N76" i="18"/>
  <c r="T76" i="18" l="1"/>
  <c r="U76" i="18"/>
  <c r="V76" i="18" s="1"/>
  <c r="W76" i="18" s="1"/>
  <c r="X75" i="18"/>
  <c r="O77" i="18"/>
  <c r="S76" i="18"/>
  <c r="P77" i="18"/>
  <c r="Q77" i="18" s="1"/>
  <c r="R77" i="18" s="1"/>
  <c r="L76" i="29"/>
  <c r="M75" i="29"/>
  <c r="T75" i="29"/>
  <c r="U75" i="29" s="1"/>
  <c r="R74" i="29"/>
  <c r="Q75" i="29"/>
  <c r="O77" i="29"/>
  <c r="P77" i="29" s="1"/>
  <c r="W72" i="29"/>
  <c r="V73" i="29"/>
  <c r="U74" i="29"/>
  <c r="X74" i="29" s="1"/>
  <c r="K78" i="29"/>
  <c r="N77" i="29"/>
  <c r="J78" i="29"/>
  <c r="P76" i="29"/>
  <c r="S76" i="29" s="1"/>
  <c r="J80" i="28"/>
  <c r="V75" i="28"/>
  <c r="W74" i="28"/>
  <c r="O79" i="28"/>
  <c r="Q77" i="28"/>
  <c r="R76" i="28"/>
  <c r="X76" i="28"/>
  <c r="T77" i="28"/>
  <c r="U77" i="28" s="1"/>
  <c r="M77" i="28"/>
  <c r="L78" i="28"/>
  <c r="K79" i="28"/>
  <c r="N79" i="28" s="1"/>
  <c r="P78" i="28"/>
  <c r="S78" i="28" s="1"/>
  <c r="J78" i="18"/>
  <c r="K78" i="18" s="1"/>
  <c r="L78" i="18" s="1"/>
  <c r="M78" i="18" s="1"/>
  <c r="N77" i="18"/>
  <c r="O78" i="18" l="1"/>
  <c r="S77" i="18"/>
  <c r="P78" i="18"/>
  <c r="Q78" i="18" s="1"/>
  <c r="T77" i="18"/>
  <c r="U77" i="18"/>
  <c r="V77" i="18" s="1"/>
  <c r="W77" i="18" s="1"/>
  <c r="X76" i="18"/>
  <c r="N78" i="29"/>
  <c r="J79" i="29"/>
  <c r="V74" i="29"/>
  <c r="W73" i="29"/>
  <c r="R75" i="29"/>
  <c r="Q76" i="29"/>
  <c r="S77" i="29"/>
  <c r="O78" i="29"/>
  <c r="X75" i="29"/>
  <c r="T76" i="29"/>
  <c r="U76" i="29" s="1"/>
  <c r="L77" i="29"/>
  <c r="M76" i="29"/>
  <c r="M78" i="28"/>
  <c r="L79" i="28"/>
  <c r="O80" i="28"/>
  <c r="P80" i="28" s="1"/>
  <c r="W75" i="28"/>
  <c r="V76" i="28"/>
  <c r="P79" i="28"/>
  <c r="S79" i="28" s="1"/>
  <c r="J81" i="28"/>
  <c r="X77" i="28"/>
  <c r="T78" i="28"/>
  <c r="U78" i="28" s="1"/>
  <c r="R77" i="28"/>
  <c r="Q78" i="28"/>
  <c r="K80" i="28"/>
  <c r="N80" i="28" s="1"/>
  <c r="J79" i="18"/>
  <c r="K79" i="18" s="1"/>
  <c r="L79" i="18" s="1"/>
  <c r="M79" i="18" s="1"/>
  <c r="N78" i="18"/>
  <c r="T78" i="18" l="1"/>
  <c r="U78" i="18"/>
  <c r="V78" i="18" s="1"/>
  <c r="W78" i="18" s="1"/>
  <c r="X77" i="18"/>
  <c r="R78" i="18"/>
  <c r="O79" i="18"/>
  <c r="P79" i="18"/>
  <c r="Q79" i="18" s="1"/>
  <c r="R79" i="18" s="1"/>
  <c r="S78" i="18"/>
  <c r="V75" i="29"/>
  <c r="W74" i="29"/>
  <c r="Q77" i="29"/>
  <c r="R76" i="29"/>
  <c r="J80" i="29"/>
  <c r="M77" i="29"/>
  <c r="L78" i="29"/>
  <c r="O79" i="29"/>
  <c r="X76" i="29"/>
  <c r="T77" i="29"/>
  <c r="P78" i="29"/>
  <c r="S78" i="29" s="1"/>
  <c r="K79" i="29"/>
  <c r="N79" i="29" s="1"/>
  <c r="R78" i="28"/>
  <c r="Q79" i="28"/>
  <c r="J82" i="28"/>
  <c r="K82" i="28" s="1"/>
  <c r="X78" i="28"/>
  <c r="T79" i="28"/>
  <c r="L80" i="28"/>
  <c r="M79" i="28"/>
  <c r="W76" i="28"/>
  <c r="V77" i="28"/>
  <c r="K81" i="28"/>
  <c r="N81" i="28" s="1"/>
  <c r="S80" i="28"/>
  <c r="O81" i="28"/>
  <c r="J80" i="18"/>
  <c r="K80" i="18" s="1"/>
  <c r="L80" i="18" s="1"/>
  <c r="M80" i="18" s="1"/>
  <c r="N79" i="18"/>
  <c r="O80" i="18" l="1"/>
  <c r="S79" i="18"/>
  <c r="P80" i="18"/>
  <c r="Q80" i="18" s="1"/>
  <c r="R80" i="18" s="1"/>
  <c r="T79" i="18"/>
  <c r="X78" i="18"/>
  <c r="U79" i="18"/>
  <c r="V79" i="18" s="1"/>
  <c r="T78" i="29"/>
  <c r="J81" i="29"/>
  <c r="K81" i="29" s="1"/>
  <c r="Q78" i="29"/>
  <c r="R77" i="29"/>
  <c r="O80" i="29"/>
  <c r="P79" i="29"/>
  <c r="S79" i="29" s="1"/>
  <c r="U77" i="29"/>
  <c r="X77" i="29" s="1"/>
  <c r="M78" i="29"/>
  <c r="L79" i="29"/>
  <c r="K80" i="29"/>
  <c r="N80" i="29" s="1"/>
  <c r="W75" i="29"/>
  <c r="V76" i="29"/>
  <c r="O82" i="28"/>
  <c r="P82" i="28" s="1"/>
  <c r="V78" i="28"/>
  <c r="W77" i="28"/>
  <c r="T80" i="28"/>
  <c r="P81" i="28"/>
  <c r="S81" i="28" s="1"/>
  <c r="U79" i="28"/>
  <c r="X79" i="28" s="1"/>
  <c r="R79" i="28"/>
  <c r="Q80" i="28"/>
  <c r="L81" i="28"/>
  <c r="M80" i="28"/>
  <c r="N82" i="28"/>
  <c r="J83" i="28"/>
  <c r="J81" i="18"/>
  <c r="K81" i="18" s="1"/>
  <c r="L81" i="18" s="1"/>
  <c r="M81" i="18" s="1"/>
  <c r="N80" i="18"/>
  <c r="W79" i="18" l="1"/>
  <c r="T80" i="18"/>
  <c r="U80" i="18"/>
  <c r="V80" i="18" s="1"/>
  <c r="X79" i="18"/>
  <c r="O81" i="18"/>
  <c r="P81" i="18"/>
  <c r="Q81" i="18" s="1"/>
  <c r="R81" i="18" s="1"/>
  <c r="S80" i="18"/>
  <c r="R78" i="29"/>
  <c r="Q79" i="29"/>
  <c r="O81" i="29"/>
  <c r="P81" i="29" s="1"/>
  <c r="W76" i="29"/>
  <c r="V77" i="29"/>
  <c r="L80" i="29"/>
  <c r="M79" i="29"/>
  <c r="T79" i="29"/>
  <c r="P80" i="29"/>
  <c r="S80" i="29" s="1"/>
  <c r="N81" i="29"/>
  <c r="J82" i="29"/>
  <c r="K82" i="29" s="1"/>
  <c r="U78" i="29"/>
  <c r="X78" i="29" s="1"/>
  <c r="J84" i="28"/>
  <c r="K84" i="28" s="1"/>
  <c r="Q81" i="28"/>
  <c r="R80" i="28"/>
  <c r="T81" i="28"/>
  <c r="V79" i="28"/>
  <c r="W78" i="28"/>
  <c r="K83" i="28"/>
  <c r="N83" i="28" s="1"/>
  <c r="U80" i="28"/>
  <c r="X80" i="28" s="1"/>
  <c r="S82" i="28"/>
  <c r="O83" i="28"/>
  <c r="M81" i="28"/>
  <c r="L82" i="28"/>
  <c r="J82" i="18"/>
  <c r="K82" i="18" s="1"/>
  <c r="L82" i="18" s="1"/>
  <c r="M82" i="18" s="1"/>
  <c r="N81" i="18"/>
  <c r="W80" i="18" l="1"/>
  <c r="O82" i="18"/>
  <c r="S81" i="18"/>
  <c r="P82" i="18"/>
  <c r="Q82" i="18" s="1"/>
  <c r="R82" i="18" s="1"/>
  <c r="T81" i="18"/>
  <c r="X80" i="18"/>
  <c r="U81" i="18"/>
  <c r="V81" i="18" s="1"/>
  <c r="N82" i="29"/>
  <c r="J83" i="29"/>
  <c r="T80" i="29"/>
  <c r="L81" i="29"/>
  <c r="M80" i="29"/>
  <c r="V78" i="29"/>
  <c r="W77" i="29"/>
  <c r="U79" i="29"/>
  <c r="X79" i="29" s="1"/>
  <c r="R79" i="29"/>
  <c r="Q80" i="29"/>
  <c r="S81" i="29"/>
  <c r="O82" i="29"/>
  <c r="T82" i="28"/>
  <c r="Q82" i="28"/>
  <c r="R81" i="28"/>
  <c r="U81" i="28"/>
  <c r="X81" i="28" s="1"/>
  <c r="O84" i="28"/>
  <c r="P84" i="28" s="1"/>
  <c r="N84" i="28"/>
  <c r="J85" i="28"/>
  <c r="P83" i="28"/>
  <c r="S83" i="28" s="1"/>
  <c r="L83" i="28"/>
  <c r="M82" i="28"/>
  <c r="W79" i="28"/>
  <c r="V80" i="28"/>
  <c r="J83" i="18"/>
  <c r="K83" i="18" s="1"/>
  <c r="L83" i="18" s="1"/>
  <c r="M83" i="18" s="1"/>
  <c r="N82" i="18"/>
  <c r="W81" i="18" l="1"/>
  <c r="T82" i="18"/>
  <c r="X81" i="18"/>
  <c r="U82" i="18"/>
  <c r="V82" i="18" s="1"/>
  <c r="O83" i="18"/>
  <c r="S82" i="18"/>
  <c r="P83" i="18"/>
  <c r="Q83" i="18" s="1"/>
  <c r="R83" i="18" s="1"/>
  <c r="O83" i="29"/>
  <c r="P83" i="29" s="1"/>
  <c r="M81" i="29"/>
  <c r="L82" i="29"/>
  <c r="P82" i="29"/>
  <c r="S82" i="29" s="1"/>
  <c r="T81" i="29"/>
  <c r="U81" i="29" s="1"/>
  <c r="J84" i="29"/>
  <c r="Q81" i="29"/>
  <c r="R80" i="29"/>
  <c r="V79" i="29"/>
  <c r="W78" i="29"/>
  <c r="U80" i="29"/>
  <c r="X80" i="29" s="1"/>
  <c r="K83" i="29"/>
  <c r="N83" i="29" s="1"/>
  <c r="R82" i="28"/>
  <c r="Q83" i="28"/>
  <c r="T83" i="28"/>
  <c r="U83" i="28" s="1"/>
  <c r="L84" i="28"/>
  <c r="M83" i="28"/>
  <c r="U82" i="28"/>
  <c r="X82" i="28" s="1"/>
  <c r="J86" i="28"/>
  <c r="K86" i="28" s="1"/>
  <c r="K85" i="28"/>
  <c r="N85" i="28" s="1"/>
  <c r="V81" i="28"/>
  <c r="W80" i="28"/>
  <c r="S84" i="28"/>
  <c r="O85" i="28"/>
  <c r="P85" i="28" s="1"/>
  <c r="J84" i="18"/>
  <c r="K84" i="18" s="1"/>
  <c r="L84" i="18" s="1"/>
  <c r="M84" i="18" s="1"/>
  <c r="N83" i="18"/>
  <c r="W82" i="18" l="1"/>
  <c r="O84" i="18"/>
  <c r="S83" i="18"/>
  <c r="P84" i="18"/>
  <c r="Q84" i="18" s="1"/>
  <c r="R84" i="18" s="1"/>
  <c r="T83" i="18"/>
  <c r="X82" i="18"/>
  <c r="J85" i="29"/>
  <c r="K85" i="29" s="1"/>
  <c r="W79" i="29"/>
  <c r="V80" i="29"/>
  <c r="S83" i="29"/>
  <c r="O84" i="29"/>
  <c r="K84" i="29"/>
  <c r="N84" i="29" s="1"/>
  <c r="Q82" i="29"/>
  <c r="R81" i="29"/>
  <c r="X81" i="29"/>
  <c r="T82" i="29"/>
  <c r="U82" i="29" s="1"/>
  <c r="M82" i="29"/>
  <c r="L83" i="29"/>
  <c r="N86" i="28"/>
  <c r="J87" i="28"/>
  <c r="L85" i="28"/>
  <c r="M84" i="28"/>
  <c r="Q84" i="28"/>
  <c r="R83" i="28"/>
  <c r="S85" i="28"/>
  <c r="O86" i="28"/>
  <c r="P86" i="28" s="1"/>
  <c r="V82" i="28"/>
  <c r="W81" i="28"/>
  <c r="X83" i="28"/>
  <c r="T84" i="28"/>
  <c r="J85" i="18"/>
  <c r="K85" i="18"/>
  <c r="L85" i="18" s="1"/>
  <c r="M85" i="18" s="1"/>
  <c r="N84" i="18"/>
  <c r="T84" i="18" l="1"/>
  <c r="U84" i="18"/>
  <c r="U83" i="18"/>
  <c r="O85" i="18"/>
  <c r="P85" i="18" s="1"/>
  <c r="Q85" i="18" s="1"/>
  <c r="R85" i="18" s="1"/>
  <c r="S84" i="18"/>
  <c r="L84" i="29"/>
  <c r="M83" i="29"/>
  <c r="O85" i="29"/>
  <c r="P85" i="29" s="1"/>
  <c r="N85" i="29"/>
  <c r="J86" i="29"/>
  <c r="K86" i="29" s="1"/>
  <c r="X82" i="29"/>
  <c r="T83" i="29"/>
  <c r="U83" i="29" s="1"/>
  <c r="R82" i="29"/>
  <c r="Q83" i="29"/>
  <c r="P84" i="29"/>
  <c r="S84" i="29" s="1"/>
  <c r="W80" i="29"/>
  <c r="V81" i="29"/>
  <c r="M85" i="28"/>
  <c r="L86" i="28"/>
  <c r="S86" i="28"/>
  <c r="O87" i="28"/>
  <c r="P87" i="28" s="1"/>
  <c r="T85" i="28"/>
  <c r="W82" i="28"/>
  <c r="V83" i="28"/>
  <c r="J88" i="28"/>
  <c r="K88" i="28" s="1"/>
  <c r="Q85" i="28"/>
  <c r="R84" i="28"/>
  <c r="U84" i="28"/>
  <c r="X84" i="28" s="1"/>
  <c r="K87" i="28"/>
  <c r="N87" i="28" s="1"/>
  <c r="J86" i="18"/>
  <c r="K86" i="18" s="1"/>
  <c r="L86" i="18" s="1"/>
  <c r="M86" i="18" s="1"/>
  <c r="N85" i="18"/>
  <c r="O86" i="18" l="1"/>
  <c r="P86" i="18"/>
  <c r="Q86" i="18" s="1"/>
  <c r="R86" i="18" s="1"/>
  <c r="S85" i="18"/>
  <c r="X83" i="18"/>
  <c r="V83" i="18"/>
  <c r="T85" i="18"/>
  <c r="X84" i="18"/>
  <c r="U85" i="18"/>
  <c r="X85" i="18" s="1"/>
  <c r="V82" i="29"/>
  <c r="W81" i="29"/>
  <c r="N86" i="29"/>
  <c r="J87" i="29"/>
  <c r="K87" i="29" s="1"/>
  <c r="X83" i="29"/>
  <c r="T84" i="29"/>
  <c r="R83" i="29"/>
  <c r="Q84" i="29"/>
  <c r="S85" i="29"/>
  <c r="O86" i="29"/>
  <c r="P86" i="29" s="1"/>
  <c r="L85" i="29"/>
  <c r="M84" i="29"/>
  <c r="T86" i="28"/>
  <c r="W83" i="28"/>
  <c r="V84" i="28"/>
  <c r="U85" i="28"/>
  <c r="X85" i="28" s="1"/>
  <c r="L87" i="28"/>
  <c r="M86" i="28"/>
  <c r="R85" i="28"/>
  <c r="Q86" i="28"/>
  <c r="N88" i="28"/>
  <c r="J89" i="28"/>
  <c r="K89" i="28" s="1"/>
  <c r="S87" i="28"/>
  <c r="O88" i="28"/>
  <c r="P88" i="28" s="1"/>
  <c r="J87" i="18"/>
  <c r="N86" i="18"/>
  <c r="K87" i="18"/>
  <c r="L87" i="18" s="1"/>
  <c r="M87" i="18" s="1"/>
  <c r="T86" i="18" l="1"/>
  <c r="U86" i="18"/>
  <c r="V84" i="18"/>
  <c r="W83" i="18"/>
  <c r="O87" i="18"/>
  <c r="S86" i="18"/>
  <c r="P87" i="18"/>
  <c r="Q87" i="18" s="1"/>
  <c r="R87" i="18" s="1"/>
  <c r="T85" i="29"/>
  <c r="M85" i="29"/>
  <c r="L86" i="29"/>
  <c r="Q85" i="29"/>
  <c r="R84" i="29"/>
  <c r="U84" i="29"/>
  <c r="X84" i="29" s="1"/>
  <c r="S86" i="29"/>
  <c r="O87" i="29"/>
  <c r="N87" i="29"/>
  <c r="J88" i="29"/>
  <c r="K88" i="29" s="1"/>
  <c r="V83" i="29"/>
  <c r="W82" i="29"/>
  <c r="L88" i="28"/>
  <c r="M87" i="28"/>
  <c r="T87" i="28"/>
  <c r="U87" i="28" s="1"/>
  <c r="S88" i="28"/>
  <c r="O89" i="28"/>
  <c r="P89" i="28" s="1"/>
  <c r="R86" i="28"/>
  <c r="Q87" i="28"/>
  <c r="N89" i="28"/>
  <c r="J90" i="28"/>
  <c r="K90" i="28" s="1"/>
  <c r="W84" i="28"/>
  <c r="V85" i="28"/>
  <c r="U86" i="28"/>
  <c r="X86" i="28" s="1"/>
  <c r="J88" i="18"/>
  <c r="K88" i="18" s="1"/>
  <c r="L88" i="18" s="1"/>
  <c r="M88" i="18" s="1"/>
  <c r="N87" i="18"/>
  <c r="O88" i="18" l="1"/>
  <c r="S87" i="18"/>
  <c r="P88" i="18"/>
  <c r="Q88" i="18" s="1"/>
  <c r="R88" i="18" s="1"/>
  <c r="V85" i="18"/>
  <c r="W84" i="18"/>
  <c r="T87" i="18"/>
  <c r="X86" i="18"/>
  <c r="U87" i="18"/>
  <c r="W83" i="29"/>
  <c r="V84" i="29"/>
  <c r="O88" i="29"/>
  <c r="P88" i="29" s="1"/>
  <c r="T86" i="29"/>
  <c r="J89" i="29"/>
  <c r="N88" i="29"/>
  <c r="Q86" i="29"/>
  <c r="R85" i="29"/>
  <c r="P87" i="29"/>
  <c r="S87" i="29" s="1"/>
  <c r="M86" i="29"/>
  <c r="L87" i="29"/>
  <c r="U85" i="29"/>
  <c r="X85" i="29" s="1"/>
  <c r="S89" i="28"/>
  <c r="O90" i="28"/>
  <c r="Q88" i="28"/>
  <c r="R87" i="28"/>
  <c r="V86" i="28"/>
  <c r="W85" i="28"/>
  <c r="N90" i="28"/>
  <c r="J91" i="28"/>
  <c r="K91" i="28" s="1"/>
  <c r="X87" i="28"/>
  <c r="T88" i="28"/>
  <c r="U88" i="28" s="1"/>
  <c r="M88" i="28"/>
  <c r="L89" i="28"/>
  <c r="J89" i="18"/>
  <c r="N88" i="18"/>
  <c r="K89" i="18"/>
  <c r="L89" i="18" s="1"/>
  <c r="M89" i="18" s="1"/>
  <c r="T88" i="18" l="1"/>
  <c r="U88" i="18"/>
  <c r="X87" i="18"/>
  <c r="V86" i="18"/>
  <c r="W86" i="18" s="1"/>
  <c r="W85" i="18"/>
  <c r="O89" i="18"/>
  <c r="P89" i="18" s="1"/>
  <c r="Q89" i="18" s="1"/>
  <c r="R89" i="18" s="1"/>
  <c r="S88" i="18"/>
  <c r="L88" i="29"/>
  <c r="M87" i="29"/>
  <c r="R86" i="29"/>
  <c r="Q87" i="29"/>
  <c r="T87" i="29"/>
  <c r="N89" i="29"/>
  <c r="J90" i="29"/>
  <c r="U86" i="29"/>
  <c r="X86" i="29" s="1"/>
  <c r="W84" i="29"/>
  <c r="V85" i="29"/>
  <c r="K89" i="29"/>
  <c r="S88" i="29"/>
  <c r="O89" i="29"/>
  <c r="P89" i="29" s="1"/>
  <c r="Q89" i="28"/>
  <c r="R88" i="28"/>
  <c r="V87" i="28"/>
  <c r="W86" i="28"/>
  <c r="M89" i="28"/>
  <c r="L90" i="28"/>
  <c r="O91" i="28"/>
  <c r="P91" i="28" s="1"/>
  <c r="N91" i="28"/>
  <c r="J92" i="28"/>
  <c r="K92" i="28" s="1"/>
  <c r="X88" i="28"/>
  <c r="T89" i="28"/>
  <c r="P90" i="28"/>
  <c r="S90" i="28" s="1"/>
  <c r="J90" i="18"/>
  <c r="N89" i="18"/>
  <c r="K90" i="18"/>
  <c r="L90" i="18" s="1"/>
  <c r="M90" i="18" s="1"/>
  <c r="T89" i="18" l="1"/>
  <c r="X88" i="18"/>
  <c r="U89" i="18"/>
  <c r="O90" i="18"/>
  <c r="S89" i="18"/>
  <c r="P90" i="18"/>
  <c r="Q90" i="18" s="1"/>
  <c r="R90" i="18" s="1"/>
  <c r="V87" i="18"/>
  <c r="R87" i="29"/>
  <c r="Q88" i="29"/>
  <c r="T88" i="29"/>
  <c r="U88" i="29" s="1"/>
  <c r="J91" i="29"/>
  <c r="O90" i="29"/>
  <c r="S89" i="29"/>
  <c r="V86" i="29"/>
  <c r="W85" i="29"/>
  <c r="K90" i="29"/>
  <c r="N90" i="29" s="1"/>
  <c r="U87" i="29"/>
  <c r="X87" i="29" s="1"/>
  <c r="L89" i="29"/>
  <c r="M88" i="29"/>
  <c r="N92" i="28"/>
  <c r="J93" i="28"/>
  <c r="T90" i="28"/>
  <c r="U90" i="28" s="1"/>
  <c r="W87" i="28"/>
  <c r="V88" i="28"/>
  <c r="L91" i="28"/>
  <c r="M90" i="28"/>
  <c r="U89" i="28"/>
  <c r="X89" i="28" s="1"/>
  <c r="S91" i="28"/>
  <c r="O92" i="28"/>
  <c r="P92" i="28" s="1"/>
  <c r="Q90" i="28"/>
  <c r="R89" i="28"/>
  <c r="J91" i="18"/>
  <c r="K91" i="18" s="1"/>
  <c r="L91" i="18" s="1"/>
  <c r="M91" i="18" s="1"/>
  <c r="N90" i="18"/>
  <c r="O91" i="18" l="1"/>
  <c r="S90" i="18"/>
  <c r="P91" i="18"/>
  <c r="Q91" i="18" s="1"/>
  <c r="R91" i="18" s="1"/>
  <c r="V88" i="18"/>
  <c r="W88" i="18" s="1"/>
  <c r="W87" i="18"/>
  <c r="V89" i="18"/>
  <c r="T90" i="18"/>
  <c r="U90" i="18"/>
  <c r="X89" i="18"/>
  <c r="J92" i="29"/>
  <c r="O91" i="29"/>
  <c r="K91" i="29"/>
  <c r="N91" i="29" s="1"/>
  <c r="Q89" i="29"/>
  <c r="R88" i="29"/>
  <c r="M89" i="29"/>
  <c r="L90" i="29"/>
  <c r="V87" i="29"/>
  <c r="W86" i="29"/>
  <c r="P90" i="29"/>
  <c r="S90" i="29" s="1"/>
  <c r="X88" i="29"/>
  <c r="T89" i="29"/>
  <c r="U89" i="29" s="1"/>
  <c r="W88" i="28"/>
  <c r="V89" i="28"/>
  <c r="S92" i="28"/>
  <c r="O93" i="28"/>
  <c r="R90" i="28"/>
  <c r="Q91" i="28"/>
  <c r="J94" i="28"/>
  <c r="X90" i="28"/>
  <c r="T91" i="28"/>
  <c r="L92" i="28"/>
  <c r="M91" i="28"/>
  <c r="K93" i="28"/>
  <c r="N93" i="28" s="1"/>
  <c r="J92" i="18"/>
  <c r="K92" i="18" s="1"/>
  <c r="L92" i="18" s="1"/>
  <c r="M92" i="18" s="1"/>
  <c r="N91" i="18"/>
  <c r="T91" i="18" l="1"/>
  <c r="X90" i="18"/>
  <c r="U91" i="18"/>
  <c r="V90" i="18"/>
  <c r="W90" i="18" s="1"/>
  <c r="W89" i="18"/>
  <c r="O92" i="18"/>
  <c r="P92" i="18" s="1"/>
  <c r="Q92" i="18" s="1"/>
  <c r="R92" i="18" s="1"/>
  <c r="S91" i="18"/>
  <c r="W87" i="29"/>
  <c r="V88" i="29"/>
  <c r="Q90" i="29"/>
  <c r="R89" i="29"/>
  <c r="M90" i="29"/>
  <c r="L91" i="29"/>
  <c r="J93" i="29"/>
  <c r="K93" i="29" s="1"/>
  <c r="O92" i="29"/>
  <c r="X89" i="29"/>
  <c r="T90" i="29"/>
  <c r="U90" i="29" s="1"/>
  <c r="P91" i="29"/>
  <c r="S91" i="29" s="1"/>
  <c r="K92" i="29"/>
  <c r="N92" i="29" s="1"/>
  <c r="M92" i="28"/>
  <c r="L93" i="28"/>
  <c r="J95" i="28"/>
  <c r="V90" i="28"/>
  <c r="W89" i="28"/>
  <c r="T92" i="28"/>
  <c r="O94" i="28"/>
  <c r="U91" i="28"/>
  <c r="X91" i="28" s="1"/>
  <c r="K94" i="28"/>
  <c r="N94" i="28" s="1"/>
  <c r="R91" i="28"/>
  <c r="Q92" i="28"/>
  <c r="P93" i="28"/>
  <c r="S93" i="28" s="1"/>
  <c r="J93" i="18"/>
  <c r="K93" i="18" s="1"/>
  <c r="L93" i="18" s="1"/>
  <c r="M93" i="18" s="1"/>
  <c r="N92" i="18"/>
  <c r="O93" i="18" l="1"/>
  <c r="S92" i="18"/>
  <c r="P93" i="18"/>
  <c r="Q93" i="18" s="1"/>
  <c r="V91" i="18"/>
  <c r="T92" i="18"/>
  <c r="U92" i="18"/>
  <c r="X91" i="18"/>
  <c r="O93" i="29"/>
  <c r="X90" i="29"/>
  <c r="T91" i="29"/>
  <c r="R90" i="29"/>
  <c r="Q91" i="29"/>
  <c r="P92" i="29"/>
  <c r="S92" i="29" s="1"/>
  <c r="L92" i="29"/>
  <c r="M91" i="29"/>
  <c r="W88" i="29"/>
  <c r="V89" i="29"/>
  <c r="N93" i="29"/>
  <c r="J94" i="29"/>
  <c r="T93" i="28"/>
  <c r="V91" i="28"/>
  <c r="W90" i="28"/>
  <c r="M93" i="28"/>
  <c r="L94" i="28"/>
  <c r="Q93" i="28"/>
  <c r="R92" i="28"/>
  <c r="O95" i="28"/>
  <c r="U92" i="28"/>
  <c r="X92" i="28" s="1"/>
  <c r="J96" i="28"/>
  <c r="P94" i="28"/>
  <c r="S94" i="28" s="1"/>
  <c r="K95" i="28"/>
  <c r="N95" i="28" s="1"/>
  <c r="J94" i="18"/>
  <c r="K94" i="18" s="1"/>
  <c r="L94" i="18" s="1"/>
  <c r="M94" i="18" s="1"/>
  <c r="N93" i="18"/>
  <c r="T93" i="18" l="1"/>
  <c r="U93" i="18"/>
  <c r="X92" i="18"/>
  <c r="V92" i="18"/>
  <c r="W92" i="18" s="1"/>
  <c r="W91" i="18"/>
  <c r="R93" i="18"/>
  <c r="O94" i="18"/>
  <c r="S93" i="18"/>
  <c r="J95" i="29"/>
  <c r="R91" i="29"/>
  <c r="Q92" i="29"/>
  <c r="O94" i="29"/>
  <c r="K94" i="29"/>
  <c r="N94" i="29" s="1"/>
  <c r="L93" i="29"/>
  <c r="M92" i="29"/>
  <c r="T92" i="29"/>
  <c r="U92" i="29" s="1"/>
  <c r="V90" i="29"/>
  <c r="W89" i="29"/>
  <c r="U91" i="29"/>
  <c r="X91" i="29" s="1"/>
  <c r="P93" i="29"/>
  <c r="S93" i="29" s="1"/>
  <c r="J97" i="28"/>
  <c r="O96" i="28"/>
  <c r="Q94" i="28"/>
  <c r="R93" i="28"/>
  <c r="W91" i="28"/>
  <c r="V92" i="28"/>
  <c r="K96" i="28"/>
  <c r="N96" i="28" s="1"/>
  <c r="P95" i="28"/>
  <c r="S95" i="28" s="1"/>
  <c r="L95" i="28"/>
  <c r="M94" i="28"/>
  <c r="T94" i="28"/>
  <c r="U93" i="28"/>
  <c r="X93" i="28" s="1"/>
  <c r="J95" i="18"/>
  <c r="N94" i="18"/>
  <c r="K95" i="18"/>
  <c r="L95" i="18" s="1"/>
  <c r="M95" i="18" s="1"/>
  <c r="O95" i="18" l="1"/>
  <c r="P95" i="18"/>
  <c r="V93" i="18"/>
  <c r="W93" i="18" s="1"/>
  <c r="P94" i="18"/>
  <c r="Q94" i="18" s="1"/>
  <c r="R94" i="18" s="1"/>
  <c r="T94" i="18"/>
  <c r="U94" i="18"/>
  <c r="V94" i="18" s="1"/>
  <c r="W94" i="18" s="1"/>
  <c r="X93" i="18"/>
  <c r="O95" i="29"/>
  <c r="V91" i="29"/>
  <c r="W90" i="29"/>
  <c r="P94" i="29"/>
  <c r="S94" i="29" s="1"/>
  <c r="J96" i="29"/>
  <c r="K96" i="29" s="1"/>
  <c r="X92" i="29"/>
  <c r="T93" i="29"/>
  <c r="U93" i="29" s="1"/>
  <c r="M93" i="29"/>
  <c r="L94" i="29"/>
  <c r="Q93" i="29"/>
  <c r="R92" i="29"/>
  <c r="K95" i="29"/>
  <c r="N95" i="29" s="1"/>
  <c r="V93" i="28"/>
  <c r="W92" i="28"/>
  <c r="O97" i="28"/>
  <c r="P97" i="28" s="1"/>
  <c r="J98" i="28"/>
  <c r="T95" i="28"/>
  <c r="L96" i="28"/>
  <c r="M95" i="28"/>
  <c r="K97" i="28"/>
  <c r="N97" i="28" s="1"/>
  <c r="U94" i="28"/>
  <c r="X94" i="28" s="1"/>
  <c r="P96" i="28"/>
  <c r="S96" i="28" s="1"/>
  <c r="R94" i="28"/>
  <c r="Q95" i="28"/>
  <c r="J96" i="18"/>
  <c r="N95" i="18"/>
  <c r="K96" i="18"/>
  <c r="L96" i="18" s="1"/>
  <c r="M96" i="18" s="1"/>
  <c r="T95" i="18" l="1"/>
  <c r="X94" i="18"/>
  <c r="U95" i="18"/>
  <c r="V95" i="18" s="1"/>
  <c r="Q95" i="18"/>
  <c r="R95" i="18" s="1"/>
  <c r="S94" i="18"/>
  <c r="O96" i="18"/>
  <c r="P96" i="18"/>
  <c r="Q96" i="18" s="1"/>
  <c r="R96" i="18" s="1"/>
  <c r="S95" i="18"/>
  <c r="X93" i="29"/>
  <c r="T94" i="29"/>
  <c r="W91" i="29"/>
  <c r="V92" i="29"/>
  <c r="Q94" i="29"/>
  <c r="R93" i="29"/>
  <c r="O96" i="29"/>
  <c r="P96" i="29" s="1"/>
  <c r="M94" i="29"/>
  <c r="L95" i="29"/>
  <c r="J97" i="29"/>
  <c r="N96" i="29"/>
  <c r="P95" i="29"/>
  <c r="S95" i="29" s="1"/>
  <c r="L97" i="28"/>
  <c r="M96" i="28"/>
  <c r="N98" i="28"/>
  <c r="J99" i="28"/>
  <c r="K99" i="28" s="1"/>
  <c r="T96" i="28"/>
  <c r="Q96" i="28"/>
  <c r="R95" i="28"/>
  <c r="K98" i="28"/>
  <c r="U95" i="28"/>
  <c r="X95" i="28" s="1"/>
  <c r="S97" i="28"/>
  <c r="O98" i="28"/>
  <c r="V94" i="28"/>
  <c r="W93" i="28"/>
  <c r="J97" i="18"/>
  <c r="N96" i="18"/>
  <c r="K97" i="18"/>
  <c r="L97" i="18" s="1"/>
  <c r="M97" i="18" s="1"/>
  <c r="O97" i="18" l="1"/>
  <c r="P97" i="18" s="1"/>
  <c r="Q97" i="18" s="1"/>
  <c r="R97" i="18" s="1"/>
  <c r="S96" i="18"/>
  <c r="W95" i="18"/>
  <c r="T96" i="18"/>
  <c r="U96" i="18"/>
  <c r="V96" i="18" s="1"/>
  <c r="X95" i="18"/>
  <c r="L96" i="29"/>
  <c r="M95" i="29"/>
  <c r="J98" i="29"/>
  <c r="K98" i="29" s="1"/>
  <c r="S96" i="29"/>
  <c r="O97" i="29"/>
  <c r="R94" i="29"/>
  <c r="Q95" i="29"/>
  <c r="T95" i="29"/>
  <c r="U95" i="29" s="1"/>
  <c r="K97" i="29"/>
  <c r="N97" i="29" s="1"/>
  <c r="W92" i="29"/>
  <c r="V93" i="29"/>
  <c r="U94" i="29"/>
  <c r="X94" i="29" s="1"/>
  <c r="W94" i="28"/>
  <c r="V95" i="28"/>
  <c r="T97" i="28"/>
  <c r="U97" i="28" s="1"/>
  <c r="S98" i="28"/>
  <c r="O99" i="28"/>
  <c r="P99" i="28" s="1"/>
  <c r="U96" i="28"/>
  <c r="X96" i="28" s="1"/>
  <c r="P98" i="28"/>
  <c r="Q97" i="28"/>
  <c r="R96" i="28"/>
  <c r="N99" i="28"/>
  <c r="J100" i="28"/>
  <c r="M97" i="28"/>
  <c r="L98" i="28"/>
  <c r="J98" i="18"/>
  <c r="K98" i="18" s="1"/>
  <c r="L98" i="18" s="1"/>
  <c r="M98" i="18" s="1"/>
  <c r="N97" i="18"/>
  <c r="W96" i="18" l="1"/>
  <c r="T97" i="18"/>
  <c r="U97" i="18"/>
  <c r="V97" i="18" s="1"/>
  <c r="X96" i="18"/>
  <c r="O98" i="18"/>
  <c r="P98" i="18" s="1"/>
  <c r="Q98" i="18" s="1"/>
  <c r="R98" i="18" s="1"/>
  <c r="S97" i="18"/>
  <c r="V94" i="29"/>
  <c r="W93" i="29"/>
  <c r="O98" i="29"/>
  <c r="R95" i="29"/>
  <c r="Q96" i="29"/>
  <c r="P97" i="29"/>
  <c r="S97" i="29" s="1"/>
  <c r="X95" i="29"/>
  <c r="T96" i="29"/>
  <c r="N98" i="29"/>
  <c r="J99" i="29"/>
  <c r="K99" i="29" s="1"/>
  <c r="L97" i="29"/>
  <c r="M96" i="29"/>
  <c r="S99" i="28"/>
  <c r="O100" i="28"/>
  <c r="J101" i="28"/>
  <c r="W95" i="28"/>
  <c r="V96" i="28"/>
  <c r="R97" i="28"/>
  <c r="Q98" i="28"/>
  <c r="M98" i="28"/>
  <c r="L99" i="28"/>
  <c r="K100" i="28"/>
  <c r="N100" i="28" s="1"/>
  <c r="X97" i="28"/>
  <c r="T98" i="28"/>
  <c r="J99" i="18"/>
  <c r="K99" i="18" s="1"/>
  <c r="L99" i="18" s="1"/>
  <c r="M99" i="18" s="1"/>
  <c r="N98" i="18"/>
  <c r="W97" i="18" l="1"/>
  <c r="O99" i="18"/>
  <c r="P99" i="18"/>
  <c r="Q99" i="18" s="1"/>
  <c r="R99" i="18" s="1"/>
  <c r="S98" i="18"/>
  <c r="T98" i="18"/>
  <c r="X97" i="18"/>
  <c r="U98" i="18"/>
  <c r="V98" i="18" s="1"/>
  <c r="M97" i="29"/>
  <c r="L98" i="29"/>
  <c r="N99" i="29"/>
  <c r="J100" i="29"/>
  <c r="K100" i="29" s="1"/>
  <c r="O99" i="29"/>
  <c r="P99" i="29" s="1"/>
  <c r="T97" i="29"/>
  <c r="Q97" i="29"/>
  <c r="R96" i="29"/>
  <c r="P98" i="29"/>
  <c r="S98" i="29" s="1"/>
  <c r="U96" i="29"/>
  <c r="X96" i="29" s="1"/>
  <c r="V95" i="29"/>
  <c r="W94" i="29"/>
  <c r="T99" i="28"/>
  <c r="L100" i="28"/>
  <c r="M99" i="28"/>
  <c r="W96" i="28"/>
  <c r="V97" i="28"/>
  <c r="J102" i="28"/>
  <c r="U98" i="28"/>
  <c r="X98" i="28" s="1"/>
  <c r="R98" i="28"/>
  <c r="Q99" i="28"/>
  <c r="O101" i="28"/>
  <c r="K101" i="28"/>
  <c r="N101" i="28" s="1"/>
  <c r="P100" i="28"/>
  <c r="S100" i="28" s="1"/>
  <c r="J100" i="18"/>
  <c r="N99" i="18"/>
  <c r="W98" i="18" l="1"/>
  <c r="T99" i="18"/>
  <c r="X98" i="18"/>
  <c r="U99" i="18"/>
  <c r="X99" i="18" s="1"/>
  <c r="O100" i="18"/>
  <c r="S99" i="18"/>
  <c r="P100" i="18"/>
  <c r="Q100" i="18" s="1"/>
  <c r="R100" i="18" s="1"/>
  <c r="W95" i="29"/>
  <c r="V96" i="29"/>
  <c r="Q98" i="29"/>
  <c r="R97" i="29"/>
  <c r="S99" i="29"/>
  <c r="O100" i="29"/>
  <c r="P100" i="29" s="1"/>
  <c r="T98" i="29"/>
  <c r="U98" i="29" s="1"/>
  <c r="M98" i="29"/>
  <c r="L99" i="29"/>
  <c r="U97" i="29"/>
  <c r="X97" i="29" s="1"/>
  <c r="N100" i="29"/>
  <c r="J101" i="29"/>
  <c r="M100" i="28"/>
  <c r="L101" i="28"/>
  <c r="S101" i="28"/>
  <c r="O102" i="28"/>
  <c r="P102" i="28" s="1"/>
  <c r="T100" i="28"/>
  <c r="U100" i="28" s="1"/>
  <c r="P101" i="28"/>
  <c r="J103" i="28"/>
  <c r="V98" i="28"/>
  <c r="W97" i="28"/>
  <c r="Q100" i="28"/>
  <c r="R99" i="28"/>
  <c r="K102" i="28"/>
  <c r="N102" i="28" s="1"/>
  <c r="U99" i="28"/>
  <c r="X99" i="28" s="1"/>
  <c r="J101" i="18"/>
  <c r="K101" i="18" s="1"/>
  <c r="K100" i="18"/>
  <c r="L100" i="18" s="1"/>
  <c r="O101" i="18" l="1"/>
  <c r="P101" i="18"/>
  <c r="Q101" i="18" s="1"/>
  <c r="R101" i="18" s="1"/>
  <c r="S100" i="18"/>
  <c r="T100" i="18"/>
  <c r="U100" i="18" s="1"/>
  <c r="V99" i="18"/>
  <c r="J102" i="29"/>
  <c r="L100" i="29"/>
  <c r="M99" i="29"/>
  <c r="K101" i="29"/>
  <c r="N101" i="29" s="1"/>
  <c r="S100" i="29"/>
  <c r="O101" i="29"/>
  <c r="P101" i="29" s="1"/>
  <c r="R98" i="29"/>
  <c r="Q99" i="29"/>
  <c r="X98" i="29"/>
  <c r="T99" i="29"/>
  <c r="U99" i="29" s="1"/>
  <c r="W96" i="29"/>
  <c r="V97" i="29"/>
  <c r="Q101" i="28"/>
  <c r="R100" i="28"/>
  <c r="J104" i="28"/>
  <c r="K104" i="28" s="1"/>
  <c r="X100" i="28"/>
  <c r="T101" i="28"/>
  <c r="U101" i="28" s="1"/>
  <c r="K103" i="28"/>
  <c r="N103" i="28" s="1"/>
  <c r="M101" i="28"/>
  <c r="L102" i="28"/>
  <c r="V99" i="28"/>
  <c r="W98" i="28"/>
  <c r="S102" i="28"/>
  <c r="O103" i="28"/>
  <c r="P103" i="28" s="1"/>
  <c r="L101" i="18"/>
  <c r="M101" i="18" s="1"/>
  <c r="M100" i="18"/>
  <c r="N100" i="18"/>
  <c r="J102" i="18"/>
  <c r="K102" i="18" s="1"/>
  <c r="N101" i="18"/>
  <c r="L102" i="18" l="1"/>
  <c r="M102" i="18" s="1"/>
  <c r="V100" i="18"/>
  <c r="W99" i="18"/>
  <c r="T101" i="18"/>
  <c r="U101" i="18" s="1"/>
  <c r="X100" i="18"/>
  <c r="O102" i="18"/>
  <c r="P102" i="18" s="1"/>
  <c r="Q102" i="18" s="1"/>
  <c r="R102" i="18" s="1"/>
  <c r="S101" i="18"/>
  <c r="V98" i="29"/>
  <c r="W97" i="29"/>
  <c r="L101" i="29"/>
  <c r="M100" i="29"/>
  <c r="R99" i="29"/>
  <c r="Q100" i="29"/>
  <c r="J103" i="29"/>
  <c r="K103" i="29" s="1"/>
  <c r="X99" i="29"/>
  <c r="T100" i="29"/>
  <c r="S101" i="29"/>
  <c r="O102" i="29"/>
  <c r="K102" i="29"/>
  <c r="N102" i="29" s="1"/>
  <c r="S103" i="28"/>
  <c r="O104" i="28"/>
  <c r="W99" i="28"/>
  <c r="V100" i="28"/>
  <c r="X101" i="28"/>
  <c r="T102" i="28"/>
  <c r="U102" i="28" s="1"/>
  <c r="L103" i="28"/>
  <c r="M102" i="28"/>
  <c r="N104" i="28"/>
  <c r="J105" i="28"/>
  <c r="K105" i="28" s="1"/>
  <c r="Q102" i="28"/>
  <c r="R101" i="28"/>
  <c r="J103" i="18"/>
  <c r="K103" i="18" s="1"/>
  <c r="L103" i="18" s="1"/>
  <c r="M103" i="18" s="1"/>
  <c r="N102" i="18"/>
  <c r="O103" i="18" l="1"/>
  <c r="S102" i="18"/>
  <c r="P103" i="18"/>
  <c r="Q103" i="18" s="1"/>
  <c r="R103" i="18" s="1"/>
  <c r="T102" i="18"/>
  <c r="X101" i="18"/>
  <c r="U102" i="18"/>
  <c r="V101" i="18"/>
  <c r="W100" i="18"/>
  <c r="T101" i="29"/>
  <c r="O103" i="29"/>
  <c r="P103" i="29" s="1"/>
  <c r="M101" i="29"/>
  <c r="L102" i="29"/>
  <c r="P102" i="29"/>
  <c r="S102" i="29" s="1"/>
  <c r="U100" i="29"/>
  <c r="X100" i="29" s="1"/>
  <c r="Q101" i="29"/>
  <c r="R100" i="29"/>
  <c r="N103" i="29"/>
  <c r="J104" i="29"/>
  <c r="V99" i="29"/>
  <c r="W98" i="29"/>
  <c r="X102" i="28"/>
  <c r="T103" i="28"/>
  <c r="R102" i="28"/>
  <c r="Q103" i="28"/>
  <c r="O105" i="28"/>
  <c r="P105" i="28" s="1"/>
  <c r="N105" i="28"/>
  <c r="J106" i="28"/>
  <c r="L104" i="28"/>
  <c r="M103" i="28"/>
  <c r="W100" i="28"/>
  <c r="V101" i="28"/>
  <c r="P104" i="28"/>
  <c r="S104" i="28" s="1"/>
  <c r="J104" i="18"/>
  <c r="N103" i="18"/>
  <c r="K104" i="18"/>
  <c r="L104" i="18" s="1"/>
  <c r="M104" i="18" s="1"/>
  <c r="V102" i="18" l="1"/>
  <c r="W102" i="18" s="1"/>
  <c r="W101" i="18"/>
  <c r="T103" i="18"/>
  <c r="U103" i="18" s="1"/>
  <c r="V103" i="18" s="1"/>
  <c r="X102" i="18"/>
  <c r="O104" i="18"/>
  <c r="S103" i="18"/>
  <c r="P104" i="18"/>
  <c r="Q104" i="18" s="1"/>
  <c r="R104" i="18" s="1"/>
  <c r="J105" i="29"/>
  <c r="K105" i="29" s="1"/>
  <c r="W99" i="29"/>
  <c r="V100" i="29"/>
  <c r="M102" i="29"/>
  <c r="L103" i="29"/>
  <c r="Q102" i="29"/>
  <c r="R101" i="29"/>
  <c r="T102" i="29"/>
  <c r="S103" i="29"/>
  <c r="O104" i="29"/>
  <c r="P104" i="29" s="1"/>
  <c r="K104" i="29"/>
  <c r="N104" i="29" s="1"/>
  <c r="U101" i="29"/>
  <c r="X101" i="29" s="1"/>
  <c r="M104" i="28"/>
  <c r="L105" i="28"/>
  <c r="S105" i="28"/>
  <c r="O106" i="28"/>
  <c r="P106" i="28" s="1"/>
  <c r="J107" i="28"/>
  <c r="T104" i="28"/>
  <c r="U103" i="28"/>
  <c r="X103" i="28" s="1"/>
  <c r="V102" i="28"/>
  <c r="W101" i="28"/>
  <c r="K106" i="28"/>
  <c r="N106" i="28" s="1"/>
  <c r="Q104" i="28"/>
  <c r="R103" i="28"/>
  <c r="J105" i="18"/>
  <c r="K105" i="18" s="1"/>
  <c r="L105" i="18" s="1"/>
  <c r="M105" i="18" s="1"/>
  <c r="N104" i="18"/>
  <c r="W103" i="18" l="1"/>
  <c r="O105" i="18"/>
  <c r="S104" i="18"/>
  <c r="P105" i="18"/>
  <c r="Q105" i="18" s="1"/>
  <c r="R105" i="18" s="1"/>
  <c r="T104" i="18"/>
  <c r="U104" i="18"/>
  <c r="V104" i="18" s="1"/>
  <c r="W104" i="18" s="1"/>
  <c r="X103" i="18"/>
  <c r="T103" i="29"/>
  <c r="R102" i="29"/>
  <c r="Q103" i="29"/>
  <c r="S104" i="29"/>
  <c r="O105" i="29"/>
  <c r="L104" i="29"/>
  <c r="M103" i="29"/>
  <c r="U102" i="29"/>
  <c r="X102" i="29" s="1"/>
  <c r="N105" i="29"/>
  <c r="J106" i="29"/>
  <c r="W100" i="29"/>
  <c r="V101" i="29"/>
  <c r="T105" i="28"/>
  <c r="Q105" i="28"/>
  <c r="R104" i="28"/>
  <c r="J108" i="28"/>
  <c r="K108" i="28" s="1"/>
  <c r="U104" i="28"/>
  <c r="X104" i="28" s="1"/>
  <c r="K107" i="28"/>
  <c r="N107" i="28" s="1"/>
  <c r="M105" i="28"/>
  <c r="L106" i="28"/>
  <c r="V103" i="28"/>
  <c r="W102" i="28"/>
  <c r="S106" i="28"/>
  <c r="O107" i="28"/>
  <c r="P107" i="28" s="1"/>
  <c r="J106" i="18"/>
  <c r="N105" i="18"/>
  <c r="K106" i="18"/>
  <c r="L106" i="18" s="1"/>
  <c r="M106" i="18" s="1"/>
  <c r="T105" i="18" l="1"/>
  <c r="U105" i="18"/>
  <c r="V105" i="18" s="1"/>
  <c r="W105" i="18" s="1"/>
  <c r="X104" i="18"/>
  <c r="O106" i="18"/>
  <c r="S105" i="18"/>
  <c r="P106" i="18"/>
  <c r="Q106" i="18" s="1"/>
  <c r="R106" i="18" s="1"/>
  <c r="O106" i="29"/>
  <c r="P106" i="29" s="1"/>
  <c r="T104" i="29"/>
  <c r="U104" i="29" s="1"/>
  <c r="J107" i="29"/>
  <c r="P105" i="29"/>
  <c r="S105" i="29" s="1"/>
  <c r="V102" i="29"/>
  <c r="W101" i="29"/>
  <c r="K106" i="29"/>
  <c r="N106" i="29" s="1"/>
  <c r="L105" i="29"/>
  <c r="M104" i="29"/>
  <c r="R103" i="29"/>
  <c r="Q104" i="29"/>
  <c r="U103" i="29"/>
  <c r="X103" i="29" s="1"/>
  <c r="L107" i="28"/>
  <c r="M106" i="28"/>
  <c r="N108" i="28"/>
  <c r="J109" i="28"/>
  <c r="K109" i="28" s="1"/>
  <c r="Q106" i="28"/>
  <c r="R105" i="28"/>
  <c r="T106" i="28"/>
  <c r="U106" i="28" s="1"/>
  <c r="S107" i="28"/>
  <c r="O108" i="28"/>
  <c r="P108" i="28" s="1"/>
  <c r="W103" i="28"/>
  <c r="V104" i="28"/>
  <c r="U105" i="28"/>
  <c r="X105" i="28" s="1"/>
  <c r="J107" i="18"/>
  <c r="K107" i="18" s="1"/>
  <c r="L107" i="18" s="1"/>
  <c r="M107" i="18" s="1"/>
  <c r="N106" i="18"/>
  <c r="O107" i="18" l="1"/>
  <c r="S106" i="18"/>
  <c r="P107" i="18"/>
  <c r="Q107" i="18" s="1"/>
  <c r="R107" i="18" s="1"/>
  <c r="T106" i="18"/>
  <c r="U106" i="18" s="1"/>
  <c r="V106" i="18" s="1"/>
  <c r="W106" i="18" s="1"/>
  <c r="X105" i="18"/>
  <c r="M105" i="29"/>
  <c r="L106" i="29"/>
  <c r="Q105" i="29"/>
  <c r="R104" i="29"/>
  <c r="J108" i="29"/>
  <c r="V103" i="29"/>
  <c r="W102" i="29"/>
  <c r="K107" i="29"/>
  <c r="N107" i="29" s="1"/>
  <c r="S106" i="29"/>
  <c r="O107" i="29"/>
  <c r="P107" i="29" s="1"/>
  <c r="X104" i="29"/>
  <c r="T105" i="29"/>
  <c r="W104" i="28"/>
  <c r="V105" i="28"/>
  <c r="X106" i="28"/>
  <c r="T107" i="28"/>
  <c r="U107" i="28" s="1"/>
  <c r="R106" i="28"/>
  <c r="Q107" i="28"/>
  <c r="S108" i="28"/>
  <c r="O109" i="28"/>
  <c r="P109" i="28" s="1"/>
  <c r="N109" i="28"/>
  <c r="J110" i="28"/>
  <c r="K110" i="28" s="1"/>
  <c r="L108" i="28"/>
  <c r="M107" i="28"/>
  <c r="J108" i="18"/>
  <c r="K108" i="18" s="1"/>
  <c r="L108" i="18" s="1"/>
  <c r="M108" i="18" s="1"/>
  <c r="N107" i="18"/>
  <c r="T107" i="18" l="1"/>
  <c r="U107" i="18"/>
  <c r="V107" i="18" s="1"/>
  <c r="W107" i="18" s="1"/>
  <c r="X106" i="18"/>
  <c r="O108" i="18"/>
  <c r="P108" i="18" s="1"/>
  <c r="Q108" i="18" s="1"/>
  <c r="S107" i="18"/>
  <c r="T106" i="29"/>
  <c r="J109" i="29"/>
  <c r="Q106" i="29"/>
  <c r="R105" i="29"/>
  <c r="W103" i="29"/>
  <c r="V104" i="29"/>
  <c r="U105" i="29"/>
  <c r="X105" i="29" s="1"/>
  <c r="M106" i="29"/>
  <c r="L107" i="29"/>
  <c r="S107" i="29"/>
  <c r="O108" i="29"/>
  <c r="K108" i="29"/>
  <c r="N108" i="29" s="1"/>
  <c r="L109" i="28"/>
  <c r="M108" i="28"/>
  <c r="S109" i="28"/>
  <c r="O110" i="28"/>
  <c r="P110" i="28" s="1"/>
  <c r="V106" i="28"/>
  <c r="W105" i="28"/>
  <c r="R107" i="28"/>
  <c r="Q108" i="28"/>
  <c r="N110" i="28"/>
  <c r="J111" i="28"/>
  <c r="X107" i="28"/>
  <c r="T108" i="28"/>
  <c r="J109" i="18"/>
  <c r="K109" i="18"/>
  <c r="L109" i="18" s="1"/>
  <c r="M109" i="18" s="1"/>
  <c r="N108" i="18"/>
  <c r="R108" i="18" l="1"/>
  <c r="O109" i="18"/>
  <c r="P109" i="18"/>
  <c r="Q109" i="18" s="1"/>
  <c r="R109" i="18" s="1"/>
  <c r="S108" i="18"/>
  <c r="T108" i="18"/>
  <c r="X107" i="18"/>
  <c r="U108" i="18"/>
  <c r="V108" i="18" s="1"/>
  <c r="W108" i="18" s="1"/>
  <c r="R106" i="29"/>
  <c r="Q107" i="29"/>
  <c r="T107" i="29"/>
  <c r="U107" i="29" s="1"/>
  <c r="O109" i="29"/>
  <c r="P108" i="29"/>
  <c r="S108" i="29" s="1"/>
  <c r="W104" i="29"/>
  <c r="V105" i="29"/>
  <c r="J110" i="29"/>
  <c r="K110" i="29" s="1"/>
  <c r="L108" i="29"/>
  <c r="M107" i="29"/>
  <c r="K109" i="29"/>
  <c r="N109" i="29" s="1"/>
  <c r="U106" i="29"/>
  <c r="X106" i="29" s="1"/>
  <c r="J112" i="28"/>
  <c r="T109" i="28"/>
  <c r="U109" i="28" s="1"/>
  <c r="K111" i="28"/>
  <c r="N111" i="28" s="1"/>
  <c r="W106" i="28"/>
  <c r="V107" i="28"/>
  <c r="U108" i="28"/>
  <c r="X108" i="28" s="1"/>
  <c r="Q109" i="28"/>
  <c r="R108" i="28"/>
  <c r="S110" i="28"/>
  <c r="O111" i="28"/>
  <c r="M109" i="28"/>
  <c r="L110" i="28"/>
  <c r="J110" i="18"/>
  <c r="K110" i="18" s="1"/>
  <c r="L110" i="18" s="1"/>
  <c r="M110" i="18" s="1"/>
  <c r="N109" i="18"/>
  <c r="T109" i="18" l="1"/>
  <c r="X108" i="18"/>
  <c r="U109" i="18"/>
  <c r="V109" i="18" s="1"/>
  <c r="W109" i="18" s="1"/>
  <c r="O110" i="18"/>
  <c r="S109" i="18"/>
  <c r="P110" i="18"/>
  <c r="Q110" i="18" s="1"/>
  <c r="R110" i="18" s="1"/>
  <c r="O110" i="29"/>
  <c r="L109" i="29"/>
  <c r="M108" i="29"/>
  <c r="V106" i="29"/>
  <c r="W105" i="29"/>
  <c r="N110" i="29"/>
  <c r="J111" i="29"/>
  <c r="K111" i="29" s="1"/>
  <c r="P109" i="29"/>
  <c r="S109" i="29" s="1"/>
  <c r="R107" i="29"/>
  <c r="Q108" i="29"/>
  <c r="X107" i="29"/>
  <c r="T108" i="29"/>
  <c r="O112" i="28"/>
  <c r="X109" i="28"/>
  <c r="T110" i="28"/>
  <c r="U110" i="28" s="1"/>
  <c r="R109" i="28"/>
  <c r="Q110" i="28"/>
  <c r="J113" i="28"/>
  <c r="M110" i="28"/>
  <c r="L111" i="28"/>
  <c r="P111" i="28"/>
  <c r="S111" i="28" s="1"/>
  <c r="W107" i="28"/>
  <c r="V108" i="28"/>
  <c r="K112" i="28"/>
  <c r="N112" i="28" s="1"/>
  <c r="J111" i="18"/>
  <c r="K111" i="18" s="1"/>
  <c r="L111" i="18" s="1"/>
  <c r="M111" i="18" s="1"/>
  <c r="N110" i="18"/>
  <c r="O111" i="18" l="1"/>
  <c r="S110" i="18"/>
  <c r="P111" i="18"/>
  <c r="Q111" i="18" s="1"/>
  <c r="R111" i="18" s="1"/>
  <c r="T110" i="18"/>
  <c r="U110" i="18" s="1"/>
  <c r="V110" i="18" s="1"/>
  <c r="W110" i="18" s="1"/>
  <c r="X109" i="18"/>
  <c r="L110" i="29"/>
  <c r="M109" i="29"/>
  <c r="O111" i="29"/>
  <c r="P111" i="29" s="1"/>
  <c r="T109" i="29"/>
  <c r="U108" i="29"/>
  <c r="X108" i="29" s="1"/>
  <c r="J112" i="29"/>
  <c r="K112" i="29" s="1"/>
  <c r="N111" i="29"/>
  <c r="V107" i="29"/>
  <c r="W106" i="29"/>
  <c r="Q109" i="29"/>
  <c r="R108" i="29"/>
  <c r="P110" i="29"/>
  <c r="S110" i="29" s="1"/>
  <c r="V109" i="28"/>
  <c r="W108" i="28"/>
  <c r="R110" i="28"/>
  <c r="Q111" i="28"/>
  <c r="X110" i="28"/>
  <c r="T111" i="28"/>
  <c r="J114" i="28"/>
  <c r="O113" i="28"/>
  <c r="L112" i="28"/>
  <c r="M111" i="28"/>
  <c r="K113" i="28"/>
  <c r="N113" i="28" s="1"/>
  <c r="P112" i="28"/>
  <c r="S112" i="28" s="1"/>
  <c r="J112" i="18"/>
  <c r="K112" i="18" s="1"/>
  <c r="L112" i="18" s="1"/>
  <c r="M112" i="18" s="1"/>
  <c r="N111" i="18"/>
  <c r="T111" i="18" l="1"/>
  <c r="X110" i="18"/>
  <c r="U111" i="18"/>
  <c r="V111" i="18" s="1"/>
  <c r="W111" i="18" s="1"/>
  <c r="O112" i="18"/>
  <c r="P112" i="18" s="1"/>
  <c r="Q112" i="18" s="1"/>
  <c r="R112" i="18" s="1"/>
  <c r="S111" i="18"/>
  <c r="Q110" i="29"/>
  <c r="R109" i="29"/>
  <c r="T110" i="29"/>
  <c r="U110" i="29" s="1"/>
  <c r="N112" i="29"/>
  <c r="J113" i="29"/>
  <c r="U109" i="29"/>
  <c r="X109" i="29" s="1"/>
  <c r="W107" i="29"/>
  <c r="V108" i="29"/>
  <c r="S111" i="29"/>
  <c r="O112" i="29"/>
  <c r="P112" i="29" s="1"/>
  <c r="L111" i="29"/>
  <c r="M110" i="29"/>
  <c r="O114" i="28"/>
  <c r="P114" i="28" s="1"/>
  <c r="Q112" i="28"/>
  <c r="R111" i="28"/>
  <c r="T112" i="28"/>
  <c r="J115" i="28"/>
  <c r="L113" i="28"/>
  <c r="M112" i="28"/>
  <c r="P113" i="28"/>
  <c r="S113" i="28" s="1"/>
  <c r="K114" i="28"/>
  <c r="N114" i="28" s="1"/>
  <c r="U111" i="28"/>
  <c r="X111" i="28" s="1"/>
  <c r="V110" i="28"/>
  <c r="W109" i="28"/>
  <c r="J113" i="18"/>
  <c r="N112" i="18"/>
  <c r="K113" i="18"/>
  <c r="L113" i="18" s="1"/>
  <c r="M113" i="18" s="1"/>
  <c r="O113" i="18" l="1"/>
  <c r="S112" i="18"/>
  <c r="P113" i="18"/>
  <c r="Q113" i="18" s="1"/>
  <c r="R113" i="18" s="1"/>
  <c r="T112" i="18"/>
  <c r="X111" i="18"/>
  <c r="U112" i="18"/>
  <c r="V112" i="18" s="1"/>
  <c r="L112" i="29"/>
  <c r="M111" i="29"/>
  <c r="W108" i="29"/>
  <c r="V109" i="29"/>
  <c r="J114" i="29"/>
  <c r="S112" i="29"/>
  <c r="O113" i="29"/>
  <c r="P113" i="29" s="1"/>
  <c r="K113" i="29"/>
  <c r="N113" i="29" s="1"/>
  <c r="X110" i="29"/>
  <c r="T111" i="29"/>
  <c r="U111" i="29" s="1"/>
  <c r="R110" i="29"/>
  <c r="Q111" i="29"/>
  <c r="J116" i="28"/>
  <c r="M113" i="28"/>
  <c r="L114" i="28"/>
  <c r="T113" i="28"/>
  <c r="Q113" i="28"/>
  <c r="R112" i="28"/>
  <c r="U112" i="28"/>
  <c r="X112" i="28" s="1"/>
  <c r="S114" i="28"/>
  <c r="O115" i="28"/>
  <c r="P115" i="28" s="1"/>
  <c r="W110" i="28"/>
  <c r="V111" i="28"/>
  <c r="K115" i="28"/>
  <c r="N115" i="28" s="1"/>
  <c r="J114" i="18"/>
  <c r="K114" i="18" s="1"/>
  <c r="L114" i="18" s="1"/>
  <c r="M114" i="18" s="1"/>
  <c r="N113" i="18"/>
  <c r="W112" i="18" l="1"/>
  <c r="T113" i="18"/>
  <c r="U113" i="18"/>
  <c r="V113" i="18" s="1"/>
  <c r="W113" i="18" s="1"/>
  <c r="X112" i="18"/>
  <c r="O114" i="18"/>
  <c r="S113" i="18"/>
  <c r="P114" i="18"/>
  <c r="Q114" i="18" s="1"/>
  <c r="R114" i="18" s="1"/>
  <c r="J115" i="29"/>
  <c r="Q112" i="29"/>
  <c r="R111" i="29"/>
  <c r="V110" i="29"/>
  <c r="W109" i="29"/>
  <c r="X111" i="29"/>
  <c r="T112" i="29"/>
  <c r="U112" i="29" s="1"/>
  <c r="S113" i="29"/>
  <c r="O114" i="29"/>
  <c r="P114" i="29" s="1"/>
  <c r="K114" i="29"/>
  <c r="N114" i="29" s="1"/>
  <c r="M112" i="29"/>
  <c r="L113" i="29"/>
  <c r="W111" i="28"/>
  <c r="V112" i="28"/>
  <c r="X113" i="28"/>
  <c r="T114" i="28"/>
  <c r="U114" i="28" s="1"/>
  <c r="J117" i="28"/>
  <c r="K117" i="28" s="1"/>
  <c r="U113" i="28"/>
  <c r="S115" i="28"/>
  <c r="O116" i="28"/>
  <c r="R113" i="28"/>
  <c r="Q114" i="28"/>
  <c r="L115" i="28"/>
  <c r="M114" i="28"/>
  <c r="K116" i="28"/>
  <c r="N116" i="28" s="1"/>
  <c r="J115" i="18"/>
  <c r="N114" i="18"/>
  <c r="K115" i="18"/>
  <c r="L115" i="18" s="1"/>
  <c r="M115" i="18" s="1"/>
  <c r="O115" i="18" l="1"/>
  <c r="P115" i="18" s="1"/>
  <c r="Q115" i="18" s="1"/>
  <c r="R115" i="18" s="1"/>
  <c r="S114" i="18"/>
  <c r="T114" i="18"/>
  <c r="X113" i="18"/>
  <c r="U114" i="18"/>
  <c r="V114" i="18" s="1"/>
  <c r="W114" i="18" s="1"/>
  <c r="J116" i="29"/>
  <c r="K116" i="29" s="1"/>
  <c r="M113" i="29"/>
  <c r="L114" i="29"/>
  <c r="Q113" i="29"/>
  <c r="R112" i="29"/>
  <c r="X112" i="29"/>
  <c r="T113" i="29"/>
  <c r="W110" i="29"/>
  <c r="V111" i="29"/>
  <c r="P115" i="29"/>
  <c r="S114" i="29"/>
  <c r="O115" i="29"/>
  <c r="K115" i="29"/>
  <c r="N115" i="29" s="1"/>
  <c r="O117" i="28"/>
  <c r="P117" i="28" s="1"/>
  <c r="L116" i="28"/>
  <c r="M115" i="28"/>
  <c r="R114" i="28"/>
  <c r="Q115" i="28"/>
  <c r="P116" i="28"/>
  <c r="S116" i="28" s="1"/>
  <c r="N117" i="28"/>
  <c r="J118" i="28"/>
  <c r="V113" i="28"/>
  <c r="W112" i="28"/>
  <c r="X114" i="28"/>
  <c r="T115" i="28"/>
  <c r="U115" i="28" s="1"/>
  <c r="J116" i="18"/>
  <c r="K116" i="18" s="1"/>
  <c r="L116" i="18" s="1"/>
  <c r="M116" i="18" s="1"/>
  <c r="N115" i="18"/>
  <c r="T115" i="18" l="1"/>
  <c r="X114" i="18"/>
  <c r="U115" i="18"/>
  <c r="V115" i="18" s="1"/>
  <c r="O116" i="18"/>
  <c r="P116" i="18" s="1"/>
  <c r="Q116" i="18" s="1"/>
  <c r="R116" i="18" s="1"/>
  <c r="S115" i="18"/>
  <c r="T114" i="29"/>
  <c r="R113" i="29"/>
  <c r="Q114" i="29"/>
  <c r="L115" i="29"/>
  <c r="M114" i="29"/>
  <c r="W111" i="29"/>
  <c r="V112" i="29"/>
  <c r="U113" i="29"/>
  <c r="X113" i="29" s="1"/>
  <c r="S115" i="29"/>
  <c r="O116" i="29"/>
  <c r="P116" i="29" s="1"/>
  <c r="N116" i="29"/>
  <c r="J117" i="29"/>
  <c r="K117" i="29" s="1"/>
  <c r="X115" i="28"/>
  <c r="T116" i="28"/>
  <c r="V114" i="28"/>
  <c r="W113" i="28"/>
  <c r="M116" i="28"/>
  <c r="L117" i="28"/>
  <c r="J119" i="28"/>
  <c r="K119" i="28" s="1"/>
  <c r="Q116" i="28"/>
  <c r="R115" i="28"/>
  <c r="K118" i="28"/>
  <c r="N118" i="28" s="1"/>
  <c r="S117" i="28"/>
  <c r="O118" i="28"/>
  <c r="J117" i="18"/>
  <c r="K117" i="18"/>
  <c r="L117" i="18" s="1"/>
  <c r="M117" i="18" s="1"/>
  <c r="N116" i="18"/>
  <c r="O117" i="18" l="1"/>
  <c r="S116" i="18"/>
  <c r="P117" i="18"/>
  <c r="Q117" i="18" s="1"/>
  <c r="R117" i="18" s="1"/>
  <c r="W115" i="18"/>
  <c r="T116" i="18"/>
  <c r="U116" i="18"/>
  <c r="V116" i="18" s="1"/>
  <c r="W116" i="18" s="1"/>
  <c r="X115" i="18"/>
  <c r="N117" i="29"/>
  <c r="J118" i="29"/>
  <c r="K118" i="29" s="1"/>
  <c r="L116" i="29"/>
  <c r="M115" i="29"/>
  <c r="T115" i="29"/>
  <c r="S116" i="29"/>
  <c r="O117" i="29"/>
  <c r="P117" i="29" s="1"/>
  <c r="V113" i="29"/>
  <c r="W112" i="29"/>
  <c r="R114" i="29"/>
  <c r="Q115" i="29"/>
  <c r="U114" i="29"/>
  <c r="X114" i="29" s="1"/>
  <c r="O119" i="28"/>
  <c r="V115" i="28"/>
  <c r="W114" i="28"/>
  <c r="M117" i="28"/>
  <c r="L118" i="28"/>
  <c r="P118" i="28"/>
  <c r="S118" i="28" s="1"/>
  <c r="N119" i="28"/>
  <c r="J120" i="28"/>
  <c r="Q117" i="28"/>
  <c r="R116" i="28"/>
  <c r="T117" i="28"/>
  <c r="U116" i="28"/>
  <c r="X116" i="28" s="1"/>
  <c r="J118" i="18"/>
  <c r="K118" i="18" s="1"/>
  <c r="L118" i="18" s="1"/>
  <c r="M118" i="18" s="1"/>
  <c r="N117" i="18"/>
  <c r="T117" i="18" l="1"/>
  <c r="U117" i="18"/>
  <c r="V117" i="18" s="1"/>
  <c r="W117" i="18" s="1"/>
  <c r="X116" i="18"/>
  <c r="O118" i="18"/>
  <c r="S117" i="18"/>
  <c r="P118" i="18"/>
  <c r="Q118" i="18" s="1"/>
  <c r="R118" i="18" s="1"/>
  <c r="V114" i="29"/>
  <c r="W113" i="29"/>
  <c r="T116" i="29"/>
  <c r="U116" i="29" s="1"/>
  <c r="M116" i="29"/>
  <c r="L117" i="29"/>
  <c r="Q116" i="29"/>
  <c r="R115" i="29"/>
  <c r="S117" i="29"/>
  <c r="O118" i="29"/>
  <c r="P118" i="29" s="1"/>
  <c r="U115" i="29"/>
  <c r="X115" i="29" s="1"/>
  <c r="N118" i="29"/>
  <c r="J119" i="29"/>
  <c r="J121" i="28"/>
  <c r="T118" i="28"/>
  <c r="U118" i="28" s="1"/>
  <c r="Q118" i="28"/>
  <c r="R117" i="28"/>
  <c r="W115" i="28"/>
  <c r="V116" i="28"/>
  <c r="O120" i="28"/>
  <c r="P120" i="28" s="1"/>
  <c r="U117" i="28"/>
  <c r="X117" i="28" s="1"/>
  <c r="K120" i="28"/>
  <c r="N120" i="28" s="1"/>
  <c r="L119" i="28"/>
  <c r="M118" i="28"/>
  <c r="P119" i="28"/>
  <c r="S119" i="28" s="1"/>
  <c r="J119" i="18"/>
  <c r="K119" i="18" s="1"/>
  <c r="L119" i="18" s="1"/>
  <c r="M119" i="18" s="1"/>
  <c r="N118" i="18"/>
  <c r="O119" i="18" l="1"/>
  <c r="S118" i="18"/>
  <c r="P119" i="18"/>
  <c r="Q119" i="18" s="1"/>
  <c r="R119" i="18" s="1"/>
  <c r="T118" i="18"/>
  <c r="X117" i="18"/>
  <c r="U118" i="18"/>
  <c r="V118" i="18" s="1"/>
  <c r="W118" i="18" s="1"/>
  <c r="J120" i="29"/>
  <c r="K120" i="29" s="1"/>
  <c r="S118" i="29"/>
  <c r="O119" i="29"/>
  <c r="P119" i="29" s="1"/>
  <c r="Q117" i="29"/>
  <c r="R116" i="29"/>
  <c r="M117" i="29"/>
  <c r="L118" i="29"/>
  <c r="K119" i="29"/>
  <c r="N119" i="29" s="1"/>
  <c r="U117" i="29"/>
  <c r="X116" i="29"/>
  <c r="T117" i="29"/>
  <c r="W114" i="29"/>
  <c r="V115" i="29"/>
  <c r="J122" i="28"/>
  <c r="K122" i="28" s="1"/>
  <c r="L120" i="28"/>
  <c r="M119" i="28"/>
  <c r="R118" i="28"/>
  <c r="Q119" i="28"/>
  <c r="W116" i="28"/>
  <c r="V117" i="28"/>
  <c r="X118" i="28"/>
  <c r="T119" i="28"/>
  <c r="U119" i="28" s="1"/>
  <c r="S120" i="28"/>
  <c r="O121" i="28"/>
  <c r="P121" i="28" s="1"/>
  <c r="K121" i="28"/>
  <c r="N121" i="28" s="1"/>
  <c r="J120" i="18"/>
  <c r="N119" i="18"/>
  <c r="K120" i="18"/>
  <c r="L120" i="18" s="1"/>
  <c r="M120" i="18" s="1"/>
  <c r="T119" i="18" l="1"/>
  <c r="X118" i="18"/>
  <c r="U119" i="18"/>
  <c r="V119" i="18" s="1"/>
  <c r="O120" i="18"/>
  <c r="S119" i="18"/>
  <c r="P120" i="18"/>
  <c r="Q120" i="18" s="1"/>
  <c r="R120" i="18" s="1"/>
  <c r="X117" i="29"/>
  <c r="U118" i="29"/>
  <c r="T118" i="29"/>
  <c r="W115" i="29"/>
  <c r="V116" i="29"/>
  <c r="R117" i="29"/>
  <c r="Q118" i="29"/>
  <c r="L119" i="29"/>
  <c r="M118" i="29"/>
  <c r="S119" i="29"/>
  <c r="O120" i="29"/>
  <c r="N120" i="29"/>
  <c r="J121" i="29"/>
  <c r="K121" i="29" s="1"/>
  <c r="X119" i="28"/>
  <c r="T120" i="28"/>
  <c r="M120" i="28"/>
  <c r="L121" i="28"/>
  <c r="S121" i="28"/>
  <c r="O122" i="28"/>
  <c r="Q120" i="28"/>
  <c r="R119" i="28"/>
  <c r="N122" i="28"/>
  <c r="J123" i="28"/>
  <c r="K123" i="28" s="1"/>
  <c r="V118" i="28"/>
  <c r="W117" i="28"/>
  <c r="J121" i="18"/>
  <c r="K121" i="18" s="1"/>
  <c r="L121" i="18" s="1"/>
  <c r="M121" i="18" s="1"/>
  <c r="N120" i="18"/>
  <c r="O121" i="18" l="1"/>
  <c r="P121" i="18"/>
  <c r="Q121" i="18" s="1"/>
  <c r="R121" i="18" s="1"/>
  <c r="S120" i="18"/>
  <c r="W119" i="18"/>
  <c r="T120" i="18"/>
  <c r="U120" i="18"/>
  <c r="V120" i="18" s="1"/>
  <c r="X119" i="18"/>
  <c r="O121" i="29"/>
  <c r="P121" i="29" s="1"/>
  <c r="L120" i="29"/>
  <c r="M119" i="29"/>
  <c r="N121" i="29"/>
  <c r="J122" i="29"/>
  <c r="R118" i="29"/>
  <c r="Q119" i="29"/>
  <c r="X118" i="29"/>
  <c r="T119" i="29"/>
  <c r="U119" i="29" s="1"/>
  <c r="P120" i="29"/>
  <c r="S120" i="29" s="1"/>
  <c r="V117" i="29"/>
  <c r="W116" i="29"/>
  <c r="O123" i="28"/>
  <c r="T121" i="28"/>
  <c r="U121" i="28" s="1"/>
  <c r="V119" i="28"/>
  <c r="W118" i="28"/>
  <c r="P122" i="28"/>
  <c r="S122" i="28" s="1"/>
  <c r="N123" i="28"/>
  <c r="J124" i="28"/>
  <c r="Q121" i="28"/>
  <c r="R120" i="28"/>
  <c r="M121" i="28"/>
  <c r="L122" i="28"/>
  <c r="U120" i="28"/>
  <c r="X120" i="28" s="1"/>
  <c r="J122" i="18"/>
  <c r="K122" i="18" s="1"/>
  <c r="L122" i="18" s="1"/>
  <c r="M122" i="18" s="1"/>
  <c r="N121" i="18"/>
  <c r="W120" i="18" l="1"/>
  <c r="T121" i="18"/>
  <c r="X120" i="18"/>
  <c r="U121" i="18"/>
  <c r="X121" i="18" s="1"/>
  <c r="O122" i="18"/>
  <c r="S121" i="18"/>
  <c r="P122" i="18"/>
  <c r="Q122" i="18" s="1"/>
  <c r="R122" i="18" s="1"/>
  <c r="J123" i="29"/>
  <c r="M120" i="29"/>
  <c r="L121" i="29"/>
  <c r="V118" i="29"/>
  <c r="W117" i="29"/>
  <c r="S121" i="29"/>
  <c r="O122" i="29"/>
  <c r="Q120" i="29"/>
  <c r="R119" i="29"/>
  <c r="K122" i="29"/>
  <c r="N122" i="29" s="1"/>
  <c r="X119" i="29"/>
  <c r="T120" i="29"/>
  <c r="L123" i="28"/>
  <c r="M122" i="28"/>
  <c r="J125" i="28"/>
  <c r="K125" i="28" s="1"/>
  <c r="W119" i="28"/>
  <c r="V120" i="28"/>
  <c r="K124" i="28"/>
  <c r="N124" i="28" s="1"/>
  <c r="O124" i="28"/>
  <c r="X121" i="28"/>
  <c r="T122" i="28"/>
  <c r="U122" i="28" s="1"/>
  <c r="R121" i="28"/>
  <c r="Q122" i="28"/>
  <c r="P123" i="28"/>
  <c r="S123" i="28" s="1"/>
  <c r="J123" i="18"/>
  <c r="K123" i="18" s="1"/>
  <c r="L123" i="18" s="1"/>
  <c r="M123" i="18" s="1"/>
  <c r="N122" i="18"/>
  <c r="O123" i="18" l="1"/>
  <c r="P123" i="18" s="1"/>
  <c r="Q123" i="18" s="1"/>
  <c r="R123" i="18" s="1"/>
  <c r="S122" i="18"/>
  <c r="T122" i="18"/>
  <c r="U122" i="18" s="1"/>
  <c r="V121" i="18"/>
  <c r="T121" i="29"/>
  <c r="Q121" i="29"/>
  <c r="R120" i="29"/>
  <c r="J124" i="29"/>
  <c r="K124" i="29" s="1"/>
  <c r="U120" i="29"/>
  <c r="X120" i="29" s="1"/>
  <c r="O123" i="29"/>
  <c r="P123" i="29" s="1"/>
  <c r="W118" i="29"/>
  <c r="V119" i="29"/>
  <c r="P122" i="29"/>
  <c r="S122" i="29" s="1"/>
  <c r="M121" i="29"/>
  <c r="L122" i="29"/>
  <c r="K123" i="29"/>
  <c r="N123" i="29" s="1"/>
  <c r="R122" i="28"/>
  <c r="Q123" i="28"/>
  <c r="V121" i="28"/>
  <c r="W120" i="28"/>
  <c r="O125" i="28"/>
  <c r="N125" i="28"/>
  <c r="J126" i="28"/>
  <c r="K126" i="28" s="1"/>
  <c r="X122" i="28"/>
  <c r="T123" i="28"/>
  <c r="U123" i="28" s="1"/>
  <c r="P124" i="28"/>
  <c r="S124" i="28" s="1"/>
  <c r="L124" i="28"/>
  <c r="M123" i="28"/>
  <c r="J124" i="18"/>
  <c r="K124" i="18" s="1"/>
  <c r="L124" i="18" s="1"/>
  <c r="M124" i="18" s="1"/>
  <c r="N123" i="18"/>
  <c r="V122" i="18" l="1"/>
  <c r="W122" i="18" s="1"/>
  <c r="W121" i="18"/>
  <c r="T123" i="18"/>
  <c r="U123" i="18"/>
  <c r="V123" i="18" s="1"/>
  <c r="W123" i="18" s="1"/>
  <c r="X122" i="18"/>
  <c r="O124" i="18"/>
  <c r="P124" i="18"/>
  <c r="Q124" i="18" s="1"/>
  <c r="R124" i="18" s="1"/>
  <c r="S123" i="18"/>
  <c r="S123" i="29"/>
  <c r="O124" i="29"/>
  <c r="P124" i="29" s="1"/>
  <c r="N124" i="29"/>
  <c r="J125" i="29"/>
  <c r="K125" i="29"/>
  <c r="R121" i="29"/>
  <c r="Q122" i="29"/>
  <c r="T122" i="29"/>
  <c r="W119" i="29"/>
  <c r="V120" i="29"/>
  <c r="L123" i="29"/>
  <c r="M122" i="29"/>
  <c r="U121" i="29"/>
  <c r="X121" i="29" s="1"/>
  <c r="O126" i="28"/>
  <c r="R123" i="28"/>
  <c r="Q124" i="28"/>
  <c r="L125" i="28"/>
  <c r="M124" i="28"/>
  <c r="V122" i="28"/>
  <c r="W121" i="28"/>
  <c r="N126" i="28"/>
  <c r="J127" i="28"/>
  <c r="X123" i="28"/>
  <c r="T124" i="28"/>
  <c r="P125" i="28"/>
  <c r="S125" i="28" s="1"/>
  <c r="J125" i="18"/>
  <c r="K125" i="18"/>
  <c r="L125" i="18" s="1"/>
  <c r="M125" i="18" s="1"/>
  <c r="N124" i="18"/>
  <c r="O125" i="18" l="1"/>
  <c r="S124" i="18"/>
  <c r="P125" i="18"/>
  <c r="Q125" i="18" s="1"/>
  <c r="R125" i="18" s="1"/>
  <c r="T124" i="18"/>
  <c r="U124" i="18" s="1"/>
  <c r="V124" i="18" s="1"/>
  <c r="W124" i="18" s="1"/>
  <c r="X123" i="18"/>
  <c r="R122" i="29"/>
  <c r="Q123" i="29"/>
  <c r="T123" i="29"/>
  <c r="U123" i="29" s="1"/>
  <c r="S124" i="29"/>
  <c r="O125" i="29"/>
  <c r="L124" i="29"/>
  <c r="M123" i="29"/>
  <c r="V121" i="29"/>
  <c r="W120" i="29"/>
  <c r="U122" i="29"/>
  <c r="X122" i="29" s="1"/>
  <c r="N125" i="29"/>
  <c r="J126" i="29"/>
  <c r="J128" i="28"/>
  <c r="W122" i="28"/>
  <c r="V123" i="28"/>
  <c r="O127" i="28"/>
  <c r="P127" i="28" s="1"/>
  <c r="T125" i="28"/>
  <c r="U124" i="28"/>
  <c r="X124" i="28" s="1"/>
  <c r="K127" i="28"/>
  <c r="N127" i="28" s="1"/>
  <c r="M125" i="28"/>
  <c r="L126" i="28"/>
  <c r="Q125" i="28"/>
  <c r="R124" i="28"/>
  <c r="P126" i="28"/>
  <c r="S126" i="28" s="1"/>
  <c r="J126" i="18"/>
  <c r="K126" i="18" s="1"/>
  <c r="L126" i="18" s="1"/>
  <c r="M126" i="18" s="1"/>
  <c r="N125" i="18"/>
  <c r="T125" i="18" l="1"/>
  <c r="U125" i="18" s="1"/>
  <c r="V125" i="18" s="1"/>
  <c r="W125" i="18" s="1"/>
  <c r="X124" i="18"/>
  <c r="O126" i="18"/>
  <c r="P126" i="18" s="1"/>
  <c r="Q126" i="18" s="1"/>
  <c r="R126" i="18" s="1"/>
  <c r="S125" i="18"/>
  <c r="J127" i="29"/>
  <c r="O126" i="29"/>
  <c r="P126" i="29" s="1"/>
  <c r="V122" i="29"/>
  <c r="W121" i="29"/>
  <c r="K126" i="29"/>
  <c r="N126" i="29" s="1"/>
  <c r="P125" i="29"/>
  <c r="S125" i="29" s="1"/>
  <c r="R123" i="29"/>
  <c r="Q124" i="29"/>
  <c r="L125" i="29"/>
  <c r="M124" i="29"/>
  <c r="X123" i="29"/>
  <c r="T124" i="29"/>
  <c r="U124" i="29" s="1"/>
  <c r="Q126" i="28"/>
  <c r="R125" i="28"/>
  <c r="S127" i="28"/>
  <c r="O128" i="28"/>
  <c r="M126" i="28"/>
  <c r="L127" i="28"/>
  <c r="T126" i="28"/>
  <c r="J129" i="28"/>
  <c r="U125" i="28"/>
  <c r="X125" i="28" s="1"/>
  <c r="W123" i="28"/>
  <c r="V124" i="28"/>
  <c r="K128" i="28"/>
  <c r="N128" i="28" s="1"/>
  <c r="J127" i="18"/>
  <c r="K127" i="18" s="1"/>
  <c r="L127" i="18" s="1"/>
  <c r="M127" i="18" s="1"/>
  <c r="N126" i="18"/>
  <c r="O127" i="18" l="1"/>
  <c r="S126" i="18"/>
  <c r="P127" i="18"/>
  <c r="Q127" i="18" s="1"/>
  <c r="R127" i="18" s="1"/>
  <c r="T126" i="18"/>
  <c r="X125" i="18"/>
  <c r="U126" i="18"/>
  <c r="V126" i="18" s="1"/>
  <c r="W126" i="18" s="1"/>
  <c r="Q125" i="29"/>
  <c r="R124" i="29"/>
  <c r="J128" i="29"/>
  <c r="K128" i="29" s="1"/>
  <c r="S126" i="29"/>
  <c r="P127" i="29"/>
  <c r="O127" i="29"/>
  <c r="W122" i="29"/>
  <c r="V123" i="29"/>
  <c r="X124" i="29"/>
  <c r="T125" i="29"/>
  <c r="U125" i="29" s="1"/>
  <c r="M125" i="29"/>
  <c r="L126" i="29"/>
  <c r="K127" i="29"/>
  <c r="N127" i="29" s="1"/>
  <c r="T127" i="28"/>
  <c r="U127" i="28" s="1"/>
  <c r="J130" i="28"/>
  <c r="O129" i="28"/>
  <c r="R126" i="28"/>
  <c r="Q127" i="28"/>
  <c r="W124" i="28"/>
  <c r="V125" i="28"/>
  <c r="U126" i="28"/>
  <c r="X126" i="28" s="1"/>
  <c r="K129" i="28"/>
  <c r="N129" i="28" s="1"/>
  <c r="L128" i="28"/>
  <c r="M127" i="28"/>
  <c r="P128" i="28"/>
  <c r="S128" i="28" s="1"/>
  <c r="J128" i="18"/>
  <c r="K128" i="18" s="1"/>
  <c r="L128" i="18" s="1"/>
  <c r="M128" i="18" s="1"/>
  <c r="N127" i="18"/>
  <c r="T127" i="18" l="1"/>
  <c r="U127" i="18" s="1"/>
  <c r="V127" i="18" s="1"/>
  <c r="W127" i="18" s="1"/>
  <c r="X126" i="18"/>
  <c r="O128" i="18"/>
  <c r="S127" i="18"/>
  <c r="P128" i="18"/>
  <c r="Q128" i="18" s="1"/>
  <c r="S127" i="29"/>
  <c r="O128" i="29"/>
  <c r="M126" i="29"/>
  <c r="L127" i="29"/>
  <c r="W123" i="29"/>
  <c r="V124" i="29"/>
  <c r="X125" i="29"/>
  <c r="T126" i="29"/>
  <c r="U126" i="29" s="1"/>
  <c r="N128" i="29"/>
  <c r="J129" i="29"/>
  <c r="K129" i="29" s="1"/>
  <c r="Q126" i="29"/>
  <c r="R125" i="29"/>
  <c r="J131" i="28"/>
  <c r="V126" i="28"/>
  <c r="W125" i="28"/>
  <c r="O130" i="28"/>
  <c r="P130" i="28" s="1"/>
  <c r="L129" i="28"/>
  <c r="M128" i="28"/>
  <c r="K130" i="28"/>
  <c r="N130" i="28" s="1"/>
  <c r="R127" i="28"/>
  <c r="Q128" i="28"/>
  <c r="P129" i="28"/>
  <c r="S129" i="28" s="1"/>
  <c r="X127" i="28"/>
  <c r="T128" i="28"/>
  <c r="U128" i="28" s="1"/>
  <c r="J129" i="18"/>
  <c r="K129" i="18" s="1"/>
  <c r="L129" i="18" s="1"/>
  <c r="M129" i="18" s="1"/>
  <c r="N128" i="18"/>
  <c r="R128" i="18" l="1"/>
  <c r="O129" i="18"/>
  <c r="P129" i="18" s="1"/>
  <c r="Q129" i="18" s="1"/>
  <c r="R129" i="18" s="1"/>
  <c r="S128" i="18"/>
  <c r="T128" i="18"/>
  <c r="U128" i="18"/>
  <c r="V128" i="18" s="1"/>
  <c r="W128" i="18" s="1"/>
  <c r="X127" i="18"/>
  <c r="W124" i="29"/>
  <c r="V125" i="29"/>
  <c r="O129" i="29"/>
  <c r="P129" i="29" s="1"/>
  <c r="R126" i="29"/>
  <c r="Q127" i="29"/>
  <c r="X126" i="29"/>
  <c r="T127" i="29"/>
  <c r="N129" i="29"/>
  <c r="J130" i="29"/>
  <c r="K130" i="29" s="1"/>
  <c r="L128" i="29"/>
  <c r="M127" i="29"/>
  <c r="P128" i="29"/>
  <c r="S128" i="29" s="1"/>
  <c r="V127" i="28"/>
  <c r="W126" i="28"/>
  <c r="J132" i="28"/>
  <c r="K132" i="28" s="1"/>
  <c r="S130" i="28"/>
  <c r="O131" i="28"/>
  <c r="X128" i="28"/>
  <c r="T129" i="28"/>
  <c r="Q129" i="28"/>
  <c r="R128" i="28"/>
  <c r="M129" i="28"/>
  <c r="L130" i="28"/>
  <c r="K131" i="28"/>
  <c r="N131" i="28" s="1"/>
  <c r="J130" i="18"/>
  <c r="K130" i="18" s="1"/>
  <c r="L130" i="18" s="1"/>
  <c r="M130" i="18" s="1"/>
  <c r="N129" i="18"/>
  <c r="T129" i="18" l="1"/>
  <c r="X128" i="18"/>
  <c r="U129" i="18"/>
  <c r="V129" i="18" s="1"/>
  <c r="O130" i="18"/>
  <c r="S129" i="18"/>
  <c r="P130" i="18"/>
  <c r="Q130" i="18" s="1"/>
  <c r="R127" i="29"/>
  <c r="Q128" i="29"/>
  <c r="L129" i="29"/>
  <c r="M128" i="29"/>
  <c r="T128" i="29"/>
  <c r="V126" i="29"/>
  <c r="W125" i="29"/>
  <c r="N130" i="29"/>
  <c r="J131" i="29"/>
  <c r="U127" i="29"/>
  <c r="X127" i="29" s="1"/>
  <c r="S129" i="29"/>
  <c r="O130" i="29"/>
  <c r="M130" i="28"/>
  <c r="L131" i="28"/>
  <c r="Q130" i="28"/>
  <c r="R129" i="28"/>
  <c r="O132" i="28"/>
  <c r="U130" i="28"/>
  <c r="T130" i="28"/>
  <c r="P131" i="28"/>
  <c r="S131" i="28" s="1"/>
  <c r="U129" i="28"/>
  <c r="X129" i="28" s="1"/>
  <c r="N132" i="28"/>
  <c r="J133" i="28"/>
  <c r="W127" i="28"/>
  <c r="V128" i="28"/>
  <c r="J131" i="18"/>
  <c r="K131" i="18" s="1"/>
  <c r="L131" i="18" s="1"/>
  <c r="M131" i="18" s="1"/>
  <c r="N130" i="18"/>
  <c r="R130" i="18" l="1"/>
  <c r="O131" i="18"/>
  <c r="P131" i="18"/>
  <c r="Q131" i="18" s="1"/>
  <c r="R131" i="18" s="1"/>
  <c r="S130" i="18"/>
  <c r="W129" i="18"/>
  <c r="T130" i="18"/>
  <c r="X129" i="18"/>
  <c r="O131" i="29"/>
  <c r="J132" i="29"/>
  <c r="K132" i="29" s="1"/>
  <c r="V127" i="29"/>
  <c r="W126" i="29"/>
  <c r="P130" i="29"/>
  <c r="S130" i="29" s="1"/>
  <c r="T129" i="29"/>
  <c r="M129" i="29"/>
  <c r="L130" i="29"/>
  <c r="K131" i="29"/>
  <c r="N131" i="29" s="1"/>
  <c r="U128" i="29"/>
  <c r="X128" i="29" s="1"/>
  <c r="Q129" i="29"/>
  <c r="R128" i="29"/>
  <c r="J134" i="28"/>
  <c r="O133" i="28"/>
  <c r="P133" i="28" s="1"/>
  <c r="L132" i="28"/>
  <c r="M131" i="28"/>
  <c r="R130" i="28"/>
  <c r="Q131" i="28"/>
  <c r="K133" i="28"/>
  <c r="N133" i="28" s="1"/>
  <c r="X130" i="28"/>
  <c r="T131" i="28"/>
  <c r="U131" i="28" s="1"/>
  <c r="W128" i="28"/>
  <c r="V129" i="28"/>
  <c r="P132" i="28"/>
  <c r="S132" i="28" s="1"/>
  <c r="J132" i="18"/>
  <c r="N131" i="18"/>
  <c r="T131" i="18" l="1"/>
  <c r="U131" i="18" s="1"/>
  <c r="X131" i="18" s="1"/>
  <c r="O132" i="18"/>
  <c r="P132" i="18" s="1"/>
  <c r="Q132" i="18" s="1"/>
  <c r="R132" i="18" s="1"/>
  <c r="S131" i="18"/>
  <c r="U130" i="18"/>
  <c r="V130" i="18" s="1"/>
  <c r="W127" i="29"/>
  <c r="V128" i="29"/>
  <c r="O132" i="29"/>
  <c r="P132" i="29" s="1"/>
  <c r="T130" i="29"/>
  <c r="M130" i="29"/>
  <c r="L131" i="29"/>
  <c r="U129" i="29"/>
  <c r="X129" i="29" s="1"/>
  <c r="J133" i="29"/>
  <c r="K133" i="29" s="1"/>
  <c r="N132" i="29"/>
  <c r="Q130" i="29"/>
  <c r="R129" i="29"/>
  <c r="P131" i="29"/>
  <c r="S131" i="29" s="1"/>
  <c r="L133" i="28"/>
  <c r="M132" i="28"/>
  <c r="J135" i="28"/>
  <c r="K135" i="28" s="1"/>
  <c r="R131" i="28"/>
  <c r="Q132" i="28"/>
  <c r="V130" i="28"/>
  <c r="W129" i="28"/>
  <c r="X131" i="28"/>
  <c r="T132" i="28"/>
  <c r="S133" i="28"/>
  <c r="O134" i="28"/>
  <c r="K134" i="28"/>
  <c r="N134" i="28" s="1"/>
  <c r="J133" i="18"/>
  <c r="K133" i="18" s="1"/>
  <c r="K132" i="18"/>
  <c r="L132" i="18" s="1"/>
  <c r="O133" i="18" l="1"/>
  <c r="S132" i="18"/>
  <c r="P133" i="18"/>
  <c r="Q133" i="18" s="1"/>
  <c r="R133" i="18" s="1"/>
  <c r="V131" i="18"/>
  <c r="W130" i="18"/>
  <c r="X130" i="18"/>
  <c r="T132" i="18"/>
  <c r="U132" i="18" s="1"/>
  <c r="T131" i="29"/>
  <c r="U131" i="29" s="1"/>
  <c r="R130" i="29"/>
  <c r="Q131" i="29"/>
  <c r="L132" i="29"/>
  <c r="M131" i="29"/>
  <c r="U130" i="29"/>
  <c r="X130" i="29" s="1"/>
  <c r="W128" i="29"/>
  <c r="V129" i="29"/>
  <c r="N133" i="29"/>
  <c r="J134" i="29"/>
  <c r="K134" i="29" s="1"/>
  <c r="S132" i="29"/>
  <c r="O133" i="29"/>
  <c r="T133" i="28"/>
  <c r="V131" i="28"/>
  <c r="W130" i="28"/>
  <c r="Q133" i="28"/>
  <c r="R132" i="28"/>
  <c r="O135" i="28"/>
  <c r="U132" i="28"/>
  <c r="X132" i="28" s="1"/>
  <c r="P134" i="28"/>
  <c r="S134" i="28" s="1"/>
  <c r="N135" i="28"/>
  <c r="J136" i="28"/>
  <c r="M133" i="28"/>
  <c r="L134" i="28"/>
  <c r="L133" i="18"/>
  <c r="M133" i="18" s="1"/>
  <c r="M132" i="18"/>
  <c r="N132" i="18"/>
  <c r="J134" i="18"/>
  <c r="K134" i="18" s="1"/>
  <c r="N133" i="18"/>
  <c r="L134" i="18" l="1"/>
  <c r="M134" i="18" s="1"/>
  <c r="V132" i="18"/>
  <c r="W131" i="18"/>
  <c r="T133" i="18"/>
  <c r="U133" i="18" s="1"/>
  <c r="X132" i="18"/>
  <c r="O134" i="18"/>
  <c r="P134" i="18"/>
  <c r="Q134" i="18" s="1"/>
  <c r="R134" i="18" s="1"/>
  <c r="S133" i="18"/>
  <c r="O134" i="29"/>
  <c r="X131" i="29"/>
  <c r="T132" i="29"/>
  <c r="P133" i="29"/>
  <c r="S133" i="29" s="1"/>
  <c r="V130" i="29"/>
  <c r="W129" i="29"/>
  <c r="L133" i="29"/>
  <c r="M132" i="29"/>
  <c r="N134" i="29"/>
  <c r="J135" i="29"/>
  <c r="K135" i="29" s="1"/>
  <c r="R131" i="29"/>
  <c r="Q132" i="29"/>
  <c r="W131" i="28"/>
  <c r="V132" i="28"/>
  <c r="Q134" i="28"/>
  <c r="R133" i="28"/>
  <c r="J137" i="28"/>
  <c r="K137" i="28" s="1"/>
  <c r="T134" i="28"/>
  <c r="U134" i="28" s="1"/>
  <c r="S135" i="28"/>
  <c r="O136" i="28"/>
  <c r="P136" i="28" s="1"/>
  <c r="M134" i="28"/>
  <c r="L135" i="28"/>
  <c r="K136" i="28"/>
  <c r="N136" i="28" s="1"/>
  <c r="P135" i="28"/>
  <c r="U133" i="28"/>
  <c r="X133" i="28" s="1"/>
  <c r="J135" i="18"/>
  <c r="K135" i="18" s="1"/>
  <c r="L135" i="18" s="1"/>
  <c r="M135" i="18" s="1"/>
  <c r="N134" i="18"/>
  <c r="O135" i="18" l="1"/>
  <c r="S134" i="18"/>
  <c r="P135" i="18"/>
  <c r="Q135" i="18" s="1"/>
  <c r="R135" i="18" s="1"/>
  <c r="T134" i="18"/>
  <c r="U134" i="18" s="1"/>
  <c r="X133" i="18"/>
  <c r="V133" i="18"/>
  <c r="W132" i="18"/>
  <c r="V131" i="29"/>
  <c r="W130" i="29"/>
  <c r="Q133" i="29"/>
  <c r="R132" i="29"/>
  <c r="N135" i="29"/>
  <c r="J136" i="29"/>
  <c r="K136" i="29" s="1"/>
  <c r="M133" i="29"/>
  <c r="L134" i="29"/>
  <c r="T133" i="29"/>
  <c r="O135" i="29"/>
  <c r="U132" i="29"/>
  <c r="X132" i="29" s="1"/>
  <c r="P134" i="29"/>
  <c r="S134" i="29" s="1"/>
  <c r="L136" i="28"/>
  <c r="M135" i="28"/>
  <c r="N137" i="28"/>
  <c r="J138" i="28"/>
  <c r="K138" i="28" s="1"/>
  <c r="R134" i="28"/>
  <c r="Q135" i="28"/>
  <c r="X134" i="28"/>
  <c r="T135" i="28"/>
  <c r="U135" i="28" s="1"/>
  <c r="W132" i="28"/>
  <c r="V133" i="28"/>
  <c r="S136" i="28"/>
  <c r="O137" i="28"/>
  <c r="J136" i="18"/>
  <c r="K136" i="18" s="1"/>
  <c r="L136" i="18" s="1"/>
  <c r="M136" i="18" s="1"/>
  <c r="N135" i="18"/>
  <c r="V134" i="18" l="1"/>
  <c r="W133" i="18"/>
  <c r="T135" i="18"/>
  <c r="U135" i="18" s="1"/>
  <c r="X135" i="18" s="1"/>
  <c r="X134" i="18"/>
  <c r="O136" i="18"/>
  <c r="S135" i="18"/>
  <c r="P136" i="18"/>
  <c r="Q136" i="18" s="1"/>
  <c r="R136" i="18" s="1"/>
  <c r="M134" i="29"/>
  <c r="L135" i="29"/>
  <c r="T134" i="29"/>
  <c r="U134" i="29" s="1"/>
  <c r="O136" i="29"/>
  <c r="P136" i="29" s="1"/>
  <c r="N136" i="29"/>
  <c r="J137" i="29"/>
  <c r="Q134" i="29"/>
  <c r="R133" i="29"/>
  <c r="P135" i="29"/>
  <c r="S135" i="29" s="1"/>
  <c r="U133" i="29"/>
  <c r="X133" i="29" s="1"/>
  <c r="W131" i="29"/>
  <c r="V132" i="29"/>
  <c r="O138" i="28"/>
  <c r="P138" i="28" s="1"/>
  <c r="V134" i="28"/>
  <c r="W133" i="28"/>
  <c r="R135" i="28"/>
  <c r="Q136" i="28"/>
  <c r="X135" i="28"/>
  <c r="T136" i="28"/>
  <c r="U136" i="28" s="1"/>
  <c r="P137" i="28"/>
  <c r="S137" i="28" s="1"/>
  <c r="N138" i="28"/>
  <c r="J139" i="28"/>
  <c r="K139" i="28" s="1"/>
  <c r="L137" i="28"/>
  <c r="M136" i="28"/>
  <c r="J137" i="18"/>
  <c r="K137" i="18" s="1"/>
  <c r="L137" i="18" s="1"/>
  <c r="M137" i="18" s="1"/>
  <c r="N136" i="18"/>
  <c r="O137" i="18" l="1"/>
  <c r="S136" i="18"/>
  <c r="P137" i="18"/>
  <c r="Q137" i="18" s="1"/>
  <c r="R137" i="18" s="1"/>
  <c r="T136" i="18"/>
  <c r="U136" i="18" s="1"/>
  <c r="V135" i="18"/>
  <c r="W134" i="18"/>
  <c r="J138" i="29"/>
  <c r="R134" i="29"/>
  <c r="Q135" i="29"/>
  <c r="S136" i="29"/>
  <c r="O137" i="29"/>
  <c r="K137" i="29"/>
  <c r="N137" i="29" s="1"/>
  <c r="L136" i="29"/>
  <c r="M135" i="29"/>
  <c r="W132" i="29"/>
  <c r="V133" i="29"/>
  <c r="X134" i="29"/>
  <c r="T135" i="29"/>
  <c r="V135" i="28"/>
  <c r="W134" i="28"/>
  <c r="M137" i="28"/>
  <c r="L138" i="28"/>
  <c r="Q137" i="28"/>
  <c r="R136" i="28"/>
  <c r="S138" i="28"/>
  <c r="O139" i="28"/>
  <c r="P139" i="28" s="1"/>
  <c r="N139" i="28"/>
  <c r="J140" i="28"/>
  <c r="X136" i="28"/>
  <c r="T137" i="28"/>
  <c r="J138" i="18"/>
  <c r="K138" i="18" s="1"/>
  <c r="L138" i="18" s="1"/>
  <c r="M138" i="18" s="1"/>
  <c r="N137" i="18"/>
  <c r="V136" i="18" l="1"/>
  <c r="W135" i="18"/>
  <c r="T137" i="18"/>
  <c r="U137" i="18" s="1"/>
  <c r="X136" i="18"/>
  <c r="O138" i="18"/>
  <c r="P138" i="18"/>
  <c r="Q138" i="18" s="1"/>
  <c r="R138" i="18" s="1"/>
  <c r="S137" i="18"/>
  <c r="T136" i="29"/>
  <c r="U136" i="29" s="1"/>
  <c r="U135" i="29"/>
  <c r="X135" i="29" s="1"/>
  <c r="J139" i="29"/>
  <c r="O138" i="29"/>
  <c r="L137" i="29"/>
  <c r="M136" i="29"/>
  <c r="P137" i="29"/>
  <c r="S137" i="29" s="1"/>
  <c r="V134" i="29"/>
  <c r="W133" i="29"/>
  <c r="R135" i="29"/>
  <c r="Q136" i="29"/>
  <c r="K138" i="29"/>
  <c r="N138" i="29" s="1"/>
  <c r="J141" i="28"/>
  <c r="K141" i="28"/>
  <c r="M138" i="28"/>
  <c r="L139" i="28"/>
  <c r="T138" i="28"/>
  <c r="K140" i="28"/>
  <c r="N140" i="28" s="1"/>
  <c r="U137" i="28"/>
  <c r="X137" i="28" s="1"/>
  <c r="S139" i="28"/>
  <c r="O140" i="28"/>
  <c r="P140" i="28" s="1"/>
  <c r="Q138" i="28"/>
  <c r="R137" i="28"/>
  <c r="W135" i="28"/>
  <c r="V136" i="28"/>
  <c r="J139" i="18"/>
  <c r="K139" i="18" s="1"/>
  <c r="L139" i="18" s="1"/>
  <c r="M139" i="18" s="1"/>
  <c r="N138" i="18"/>
  <c r="O139" i="18" l="1"/>
  <c r="S138" i="18"/>
  <c r="P139" i="18"/>
  <c r="Q139" i="18" s="1"/>
  <c r="R139" i="18" s="1"/>
  <c r="T138" i="18"/>
  <c r="X137" i="18"/>
  <c r="U138" i="18"/>
  <c r="V137" i="18"/>
  <c r="W136" i="18"/>
  <c r="M137" i="29"/>
  <c r="L138" i="29"/>
  <c r="J140" i="29"/>
  <c r="K140" i="29" s="1"/>
  <c r="X136" i="29"/>
  <c r="T137" i="29"/>
  <c r="V135" i="29"/>
  <c r="W134" i="29"/>
  <c r="O139" i="29"/>
  <c r="P139" i="29" s="1"/>
  <c r="Q137" i="29"/>
  <c r="R136" i="29"/>
  <c r="P138" i="29"/>
  <c r="S138" i="29" s="1"/>
  <c r="K139" i="29"/>
  <c r="N139" i="29" s="1"/>
  <c r="T139" i="28"/>
  <c r="U139" i="28" s="1"/>
  <c r="U138" i="28"/>
  <c r="X138" i="28" s="1"/>
  <c r="R138" i="28"/>
  <c r="Q139" i="28"/>
  <c r="W136" i="28"/>
  <c r="V137" i="28"/>
  <c r="S140" i="28"/>
  <c r="O141" i="28"/>
  <c r="L140" i="28"/>
  <c r="M139" i="28"/>
  <c r="N141" i="28"/>
  <c r="J142" i="28"/>
  <c r="J140" i="18"/>
  <c r="K140" i="18"/>
  <c r="L140" i="18" s="1"/>
  <c r="M140" i="18" s="1"/>
  <c r="N139" i="18"/>
  <c r="T139" i="18" l="1"/>
  <c r="U139" i="18" s="1"/>
  <c r="X138" i="18"/>
  <c r="V138" i="18"/>
  <c r="W138" i="18" s="1"/>
  <c r="W137" i="18"/>
  <c r="O140" i="18"/>
  <c r="P140" i="18"/>
  <c r="Q140" i="18" s="1"/>
  <c r="S139" i="18"/>
  <c r="T138" i="29"/>
  <c r="Q138" i="29"/>
  <c r="R137" i="29"/>
  <c r="U137" i="29"/>
  <c r="X137" i="29" s="1"/>
  <c r="M138" i="29"/>
  <c r="L139" i="29"/>
  <c r="S139" i="29"/>
  <c r="O140" i="29"/>
  <c r="W135" i="29"/>
  <c r="V136" i="29"/>
  <c r="N140" i="29"/>
  <c r="J141" i="29"/>
  <c r="J143" i="28"/>
  <c r="L141" i="28"/>
  <c r="M140" i="28"/>
  <c r="V138" i="28"/>
  <c r="W137" i="28"/>
  <c r="O142" i="28"/>
  <c r="P142" i="28" s="1"/>
  <c r="R139" i="28"/>
  <c r="Q140" i="28"/>
  <c r="X139" i="28"/>
  <c r="T140" i="28"/>
  <c r="K142" i="28"/>
  <c r="N142" i="28" s="1"/>
  <c r="P141" i="28"/>
  <c r="S141" i="28" s="1"/>
  <c r="J141" i="18"/>
  <c r="K141" i="18" s="1"/>
  <c r="L141" i="18" s="1"/>
  <c r="M141" i="18" s="1"/>
  <c r="N140" i="18"/>
  <c r="R140" i="18" l="1"/>
  <c r="O141" i="18"/>
  <c r="P141" i="18"/>
  <c r="Q141" i="18" s="1"/>
  <c r="R141" i="18" s="1"/>
  <c r="S140" i="18"/>
  <c r="V139" i="18"/>
  <c r="T140" i="18"/>
  <c r="U140" i="18" s="1"/>
  <c r="X139" i="18"/>
  <c r="J142" i="29"/>
  <c r="K142" i="29" s="1"/>
  <c r="L140" i="29"/>
  <c r="M139" i="29"/>
  <c r="K141" i="29"/>
  <c r="N141" i="29" s="1"/>
  <c r="S140" i="29"/>
  <c r="O141" i="29"/>
  <c r="P141" i="29" s="1"/>
  <c r="T139" i="29"/>
  <c r="R138" i="29"/>
  <c r="Q139" i="29"/>
  <c r="W136" i="29"/>
  <c r="V137" i="29"/>
  <c r="P140" i="29"/>
  <c r="U138" i="29"/>
  <c r="X138" i="29" s="1"/>
  <c r="T141" i="28"/>
  <c r="Q141" i="28"/>
  <c r="R140" i="28"/>
  <c r="M141" i="28"/>
  <c r="L142" i="28"/>
  <c r="V139" i="28"/>
  <c r="W138" i="28"/>
  <c r="J144" i="28"/>
  <c r="U140" i="28"/>
  <c r="X140" i="28" s="1"/>
  <c r="S142" i="28"/>
  <c r="O143" i="28"/>
  <c r="P143" i="28" s="1"/>
  <c r="K143" i="28"/>
  <c r="N143" i="28" s="1"/>
  <c r="J142" i="18"/>
  <c r="N141" i="18"/>
  <c r="K142" i="18"/>
  <c r="L142" i="18" s="1"/>
  <c r="M142" i="18" s="1"/>
  <c r="T141" i="18" l="1"/>
  <c r="X140" i="18"/>
  <c r="U141" i="18"/>
  <c r="V140" i="18"/>
  <c r="W140" i="18" s="1"/>
  <c r="W139" i="18"/>
  <c r="O142" i="18"/>
  <c r="P142" i="18"/>
  <c r="Q142" i="18" s="1"/>
  <c r="R142" i="18" s="1"/>
  <c r="S141" i="18"/>
  <c r="V138" i="29"/>
  <c r="W137" i="29"/>
  <c r="N142" i="29"/>
  <c r="J143" i="29"/>
  <c r="K143" i="29" s="1"/>
  <c r="T140" i="29"/>
  <c r="L141" i="29"/>
  <c r="M140" i="29"/>
  <c r="R139" i="29"/>
  <c r="Q140" i="29"/>
  <c r="U139" i="29"/>
  <c r="X139" i="29" s="1"/>
  <c r="S141" i="29"/>
  <c r="O142" i="29"/>
  <c r="S143" i="28"/>
  <c r="O144" i="28"/>
  <c r="J145" i="28"/>
  <c r="K145" i="28" s="1"/>
  <c r="W139" i="28"/>
  <c r="V140" i="28"/>
  <c r="Q142" i="28"/>
  <c r="R141" i="28"/>
  <c r="X141" i="28"/>
  <c r="T142" i="28"/>
  <c r="U142" i="28" s="1"/>
  <c r="K144" i="28"/>
  <c r="N144" i="28" s="1"/>
  <c r="M142" i="28"/>
  <c r="L143" i="28"/>
  <c r="U141" i="28"/>
  <c r="J143" i="18"/>
  <c r="K143" i="18" s="1"/>
  <c r="L143" i="18" s="1"/>
  <c r="M143" i="18" s="1"/>
  <c r="N142" i="18"/>
  <c r="O143" i="18" l="1"/>
  <c r="S142" i="18"/>
  <c r="P143" i="18"/>
  <c r="Q143" i="18" s="1"/>
  <c r="V141" i="18"/>
  <c r="T142" i="18"/>
  <c r="X141" i="18"/>
  <c r="T141" i="29"/>
  <c r="U140" i="29"/>
  <c r="X140" i="29" s="1"/>
  <c r="O143" i="29"/>
  <c r="P143" i="29" s="1"/>
  <c r="Q141" i="29"/>
  <c r="R140" i="29"/>
  <c r="P142" i="29"/>
  <c r="S142" i="29" s="1"/>
  <c r="M141" i="29"/>
  <c r="L142" i="29"/>
  <c r="N143" i="29"/>
  <c r="J144" i="29"/>
  <c r="V139" i="29"/>
  <c r="W138" i="29"/>
  <c r="L144" i="28"/>
  <c r="M143" i="28"/>
  <c r="W140" i="28"/>
  <c r="V141" i="28"/>
  <c r="N145" i="28"/>
  <c r="J146" i="28"/>
  <c r="O145" i="28"/>
  <c r="P145" i="28" s="1"/>
  <c r="X142" i="28"/>
  <c r="T143" i="28"/>
  <c r="U143" i="28" s="1"/>
  <c r="R142" i="28"/>
  <c r="Q143" i="28"/>
  <c r="P144" i="28"/>
  <c r="S144" i="28" s="1"/>
  <c r="J144" i="18"/>
  <c r="K144" i="18" s="1"/>
  <c r="L144" i="18" s="1"/>
  <c r="M144" i="18" s="1"/>
  <c r="N143" i="18"/>
  <c r="T143" i="18" l="1"/>
  <c r="U143" i="18" s="1"/>
  <c r="X143" i="18" s="1"/>
  <c r="U142" i="18"/>
  <c r="X142" i="18" s="1"/>
  <c r="W141" i="18"/>
  <c r="R143" i="18"/>
  <c r="O144" i="18"/>
  <c r="P144" i="18" s="1"/>
  <c r="Q144" i="18" s="1"/>
  <c r="R144" i="18" s="1"/>
  <c r="S143" i="18"/>
  <c r="W139" i="29"/>
  <c r="V140" i="29"/>
  <c r="J145" i="29"/>
  <c r="K145" i="29" s="1"/>
  <c r="S143" i="29"/>
  <c r="O144" i="29"/>
  <c r="T142" i="29"/>
  <c r="M142" i="29"/>
  <c r="L143" i="29"/>
  <c r="Q142" i="29"/>
  <c r="R141" i="29"/>
  <c r="K144" i="29"/>
  <c r="N144" i="29" s="1"/>
  <c r="U141" i="29"/>
  <c r="X141" i="29" s="1"/>
  <c r="V142" i="28"/>
  <c r="W141" i="28"/>
  <c r="R143" i="28"/>
  <c r="Q144" i="28"/>
  <c r="J147" i="28"/>
  <c r="K147" i="28" s="1"/>
  <c r="S145" i="28"/>
  <c r="O146" i="28"/>
  <c r="X143" i="28"/>
  <c r="T144" i="28"/>
  <c r="K146" i="28"/>
  <c r="N146" i="28" s="1"/>
  <c r="L145" i="28"/>
  <c r="M144" i="28"/>
  <c r="J145" i="18"/>
  <c r="K145" i="18" s="1"/>
  <c r="L145" i="18" s="1"/>
  <c r="M145" i="18" s="1"/>
  <c r="N144" i="18"/>
  <c r="V142" i="18" l="1"/>
  <c r="V143" i="18"/>
  <c r="W142" i="18"/>
  <c r="O145" i="18"/>
  <c r="P145" i="18"/>
  <c r="Q145" i="18" s="1"/>
  <c r="R145" i="18" s="1"/>
  <c r="S144" i="18"/>
  <c r="T144" i="18"/>
  <c r="U144" i="18"/>
  <c r="T143" i="29"/>
  <c r="O145" i="29"/>
  <c r="P145" i="29" s="1"/>
  <c r="R142" i="29"/>
  <c r="Q143" i="29"/>
  <c r="P144" i="29"/>
  <c r="S144" i="29" s="1"/>
  <c r="W140" i="29"/>
  <c r="V141" i="29"/>
  <c r="L144" i="29"/>
  <c r="M143" i="29"/>
  <c r="U142" i="29"/>
  <c r="X142" i="29" s="1"/>
  <c r="N145" i="29"/>
  <c r="J146" i="29"/>
  <c r="T145" i="28"/>
  <c r="U144" i="28"/>
  <c r="X144" i="28" s="1"/>
  <c r="Q145" i="28"/>
  <c r="R144" i="28"/>
  <c r="M145" i="28"/>
  <c r="L146" i="28"/>
  <c r="N147" i="28"/>
  <c r="J148" i="28"/>
  <c r="O147" i="28"/>
  <c r="P147" i="28" s="1"/>
  <c r="P146" i="28"/>
  <c r="S146" i="28" s="1"/>
  <c r="V143" i="28"/>
  <c r="W142" i="28"/>
  <c r="J146" i="18"/>
  <c r="N145" i="18"/>
  <c r="T145" i="18" l="1"/>
  <c r="U145" i="18"/>
  <c r="X144" i="18"/>
  <c r="O146" i="18"/>
  <c r="S145" i="18"/>
  <c r="P146" i="18"/>
  <c r="Q146" i="18" s="1"/>
  <c r="R146" i="18" s="1"/>
  <c r="V144" i="18"/>
  <c r="W143" i="18"/>
  <c r="J147" i="29"/>
  <c r="L145" i="29"/>
  <c r="M144" i="29"/>
  <c r="R143" i="29"/>
  <c r="Q144" i="29"/>
  <c r="K146" i="29"/>
  <c r="N146" i="29" s="1"/>
  <c r="V142" i="29"/>
  <c r="W141" i="29"/>
  <c r="T144" i="29"/>
  <c r="U144" i="29" s="1"/>
  <c r="S145" i="29"/>
  <c r="O146" i="29"/>
  <c r="U143" i="29"/>
  <c r="X143" i="29" s="1"/>
  <c r="W143" i="28"/>
  <c r="V144" i="28"/>
  <c r="M146" i="28"/>
  <c r="L147" i="28"/>
  <c r="J149" i="28"/>
  <c r="K149" i="28" s="1"/>
  <c r="T146" i="28"/>
  <c r="S147" i="28"/>
  <c r="O148" i="28"/>
  <c r="K148" i="28"/>
  <c r="N148" i="28" s="1"/>
  <c r="Q146" i="28"/>
  <c r="R145" i="28"/>
  <c r="U145" i="28"/>
  <c r="X145" i="28" s="1"/>
  <c r="J147" i="18"/>
  <c r="K147" i="18"/>
  <c r="K146" i="18"/>
  <c r="L146" i="18" s="1"/>
  <c r="O147" i="18" l="1"/>
  <c r="P147" i="18" s="1"/>
  <c r="Q147" i="18" s="1"/>
  <c r="S146" i="18"/>
  <c r="V145" i="18"/>
  <c r="W144" i="18"/>
  <c r="T146" i="18"/>
  <c r="U146" i="18"/>
  <c r="X145" i="18"/>
  <c r="O147" i="29"/>
  <c r="M145" i="29"/>
  <c r="L146" i="29"/>
  <c r="P146" i="29"/>
  <c r="S146" i="29" s="1"/>
  <c r="Q145" i="29"/>
  <c r="R144" i="29"/>
  <c r="J148" i="29"/>
  <c r="X144" i="29"/>
  <c r="T145" i="29"/>
  <c r="U145" i="29" s="1"/>
  <c r="V143" i="29"/>
  <c r="W142" i="29"/>
  <c r="K147" i="29"/>
  <c r="N147" i="29" s="1"/>
  <c r="T147" i="28"/>
  <c r="W144" i="28"/>
  <c r="V145" i="28"/>
  <c r="O149" i="28"/>
  <c r="U146" i="28"/>
  <c r="X146" i="28" s="1"/>
  <c r="L148" i="28"/>
  <c r="M147" i="28"/>
  <c r="R146" i="28"/>
  <c r="Q147" i="28"/>
  <c r="P148" i="28"/>
  <c r="S148" i="28" s="1"/>
  <c r="N149" i="28"/>
  <c r="J150" i="28"/>
  <c r="K150" i="28" s="1"/>
  <c r="L147" i="18"/>
  <c r="M147" i="18" s="1"/>
  <c r="M146" i="18"/>
  <c r="N146" i="18"/>
  <c r="J148" i="18"/>
  <c r="N147" i="18"/>
  <c r="T147" i="18" l="1"/>
  <c r="X146" i="18"/>
  <c r="U147" i="18"/>
  <c r="V146" i="18"/>
  <c r="W145" i="18"/>
  <c r="R147" i="18"/>
  <c r="O148" i="18"/>
  <c r="S147" i="18"/>
  <c r="J149" i="29"/>
  <c r="Q146" i="29"/>
  <c r="R145" i="29"/>
  <c r="O148" i="29"/>
  <c r="W143" i="29"/>
  <c r="V144" i="29"/>
  <c r="X145" i="29"/>
  <c r="T146" i="29"/>
  <c r="U146" i="29" s="1"/>
  <c r="K148" i="29"/>
  <c r="N148" i="29" s="1"/>
  <c r="M146" i="29"/>
  <c r="L147" i="29"/>
  <c r="P147" i="29"/>
  <c r="S147" i="29" s="1"/>
  <c r="T148" i="28"/>
  <c r="O150" i="28"/>
  <c r="P150" i="28" s="1"/>
  <c r="L149" i="28"/>
  <c r="M148" i="28"/>
  <c r="P149" i="28"/>
  <c r="S149" i="28" s="1"/>
  <c r="N150" i="28"/>
  <c r="J151" i="28"/>
  <c r="K151" i="28" s="1"/>
  <c r="R147" i="28"/>
  <c r="Q148" i="28"/>
  <c r="V146" i="28"/>
  <c r="W145" i="28"/>
  <c r="U147" i="28"/>
  <c r="X147" i="28" s="1"/>
  <c r="J149" i="18"/>
  <c r="K149" i="18" s="1"/>
  <c r="K148" i="18"/>
  <c r="L148" i="18" s="1"/>
  <c r="V147" i="18" l="1"/>
  <c r="W147" i="18" s="1"/>
  <c r="W146" i="18"/>
  <c r="O149" i="18"/>
  <c r="P149" i="18" s="1"/>
  <c r="P148" i="18"/>
  <c r="Q148" i="18" s="1"/>
  <c r="T148" i="18"/>
  <c r="U148" i="18"/>
  <c r="V148" i="18" s="1"/>
  <c r="W148" i="18" s="1"/>
  <c r="X147" i="18"/>
  <c r="L148" i="29"/>
  <c r="M147" i="29"/>
  <c r="O149" i="29"/>
  <c r="P149" i="29" s="1"/>
  <c r="R146" i="29"/>
  <c r="Q147" i="29"/>
  <c r="J150" i="29"/>
  <c r="W144" i="29"/>
  <c r="V145" i="29"/>
  <c r="P148" i="29"/>
  <c r="S148" i="29" s="1"/>
  <c r="X146" i="29"/>
  <c r="T147" i="29"/>
  <c r="K149" i="29"/>
  <c r="N149" i="29" s="1"/>
  <c r="N151" i="28"/>
  <c r="J152" i="28"/>
  <c r="K152" i="28" s="1"/>
  <c r="V147" i="28"/>
  <c r="W146" i="28"/>
  <c r="L150" i="28"/>
  <c r="M149" i="28"/>
  <c r="S150" i="28"/>
  <c r="O151" i="28"/>
  <c r="T149" i="28"/>
  <c r="R148" i="28"/>
  <c r="Q149" i="28"/>
  <c r="U148" i="28"/>
  <c r="X148" i="28" s="1"/>
  <c r="L149" i="18"/>
  <c r="M149" i="18" s="1"/>
  <c r="M148" i="18"/>
  <c r="N148" i="18"/>
  <c r="J150" i="18"/>
  <c r="N149" i="18"/>
  <c r="K150" i="18"/>
  <c r="T149" i="18" l="1"/>
  <c r="U149" i="18"/>
  <c r="V149" i="18" s="1"/>
  <c r="W149" i="18" s="1"/>
  <c r="X148" i="18"/>
  <c r="Q149" i="18"/>
  <c r="R149" i="18" s="1"/>
  <c r="R148" i="18"/>
  <c r="S148" i="18"/>
  <c r="O150" i="18"/>
  <c r="S149" i="18"/>
  <c r="L150" i="18"/>
  <c r="M150" i="18" s="1"/>
  <c r="T148" i="29"/>
  <c r="U148" i="29" s="1"/>
  <c r="V146" i="29"/>
  <c r="W145" i="29"/>
  <c r="U147" i="29"/>
  <c r="X147" i="29" s="1"/>
  <c r="R147" i="29"/>
  <c r="Q148" i="29"/>
  <c r="J151" i="29"/>
  <c r="K150" i="29"/>
  <c r="N150" i="29" s="1"/>
  <c r="O150" i="29"/>
  <c r="S149" i="29"/>
  <c r="L149" i="29"/>
  <c r="M148" i="29"/>
  <c r="O152" i="28"/>
  <c r="M150" i="28"/>
  <c r="L151" i="28"/>
  <c r="T150" i="28"/>
  <c r="U149" i="28"/>
  <c r="X149" i="28" s="1"/>
  <c r="P151" i="28"/>
  <c r="S151" i="28" s="1"/>
  <c r="W147" i="28"/>
  <c r="V148" i="28"/>
  <c r="Q150" i="28"/>
  <c r="R149" i="28"/>
  <c r="N152" i="28"/>
  <c r="J153" i="28"/>
  <c r="K153" i="28" s="1"/>
  <c r="J151" i="18"/>
  <c r="K151" i="18" s="1"/>
  <c r="L151" i="18" s="1"/>
  <c r="M151" i="18" s="1"/>
  <c r="N150" i="18"/>
  <c r="O151" i="18" l="1"/>
  <c r="P151" i="18" s="1"/>
  <c r="P150" i="18"/>
  <c r="Q150" i="18" s="1"/>
  <c r="R150" i="18" s="1"/>
  <c r="T150" i="18"/>
  <c r="X149" i="18"/>
  <c r="U150" i="18"/>
  <c r="V150" i="18" s="1"/>
  <c r="W150" i="18" s="1"/>
  <c r="M149" i="29"/>
  <c r="L150" i="29"/>
  <c r="Q149" i="29"/>
  <c r="R148" i="29"/>
  <c r="V147" i="29"/>
  <c r="W146" i="29"/>
  <c r="J152" i="29"/>
  <c r="K152" i="29" s="1"/>
  <c r="X148" i="29"/>
  <c r="T149" i="29"/>
  <c r="O151" i="29"/>
  <c r="P151" i="29" s="1"/>
  <c r="P150" i="29"/>
  <c r="S150" i="29" s="1"/>
  <c r="K151" i="29"/>
  <c r="N151" i="29" s="1"/>
  <c r="O153" i="28"/>
  <c r="T151" i="28"/>
  <c r="U150" i="28"/>
  <c r="X150" i="28" s="1"/>
  <c r="P152" i="28"/>
  <c r="S152" i="28" s="1"/>
  <c r="W148" i="28"/>
  <c r="V149" i="28"/>
  <c r="N153" i="28"/>
  <c r="J154" i="28"/>
  <c r="K154" i="28" s="1"/>
  <c r="Q151" i="28"/>
  <c r="R150" i="28"/>
  <c r="L152" i="28"/>
  <c r="M151" i="28"/>
  <c r="J152" i="18"/>
  <c r="K152" i="18" s="1"/>
  <c r="L152" i="18" s="1"/>
  <c r="M152" i="18" s="1"/>
  <c r="N151" i="18"/>
  <c r="T151" i="18" l="1"/>
  <c r="X150" i="18"/>
  <c r="U151" i="18"/>
  <c r="V151" i="18" s="1"/>
  <c r="W151" i="18" s="1"/>
  <c r="Q151" i="18"/>
  <c r="S150" i="18"/>
  <c r="O152" i="18"/>
  <c r="P152" i="18"/>
  <c r="S151" i="18"/>
  <c r="T150" i="29"/>
  <c r="S151" i="29"/>
  <c r="O152" i="29"/>
  <c r="P152" i="29" s="1"/>
  <c r="Q150" i="29"/>
  <c r="R149" i="29"/>
  <c r="U149" i="29"/>
  <c r="X149" i="29" s="1"/>
  <c r="M150" i="29"/>
  <c r="L151" i="29"/>
  <c r="N152" i="29"/>
  <c r="J153" i="29"/>
  <c r="W147" i="29"/>
  <c r="V148" i="29"/>
  <c r="L153" i="28"/>
  <c r="M152" i="28"/>
  <c r="R151" i="28"/>
  <c r="Q152" i="28"/>
  <c r="T152" i="28"/>
  <c r="O154" i="28"/>
  <c r="V150" i="28"/>
  <c r="W149" i="28"/>
  <c r="N154" i="28"/>
  <c r="J155" i="28"/>
  <c r="U151" i="28"/>
  <c r="X151" i="28" s="1"/>
  <c r="P153" i="28"/>
  <c r="S153" i="28" s="1"/>
  <c r="J153" i="18"/>
  <c r="K153" i="18" s="1"/>
  <c r="L153" i="18" s="1"/>
  <c r="M153" i="18" s="1"/>
  <c r="N152" i="18"/>
  <c r="O153" i="18" l="1"/>
  <c r="P153" i="18"/>
  <c r="S152" i="18"/>
  <c r="Q152" i="18"/>
  <c r="R151" i="18"/>
  <c r="T152" i="18"/>
  <c r="X151" i="18"/>
  <c r="U152" i="18"/>
  <c r="V152" i="18" s="1"/>
  <c r="W152" i="18" s="1"/>
  <c r="W148" i="29"/>
  <c r="V149" i="29"/>
  <c r="L152" i="29"/>
  <c r="M151" i="29"/>
  <c r="R150" i="29"/>
  <c r="Q151" i="29"/>
  <c r="T151" i="29"/>
  <c r="J154" i="29"/>
  <c r="S152" i="29"/>
  <c r="O153" i="29"/>
  <c r="P153" i="29" s="1"/>
  <c r="K153" i="29"/>
  <c r="N153" i="29" s="1"/>
  <c r="U150" i="29"/>
  <c r="X150" i="29" s="1"/>
  <c r="J156" i="28"/>
  <c r="V151" i="28"/>
  <c r="W150" i="28"/>
  <c r="T153" i="28"/>
  <c r="O155" i="28"/>
  <c r="U152" i="28"/>
  <c r="X152" i="28" s="1"/>
  <c r="Q153" i="28"/>
  <c r="R152" i="28"/>
  <c r="K155" i="28"/>
  <c r="N155" i="28" s="1"/>
  <c r="P154" i="28"/>
  <c r="S154" i="28" s="1"/>
  <c r="L154" i="28"/>
  <c r="M153" i="28"/>
  <c r="J154" i="18"/>
  <c r="K154" i="18" s="1"/>
  <c r="L154" i="18" s="1"/>
  <c r="M154" i="18" s="1"/>
  <c r="N153" i="18"/>
  <c r="T153" i="18" l="1"/>
  <c r="U153" i="18" s="1"/>
  <c r="V153" i="18" s="1"/>
  <c r="W153" i="18" s="1"/>
  <c r="X152" i="18"/>
  <c r="Q153" i="18"/>
  <c r="R153" i="18" s="1"/>
  <c r="R152" i="18"/>
  <c r="O154" i="18"/>
  <c r="S153" i="18"/>
  <c r="P154" i="18"/>
  <c r="Q154" i="18" s="1"/>
  <c r="T152" i="29"/>
  <c r="J155" i="29"/>
  <c r="K155" i="29" s="1"/>
  <c r="U151" i="29"/>
  <c r="X151" i="29" s="1"/>
  <c r="S153" i="29"/>
  <c r="O154" i="29"/>
  <c r="K154" i="29"/>
  <c r="N154" i="29" s="1"/>
  <c r="L153" i="29"/>
  <c r="M152" i="29"/>
  <c r="R151" i="29"/>
  <c r="Q152" i="29"/>
  <c r="V150" i="29"/>
  <c r="W149" i="29"/>
  <c r="O156" i="28"/>
  <c r="J157" i="28"/>
  <c r="K157" i="28" s="1"/>
  <c r="T154" i="28"/>
  <c r="U154" i="28" s="1"/>
  <c r="U153" i="28"/>
  <c r="X153" i="28" s="1"/>
  <c r="V152" i="28"/>
  <c r="W151" i="28"/>
  <c r="M154" i="28"/>
  <c r="L155" i="28"/>
  <c r="Q154" i="28"/>
  <c r="R153" i="28"/>
  <c r="P155" i="28"/>
  <c r="S155" i="28" s="1"/>
  <c r="K156" i="28"/>
  <c r="N156" i="28" s="1"/>
  <c r="J155" i="18"/>
  <c r="N154" i="18"/>
  <c r="K155" i="18"/>
  <c r="L155" i="18" s="1"/>
  <c r="M155" i="18" s="1"/>
  <c r="R154" i="18" l="1"/>
  <c r="O155" i="18"/>
  <c r="P155" i="18" s="1"/>
  <c r="Q155" i="18" s="1"/>
  <c r="R155" i="18" s="1"/>
  <c r="S154" i="18"/>
  <c r="T154" i="18"/>
  <c r="X153" i="18"/>
  <c r="U154" i="18"/>
  <c r="V154" i="18" s="1"/>
  <c r="W154" i="18" s="1"/>
  <c r="V151" i="29"/>
  <c r="W150" i="29"/>
  <c r="M153" i="29"/>
  <c r="L154" i="29"/>
  <c r="O155" i="29"/>
  <c r="N155" i="29"/>
  <c r="J156" i="29"/>
  <c r="K156" i="29" s="1"/>
  <c r="Q153" i="29"/>
  <c r="R152" i="29"/>
  <c r="T153" i="29"/>
  <c r="P154" i="29"/>
  <c r="S154" i="29" s="1"/>
  <c r="U152" i="29"/>
  <c r="X152" i="29" s="1"/>
  <c r="W152" i="28"/>
  <c r="V153" i="28"/>
  <c r="O157" i="28"/>
  <c r="P157" i="28" s="1"/>
  <c r="M155" i="28"/>
  <c r="L156" i="28"/>
  <c r="N157" i="28"/>
  <c r="J158" i="28"/>
  <c r="K158" i="28" s="1"/>
  <c r="R154" i="28"/>
  <c r="Q155" i="28"/>
  <c r="X154" i="28"/>
  <c r="T155" i="28"/>
  <c r="P156" i="28"/>
  <c r="S156" i="28" s="1"/>
  <c r="J156" i="18"/>
  <c r="K156" i="18" s="1"/>
  <c r="L156" i="18" s="1"/>
  <c r="M156" i="18" s="1"/>
  <c r="N155" i="18"/>
  <c r="T155" i="18" l="1"/>
  <c r="U155" i="18" s="1"/>
  <c r="V155" i="18" s="1"/>
  <c r="W155" i="18" s="1"/>
  <c r="X154" i="18"/>
  <c r="O156" i="18"/>
  <c r="P156" i="18" s="1"/>
  <c r="Q156" i="18" s="1"/>
  <c r="R156" i="18" s="1"/>
  <c r="S155" i="18"/>
  <c r="M154" i="29"/>
  <c r="L155" i="29"/>
  <c r="T154" i="29"/>
  <c r="U154" i="29" s="1"/>
  <c r="Q154" i="29"/>
  <c r="R153" i="29"/>
  <c r="O156" i="29"/>
  <c r="P156" i="29" s="1"/>
  <c r="N156" i="29"/>
  <c r="J157" i="29"/>
  <c r="K157" i="29" s="1"/>
  <c r="U153" i="29"/>
  <c r="X153" i="29" s="1"/>
  <c r="P155" i="29"/>
  <c r="S155" i="29" s="1"/>
  <c r="W151" i="29"/>
  <c r="V152" i="29"/>
  <c r="T156" i="28"/>
  <c r="R155" i="28"/>
  <c r="Q156" i="28"/>
  <c r="W153" i="28"/>
  <c r="V154" i="28"/>
  <c r="L157" i="28"/>
  <c r="M156" i="28"/>
  <c r="N158" i="28"/>
  <c r="J159" i="28"/>
  <c r="U155" i="28"/>
  <c r="X155" i="28" s="1"/>
  <c r="S157" i="28"/>
  <c r="O158" i="28"/>
  <c r="J157" i="18"/>
  <c r="K157" i="18"/>
  <c r="L157" i="18" s="1"/>
  <c r="M157" i="18" s="1"/>
  <c r="N156" i="18"/>
  <c r="O157" i="18" l="1"/>
  <c r="P157" i="18" s="1"/>
  <c r="Q157" i="18" s="1"/>
  <c r="R157" i="18" s="1"/>
  <c r="S156" i="18"/>
  <c r="T156" i="18"/>
  <c r="U156" i="18" s="1"/>
  <c r="V156" i="18" s="1"/>
  <c r="W156" i="18" s="1"/>
  <c r="X155" i="18"/>
  <c r="S156" i="29"/>
  <c r="O157" i="29"/>
  <c r="R154" i="29"/>
  <c r="Q155" i="29"/>
  <c r="L156" i="29"/>
  <c r="M155" i="29"/>
  <c r="W152" i="29"/>
  <c r="V153" i="29"/>
  <c r="N157" i="29"/>
  <c r="J158" i="29"/>
  <c r="X154" i="29"/>
  <c r="T155" i="29"/>
  <c r="O159" i="28"/>
  <c r="P159" i="28" s="1"/>
  <c r="J160" i="28"/>
  <c r="K160" i="28" s="1"/>
  <c r="K159" i="28"/>
  <c r="N159" i="28" s="1"/>
  <c r="V155" i="28"/>
  <c r="W154" i="28"/>
  <c r="T157" i="28"/>
  <c r="U157" i="28" s="1"/>
  <c r="P158" i="28"/>
  <c r="S158" i="28" s="1"/>
  <c r="L158" i="28"/>
  <c r="M157" i="28"/>
  <c r="Q157" i="28"/>
  <c r="R156" i="28"/>
  <c r="U156" i="28"/>
  <c r="X156" i="28" s="1"/>
  <c r="J158" i="18"/>
  <c r="N157" i="18"/>
  <c r="K158" i="18"/>
  <c r="L158" i="18" s="1"/>
  <c r="M158" i="18" s="1"/>
  <c r="T157" i="18" l="1"/>
  <c r="U157" i="18"/>
  <c r="V157" i="18" s="1"/>
  <c r="W157" i="18" s="1"/>
  <c r="X156" i="18"/>
  <c r="O158" i="18"/>
  <c r="S157" i="18"/>
  <c r="P158" i="18"/>
  <c r="Q158" i="18" s="1"/>
  <c r="J159" i="29"/>
  <c r="T156" i="29"/>
  <c r="K158" i="29"/>
  <c r="N158" i="29" s="1"/>
  <c r="O158" i="29"/>
  <c r="P158" i="29" s="1"/>
  <c r="L157" i="29"/>
  <c r="M156" i="29"/>
  <c r="U155" i="29"/>
  <c r="X155" i="29" s="1"/>
  <c r="V154" i="29"/>
  <c r="W153" i="29"/>
  <c r="R155" i="29"/>
  <c r="Q156" i="29"/>
  <c r="P157" i="29"/>
  <c r="S157" i="29" s="1"/>
  <c r="Q158" i="28"/>
  <c r="R157" i="28"/>
  <c r="X157" i="28"/>
  <c r="T158" i="28"/>
  <c r="U158" i="28" s="1"/>
  <c r="W155" i="28"/>
  <c r="V156" i="28"/>
  <c r="M158" i="28"/>
  <c r="L159" i="28"/>
  <c r="N160" i="28"/>
  <c r="J161" i="28"/>
  <c r="K161" i="28" s="1"/>
  <c r="S159" i="28"/>
  <c r="O160" i="28"/>
  <c r="J159" i="18"/>
  <c r="K159" i="18" s="1"/>
  <c r="L159" i="18" s="1"/>
  <c r="M159" i="18" s="1"/>
  <c r="N158" i="18"/>
  <c r="R158" i="18" l="1"/>
  <c r="O159" i="18"/>
  <c r="P159" i="18" s="1"/>
  <c r="Q159" i="18" s="1"/>
  <c r="R159" i="18" s="1"/>
  <c r="S158" i="18"/>
  <c r="T158" i="18"/>
  <c r="U158" i="18"/>
  <c r="V158" i="18" s="1"/>
  <c r="W158" i="18" s="1"/>
  <c r="X157" i="18"/>
  <c r="M157" i="29"/>
  <c r="L158" i="29"/>
  <c r="J160" i="29"/>
  <c r="K160" i="29" s="1"/>
  <c r="V155" i="29"/>
  <c r="W154" i="29"/>
  <c r="S158" i="29"/>
  <c r="O159" i="29"/>
  <c r="T157" i="29"/>
  <c r="U157" i="29" s="1"/>
  <c r="Q157" i="29"/>
  <c r="R156" i="29"/>
  <c r="U156" i="29"/>
  <c r="X156" i="29" s="1"/>
  <c r="K159" i="29"/>
  <c r="N159" i="29" s="1"/>
  <c r="N161" i="28"/>
  <c r="J162" i="28"/>
  <c r="O161" i="28"/>
  <c r="P161" i="28" s="1"/>
  <c r="W156" i="28"/>
  <c r="V157" i="28"/>
  <c r="P160" i="28"/>
  <c r="S160" i="28" s="1"/>
  <c r="L160" i="28"/>
  <c r="M159" i="28"/>
  <c r="X158" i="28"/>
  <c r="T159" i="28"/>
  <c r="Q159" i="28"/>
  <c r="R158" i="28"/>
  <c r="J160" i="18"/>
  <c r="K160" i="18" s="1"/>
  <c r="L160" i="18" s="1"/>
  <c r="M160" i="18" s="1"/>
  <c r="N159" i="18"/>
  <c r="T159" i="18" l="1"/>
  <c r="U159" i="18" s="1"/>
  <c r="V159" i="18" s="1"/>
  <c r="X158" i="18"/>
  <c r="O160" i="18"/>
  <c r="S159" i="18"/>
  <c r="P160" i="18"/>
  <c r="Q160" i="18" s="1"/>
  <c r="R160" i="18" s="1"/>
  <c r="Q158" i="29"/>
  <c r="R157" i="29"/>
  <c r="O160" i="29"/>
  <c r="P160" i="29" s="1"/>
  <c r="W155" i="29"/>
  <c r="V156" i="29"/>
  <c r="M158" i="29"/>
  <c r="L159" i="29"/>
  <c r="X157" i="29"/>
  <c r="T158" i="29"/>
  <c r="P159" i="29"/>
  <c r="S159" i="29" s="1"/>
  <c r="N160" i="29"/>
  <c r="J161" i="29"/>
  <c r="K161" i="29" s="1"/>
  <c r="R159" i="28"/>
  <c r="Q160" i="28"/>
  <c r="V158" i="28"/>
  <c r="W157" i="28"/>
  <c r="S161" i="28"/>
  <c r="O162" i="28"/>
  <c r="J163" i="28"/>
  <c r="K163" i="28" s="1"/>
  <c r="T160" i="28"/>
  <c r="U160" i="28" s="1"/>
  <c r="L161" i="28"/>
  <c r="M160" i="28"/>
  <c r="U159" i="28"/>
  <c r="X159" i="28" s="1"/>
  <c r="K162" i="28"/>
  <c r="N162" i="28" s="1"/>
  <c r="J161" i="18"/>
  <c r="K161" i="18" s="1"/>
  <c r="L161" i="18" s="1"/>
  <c r="M161" i="18" s="1"/>
  <c r="N160" i="18"/>
  <c r="O161" i="18" l="1"/>
  <c r="P161" i="18" s="1"/>
  <c r="Q161" i="18" s="1"/>
  <c r="S160" i="18"/>
  <c r="W159" i="18"/>
  <c r="T160" i="18"/>
  <c r="U160" i="18"/>
  <c r="V160" i="18" s="1"/>
  <c r="W160" i="18" s="1"/>
  <c r="X159" i="18"/>
  <c r="T159" i="29"/>
  <c r="U159" i="29" s="1"/>
  <c r="W156" i="29"/>
  <c r="V157" i="29"/>
  <c r="N161" i="29"/>
  <c r="J162" i="29"/>
  <c r="K162" i="29" s="1"/>
  <c r="U158" i="29"/>
  <c r="X158" i="29" s="1"/>
  <c r="L160" i="29"/>
  <c r="M159" i="29"/>
  <c r="S160" i="29"/>
  <c r="O161" i="29"/>
  <c r="R158" i="29"/>
  <c r="Q159" i="29"/>
  <c r="O163" i="28"/>
  <c r="V159" i="28"/>
  <c r="W158" i="28"/>
  <c r="M161" i="28"/>
  <c r="L162" i="28"/>
  <c r="N163" i="28"/>
  <c r="J164" i="28"/>
  <c r="K164" i="28" s="1"/>
  <c r="P162" i="28"/>
  <c r="S162" i="28" s="1"/>
  <c r="Q161" i="28"/>
  <c r="R160" i="28"/>
  <c r="X160" i="28"/>
  <c r="T161" i="28"/>
  <c r="J162" i="18"/>
  <c r="K162" i="18" s="1"/>
  <c r="L162" i="18" s="1"/>
  <c r="M162" i="18" s="1"/>
  <c r="N161" i="18"/>
  <c r="T161" i="18" l="1"/>
  <c r="U161" i="18" s="1"/>
  <c r="V161" i="18" s="1"/>
  <c r="W161" i="18" s="1"/>
  <c r="X160" i="18"/>
  <c r="R161" i="18"/>
  <c r="O162" i="18"/>
  <c r="P162" i="18"/>
  <c r="Q162" i="18" s="1"/>
  <c r="R162" i="18" s="1"/>
  <c r="S161" i="18"/>
  <c r="O162" i="29"/>
  <c r="P162" i="29" s="1"/>
  <c r="R159" i="29"/>
  <c r="Q160" i="29"/>
  <c r="P161" i="29"/>
  <c r="S161" i="29" s="1"/>
  <c r="N162" i="29"/>
  <c r="J163" i="29"/>
  <c r="K163" i="29" s="1"/>
  <c r="X159" i="29"/>
  <c r="T160" i="29"/>
  <c r="L161" i="29"/>
  <c r="M160" i="29"/>
  <c r="V158" i="29"/>
  <c r="W157" i="29"/>
  <c r="T162" i="28"/>
  <c r="Q162" i="28"/>
  <c r="R161" i="28"/>
  <c r="V160" i="28"/>
  <c r="W159" i="28"/>
  <c r="M162" i="28"/>
  <c r="L163" i="28"/>
  <c r="U161" i="28"/>
  <c r="X161" i="28" s="1"/>
  <c r="O164" i="28"/>
  <c r="P164" i="28" s="1"/>
  <c r="J165" i="28"/>
  <c r="N164" i="28"/>
  <c r="P163" i="28"/>
  <c r="S163" i="28" s="1"/>
  <c r="J163" i="18"/>
  <c r="K163" i="18" s="1"/>
  <c r="L163" i="18" s="1"/>
  <c r="M163" i="18" s="1"/>
  <c r="N162" i="18"/>
  <c r="O163" i="18" l="1"/>
  <c r="S162" i="18"/>
  <c r="P163" i="18"/>
  <c r="Q163" i="18" s="1"/>
  <c r="T162" i="18"/>
  <c r="U162" i="18" s="1"/>
  <c r="V162" i="18" s="1"/>
  <c r="W162" i="18" s="1"/>
  <c r="X161" i="18"/>
  <c r="T161" i="29"/>
  <c r="V159" i="29"/>
  <c r="W158" i="29"/>
  <c r="S162" i="29"/>
  <c r="O163" i="29"/>
  <c r="U160" i="29"/>
  <c r="X160" i="29" s="1"/>
  <c r="M161" i="29"/>
  <c r="L162" i="29"/>
  <c r="N163" i="29"/>
  <c r="J164" i="29"/>
  <c r="K164" i="29" s="1"/>
  <c r="Q161" i="29"/>
  <c r="R160" i="29"/>
  <c r="T163" i="28"/>
  <c r="R162" i="28"/>
  <c r="Q163" i="28"/>
  <c r="W160" i="28"/>
  <c r="V161" i="28"/>
  <c r="N165" i="28"/>
  <c r="J166" i="28"/>
  <c r="K165" i="28"/>
  <c r="S164" i="28"/>
  <c r="O165" i="28"/>
  <c r="M163" i="28"/>
  <c r="L164" i="28"/>
  <c r="U162" i="28"/>
  <c r="X162" i="28" s="1"/>
  <c r="J164" i="18"/>
  <c r="K164" i="18" s="1"/>
  <c r="L164" i="18" s="1"/>
  <c r="M164" i="18" s="1"/>
  <c r="N163" i="18"/>
  <c r="T163" i="18" l="1"/>
  <c r="U163" i="18" s="1"/>
  <c r="V163" i="18" s="1"/>
  <c r="W163" i="18" s="1"/>
  <c r="X162" i="18"/>
  <c r="R163" i="18"/>
  <c r="O164" i="18"/>
  <c r="P164" i="18"/>
  <c r="S164" i="18" s="1"/>
  <c r="S163" i="18"/>
  <c r="O164" i="29"/>
  <c r="W159" i="29"/>
  <c r="V160" i="29"/>
  <c r="Q162" i="29"/>
  <c r="R161" i="29"/>
  <c r="M162" i="29"/>
  <c r="L163" i="29"/>
  <c r="X161" i="29"/>
  <c r="T162" i="29"/>
  <c r="N164" i="29"/>
  <c r="J165" i="29"/>
  <c r="P163" i="29"/>
  <c r="S163" i="29" s="1"/>
  <c r="U161" i="29"/>
  <c r="M164" i="28"/>
  <c r="L165" i="28"/>
  <c r="W161" i="28"/>
  <c r="V162" i="28"/>
  <c r="T164" i="28"/>
  <c r="J167" i="28"/>
  <c r="O166" i="28"/>
  <c r="P166" i="28" s="1"/>
  <c r="P165" i="28"/>
  <c r="S165" i="28" s="1"/>
  <c r="K166" i="28"/>
  <c r="N166" i="28" s="1"/>
  <c r="R163" i="28"/>
  <c r="Q164" i="28"/>
  <c r="U163" i="28"/>
  <c r="X163" i="28" s="1"/>
  <c r="J165" i="18"/>
  <c r="K165" i="18" s="1"/>
  <c r="L165" i="18" s="1"/>
  <c r="M165" i="18" s="1"/>
  <c r="N164" i="18"/>
  <c r="O165" i="18" l="1"/>
  <c r="P165" i="18"/>
  <c r="Q164" i="18"/>
  <c r="T164" i="18"/>
  <c r="X163" i="18"/>
  <c r="U164" i="18"/>
  <c r="V164" i="18" s="1"/>
  <c r="W164" i="18" s="1"/>
  <c r="T163" i="29"/>
  <c r="J166" i="29"/>
  <c r="O165" i="29"/>
  <c r="P165" i="29" s="1"/>
  <c r="U162" i="29"/>
  <c r="X162" i="29" s="1"/>
  <c r="R162" i="29"/>
  <c r="Q163" i="29"/>
  <c r="K165" i="29"/>
  <c r="N165" i="29" s="1"/>
  <c r="L164" i="29"/>
  <c r="M163" i="29"/>
  <c r="W160" i="29"/>
  <c r="V161" i="29"/>
  <c r="P164" i="29"/>
  <c r="S164" i="29" s="1"/>
  <c r="T165" i="28"/>
  <c r="V163" i="28"/>
  <c r="W162" i="28"/>
  <c r="J168" i="28"/>
  <c r="K168" i="28" s="1"/>
  <c r="L166" i="28"/>
  <c r="M165" i="28"/>
  <c r="R164" i="28"/>
  <c r="Q165" i="28"/>
  <c r="S166" i="28"/>
  <c r="O167" i="28"/>
  <c r="K167" i="28"/>
  <c r="N167" i="28" s="1"/>
  <c r="U164" i="28"/>
  <c r="X164" i="28" s="1"/>
  <c r="J166" i="18"/>
  <c r="N165" i="18"/>
  <c r="K166" i="18"/>
  <c r="L166" i="18" s="1"/>
  <c r="M166" i="18" s="1"/>
  <c r="T165" i="18" l="1"/>
  <c r="X164" i="18"/>
  <c r="U165" i="18"/>
  <c r="V165" i="18" s="1"/>
  <c r="W165" i="18" s="1"/>
  <c r="Q165" i="18"/>
  <c r="R165" i="18" s="1"/>
  <c r="R164" i="18"/>
  <c r="O166" i="18"/>
  <c r="S165" i="18"/>
  <c r="P166" i="18"/>
  <c r="Q166" i="18" s="1"/>
  <c r="R166" i="18" s="1"/>
  <c r="R163" i="29"/>
  <c r="Q164" i="29"/>
  <c r="T164" i="29"/>
  <c r="U164" i="29" s="1"/>
  <c r="L165" i="29"/>
  <c r="M164" i="29"/>
  <c r="J167" i="29"/>
  <c r="K167" i="29" s="1"/>
  <c r="U163" i="29"/>
  <c r="X163" i="29" s="1"/>
  <c r="V162" i="29"/>
  <c r="W161" i="29"/>
  <c r="S165" i="29"/>
  <c r="O166" i="29"/>
  <c r="P166" i="29" s="1"/>
  <c r="K166" i="29"/>
  <c r="N166" i="29" s="1"/>
  <c r="Q166" i="28"/>
  <c r="R165" i="28"/>
  <c r="T166" i="28"/>
  <c r="U166" i="28" s="1"/>
  <c r="V164" i="28"/>
  <c r="W163" i="28"/>
  <c r="U165" i="28"/>
  <c r="X165" i="28" s="1"/>
  <c r="N168" i="28"/>
  <c r="J169" i="28"/>
  <c r="O168" i="28"/>
  <c r="P168" i="28" s="1"/>
  <c r="P167" i="28"/>
  <c r="S167" i="28" s="1"/>
  <c r="L167" i="28"/>
  <c r="M166" i="28"/>
  <c r="J167" i="18"/>
  <c r="K167" i="18" s="1"/>
  <c r="L167" i="18" s="1"/>
  <c r="M167" i="18" s="1"/>
  <c r="N166" i="18"/>
  <c r="O167" i="18" l="1"/>
  <c r="S166" i="18"/>
  <c r="P167" i="18"/>
  <c r="Q167" i="18" s="1"/>
  <c r="R167" i="18" s="1"/>
  <c r="T166" i="18"/>
  <c r="X165" i="18"/>
  <c r="U166" i="18"/>
  <c r="V166" i="18" s="1"/>
  <c r="W166" i="18" s="1"/>
  <c r="S166" i="29"/>
  <c r="O167" i="29"/>
  <c r="V163" i="29"/>
  <c r="W162" i="29"/>
  <c r="N167" i="29"/>
  <c r="J168" i="29"/>
  <c r="L166" i="29"/>
  <c r="M165" i="29"/>
  <c r="R164" i="29"/>
  <c r="Q165" i="29"/>
  <c r="X164" i="29"/>
  <c r="T165" i="29"/>
  <c r="J170" i="28"/>
  <c r="M167" i="28"/>
  <c r="L168" i="28"/>
  <c r="W164" i="28"/>
  <c r="V165" i="28"/>
  <c r="S168" i="28"/>
  <c r="O169" i="28"/>
  <c r="K169" i="28"/>
  <c r="N169" i="28" s="1"/>
  <c r="X166" i="28"/>
  <c r="T167" i="28"/>
  <c r="U167" i="28" s="1"/>
  <c r="Q167" i="28"/>
  <c r="R166" i="28"/>
  <c r="J168" i="18"/>
  <c r="K168" i="18" s="1"/>
  <c r="L168" i="18" s="1"/>
  <c r="M168" i="18" s="1"/>
  <c r="N167" i="18"/>
  <c r="T167" i="18" l="1"/>
  <c r="X166" i="18"/>
  <c r="U167" i="18"/>
  <c r="V167" i="18" s="1"/>
  <c r="O168" i="18"/>
  <c r="P168" i="18" s="1"/>
  <c r="Q168" i="18" s="1"/>
  <c r="R168" i="18" s="1"/>
  <c r="S167" i="18"/>
  <c r="Q166" i="29"/>
  <c r="R165" i="29"/>
  <c r="J169" i="29"/>
  <c r="K169" i="29" s="1"/>
  <c r="W163" i="29"/>
  <c r="V164" i="29"/>
  <c r="U166" i="29"/>
  <c r="T166" i="29"/>
  <c r="O168" i="29"/>
  <c r="P168" i="29" s="1"/>
  <c r="U165" i="29"/>
  <c r="X165" i="29" s="1"/>
  <c r="K168" i="29"/>
  <c r="N168" i="29" s="1"/>
  <c r="P167" i="29"/>
  <c r="S167" i="29" s="1"/>
  <c r="M166" i="29"/>
  <c r="L167" i="29"/>
  <c r="J171" i="28"/>
  <c r="X167" i="28"/>
  <c r="T168" i="28"/>
  <c r="U168" i="28" s="1"/>
  <c r="R167" i="28"/>
  <c r="Q168" i="28"/>
  <c r="W165" i="28"/>
  <c r="V166" i="28"/>
  <c r="O170" i="28"/>
  <c r="P170" i="28" s="1"/>
  <c r="P169" i="28"/>
  <c r="S169" i="28" s="1"/>
  <c r="L169" i="28"/>
  <c r="M168" i="28"/>
  <c r="K170" i="28"/>
  <c r="N170" i="28" s="1"/>
  <c r="J169" i="18"/>
  <c r="K169" i="18" s="1"/>
  <c r="L169" i="18" s="1"/>
  <c r="M169" i="18" s="1"/>
  <c r="N168" i="18"/>
  <c r="O169" i="18" l="1"/>
  <c r="S168" i="18"/>
  <c r="P169" i="18"/>
  <c r="Q169" i="18" s="1"/>
  <c r="R169" i="18" s="1"/>
  <c r="W167" i="18"/>
  <c r="T168" i="18"/>
  <c r="U168" i="18"/>
  <c r="V168" i="18" s="1"/>
  <c r="W168" i="18" s="1"/>
  <c r="X167" i="18"/>
  <c r="W164" i="29"/>
  <c r="V165" i="29"/>
  <c r="M167" i="29"/>
  <c r="L168" i="29"/>
  <c r="X166" i="29"/>
  <c r="T167" i="29"/>
  <c r="S168" i="29"/>
  <c r="O169" i="29"/>
  <c r="P169" i="29" s="1"/>
  <c r="J170" i="29"/>
  <c r="K170" i="29" s="1"/>
  <c r="N169" i="29"/>
  <c r="Q167" i="29"/>
  <c r="R166" i="29"/>
  <c r="J172" i="28"/>
  <c r="K172" i="28" s="1"/>
  <c r="W166" i="28"/>
  <c r="V167" i="28"/>
  <c r="X168" i="28"/>
  <c r="T169" i="28"/>
  <c r="U169" i="28" s="1"/>
  <c r="K171" i="28"/>
  <c r="N171" i="28" s="1"/>
  <c r="R168" i="28"/>
  <c r="Q169" i="28"/>
  <c r="L170" i="28"/>
  <c r="M169" i="28"/>
  <c r="S170" i="28"/>
  <c r="O171" i="28"/>
  <c r="J170" i="18"/>
  <c r="K170" i="18" s="1"/>
  <c r="L170" i="18" s="1"/>
  <c r="M170" i="18" s="1"/>
  <c r="N169" i="18"/>
  <c r="T169" i="18" l="1"/>
  <c r="X168" i="18"/>
  <c r="U169" i="18"/>
  <c r="V169" i="18" s="1"/>
  <c r="O170" i="18"/>
  <c r="S169" i="18"/>
  <c r="P170" i="18"/>
  <c r="Q170" i="18" s="1"/>
  <c r="R170" i="18" s="1"/>
  <c r="T168" i="29"/>
  <c r="N170" i="29"/>
  <c r="J171" i="29"/>
  <c r="K171" i="29" s="1"/>
  <c r="L169" i="29"/>
  <c r="M168" i="29"/>
  <c r="R167" i="29"/>
  <c r="Q168" i="29"/>
  <c r="S169" i="29"/>
  <c r="O170" i="29"/>
  <c r="P170" i="29" s="1"/>
  <c r="W165" i="29"/>
  <c r="V166" i="29"/>
  <c r="U167" i="29"/>
  <c r="X167" i="29" s="1"/>
  <c r="O172" i="28"/>
  <c r="L171" i="28"/>
  <c r="M170" i="28"/>
  <c r="X169" i="28"/>
  <c r="T170" i="28"/>
  <c r="U170" i="28" s="1"/>
  <c r="P171" i="28"/>
  <c r="S171" i="28" s="1"/>
  <c r="R169" i="28"/>
  <c r="Q170" i="28"/>
  <c r="N172" i="28"/>
  <c r="J173" i="28"/>
  <c r="V168" i="28"/>
  <c r="W167" i="28"/>
  <c r="J171" i="18"/>
  <c r="K171" i="18" s="1"/>
  <c r="L171" i="18" s="1"/>
  <c r="M171" i="18" s="1"/>
  <c r="N170" i="18"/>
  <c r="O171" i="18" l="1"/>
  <c r="S170" i="18"/>
  <c r="P171" i="18"/>
  <c r="Q171" i="18" s="1"/>
  <c r="W169" i="18"/>
  <c r="T170" i="18"/>
  <c r="U170" i="18"/>
  <c r="V170" i="18" s="1"/>
  <c r="X169" i="18"/>
  <c r="V167" i="29"/>
  <c r="W166" i="29"/>
  <c r="L170" i="29"/>
  <c r="M169" i="29"/>
  <c r="T169" i="29"/>
  <c r="R168" i="29"/>
  <c r="Q169" i="29"/>
  <c r="N171" i="29"/>
  <c r="J172" i="29"/>
  <c r="K172" i="29" s="1"/>
  <c r="S170" i="29"/>
  <c r="O171" i="29"/>
  <c r="U168" i="29"/>
  <c r="X168" i="29" s="1"/>
  <c r="X170" i="28"/>
  <c r="T171" i="28"/>
  <c r="M171" i="28"/>
  <c r="L172" i="28"/>
  <c r="V169" i="28"/>
  <c r="W168" i="28"/>
  <c r="Q171" i="28"/>
  <c r="R170" i="28"/>
  <c r="O173" i="28"/>
  <c r="J174" i="28"/>
  <c r="K173" i="28"/>
  <c r="N173" i="28" s="1"/>
  <c r="P172" i="28"/>
  <c r="S172" i="28" s="1"/>
  <c r="J172" i="18"/>
  <c r="K172" i="18" s="1"/>
  <c r="L172" i="18" s="1"/>
  <c r="M172" i="18" s="1"/>
  <c r="N171" i="18"/>
  <c r="W170" i="18" l="1"/>
  <c r="T171" i="18"/>
  <c r="U171" i="18"/>
  <c r="V171" i="18" s="1"/>
  <c r="X170" i="18"/>
  <c r="R171" i="18"/>
  <c r="O172" i="18"/>
  <c r="S171" i="18"/>
  <c r="O172" i="29"/>
  <c r="T170" i="29"/>
  <c r="U170" i="29" s="1"/>
  <c r="M170" i="29"/>
  <c r="L171" i="29"/>
  <c r="P171" i="29"/>
  <c r="S171" i="29" s="1"/>
  <c r="U169" i="29"/>
  <c r="X169" i="29" s="1"/>
  <c r="N172" i="29"/>
  <c r="J173" i="29"/>
  <c r="K173" i="29" s="1"/>
  <c r="Q170" i="29"/>
  <c r="R169" i="29"/>
  <c r="V168" i="29"/>
  <c r="W167" i="29"/>
  <c r="O174" i="28"/>
  <c r="Q172" i="28"/>
  <c r="R171" i="28"/>
  <c r="P173" i="28"/>
  <c r="S173" i="28" s="1"/>
  <c r="W169" i="28"/>
  <c r="V170" i="28"/>
  <c r="J175" i="28"/>
  <c r="T172" i="28"/>
  <c r="U172" i="28" s="1"/>
  <c r="K174" i="28"/>
  <c r="N174" i="28" s="1"/>
  <c r="M172" i="28"/>
  <c r="L173" i="28"/>
  <c r="U171" i="28"/>
  <c r="X171" i="28" s="1"/>
  <c r="J173" i="18"/>
  <c r="K173" i="18" s="1"/>
  <c r="L173" i="18" s="1"/>
  <c r="M173" i="18" s="1"/>
  <c r="N172" i="18"/>
  <c r="W171" i="18" l="1"/>
  <c r="O173" i="18"/>
  <c r="P173" i="18" s="1"/>
  <c r="Q173" i="18" s="1"/>
  <c r="R173" i="18" s="1"/>
  <c r="T172" i="18"/>
  <c r="U172" i="18"/>
  <c r="V172" i="18" s="1"/>
  <c r="X171" i="18"/>
  <c r="P172" i="18"/>
  <c r="Q172" i="18" s="1"/>
  <c r="R172" i="18" s="1"/>
  <c r="W168" i="29"/>
  <c r="V169" i="29"/>
  <c r="R170" i="29"/>
  <c r="Q171" i="29"/>
  <c r="X170" i="29"/>
  <c r="T171" i="29"/>
  <c r="L172" i="29"/>
  <c r="M171" i="29"/>
  <c r="O173" i="29"/>
  <c r="P173" i="29" s="1"/>
  <c r="N173" i="29"/>
  <c r="J174" i="29"/>
  <c r="K174" i="29" s="1"/>
  <c r="P172" i="29"/>
  <c r="S172" i="29" s="1"/>
  <c r="J176" i="28"/>
  <c r="O175" i="28"/>
  <c r="P175" i="28" s="1"/>
  <c r="W170" i="28"/>
  <c r="V171" i="28"/>
  <c r="X172" i="28"/>
  <c r="T173" i="28"/>
  <c r="P174" i="28"/>
  <c r="S174" i="28" s="1"/>
  <c r="R172" i="28"/>
  <c r="Q173" i="28"/>
  <c r="M173" i="28"/>
  <c r="L174" i="28"/>
  <c r="K175" i="28"/>
  <c r="N175" i="28" s="1"/>
  <c r="J174" i="18"/>
  <c r="K174" i="18" s="1"/>
  <c r="L174" i="18" s="1"/>
  <c r="M174" i="18" s="1"/>
  <c r="N173" i="18"/>
  <c r="S172" i="18" l="1"/>
  <c r="W172" i="18"/>
  <c r="T173" i="18"/>
  <c r="X172" i="18"/>
  <c r="U173" i="18"/>
  <c r="V173" i="18" s="1"/>
  <c r="W173" i="18" s="1"/>
  <c r="O174" i="18"/>
  <c r="S173" i="18"/>
  <c r="P174" i="18"/>
  <c r="Q174" i="18" s="1"/>
  <c r="R174" i="18" s="1"/>
  <c r="R171" i="29"/>
  <c r="Q172" i="29"/>
  <c r="T172" i="29"/>
  <c r="U172" i="29" s="1"/>
  <c r="L173" i="29"/>
  <c r="M172" i="29"/>
  <c r="N174" i="29"/>
  <c r="J175" i="29"/>
  <c r="V170" i="29"/>
  <c r="W169" i="29"/>
  <c r="S173" i="29"/>
  <c r="O174" i="29"/>
  <c r="U171" i="29"/>
  <c r="X171" i="29" s="1"/>
  <c r="L175" i="28"/>
  <c r="M174" i="28"/>
  <c r="V172" i="28"/>
  <c r="W171" i="28"/>
  <c r="R173" i="28"/>
  <c r="Q174" i="28"/>
  <c r="S175" i="28"/>
  <c r="O176" i="28"/>
  <c r="P176" i="28" s="1"/>
  <c r="T174" i="28"/>
  <c r="J177" i="28"/>
  <c r="U173" i="28"/>
  <c r="X173" i="28" s="1"/>
  <c r="K176" i="28"/>
  <c r="N176" i="28" s="1"/>
  <c r="J175" i="18"/>
  <c r="K175" i="18" s="1"/>
  <c r="L175" i="18" s="1"/>
  <c r="M175" i="18" s="1"/>
  <c r="N174" i="18"/>
  <c r="O175" i="18" l="1"/>
  <c r="S174" i="18"/>
  <c r="P175" i="18"/>
  <c r="Q175" i="18" s="1"/>
  <c r="R175" i="18" s="1"/>
  <c r="T174" i="18"/>
  <c r="X173" i="18"/>
  <c r="U174" i="18"/>
  <c r="V174" i="18" s="1"/>
  <c r="W174" i="18" s="1"/>
  <c r="O175" i="29"/>
  <c r="V171" i="29"/>
  <c r="W170" i="29"/>
  <c r="L174" i="29"/>
  <c r="M173" i="29"/>
  <c r="R172" i="29"/>
  <c r="Q173" i="29"/>
  <c r="J176" i="29"/>
  <c r="P174" i="29"/>
  <c r="S174" i="29" s="1"/>
  <c r="K175" i="29"/>
  <c r="N175" i="29" s="1"/>
  <c r="X172" i="29"/>
  <c r="T173" i="29"/>
  <c r="U173" i="29" s="1"/>
  <c r="J178" i="28"/>
  <c r="V173" i="28"/>
  <c r="W172" i="28"/>
  <c r="T175" i="28"/>
  <c r="U175" i="28" s="1"/>
  <c r="U174" i="28"/>
  <c r="X174" i="28" s="1"/>
  <c r="R174" i="28"/>
  <c r="Q175" i="28"/>
  <c r="K177" i="28"/>
  <c r="N177" i="28" s="1"/>
  <c r="S176" i="28"/>
  <c r="O177" i="28"/>
  <c r="L176" i="28"/>
  <c r="M175" i="28"/>
  <c r="J176" i="18"/>
  <c r="K176" i="18" s="1"/>
  <c r="L176" i="18" s="1"/>
  <c r="M176" i="18" s="1"/>
  <c r="N175" i="18"/>
  <c r="T175" i="18" l="1"/>
  <c r="U175" i="18"/>
  <c r="V175" i="18" s="1"/>
  <c r="W175" i="18" s="1"/>
  <c r="X174" i="18"/>
  <c r="O176" i="18"/>
  <c r="S175" i="18"/>
  <c r="P176" i="18"/>
  <c r="Q176" i="18" s="1"/>
  <c r="R176" i="18" s="1"/>
  <c r="J177" i="29"/>
  <c r="W171" i="29"/>
  <c r="V172" i="29"/>
  <c r="O176" i="29"/>
  <c r="K176" i="29"/>
  <c r="N176" i="29" s="1"/>
  <c r="M174" i="29"/>
  <c r="L175" i="29"/>
  <c r="X173" i="29"/>
  <c r="T174" i="29"/>
  <c r="U174" i="29" s="1"/>
  <c r="Q174" i="29"/>
  <c r="R173" i="29"/>
  <c r="P175" i="29"/>
  <c r="S175" i="29" s="1"/>
  <c r="M176" i="28"/>
  <c r="L177" i="28"/>
  <c r="O178" i="28"/>
  <c r="P178" i="28" s="1"/>
  <c r="Q176" i="28"/>
  <c r="R175" i="28"/>
  <c r="J179" i="28"/>
  <c r="K179" i="28" s="1"/>
  <c r="V174" i="28"/>
  <c r="W173" i="28"/>
  <c r="P177" i="28"/>
  <c r="S177" i="28" s="1"/>
  <c r="X175" i="28"/>
  <c r="T176" i="28"/>
  <c r="U176" i="28" s="1"/>
  <c r="K178" i="28"/>
  <c r="N178" i="28" s="1"/>
  <c r="J177" i="18"/>
  <c r="K177" i="18" s="1"/>
  <c r="L177" i="18" s="1"/>
  <c r="M177" i="18" s="1"/>
  <c r="N176" i="18"/>
  <c r="O177" i="18" l="1"/>
  <c r="S176" i="18"/>
  <c r="P177" i="18"/>
  <c r="Q177" i="18" s="1"/>
  <c r="T176" i="18"/>
  <c r="X175" i="18"/>
  <c r="U176" i="18"/>
  <c r="V176" i="18" s="1"/>
  <c r="O177" i="29"/>
  <c r="Q175" i="29"/>
  <c r="R174" i="29"/>
  <c r="M175" i="29"/>
  <c r="L176" i="29"/>
  <c r="P176" i="29"/>
  <c r="S176" i="29" s="1"/>
  <c r="J178" i="29"/>
  <c r="K178" i="29" s="1"/>
  <c r="X174" i="29"/>
  <c r="T175" i="29"/>
  <c r="U175" i="29" s="1"/>
  <c r="W172" i="29"/>
  <c r="V173" i="29"/>
  <c r="K177" i="29"/>
  <c r="N177" i="29" s="1"/>
  <c r="W174" i="28"/>
  <c r="V175" i="28"/>
  <c r="N179" i="28"/>
  <c r="J180" i="28"/>
  <c r="K180" i="28" s="1"/>
  <c r="Q177" i="28"/>
  <c r="R176" i="28"/>
  <c r="M177" i="28"/>
  <c r="L178" i="28"/>
  <c r="X176" i="28"/>
  <c r="T177" i="28"/>
  <c r="U177" i="28" s="1"/>
  <c r="S178" i="28"/>
  <c r="O179" i="28"/>
  <c r="J178" i="18"/>
  <c r="K178" i="18" s="1"/>
  <c r="L178" i="18" s="1"/>
  <c r="M178" i="18" s="1"/>
  <c r="N177" i="18"/>
  <c r="W176" i="18" l="1"/>
  <c r="T177" i="18"/>
  <c r="U177" i="18" s="1"/>
  <c r="V177" i="18" s="1"/>
  <c r="W177" i="18" s="1"/>
  <c r="X176" i="18"/>
  <c r="R177" i="18"/>
  <c r="O178" i="18"/>
  <c r="S177" i="18"/>
  <c r="W173" i="29"/>
  <c r="V174" i="29"/>
  <c r="R175" i="29"/>
  <c r="Q176" i="29"/>
  <c r="N178" i="29"/>
  <c r="J179" i="29"/>
  <c r="K179" i="29" s="1"/>
  <c r="L177" i="29"/>
  <c r="M176" i="29"/>
  <c r="O178" i="29"/>
  <c r="P178" i="29" s="1"/>
  <c r="X175" i="29"/>
  <c r="T176" i="29"/>
  <c r="U176" i="29" s="1"/>
  <c r="P177" i="29"/>
  <c r="S177" i="29" s="1"/>
  <c r="R177" i="28"/>
  <c r="Q178" i="28"/>
  <c r="W175" i="28"/>
  <c r="V176" i="28"/>
  <c r="X177" i="28"/>
  <c r="T178" i="28"/>
  <c r="O180" i="28"/>
  <c r="P180" i="28" s="1"/>
  <c r="P179" i="28"/>
  <c r="S179" i="28" s="1"/>
  <c r="L179" i="28"/>
  <c r="M178" i="28"/>
  <c r="N180" i="28"/>
  <c r="J181" i="28"/>
  <c r="J179" i="18"/>
  <c r="K179" i="18" s="1"/>
  <c r="L179" i="18" s="1"/>
  <c r="M179" i="18" s="1"/>
  <c r="N178" i="18"/>
  <c r="O179" i="18" l="1"/>
  <c r="P179" i="18"/>
  <c r="T178" i="18"/>
  <c r="X177" i="18"/>
  <c r="U178" i="18"/>
  <c r="V178" i="18" s="1"/>
  <c r="P178" i="18"/>
  <c r="Q178" i="18" s="1"/>
  <c r="S178" i="29"/>
  <c r="O179" i="29"/>
  <c r="L178" i="29"/>
  <c r="M177" i="29"/>
  <c r="R176" i="29"/>
  <c r="Q177" i="29"/>
  <c r="X176" i="29"/>
  <c r="T177" i="29"/>
  <c r="N179" i="29"/>
  <c r="J180" i="29"/>
  <c r="K180" i="29" s="1"/>
  <c r="V175" i="29"/>
  <c r="W174" i="29"/>
  <c r="J182" i="28"/>
  <c r="T179" i="28"/>
  <c r="U179" i="28" s="1"/>
  <c r="V177" i="28"/>
  <c r="W176" i="28"/>
  <c r="K181" i="28"/>
  <c r="N181" i="28" s="1"/>
  <c r="S180" i="28"/>
  <c r="O181" i="28"/>
  <c r="P181" i="28" s="1"/>
  <c r="R178" i="28"/>
  <c r="Q179" i="28"/>
  <c r="L180" i="28"/>
  <c r="M179" i="28"/>
  <c r="U178" i="28"/>
  <c r="X178" i="28" s="1"/>
  <c r="J180" i="18"/>
  <c r="K180" i="18" s="1"/>
  <c r="L180" i="18" s="1"/>
  <c r="M180" i="18" s="1"/>
  <c r="N179" i="18"/>
  <c r="W178" i="18" l="1"/>
  <c r="Q179" i="18"/>
  <c r="R179" i="18" s="1"/>
  <c r="R178" i="18"/>
  <c r="T179" i="18"/>
  <c r="U179" i="18"/>
  <c r="V179" i="18" s="1"/>
  <c r="W179" i="18" s="1"/>
  <c r="X178" i="18"/>
  <c r="S178" i="18"/>
  <c r="O180" i="18"/>
  <c r="P180" i="18" s="1"/>
  <c r="Q180" i="18" s="1"/>
  <c r="R180" i="18" s="1"/>
  <c r="S179" i="18"/>
  <c r="Q178" i="29"/>
  <c r="R177" i="29"/>
  <c r="O180" i="29"/>
  <c r="P180" i="29" s="1"/>
  <c r="M178" i="29"/>
  <c r="L179" i="29"/>
  <c r="V176" i="29"/>
  <c r="W175" i="29"/>
  <c r="T178" i="29"/>
  <c r="U178" i="29" s="1"/>
  <c r="P179" i="29"/>
  <c r="S179" i="29" s="1"/>
  <c r="N180" i="29"/>
  <c r="J181" i="29"/>
  <c r="K181" i="29" s="1"/>
  <c r="U177" i="29"/>
  <c r="X177" i="29" s="1"/>
  <c r="M180" i="28"/>
  <c r="L181" i="28"/>
  <c r="S181" i="28"/>
  <c r="O182" i="28"/>
  <c r="P182" i="28" s="1"/>
  <c r="V178" i="28"/>
  <c r="W177" i="28"/>
  <c r="X179" i="28"/>
  <c r="T180" i="28"/>
  <c r="U180" i="28" s="1"/>
  <c r="J183" i="28"/>
  <c r="K183" i="28" s="1"/>
  <c r="Q180" i="28"/>
  <c r="R179" i="28"/>
  <c r="K182" i="28"/>
  <c r="N182" i="28" s="1"/>
  <c r="J181" i="18"/>
  <c r="K181" i="18" s="1"/>
  <c r="L181" i="18" s="1"/>
  <c r="M181" i="18" s="1"/>
  <c r="N180" i="18"/>
  <c r="T180" i="18" l="1"/>
  <c r="X179" i="18"/>
  <c r="U180" i="18"/>
  <c r="V180" i="18" s="1"/>
  <c r="O181" i="18"/>
  <c r="P181" i="18" s="1"/>
  <c r="Q181" i="18" s="1"/>
  <c r="R181" i="18" s="1"/>
  <c r="S180" i="18"/>
  <c r="N181" i="29"/>
  <c r="J182" i="29"/>
  <c r="X178" i="29"/>
  <c r="T179" i="29"/>
  <c r="U179" i="29" s="1"/>
  <c r="W176" i="29"/>
  <c r="V177" i="29"/>
  <c r="M179" i="29"/>
  <c r="L180" i="29"/>
  <c r="S180" i="29"/>
  <c r="O181" i="29"/>
  <c r="P181" i="29" s="1"/>
  <c r="Q179" i="29"/>
  <c r="R178" i="29"/>
  <c r="X180" i="28"/>
  <c r="T181" i="28"/>
  <c r="W178" i="28"/>
  <c r="V179" i="28"/>
  <c r="M181" i="28"/>
  <c r="L182" i="28"/>
  <c r="Q181" i="28"/>
  <c r="R180" i="28"/>
  <c r="J184" i="28"/>
  <c r="N183" i="28"/>
  <c r="S182" i="28"/>
  <c r="O183" i="28"/>
  <c r="J182" i="18"/>
  <c r="K182" i="18" s="1"/>
  <c r="L182" i="18" s="1"/>
  <c r="M182" i="18" s="1"/>
  <c r="N181" i="18"/>
  <c r="O182" i="18" l="1"/>
  <c r="S181" i="18"/>
  <c r="P182" i="18"/>
  <c r="Q182" i="18" s="1"/>
  <c r="W180" i="18"/>
  <c r="T181" i="18"/>
  <c r="U181" i="18"/>
  <c r="V181" i="18" s="1"/>
  <c r="W181" i="18" s="1"/>
  <c r="X180" i="18"/>
  <c r="W177" i="29"/>
  <c r="V178" i="29"/>
  <c r="J183" i="29"/>
  <c r="K183" i="29" s="1"/>
  <c r="R179" i="29"/>
  <c r="Q180" i="29"/>
  <c r="L181" i="29"/>
  <c r="M180" i="29"/>
  <c r="X179" i="29"/>
  <c r="T180" i="29"/>
  <c r="S181" i="29"/>
  <c r="O182" i="29"/>
  <c r="P182" i="29" s="1"/>
  <c r="K182" i="29"/>
  <c r="N182" i="29" s="1"/>
  <c r="R181" i="28"/>
  <c r="Q182" i="28"/>
  <c r="J185" i="28"/>
  <c r="K185" i="28" s="1"/>
  <c r="L183" i="28"/>
  <c r="M182" i="28"/>
  <c r="T182" i="28"/>
  <c r="U182" i="28" s="1"/>
  <c r="O184" i="28"/>
  <c r="P184" i="28" s="1"/>
  <c r="K184" i="28"/>
  <c r="N184" i="28" s="1"/>
  <c r="P183" i="28"/>
  <c r="S183" i="28" s="1"/>
  <c r="W179" i="28"/>
  <c r="V180" i="28"/>
  <c r="U181" i="28"/>
  <c r="X181" i="28" s="1"/>
  <c r="J183" i="18"/>
  <c r="K183" i="18" s="1"/>
  <c r="L183" i="18" s="1"/>
  <c r="M183" i="18" s="1"/>
  <c r="N182" i="18"/>
  <c r="T182" i="18" l="1"/>
  <c r="X181" i="18"/>
  <c r="U182" i="18"/>
  <c r="V182" i="18" s="1"/>
  <c r="W182" i="18" s="1"/>
  <c r="R182" i="18"/>
  <c r="O183" i="18"/>
  <c r="P183" i="18"/>
  <c r="Q183" i="18" s="1"/>
  <c r="R183" i="18" s="1"/>
  <c r="S182" i="18"/>
  <c r="T181" i="29"/>
  <c r="U181" i="29" s="1"/>
  <c r="L182" i="29"/>
  <c r="M181" i="29"/>
  <c r="O183" i="29"/>
  <c r="P183" i="29" s="1"/>
  <c r="S182" i="29"/>
  <c r="U180" i="29"/>
  <c r="X180" i="29" s="1"/>
  <c r="R180" i="29"/>
  <c r="Q181" i="29"/>
  <c r="V179" i="29"/>
  <c r="W178" i="29"/>
  <c r="N183" i="29"/>
  <c r="J184" i="29"/>
  <c r="K184" i="29" s="1"/>
  <c r="X182" i="28"/>
  <c r="T183" i="28"/>
  <c r="L184" i="28"/>
  <c r="M183" i="28"/>
  <c r="R182" i="28"/>
  <c r="Q183" i="28"/>
  <c r="V181" i="28"/>
  <c r="W180" i="28"/>
  <c r="S184" i="28"/>
  <c r="O185" i="28"/>
  <c r="P185" i="28" s="1"/>
  <c r="N185" i="28"/>
  <c r="J186" i="28"/>
  <c r="J184" i="18"/>
  <c r="K184" i="18" s="1"/>
  <c r="L184" i="18" s="1"/>
  <c r="M184" i="18" s="1"/>
  <c r="N183" i="18"/>
  <c r="O184" i="18" l="1"/>
  <c r="P184" i="18"/>
  <c r="Q184" i="18" s="1"/>
  <c r="R184" i="18" s="1"/>
  <c r="S183" i="18"/>
  <c r="T183" i="18"/>
  <c r="U183" i="18"/>
  <c r="V183" i="18" s="1"/>
  <c r="X182" i="18"/>
  <c r="N184" i="29"/>
  <c r="J185" i="29"/>
  <c r="K185" i="29" s="1"/>
  <c r="V180" i="29"/>
  <c r="W179" i="29"/>
  <c r="M182" i="29"/>
  <c r="L183" i="29"/>
  <c r="Q182" i="29"/>
  <c r="R181" i="29"/>
  <c r="S183" i="29"/>
  <c r="O184" i="29"/>
  <c r="X181" i="29"/>
  <c r="T182" i="29"/>
  <c r="U182" i="29" s="1"/>
  <c r="J187" i="28"/>
  <c r="S185" i="28"/>
  <c r="O186" i="28"/>
  <c r="V182" i="28"/>
  <c r="W181" i="28"/>
  <c r="M184" i="28"/>
  <c r="L185" i="28"/>
  <c r="Q184" i="28"/>
  <c r="R183" i="28"/>
  <c r="T184" i="28"/>
  <c r="K186" i="28"/>
  <c r="N186" i="28" s="1"/>
  <c r="U183" i="28"/>
  <c r="X183" i="28" s="1"/>
  <c r="J185" i="18"/>
  <c r="K185" i="18" s="1"/>
  <c r="L185" i="18" s="1"/>
  <c r="M185" i="18" s="1"/>
  <c r="N184" i="18"/>
  <c r="W183" i="18" l="1"/>
  <c r="T184" i="18"/>
  <c r="U184" i="18"/>
  <c r="V184" i="18" s="1"/>
  <c r="W184" i="18" s="1"/>
  <c r="X183" i="18"/>
  <c r="O185" i="18"/>
  <c r="S184" i="18"/>
  <c r="P185" i="18"/>
  <c r="Q185" i="18" s="1"/>
  <c r="O185" i="29"/>
  <c r="Q183" i="29"/>
  <c r="R182" i="29"/>
  <c r="W180" i="29"/>
  <c r="V181" i="29"/>
  <c r="X182" i="29"/>
  <c r="T183" i="29"/>
  <c r="U183" i="29" s="1"/>
  <c r="P184" i="29"/>
  <c r="S184" i="29" s="1"/>
  <c r="M183" i="29"/>
  <c r="L184" i="29"/>
  <c r="N185" i="29"/>
  <c r="J186" i="29"/>
  <c r="T185" i="28"/>
  <c r="Q185" i="28"/>
  <c r="R184" i="28"/>
  <c r="W182" i="28"/>
  <c r="V183" i="28"/>
  <c r="J188" i="28"/>
  <c r="K188" i="28" s="1"/>
  <c r="M185" i="28"/>
  <c r="L186" i="28"/>
  <c r="O187" i="28"/>
  <c r="U184" i="28"/>
  <c r="X184" i="28" s="1"/>
  <c r="P186" i="28"/>
  <c r="S186" i="28" s="1"/>
  <c r="K187" i="28"/>
  <c r="N187" i="28" s="1"/>
  <c r="J186" i="18"/>
  <c r="K186" i="18" s="1"/>
  <c r="L186" i="18" s="1"/>
  <c r="M186" i="18" s="1"/>
  <c r="N185" i="18"/>
  <c r="R185" i="18" l="1"/>
  <c r="O186" i="18"/>
  <c r="S185" i="18"/>
  <c r="P186" i="18"/>
  <c r="Q186" i="18" s="1"/>
  <c r="R186" i="18" s="1"/>
  <c r="T185" i="18"/>
  <c r="X184" i="18"/>
  <c r="U185" i="18"/>
  <c r="V185" i="18" s="1"/>
  <c r="O186" i="29"/>
  <c r="J187" i="29"/>
  <c r="R183" i="29"/>
  <c r="Q184" i="29"/>
  <c r="K186" i="29"/>
  <c r="N186" i="29" s="1"/>
  <c r="W181" i="29"/>
  <c r="V182" i="29"/>
  <c r="X183" i="29"/>
  <c r="T184" i="29"/>
  <c r="L185" i="29"/>
  <c r="M184" i="29"/>
  <c r="P185" i="29"/>
  <c r="S185" i="29" s="1"/>
  <c r="L187" i="28"/>
  <c r="M186" i="28"/>
  <c r="O188" i="28"/>
  <c r="P188" i="28" s="1"/>
  <c r="W183" i="28"/>
  <c r="V184" i="28"/>
  <c r="T186" i="28"/>
  <c r="U186" i="28" s="1"/>
  <c r="R185" i="28"/>
  <c r="Q186" i="28"/>
  <c r="P187" i="28"/>
  <c r="S187" i="28" s="1"/>
  <c r="N188" i="28"/>
  <c r="J189" i="28"/>
  <c r="U185" i="28"/>
  <c r="X185" i="28" s="1"/>
  <c r="J187" i="18"/>
  <c r="N186" i="18"/>
  <c r="W185" i="18" l="1"/>
  <c r="T186" i="18"/>
  <c r="X185" i="18"/>
  <c r="U186" i="18"/>
  <c r="X186" i="18" s="1"/>
  <c r="O187" i="18"/>
  <c r="S186" i="18"/>
  <c r="P187" i="18"/>
  <c r="Q187" i="18" s="1"/>
  <c r="L186" i="29"/>
  <c r="M185" i="29"/>
  <c r="V183" i="29"/>
  <c r="W182" i="29"/>
  <c r="O187" i="29"/>
  <c r="P187" i="29" s="1"/>
  <c r="R184" i="29"/>
  <c r="Q185" i="29"/>
  <c r="T185" i="29"/>
  <c r="J188" i="29"/>
  <c r="U184" i="29"/>
  <c r="X184" i="29" s="1"/>
  <c r="K187" i="29"/>
  <c r="N187" i="29" s="1"/>
  <c r="P186" i="29"/>
  <c r="S186" i="29" s="1"/>
  <c r="J190" i="28"/>
  <c r="R186" i="28"/>
  <c r="Q187" i="28"/>
  <c r="V185" i="28"/>
  <c r="W184" i="28"/>
  <c r="K189" i="28"/>
  <c r="N189" i="28" s="1"/>
  <c r="X186" i="28"/>
  <c r="T187" i="28"/>
  <c r="S188" i="28"/>
  <c r="O189" i="28"/>
  <c r="L188" i="28"/>
  <c r="M187" i="28"/>
  <c r="J188" i="18"/>
  <c r="K188" i="18" s="1"/>
  <c r="K187" i="18"/>
  <c r="L187" i="18" s="1"/>
  <c r="R187" i="18" l="1"/>
  <c r="O188" i="18"/>
  <c r="S187" i="18"/>
  <c r="P188" i="18"/>
  <c r="Q188" i="18" s="1"/>
  <c r="T187" i="18"/>
  <c r="U187" i="18"/>
  <c r="V186" i="18"/>
  <c r="T186" i="29"/>
  <c r="J189" i="29"/>
  <c r="S187" i="29"/>
  <c r="O188" i="29"/>
  <c r="P188" i="29" s="1"/>
  <c r="V184" i="29"/>
  <c r="W183" i="29"/>
  <c r="U185" i="29"/>
  <c r="X185" i="29" s="1"/>
  <c r="K188" i="29"/>
  <c r="N188" i="29" s="1"/>
  <c r="Q186" i="29"/>
  <c r="R185" i="29"/>
  <c r="M186" i="29"/>
  <c r="L187" i="29"/>
  <c r="T188" i="28"/>
  <c r="J191" i="28"/>
  <c r="K191" i="28" s="1"/>
  <c r="V186" i="28"/>
  <c r="W185" i="28"/>
  <c r="M188" i="28"/>
  <c r="L189" i="28"/>
  <c r="O190" i="28"/>
  <c r="P190" i="28" s="1"/>
  <c r="P189" i="28"/>
  <c r="S189" i="28" s="1"/>
  <c r="U187" i="28"/>
  <c r="X187" i="28" s="1"/>
  <c r="Q188" i="28"/>
  <c r="R187" i="28"/>
  <c r="K190" i="28"/>
  <c r="N190" i="28" s="1"/>
  <c r="L188" i="18"/>
  <c r="M188" i="18" s="1"/>
  <c r="M187" i="18"/>
  <c r="N187" i="18"/>
  <c r="J189" i="18"/>
  <c r="N188" i="18"/>
  <c r="R188" i="18" l="1"/>
  <c r="V187" i="18"/>
  <c r="W187" i="18" s="1"/>
  <c r="W186" i="18"/>
  <c r="T188" i="18"/>
  <c r="U188" i="18"/>
  <c r="V188" i="18" s="1"/>
  <c r="W188" i="18" s="1"/>
  <c r="X187" i="18"/>
  <c r="O189" i="18"/>
  <c r="S188" i="18"/>
  <c r="T187" i="29"/>
  <c r="Q187" i="29"/>
  <c r="R186" i="29"/>
  <c r="W184" i="29"/>
  <c r="V185" i="29"/>
  <c r="J190" i="29"/>
  <c r="M187" i="29"/>
  <c r="L188" i="29"/>
  <c r="S188" i="29"/>
  <c r="O189" i="29"/>
  <c r="K189" i="29"/>
  <c r="N189" i="29" s="1"/>
  <c r="U186" i="29"/>
  <c r="X186" i="29" s="1"/>
  <c r="Q189" i="28"/>
  <c r="R188" i="28"/>
  <c r="W186" i="28"/>
  <c r="V187" i="28"/>
  <c r="M189" i="28"/>
  <c r="L190" i="28"/>
  <c r="N191" i="28"/>
  <c r="J192" i="28"/>
  <c r="K192" i="28" s="1"/>
  <c r="T189" i="28"/>
  <c r="S190" i="28"/>
  <c r="O191" i="28"/>
  <c r="U188" i="28"/>
  <c r="X188" i="28" s="1"/>
  <c r="J190" i="18"/>
  <c r="K190" i="18"/>
  <c r="K189" i="18"/>
  <c r="L189" i="18" s="1"/>
  <c r="O190" i="18" l="1"/>
  <c r="P190" i="18"/>
  <c r="T189" i="18"/>
  <c r="X188" i="18"/>
  <c r="U189" i="18"/>
  <c r="V189" i="18" s="1"/>
  <c r="W189" i="18" s="1"/>
  <c r="P189" i="18"/>
  <c r="Q189" i="18" s="1"/>
  <c r="L189" i="29"/>
  <c r="M188" i="29"/>
  <c r="R187" i="29"/>
  <c r="Q188" i="29"/>
  <c r="O190" i="29"/>
  <c r="P190" i="29" s="1"/>
  <c r="W185" i="29"/>
  <c r="V186" i="29"/>
  <c r="T188" i="29"/>
  <c r="N190" i="29"/>
  <c r="J191" i="29"/>
  <c r="P189" i="29"/>
  <c r="S189" i="29" s="1"/>
  <c r="K190" i="29"/>
  <c r="U187" i="29"/>
  <c r="X187" i="29" s="1"/>
  <c r="T190" i="28"/>
  <c r="W187" i="28"/>
  <c r="V188" i="28"/>
  <c r="O192" i="28"/>
  <c r="L191" i="28"/>
  <c r="M190" i="28"/>
  <c r="U189" i="28"/>
  <c r="X189" i="28" s="1"/>
  <c r="P191" i="28"/>
  <c r="S191" i="28" s="1"/>
  <c r="N192" i="28"/>
  <c r="J193" i="28"/>
  <c r="R189" i="28"/>
  <c r="Q190" i="28"/>
  <c r="L190" i="18"/>
  <c r="M190" i="18" s="1"/>
  <c r="M189" i="18"/>
  <c r="N189" i="18"/>
  <c r="J191" i="18"/>
  <c r="N190" i="18"/>
  <c r="K191" i="18"/>
  <c r="Q190" i="18" l="1"/>
  <c r="R189" i="18"/>
  <c r="T190" i="18"/>
  <c r="X189" i="18"/>
  <c r="U190" i="18"/>
  <c r="V190" i="18" s="1"/>
  <c r="W190" i="18" s="1"/>
  <c r="L191" i="18"/>
  <c r="M191" i="18" s="1"/>
  <c r="S189" i="18"/>
  <c r="O191" i="18"/>
  <c r="S190" i="18"/>
  <c r="T189" i="29"/>
  <c r="Q189" i="29"/>
  <c r="R188" i="29"/>
  <c r="J192" i="29"/>
  <c r="S190" i="29"/>
  <c r="O191" i="29"/>
  <c r="P191" i="29" s="1"/>
  <c r="U188" i="29"/>
  <c r="X188" i="29" s="1"/>
  <c r="K191" i="29"/>
  <c r="N191" i="29" s="1"/>
  <c r="V187" i="29"/>
  <c r="W186" i="29"/>
  <c r="M189" i="29"/>
  <c r="L190" i="29"/>
  <c r="O193" i="28"/>
  <c r="J194" i="28"/>
  <c r="K194" i="28" s="1"/>
  <c r="P192" i="28"/>
  <c r="S192" i="28" s="1"/>
  <c r="T191" i="28"/>
  <c r="U191" i="28" s="1"/>
  <c r="R190" i="28"/>
  <c r="Q191" i="28"/>
  <c r="K193" i="28"/>
  <c r="N193" i="28" s="1"/>
  <c r="L192" i="28"/>
  <c r="M191" i="28"/>
  <c r="V189" i="28"/>
  <c r="W188" i="28"/>
  <c r="U190" i="28"/>
  <c r="X190" i="28" s="1"/>
  <c r="J192" i="18"/>
  <c r="K192" i="18" s="1"/>
  <c r="N191" i="18"/>
  <c r="L192" i="18" l="1"/>
  <c r="M192" i="18" s="1"/>
  <c r="O192" i="18"/>
  <c r="P192" i="18"/>
  <c r="T191" i="18"/>
  <c r="X190" i="18"/>
  <c r="U191" i="18"/>
  <c r="V191" i="18" s="1"/>
  <c r="P191" i="18"/>
  <c r="S191" i="18" s="1"/>
  <c r="R190" i="18"/>
  <c r="J193" i="29"/>
  <c r="K193" i="29" s="1"/>
  <c r="Q190" i="29"/>
  <c r="R189" i="29"/>
  <c r="S191" i="29"/>
  <c r="O192" i="29"/>
  <c r="P192" i="29" s="1"/>
  <c r="T190" i="29"/>
  <c r="U190" i="29" s="1"/>
  <c r="V188" i="29"/>
  <c r="W187" i="29"/>
  <c r="K192" i="29"/>
  <c r="N192" i="29" s="1"/>
  <c r="M190" i="29"/>
  <c r="L191" i="29"/>
  <c r="U189" i="29"/>
  <c r="X189" i="29" s="1"/>
  <c r="V190" i="28"/>
  <c r="W189" i="28"/>
  <c r="O194" i="28"/>
  <c r="P194" i="28" s="1"/>
  <c r="M192" i="28"/>
  <c r="L193" i="28"/>
  <c r="X191" i="28"/>
  <c r="T192" i="28"/>
  <c r="U192" i="28" s="1"/>
  <c r="N194" i="28"/>
  <c r="J195" i="28"/>
  <c r="K195" i="28" s="1"/>
  <c r="P193" i="28"/>
  <c r="S193" i="28" s="1"/>
  <c r="Q192" i="28"/>
  <c r="R191" i="28"/>
  <c r="J193" i="18"/>
  <c r="N192" i="18"/>
  <c r="K193" i="18"/>
  <c r="L193" i="18" s="1"/>
  <c r="M193" i="18" s="1"/>
  <c r="Q191" i="18" l="1"/>
  <c r="W191" i="18"/>
  <c r="T192" i="18"/>
  <c r="U192" i="18"/>
  <c r="V192" i="18" s="1"/>
  <c r="W192" i="18" s="1"/>
  <c r="X191" i="18"/>
  <c r="O193" i="18"/>
  <c r="S192" i="18"/>
  <c r="L192" i="29"/>
  <c r="M191" i="29"/>
  <c r="V189" i="29"/>
  <c r="W188" i="29"/>
  <c r="S192" i="29"/>
  <c r="O193" i="29"/>
  <c r="R190" i="29"/>
  <c r="Q191" i="29"/>
  <c r="X190" i="29"/>
  <c r="T191" i="29"/>
  <c r="U191" i="29" s="1"/>
  <c r="N193" i="29"/>
  <c r="J194" i="29"/>
  <c r="M193" i="28"/>
  <c r="L194" i="28"/>
  <c r="Q193" i="28"/>
  <c r="R192" i="28"/>
  <c r="X192" i="28"/>
  <c r="T193" i="28"/>
  <c r="N195" i="28"/>
  <c r="J196" i="28"/>
  <c r="K196" i="28" s="1"/>
  <c r="S194" i="28"/>
  <c r="O195" i="28"/>
  <c r="P195" i="28" s="1"/>
  <c r="W190" i="28"/>
  <c r="V191" i="28"/>
  <c r="J194" i="18"/>
  <c r="K194" i="18" s="1"/>
  <c r="L194" i="18" s="1"/>
  <c r="M194" i="18" s="1"/>
  <c r="N193" i="18"/>
  <c r="O194" i="18" l="1"/>
  <c r="P194" i="18" s="1"/>
  <c r="T193" i="18"/>
  <c r="X192" i="18"/>
  <c r="U193" i="18"/>
  <c r="V193" i="18" s="1"/>
  <c r="W193" i="18" s="1"/>
  <c r="P193" i="18"/>
  <c r="S193" i="18" s="1"/>
  <c r="Q192" i="18"/>
  <c r="R191" i="18"/>
  <c r="X191" i="29"/>
  <c r="T192" i="29"/>
  <c r="J195" i="29"/>
  <c r="K195" i="29" s="1"/>
  <c r="O194" i="29"/>
  <c r="P194" i="29" s="1"/>
  <c r="V190" i="29"/>
  <c r="W189" i="29"/>
  <c r="K194" i="29"/>
  <c r="N194" i="29" s="1"/>
  <c r="R191" i="29"/>
  <c r="Q192" i="29"/>
  <c r="P193" i="29"/>
  <c r="S193" i="29" s="1"/>
  <c r="L193" i="29"/>
  <c r="M192" i="29"/>
  <c r="T194" i="28"/>
  <c r="N196" i="28"/>
  <c r="J197" i="28"/>
  <c r="K197" i="28" s="1"/>
  <c r="L195" i="28"/>
  <c r="M194" i="28"/>
  <c r="W191" i="28"/>
  <c r="V192" i="28"/>
  <c r="R193" i="28"/>
  <c r="Q194" i="28"/>
  <c r="S195" i="28"/>
  <c r="O196" i="28"/>
  <c r="U193" i="28"/>
  <c r="X193" i="28" s="1"/>
  <c r="J195" i="18"/>
  <c r="K195" i="18" s="1"/>
  <c r="L195" i="18" s="1"/>
  <c r="M195" i="18" s="1"/>
  <c r="N194" i="18"/>
  <c r="Q193" i="18" l="1"/>
  <c r="R192" i="18"/>
  <c r="T194" i="18"/>
  <c r="X193" i="18"/>
  <c r="U194" i="18"/>
  <c r="V194" i="18" s="1"/>
  <c r="O195" i="18"/>
  <c r="S194" i="18"/>
  <c r="P195" i="18"/>
  <c r="M193" i="29"/>
  <c r="L194" i="29"/>
  <c r="V191" i="29"/>
  <c r="W190" i="29"/>
  <c r="N195" i="29"/>
  <c r="J196" i="29"/>
  <c r="T193" i="29"/>
  <c r="U193" i="29" s="1"/>
  <c r="Q193" i="29"/>
  <c r="R192" i="29"/>
  <c r="S194" i="29"/>
  <c r="O195" i="29"/>
  <c r="U192" i="29"/>
  <c r="X192" i="29" s="1"/>
  <c r="O197" i="28"/>
  <c r="P197" i="28" s="1"/>
  <c r="L196" i="28"/>
  <c r="M195" i="28"/>
  <c r="T195" i="28"/>
  <c r="V193" i="28"/>
  <c r="W192" i="28"/>
  <c r="N197" i="28"/>
  <c r="J198" i="28"/>
  <c r="K198" i="28" s="1"/>
  <c r="R194" i="28"/>
  <c r="Q195" i="28"/>
  <c r="P196" i="28"/>
  <c r="S196" i="28" s="1"/>
  <c r="U194" i="28"/>
  <c r="X194" i="28" s="1"/>
  <c r="J196" i="18"/>
  <c r="K196" i="18" s="1"/>
  <c r="L196" i="18" s="1"/>
  <c r="M196" i="18" s="1"/>
  <c r="N195" i="18"/>
  <c r="O196" i="18" l="1"/>
  <c r="P196" i="18"/>
  <c r="S196" i="18" s="1"/>
  <c r="S195" i="18"/>
  <c r="W194" i="18"/>
  <c r="T195" i="18"/>
  <c r="U195" i="18"/>
  <c r="V195" i="18" s="1"/>
  <c r="W195" i="18" s="1"/>
  <c r="X194" i="18"/>
  <c r="Q194" i="18"/>
  <c r="R194" i="18" s="1"/>
  <c r="R193" i="18"/>
  <c r="Q194" i="29"/>
  <c r="R193" i="29"/>
  <c r="X193" i="29"/>
  <c r="T194" i="29"/>
  <c r="U194" i="29" s="1"/>
  <c r="M194" i="29"/>
  <c r="L195" i="29"/>
  <c r="O196" i="29"/>
  <c r="P196" i="29" s="1"/>
  <c r="J197" i="29"/>
  <c r="K197" i="29" s="1"/>
  <c r="W191" i="29"/>
  <c r="V192" i="29"/>
  <c r="P195" i="29"/>
  <c r="S195" i="29" s="1"/>
  <c r="K196" i="29"/>
  <c r="N196" i="29" s="1"/>
  <c r="Q196" i="28"/>
  <c r="R195" i="28"/>
  <c r="U196" i="28"/>
  <c r="T196" i="28"/>
  <c r="M196" i="28"/>
  <c r="L197" i="28"/>
  <c r="U195" i="28"/>
  <c r="X195" i="28" s="1"/>
  <c r="S197" i="28"/>
  <c r="O198" i="28"/>
  <c r="N198" i="28"/>
  <c r="J199" i="28"/>
  <c r="K199" i="28" s="1"/>
  <c r="V194" i="28"/>
  <c r="W193" i="28"/>
  <c r="J197" i="18"/>
  <c r="K197" i="18" s="1"/>
  <c r="L197" i="18" s="1"/>
  <c r="M197" i="18" s="1"/>
  <c r="N196" i="18"/>
  <c r="T196" i="18" l="1"/>
  <c r="U196" i="18" s="1"/>
  <c r="V196" i="18" s="1"/>
  <c r="W196" i="18" s="1"/>
  <c r="X195" i="18"/>
  <c r="O197" i="18"/>
  <c r="P197" i="18" s="1"/>
  <c r="S197" i="18" s="1"/>
  <c r="Q195" i="18"/>
  <c r="W192" i="29"/>
  <c r="V193" i="29"/>
  <c r="L196" i="29"/>
  <c r="M195" i="29"/>
  <c r="S196" i="29"/>
  <c r="O197" i="29"/>
  <c r="N197" i="29"/>
  <c r="J198" i="29"/>
  <c r="X194" i="29"/>
  <c r="T195" i="29"/>
  <c r="U195" i="29" s="1"/>
  <c r="R194" i="29"/>
  <c r="Q195" i="29"/>
  <c r="L198" i="28"/>
  <c r="M197" i="28"/>
  <c r="W194" i="28"/>
  <c r="V195" i="28"/>
  <c r="N199" i="28"/>
  <c r="J200" i="28"/>
  <c r="O199" i="28"/>
  <c r="P199" i="28" s="1"/>
  <c r="P198" i="28"/>
  <c r="S198" i="28" s="1"/>
  <c r="X196" i="28"/>
  <c r="T197" i="28"/>
  <c r="Q197" i="28"/>
  <c r="R196" i="28"/>
  <c r="J198" i="18"/>
  <c r="N197" i="18"/>
  <c r="K198" i="18"/>
  <c r="L198" i="18" s="1"/>
  <c r="M198" i="18" s="1"/>
  <c r="Q196" i="18" l="1"/>
  <c r="R195" i="18"/>
  <c r="O198" i="18"/>
  <c r="P198" i="18" s="1"/>
  <c r="T197" i="18"/>
  <c r="X196" i="18"/>
  <c r="U197" i="18"/>
  <c r="V197" i="18" s="1"/>
  <c r="W197" i="18" s="1"/>
  <c r="R195" i="29"/>
  <c r="Q196" i="29"/>
  <c r="O198" i="29"/>
  <c r="P198" i="29" s="1"/>
  <c r="L197" i="29"/>
  <c r="M196" i="29"/>
  <c r="J199" i="29"/>
  <c r="K199" i="29" s="1"/>
  <c r="V194" i="29"/>
  <c r="W193" i="29"/>
  <c r="X195" i="29"/>
  <c r="T196" i="29"/>
  <c r="U196" i="29" s="1"/>
  <c r="K198" i="29"/>
  <c r="N198" i="29" s="1"/>
  <c r="P197" i="29"/>
  <c r="S197" i="29" s="1"/>
  <c r="J201" i="28"/>
  <c r="S199" i="28"/>
  <c r="O200" i="28"/>
  <c r="P200" i="28" s="1"/>
  <c r="W195" i="28"/>
  <c r="V196" i="28"/>
  <c r="R197" i="28"/>
  <c r="Q198" i="28"/>
  <c r="T198" i="28"/>
  <c r="U198" i="28" s="1"/>
  <c r="U197" i="28"/>
  <c r="X197" i="28" s="1"/>
  <c r="K200" i="28"/>
  <c r="N200" i="28" s="1"/>
  <c r="M198" i="28"/>
  <c r="L199" i="28"/>
  <c r="J199" i="18"/>
  <c r="K199" i="18" s="1"/>
  <c r="L199" i="18" s="1"/>
  <c r="M199" i="18" s="1"/>
  <c r="N198" i="18"/>
  <c r="T198" i="18" l="1"/>
  <c r="X197" i="18"/>
  <c r="U198" i="18"/>
  <c r="V198" i="18" s="1"/>
  <c r="W198" i="18" s="1"/>
  <c r="O199" i="18"/>
  <c r="S198" i="18"/>
  <c r="P199" i="18"/>
  <c r="Q197" i="18"/>
  <c r="R196" i="18"/>
  <c r="X196" i="29"/>
  <c r="T197" i="29"/>
  <c r="V195" i="29"/>
  <c r="W194" i="29"/>
  <c r="N199" i="29"/>
  <c r="J200" i="29"/>
  <c r="M197" i="29"/>
  <c r="L198" i="29"/>
  <c r="Q197" i="29"/>
  <c r="R196" i="29"/>
  <c r="S198" i="29"/>
  <c r="O199" i="29"/>
  <c r="P199" i="29" s="1"/>
  <c r="V197" i="28"/>
  <c r="W196" i="28"/>
  <c r="Q199" i="28"/>
  <c r="R198" i="28"/>
  <c r="S200" i="28"/>
  <c r="O201" i="28"/>
  <c r="J202" i="28"/>
  <c r="K202" i="28" s="1"/>
  <c r="M199" i="28"/>
  <c r="L200" i="28"/>
  <c r="X198" i="28"/>
  <c r="T199" i="28"/>
  <c r="K201" i="28"/>
  <c r="N201" i="28" s="1"/>
  <c r="J200" i="18"/>
  <c r="N199" i="18"/>
  <c r="K200" i="18"/>
  <c r="L200" i="18" s="1"/>
  <c r="M200" i="18" s="1"/>
  <c r="Q198" i="18" l="1"/>
  <c r="R197" i="18"/>
  <c r="O200" i="18"/>
  <c r="S199" i="18"/>
  <c r="P200" i="18"/>
  <c r="T199" i="18"/>
  <c r="X198" i="18"/>
  <c r="U199" i="18"/>
  <c r="V199" i="18" s="1"/>
  <c r="W195" i="29"/>
  <c r="V196" i="29"/>
  <c r="S199" i="29"/>
  <c r="O200" i="29"/>
  <c r="P200" i="29" s="1"/>
  <c r="Q198" i="29"/>
  <c r="R197" i="29"/>
  <c r="T198" i="29"/>
  <c r="U198" i="29" s="1"/>
  <c r="J201" i="29"/>
  <c r="M198" i="29"/>
  <c r="L199" i="29"/>
  <c r="K200" i="29"/>
  <c r="N200" i="29" s="1"/>
  <c r="U197" i="29"/>
  <c r="X197" i="29" s="1"/>
  <c r="M200" i="28"/>
  <c r="L201" i="28"/>
  <c r="O202" i="28"/>
  <c r="P202" i="28" s="1"/>
  <c r="Q200" i="28"/>
  <c r="R199" i="28"/>
  <c r="P201" i="28"/>
  <c r="S201" i="28" s="1"/>
  <c r="T200" i="28"/>
  <c r="U199" i="28"/>
  <c r="X199" i="28" s="1"/>
  <c r="N202" i="28"/>
  <c r="J203" i="28"/>
  <c r="W197" i="28"/>
  <c r="V198" i="28"/>
  <c r="J201" i="18"/>
  <c r="N200" i="18"/>
  <c r="K201" i="18"/>
  <c r="L201" i="18" s="1"/>
  <c r="M201" i="18" s="1"/>
  <c r="W199" i="18" l="1"/>
  <c r="T200" i="18"/>
  <c r="U200" i="18"/>
  <c r="V200" i="18" s="1"/>
  <c r="W200" i="18" s="1"/>
  <c r="X199" i="18"/>
  <c r="O201" i="18"/>
  <c r="S200" i="18"/>
  <c r="Q199" i="18"/>
  <c r="R199" i="18" s="1"/>
  <c r="R198" i="18"/>
  <c r="L200" i="29"/>
  <c r="M199" i="29"/>
  <c r="J202" i="29"/>
  <c r="K202" i="29" s="1"/>
  <c r="X198" i="29"/>
  <c r="T199" i="29"/>
  <c r="R198" i="29"/>
  <c r="Q199" i="29"/>
  <c r="W196" i="29"/>
  <c r="V197" i="29"/>
  <c r="K201" i="29"/>
  <c r="N201" i="29" s="1"/>
  <c r="S200" i="29"/>
  <c r="O201" i="29"/>
  <c r="T201" i="28"/>
  <c r="R200" i="28"/>
  <c r="Q201" i="28"/>
  <c r="L202" i="28"/>
  <c r="M201" i="28"/>
  <c r="J204" i="28"/>
  <c r="V199" i="28"/>
  <c r="W198" i="28"/>
  <c r="K203" i="28"/>
  <c r="N203" i="28" s="1"/>
  <c r="U200" i="28"/>
  <c r="X200" i="28" s="1"/>
  <c r="S202" i="28"/>
  <c r="O203" i="28"/>
  <c r="P203" i="28" s="1"/>
  <c r="J202" i="18"/>
  <c r="K202" i="18" s="1"/>
  <c r="L202" i="18" s="1"/>
  <c r="M202" i="18" s="1"/>
  <c r="N201" i="18"/>
  <c r="Q200" i="18" l="1"/>
  <c r="R200" i="18" s="1"/>
  <c r="O202" i="18"/>
  <c r="P202" i="18"/>
  <c r="T201" i="18"/>
  <c r="X200" i="18"/>
  <c r="U201" i="18"/>
  <c r="V201" i="18" s="1"/>
  <c r="W201" i="18" s="1"/>
  <c r="P201" i="18"/>
  <c r="Q201" i="18" s="1"/>
  <c r="T200" i="29"/>
  <c r="U199" i="29"/>
  <c r="X199" i="29" s="1"/>
  <c r="O202" i="29"/>
  <c r="P202" i="29" s="1"/>
  <c r="V198" i="29"/>
  <c r="W197" i="29"/>
  <c r="P201" i="29"/>
  <c r="S201" i="29" s="1"/>
  <c r="R199" i="29"/>
  <c r="Q200" i="29"/>
  <c r="N202" i="29"/>
  <c r="J203" i="29"/>
  <c r="L201" i="29"/>
  <c r="M200" i="29"/>
  <c r="J205" i="28"/>
  <c r="M202" i="28"/>
  <c r="L203" i="28"/>
  <c r="V200" i="28"/>
  <c r="W199" i="28"/>
  <c r="T202" i="28"/>
  <c r="S203" i="28"/>
  <c r="O204" i="28"/>
  <c r="P204" i="28" s="1"/>
  <c r="K204" i="28"/>
  <c r="N204" i="28" s="1"/>
  <c r="R201" i="28"/>
  <c r="Q202" i="28"/>
  <c r="U201" i="28"/>
  <c r="X201" i="28" s="1"/>
  <c r="J203" i="18"/>
  <c r="K203" i="18" s="1"/>
  <c r="L203" i="18" s="1"/>
  <c r="M203" i="18" s="1"/>
  <c r="N202" i="18"/>
  <c r="Q202" i="18" l="1"/>
  <c r="R202" i="18" s="1"/>
  <c r="R201" i="18"/>
  <c r="T202" i="18"/>
  <c r="U202" i="18" s="1"/>
  <c r="V202" i="18" s="1"/>
  <c r="X201" i="18"/>
  <c r="S201" i="18"/>
  <c r="O203" i="18"/>
  <c r="P203" i="18" s="1"/>
  <c r="Q203" i="18" s="1"/>
  <c r="R203" i="18" s="1"/>
  <c r="S202" i="18"/>
  <c r="M201" i="29"/>
  <c r="L202" i="29"/>
  <c r="J204" i="29"/>
  <c r="K204" i="29" s="1"/>
  <c r="T201" i="29"/>
  <c r="Q201" i="29"/>
  <c r="R200" i="29"/>
  <c r="V199" i="29"/>
  <c r="W198" i="29"/>
  <c r="S202" i="29"/>
  <c r="O203" i="29"/>
  <c r="P203" i="29" s="1"/>
  <c r="K203" i="29"/>
  <c r="N203" i="29" s="1"/>
  <c r="U200" i="29"/>
  <c r="X200" i="29" s="1"/>
  <c r="J206" i="28"/>
  <c r="Q203" i="28"/>
  <c r="R202" i="28"/>
  <c r="T203" i="28"/>
  <c r="U203" i="28" s="1"/>
  <c r="V201" i="28"/>
  <c r="W200" i="28"/>
  <c r="S204" i="28"/>
  <c r="O205" i="28"/>
  <c r="P205" i="28" s="1"/>
  <c r="U202" i="28"/>
  <c r="X202" i="28" s="1"/>
  <c r="M203" i="28"/>
  <c r="L204" i="28"/>
  <c r="K205" i="28"/>
  <c r="N205" i="28" s="1"/>
  <c r="J204" i="18"/>
  <c r="K204" i="18"/>
  <c r="L204" i="18" s="1"/>
  <c r="M204" i="18" s="1"/>
  <c r="N203" i="18"/>
  <c r="W202" i="18" l="1"/>
  <c r="O204" i="18"/>
  <c r="S203" i="18"/>
  <c r="P204" i="18"/>
  <c r="Q204" i="18" s="1"/>
  <c r="R204" i="18" s="1"/>
  <c r="T203" i="18"/>
  <c r="U203" i="18" s="1"/>
  <c r="V203" i="18" s="1"/>
  <c r="W203" i="18" s="1"/>
  <c r="X202" i="18"/>
  <c r="T202" i="29"/>
  <c r="S203" i="29"/>
  <c r="O204" i="29"/>
  <c r="P204" i="29" s="1"/>
  <c r="W199" i="29"/>
  <c r="V200" i="29"/>
  <c r="U201" i="29"/>
  <c r="X201" i="29" s="1"/>
  <c r="M202" i="29"/>
  <c r="L203" i="29"/>
  <c r="Q202" i="29"/>
  <c r="R201" i="29"/>
  <c r="N204" i="29"/>
  <c r="J205" i="29"/>
  <c r="J207" i="28"/>
  <c r="L205" i="28"/>
  <c r="M204" i="28"/>
  <c r="Q204" i="28"/>
  <c r="R203" i="28"/>
  <c r="K206" i="28"/>
  <c r="N206" i="28" s="1"/>
  <c r="X203" i="28"/>
  <c r="T204" i="28"/>
  <c r="S205" i="28"/>
  <c r="O206" i="28"/>
  <c r="P206" i="28" s="1"/>
  <c r="W201" i="28"/>
  <c r="V202" i="28"/>
  <c r="J205" i="18"/>
  <c r="K205" i="18"/>
  <c r="L205" i="18" s="1"/>
  <c r="M205" i="18" s="1"/>
  <c r="N204" i="18"/>
  <c r="T204" i="18" l="1"/>
  <c r="X203" i="18"/>
  <c r="U204" i="18"/>
  <c r="V204" i="18" s="1"/>
  <c r="O205" i="18"/>
  <c r="S204" i="18"/>
  <c r="P205" i="18"/>
  <c r="Q205" i="18" s="1"/>
  <c r="R205" i="18" s="1"/>
  <c r="J206" i="29"/>
  <c r="R202" i="29"/>
  <c r="Q203" i="29"/>
  <c r="W200" i="29"/>
  <c r="V201" i="29"/>
  <c r="L204" i="29"/>
  <c r="M203" i="29"/>
  <c r="T203" i="29"/>
  <c r="K205" i="29"/>
  <c r="N205" i="29" s="1"/>
  <c r="S204" i="29"/>
  <c r="O205" i="29"/>
  <c r="U202" i="29"/>
  <c r="X202" i="29" s="1"/>
  <c r="J208" i="28"/>
  <c r="K208" i="28" s="1"/>
  <c r="S206" i="28"/>
  <c r="O207" i="28"/>
  <c r="P207" i="28" s="1"/>
  <c r="R204" i="28"/>
  <c r="Q205" i="28"/>
  <c r="V203" i="28"/>
  <c r="W202" i="28"/>
  <c r="L206" i="28"/>
  <c r="M205" i="28"/>
  <c r="T205" i="28"/>
  <c r="U204" i="28"/>
  <c r="X204" i="28" s="1"/>
  <c r="K207" i="28"/>
  <c r="N207" i="28" s="1"/>
  <c r="J206" i="18"/>
  <c r="K206" i="18" s="1"/>
  <c r="L206" i="18" s="1"/>
  <c r="M206" i="18" s="1"/>
  <c r="N205" i="18"/>
  <c r="O206" i="18" l="1"/>
  <c r="S205" i="18"/>
  <c r="P206" i="18"/>
  <c r="Q206" i="18" s="1"/>
  <c r="W204" i="18"/>
  <c r="T205" i="18"/>
  <c r="U205" i="18"/>
  <c r="V205" i="18" s="1"/>
  <c r="X204" i="18"/>
  <c r="O206" i="29"/>
  <c r="L205" i="29"/>
  <c r="M204" i="29"/>
  <c r="V202" i="29"/>
  <c r="W201" i="29"/>
  <c r="J207" i="29"/>
  <c r="K207" i="29" s="1"/>
  <c r="T204" i="29"/>
  <c r="U204" i="29" s="1"/>
  <c r="P205" i="29"/>
  <c r="S205" i="29" s="1"/>
  <c r="U203" i="29"/>
  <c r="X203" i="29" s="1"/>
  <c r="K206" i="29"/>
  <c r="N206" i="29" s="1"/>
  <c r="R203" i="29"/>
  <c r="Q204" i="29"/>
  <c r="T206" i="28"/>
  <c r="R205" i="28"/>
  <c r="Q206" i="28"/>
  <c r="L207" i="28"/>
  <c r="M206" i="28"/>
  <c r="S207" i="28"/>
  <c r="O208" i="28"/>
  <c r="N208" i="28"/>
  <c r="J209" i="28"/>
  <c r="K209" i="28" s="1"/>
  <c r="U205" i="28"/>
  <c r="X205" i="28" s="1"/>
  <c r="V204" i="28"/>
  <c r="W203" i="28"/>
  <c r="J207" i="18"/>
  <c r="K207" i="18" s="1"/>
  <c r="L207" i="18" s="1"/>
  <c r="M207" i="18" s="1"/>
  <c r="N206" i="18"/>
  <c r="W205" i="18" l="1"/>
  <c r="T206" i="18"/>
  <c r="U206" i="18"/>
  <c r="V206" i="18" s="1"/>
  <c r="X205" i="18"/>
  <c r="R206" i="18"/>
  <c r="O207" i="18"/>
  <c r="S206" i="18"/>
  <c r="O207" i="29"/>
  <c r="M205" i="29"/>
  <c r="L206" i="29"/>
  <c r="N207" i="29"/>
  <c r="J208" i="29"/>
  <c r="V203" i="29"/>
  <c r="W202" i="29"/>
  <c r="P206" i="29"/>
  <c r="S206" i="29" s="1"/>
  <c r="Q205" i="29"/>
  <c r="R204" i="29"/>
  <c r="X204" i="29"/>
  <c r="T205" i="29"/>
  <c r="T207" i="28"/>
  <c r="O209" i="28"/>
  <c r="P209" i="28" s="1"/>
  <c r="M207" i="28"/>
  <c r="L208" i="28"/>
  <c r="W204" i="28"/>
  <c r="V205" i="28"/>
  <c r="N209" i="28"/>
  <c r="J210" i="28"/>
  <c r="K210" i="28" s="1"/>
  <c r="P208" i="28"/>
  <c r="S208" i="28" s="1"/>
  <c r="Q207" i="28"/>
  <c r="R206" i="28"/>
  <c r="U206" i="28"/>
  <c r="X206" i="28" s="1"/>
  <c r="J208" i="18"/>
  <c r="N207" i="18"/>
  <c r="K208" i="18"/>
  <c r="L208" i="18" s="1"/>
  <c r="M208" i="18" s="1"/>
  <c r="W206" i="18" l="1"/>
  <c r="O208" i="18"/>
  <c r="P208" i="18"/>
  <c r="T207" i="18"/>
  <c r="X206" i="18"/>
  <c r="U207" i="18"/>
  <c r="V207" i="18" s="1"/>
  <c r="W207" i="18" s="1"/>
  <c r="P207" i="18"/>
  <c r="Q207" i="18" s="1"/>
  <c r="R207" i="18" s="1"/>
  <c r="T206" i="29"/>
  <c r="J209" i="29"/>
  <c r="O208" i="29"/>
  <c r="P208" i="29" s="1"/>
  <c r="K208" i="29"/>
  <c r="N208" i="29" s="1"/>
  <c r="P207" i="29"/>
  <c r="S207" i="29" s="1"/>
  <c r="Q206" i="29"/>
  <c r="R205" i="29"/>
  <c r="U205" i="29"/>
  <c r="X205" i="29" s="1"/>
  <c r="W203" i="29"/>
  <c r="V204" i="29"/>
  <c r="M206" i="29"/>
  <c r="L207" i="29"/>
  <c r="R207" i="28"/>
  <c r="Q208" i="28"/>
  <c r="T208" i="28"/>
  <c r="U208" i="28" s="1"/>
  <c r="L209" i="28"/>
  <c r="M208" i="28"/>
  <c r="W205" i="28"/>
  <c r="V206" i="28"/>
  <c r="S209" i="28"/>
  <c r="O210" i="28"/>
  <c r="J211" i="28"/>
  <c r="K211" i="28"/>
  <c r="N210" i="28"/>
  <c r="U207" i="28"/>
  <c r="X207" i="28" s="1"/>
  <c r="J209" i="18"/>
  <c r="N208" i="18"/>
  <c r="K209" i="18"/>
  <c r="L209" i="18" s="1"/>
  <c r="M209" i="18" s="1"/>
  <c r="S207" i="18" l="1"/>
  <c r="Q208" i="18"/>
  <c r="R208" i="18" s="1"/>
  <c r="T208" i="18"/>
  <c r="U208" i="18"/>
  <c r="V208" i="18" s="1"/>
  <c r="W208" i="18" s="1"/>
  <c r="X207" i="18"/>
  <c r="O209" i="18"/>
  <c r="P209" i="18" s="1"/>
  <c r="Q209" i="18" s="1"/>
  <c r="R209" i="18" s="1"/>
  <c r="S208" i="18"/>
  <c r="W204" i="29"/>
  <c r="V205" i="29"/>
  <c r="R206" i="29"/>
  <c r="Q207" i="29"/>
  <c r="J210" i="29"/>
  <c r="T207" i="29"/>
  <c r="L208" i="29"/>
  <c r="M207" i="29"/>
  <c r="K209" i="29"/>
  <c r="N209" i="29" s="1"/>
  <c r="S208" i="29"/>
  <c r="O209" i="29"/>
  <c r="U206" i="29"/>
  <c r="X206" i="29" s="1"/>
  <c r="O211" i="28"/>
  <c r="P211" i="28"/>
  <c r="P210" i="28"/>
  <c r="S210" i="28" s="1"/>
  <c r="L210" i="28"/>
  <c r="M209" i="28"/>
  <c r="R208" i="28"/>
  <c r="Q209" i="28"/>
  <c r="N211" i="28"/>
  <c r="J212" i="28"/>
  <c r="V207" i="28"/>
  <c r="W206" i="28"/>
  <c r="X208" i="28"/>
  <c r="T209" i="28"/>
  <c r="U209" i="28" s="1"/>
  <c r="J210" i="18"/>
  <c r="N209" i="18"/>
  <c r="K210" i="18"/>
  <c r="L210" i="18" s="1"/>
  <c r="M210" i="18" s="1"/>
  <c r="O210" i="18" l="1"/>
  <c r="P210" i="18"/>
  <c r="Q210" i="18" s="1"/>
  <c r="R210" i="18" s="1"/>
  <c r="S209" i="18"/>
  <c r="T209" i="18"/>
  <c r="X208" i="18"/>
  <c r="U209" i="18"/>
  <c r="V209" i="18" s="1"/>
  <c r="W209" i="18" s="1"/>
  <c r="O210" i="29"/>
  <c r="R207" i="29"/>
  <c r="Q208" i="29"/>
  <c r="L209" i="29"/>
  <c r="M208" i="29"/>
  <c r="J211" i="29"/>
  <c r="K211" i="29" s="1"/>
  <c r="P209" i="29"/>
  <c r="S209" i="29" s="1"/>
  <c r="T208" i="29"/>
  <c r="U208" i="29" s="1"/>
  <c r="V206" i="29"/>
  <c r="W205" i="29"/>
  <c r="U207" i="29"/>
  <c r="X207" i="29" s="1"/>
  <c r="K210" i="29"/>
  <c r="N210" i="29" s="1"/>
  <c r="V208" i="28"/>
  <c r="W207" i="28"/>
  <c r="J213" i="28"/>
  <c r="K213" i="28" s="1"/>
  <c r="X209" i="28"/>
  <c r="T210" i="28"/>
  <c r="Q210" i="28"/>
  <c r="R209" i="28"/>
  <c r="K212" i="28"/>
  <c r="N212" i="28" s="1"/>
  <c r="M210" i="28"/>
  <c r="L211" i="28"/>
  <c r="S211" i="28"/>
  <c r="O212" i="28"/>
  <c r="J211" i="18"/>
  <c r="K211" i="18" s="1"/>
  <c r="L211" i="18" s="1"/>
  <c r="M211" i="18" s="1"/>
  <c r="N210" i="18"/>
  <c r="T210" i="18" l="1"/>
  <c r="U210" i="18"/>
  <c r="V210" i="18" s="1"/>
  <c r="W210" i="18" s="1"/>
  <c r="X209" i="18"/>
  <c r="O211" i="18"/>
  <c r="S210" i="18"/>
  <c r="P211" i="18"/>
  <c r="Q211" i="18" s="1"/>
  <c r="R211" i="18" s="1"/>
  <c r="V207" i="29"/>
  <c r="W206" i="29"/>
  <c r="O211" i="29"/>
  <c r="P211" i="29" s="1"/>
  <c r="X208" i="29"/>
  <c r="T209" i="29"/>
  <c r="N211" i="29"/>
  <c r="J212" i="29"/>
  <c r="M209" i="29"/>
  <c r="L210" i="29"/>
  <c r="Q209" i="29"/>
  <c r="R208" i="29"/>
  <c r="P210" i="29"/>
  <c r="S210" i="29" s="1"/>
  <c r="O213" i="28"/>
  <c r="T211" i="28"/>
  <c r="U211" i="28" s="1"/>
  <c r="P212" i="28"/>
  <c r="S212" i="28" s="1"/>
  <c r="U210" i="28"/>
  <c r="X210" i="28" s="1"/>
  <c r="M211" i="28"/>
  <c r="L212" i="28"/>
  <c r="Q211" i="28"/>
  <c r="R210" i="28"/>
  <c r="N213" i="28"/>
  <c r="J214" i="28"/>
  <c r="V209" i="28"/>
  <c r="W208" i="28"/>
  <c r="J212" i="18"/>
  <c r="K212" i="18"/>
  <c r="L212" i="18" s="1"/>
  <c r="M212" i="18" s="1"/>
  <c r="N211" i="18"/>
  <c r="O212" i="18" l="1"/>
  <c r="S211" i="18"/>
  <c r="P212" i="18"/>
  <c r="Q212" i="18" s="1"/>
  <c r="T211" i="18"/>
  <c r="X210" i="18"/>
  <c r="U211" i="18"/>
  <c r="V211" i="18" s="1"/>
  <c r="T210" i="29"/>
  <c r="J213" i="29"/>
  <c r="K213" i="29" s="1"/>
  <c r="Q210" i="29"/>
  <c r="R209" i="29"/>
  <c r="U209" i="29"/>
  <c r="X209" i="29" s="1"/>
  <c r="M210" i="29"/>
  <c r="L211" i="29"/>
  <c r="K212" i="29"/>
  <c r="N212" i="29" s="1"/>
  <c r="S211" i="29"/>
  <c r="O212" i="29"/>
  <c r="W207" i="29"/>
  <c r="V208" i="29"/>
  <c r="W209" i="28"/>
  <c r="V210" i="28"/>
  <c r="R211" i="28"/>
  <c r="Q212" i="28"/>
  <c r="O214" i="28"/>
  <c r="L213" i="28"/>
  <c r="M212" i="28"/>
  <c r="X211" i="28"/>
  <c r="T212" i="28"/>
  <c r="J215" i="28"/>
  <c r="K214" i="28"/>
  <c r="N214" i="28" s="1"/>
  <c r="P213" i="28"/>
  <c r="S213" i="28" s="1"/>
  <c r="J213" i="18"/>
  <c r="N212" i="18"/>
  <c r="W211" i="18" l="1"/>
  <c r="T212" i="18"/>
  <c r="U212" i="18"/>
  <c r="V212" i="18" s="1"/>
  <c r="W212" i="18" s="1"/>
  <c r="X211" i="18"/>
  <c r="R212" i="18"/>
  <c r="O213" i="18"/>
  <c r="S212" i="18"/>
  <c r="O213" i="29"/>
  <c r="P213" i="29" s="1"/>
  <c r="L212" i="29"/>
  <c r="M211" i="29"/>
  <c r="R210" i="29"/>
  <c r="Q211" i="29"/>
  <c r="T211" i="29"/>
  <c r="N213" i="29"/>
  <c r="J214" i="29"/>
  <c r="K214" i="29" s="1"/>
  <c r="W208" i="29"/>
  <c r="V209" i="29"/>
  <c r="P212" i="29"/>
  <c r="S212" i="29" s="1"/>
  <c r="U210" i="29"/>
  <c r="X210" i="29" s="1"/>
  <c r="T213" i="28"/>
  <c r="O215" i="28"/>
  <c r="P215" i="28" s="1"/>
  <c r="R212" i="28"/>
  <c r="Q213" i="28"/>
  <c r="U212" i="28"/>
  <c r="X212" i="28" s="1"/>
  <c r="W210" i="28"/>
  <c r="V211" i="28"/>
  <c r="L214" i="28"/>
  <c r="M213" i="28"/>
  <c r="J216" i="28"/>
  <c r="K215" i="28"/>
  <c r="N215" i="28" s="1"/>
  <c r="P214" i="28"/>
  <c r="S214" i="28" s="1"/>
  <c r="J214" i="18"/>
  <c r="K214" i="18" s="1"/>
  <c r="K213" i="18"/>
  <c r="L213" i="18" s="1"/>
  <c r="O214" i="18" l="1"/>
  <c r="P214" i="18" s="1"/>
  <c r="T213" i="18"/>
  <c r="U213" i="18" s="1"/>
  <c r="V213" i="18" s="1"/>
  <c r="W213" i="18" s="1"/>
  <c r="X212" i="18"/>
  <c r="P213" i="18"/>
  <c r="Q213" i="18" s="1"/>
  <c r="R213" i="18" s="1"/>
  <c r="T212" i="29"/>
  <c r="U212" i="29" s="1"/>
  <c r="U211" i="29"/>
  <c r="X211" i="29" s="1"/>
  <c r="L213" i="29"/>
  <c r="M212" i="29"/>
  <c r="V210" i="29"/>
  <c r="W209" i="29"/>
  <c r="R211" i="29"/>
  <c r="Q212" i="29"/>
  <c r="S213" i="29"/>
  <c r="O214" i="29"/>
  <c r="P214" i="29" s="1"/>
  <c r="N214" i="29"/>
  <c r="J215" i="29"/>
  <c r="V212" i="28"/>
  <c r="W211" i="28"/>
  <c r="J217" i="28"/>
  <c r="K217" i="28" s="1"/>
  <c r="M214" i="28"/>
  <c r="L215" i="28"/>
  <c r="R213" i="28"/>
  <c r="Q214" i="28"/>
  <c r="S215" i="28"/>
  <c r="O216" i="28"/>
  <c r="P216" i="28" s="1"/>
  <c r="T214" i="28"/>
  <c r="U214" i="28" s="1"/>
  <c r="K216" i="28"/>
  <c r="N216" i="28" s="1"/>
  <c r="U213" i="28"/>
  <c r="X213" i="28" s="1"/>
  <c r="L214" i="18"/>
  <c r="M214" i="18" s="1"/>
  <c r="M213" i="18"/>
  <c r="N213" i="18"/>
  <c r="J215" i="18"/>
  <c r="N214" i="18"/>
  <c r="K215" i="18"/>
  <c r="Q214" i="18" l="1"/>
  <c r="R214" i="18" s="1"/>
  <c r="L215" i="18"/>
  <c r="M215" i="18" s="1"/>
  <c r="T214" i="18"/>
  <c r="U214" i="18" s="1"/>
  <c r="V214" i="18" s="1"/>
  <c r="X213" i="18"/>
  <c r="S213" i="18"/>
  <c r="O215" i="18"/>
  <c r="P215" i="18"/>
  <c r="Q215" i="18" s="1"/>
  <c r="S214" i="18"/>
  <c r="J216" i="29"/>
  <c r="V211" i="29"/>
  <c r="W210" i="29"/>
  <c r="Q213" i="29"/>
  <c r="R212" i="29"/>
  <c r="X212" i="29"/>
  <c r="T213" i="29"/>
  <c r="U213" i="29" s="1"/>
  <c r="K215" i="29"/>
  <c r="N215" i="29" s="1"/>
  <c r="S214" i="29"/>
  <c r="O215" i="29"/>
  <c r="M213" i="29"/>
  <c r="L214" i="29"/>
  <c r="M215" i="28"/>
  <c r="L216" i="28"/>
  <c r="S216" i="28"/>
  <c r="O217" i="28"/>
  <c r="P217" i="28" s="1"/>
  <c r="X214" i="28"/>
  <c r="T215" i="28"/>
  <c r="Q215" i="28"/>
  <c r="R214" i="28"/>
  <c r="N217" i="28"/>
  <c r="J218" i="28"/>
  <c r="K218" i="28" s="1"/>
  <c r="V213" i="28"/>
  <c r="W212" i="28"/>
  <c r="J216" i="18"/>
  <c r="K216" i="18" s="1"/>
  <c r="L216" i="18" s="1"/>
  <c r="M216" i="18" s="1"/>
  <c r="N215" i="18"/>
  <c r="O216" i="18" l="1"/>
  <c r="P216" i="18"/>
  <c r="S215" i="18"/>
  <c r="W214" i="18"/>
  <c r="Q216" i="18"/>
  <c r="R216" i="18" s="1"/>
  <c r="R215" i="18"/>
  <c r="T215" i="18"/>
  <c r="X214" i="18"/>
  <c r="M214" i="29"/>
  <c r="L215" i="29"/>
  <c r="W211" i="29"/>
  <c r="V212" i="29"/>
  <c r="Q214" i="29"/>
  <c r="R213" i="29"/>
  <c r="J217" i="29"/>
  <c r="K217" i="29" s="1"/>
  <c r="O216" i="29"/>
  <c r="P216" i="29" s="1"/>
  <c r="X213" i="29"/>
  <c r="T214" i="29"/>
  <c r="P215" i="29"/>
  <c r="S215" i="29" s="1"/>
  <c r="K216" i="29"/>
  <c r="N216" i="29" s="1"/>
  <c r="T216" i="28"/>
  <c r="U215" i="28"/>
  <c r="X215" i="28" s="1"/>
  <c r="L217" i="28"/>
  <c r="M216" i="28"/>
  <c r="W213" i="28"/>
  <c r="V214" i="28"/>
  <c r="N218" i="28"/>
  <c r="J219" i="28"/>
  <c r="Q216" i="28"/>
  <c r="R215" i="28"/>
  <c r="S217" i="28"/>
  <c r="O218" i="28"/>
  <c r="J217" i="18"/>
  <c r="K217" i="18" s="1"/>
  <c r="L217" i="18" s="1"/>
  <c r="M217" i="18" s="1"/>
  <c r="N216" i="18"/>
  <c r="T216" i="18" l="1"/>
  <c r="U216" i="18"/>
  <c r="U215" i="18"/>
  <c r="V215" i="18" s="1"/>
  <c r="O217" i="18"/>
  <c r="S216" i="18"/>
  <c r="P217" i="18"/>
  <c r="Q217" i="18" s="1"/>
  <c r="S216" i="29"/>
  <c r="O217" i="29"/>
  <c r="P217" i="29" s="1"/>
  <c r="W212" i="29"/>
  <c r="V213" i="29"/>
  <c r="T215" i="29"/>
  <c r="L216" i="29"/>
  <c r="M215" i="29"/>
  <c r="U214" i="29"/>
  <c r="X214" i="29" s="1"/>
  <c r="N217" i="29"/>
  <c r="J218" i="29"/>
  <c r="K218" i="29" s="1"/>
  <c r="R214" i="29"/>
  <c r="Q215" i="29"/>
  <c r="O219" i="28"/>
  <c r="R216" i="28"/>
  <c r="Q217" i="28"/>
  <c r="V215" i="28"/>
  <c r="W214" i="28"/>
  <c r="J220" i="28"/>
  <c r="K220" i="28" s="1"/>
  <c r="T217" i="28"/>
  <c r="U217" i="28" s="1"/>
  <c r="P218" i="28"/>
  <c r="S218" i="28" s="1"/>
  <c r="K219" i="28"/>
  <c r="N219" i="28" s="1"/>
  <c r="L218" i="28"/>
  <c r="M217" i="28"/>
  <c r="U216" i="28"/>
  <c r="X216" i="28" s="1"/>
  <c r="J218" i="18"/>
  <c r="K218" i="18" s="1"/>
  <c r="L218" i="18" s="1"/>
  <c r="M218" i="18" s="1"/>
  <c r="N217" i="18"/>
  <c r="X215" i="18" l="1"/>
  <c r="R217" i="18"/>
  <c r="O218" i="18"/>
  <c r="P218" i="18" s="1"/>
  <c r="Q218" i="18" s="1"/>
  <c r="S217" i="18"/>
  <c r="V216" i="18"/>
  <c r="W216" i="18" s="1"/>
  <c r="W215" i="18"/>
  <c r="T217" i="18"/>
  <c r="X216" i="18"/>
  <c r="R215" i="29"/>
  <c r="Q216" i="29"/>
  <c r="T216" i="29"/>
  <c r="U216" i="29" s="1"/>
  <c r="U215" i="29"/>
  <c r="X215" i="29" s="1"/>
  <c r="S217" i="29"/>
  <c r="O218" i="29"/>
  <c r="P218" i="29" s="1"/>
  <c r="N218" i="29"/>
  <c r="J219" i="29"/>
  <c r="M216" i="29"/>
  <c r="L217" i="29"/>
  <c r="V214" i="29"/>
  <c r="W213" i="29"/>
  <c r="L219" i="28"/>
  <c r="M218" i="28"/>
  <c r="O220" i="28"/>
  <c r="P220" i="28" s="1"/>
  <c r="N220" i="28"/>
  <c r="J221" i="28"/>
  <c r="V216" i="28"/>
  <c r="W215" i="28"/>
  <c r="X217" i="28"/>
  <c r="T218" i="28"/>
  <c r="U218" i="28" s="1"/>
  <c r="R217" i="28"/>
  <c r="Q218" i="28"/>
  <c r="P219" i="28"/>
  <c r="S219" i="28" s="1"/>
  <c r="J219" i="18"/>
  <c r="N218" i="18"/>
  <c r="K219" i="18"/>
  <c r="L219" i="18" s="1"/>
  <c r="M219" i="18" s="1"/>
  <c r="R218" i="18" l="1"/>
  <c r="O219" i="18"/>
  <c r="S218" i="18"/>
  <c r="P219" i="18"/>
  <c r="Q219" i="18" s="1"/>
  <c r="T218" i="18"/>
  <c r="U218" i="18"/>
  <c r="U217" i="18"/>
  <c r="V217" i="18" s="1"/>
  <c r="J220" i="29"/>
  <c r="V215" i="29"/>
  <c r="W214" i="29"/>
  <c r="K219" i="29"/>
  <c r="N219" i="29" s="1"/>
  <c r="L218" i="29"/>
  <c r="M217" i="29"/>
  <c r="Q217" i="29"/>
  <c r="R216" i="29"/>
  <c r="S218" i="29"/>
  <c r="O219" i="29"/>
  <c r="P219" i="29" s="1"/>
  <c r="X216" i="29"/>
  <c r="T217" i="29"/>
  <c r="J222" i="28"/>
  <c r="K221" i="28"/>
  <c r="N221" i="28" s="1"/>
  <c r="Q219" i="28"/>
  <c r="R218" i="28"/>
  <c r="X218" i="28"/>
  <c r="T219" i="28"/>
  <c r="U219" i="28" s="1"/>
  <c r="W216" i="28"/>
  <c r="V217" i="28"/>
  <c r="S220" i="28"/>
  <c r="O221" i="28"/>
  <c r="P221" i="28" s="1"/>
  <c r="M219" i="28"/>
  <c r="L220" i="28"/>
  <c r="J220" i="18"/>
  <c r="K220" i="18" s="1"/>
  <c r="L220" i="18" s="1"/>
  <c r="M220" i="18" s="1"/>
  <c r="N219" i="18"/>
  <c r="X217" i="18" l="1"/>
  <c r="R219" i="18"/>
  <c r="T219" i="18"/>
  <c r="U219" i="18" s="1"/>
  <c r="X218" i="18"/>
  <c r="O220" i="18"/>
  <c r="S219" i="18"/>
  <c r="P220" i="18"/>
  <c r="Q220" i="18" s="1"/>
  <c r="V218" i="18"/>
  <c r="W217" i="18"/>
  <c r="T218" i="29"/>
  <c r="W215" i="29"/>
  <c r="V216" i="29"/>
  <c r="L219" i="29"/>
  <c r="M218" i="29"/>
  <c r="K221" i="29"/>
  <c r="J221" i="29"/>
  <c r="U217" i="29"/>
  <c r="X217" i="29" s="1"/>
  <c r="S219" i="29"/>
  <c r="O220" i="29"/>
  <c r="R217" i="29"/>
  <c r="Q218" i="29"/>
  <c r="K220" i="29"/>
  <c r="N220" i="29" s="1"/>
  <c r="W217" i="28"/>
  <c r="V218" i="28"/>
  <c r="J223" i="28"/>
  <c r="K223" i="28" s="1"/>
  <c r="M220" i="28"/>
  <c r="L221" i="28"/>
  <c r="S221" i="28"/>
  <c r="O222" i="28"/>
  <c r="P222" i="28" s="1"/>
  <c r="U220" i="28"/>
  <c r="X219" i="28"/>
  <c r="T220" i="28"/>
  <c r="R219" i="28"/>
  <c r="Q220" i="28"/>
  <c r="K222" i="28"/>
  <c r="N222" i="28" s="1"/>
  <c r="J221" i="18"/>
  <c r="K221" i="18"/>
  <c r="L221" i="18" s="1"/>
  <c r="M221" i="18" s="1"/>
  <c r="N220" i="18"/>
  <c r="R220" i="18" l="1"/>
  <c r="O221" i="18"/>
  <c r="S220" i="18"/>
  <c r="P221" i="18"/>
  <c r="Q221" i="18" s="1"/>
  <c r="R221" i="18" s="1"/>
  <c r="T220" i="18"/>
  <c r="X219" i="18"/>
  <c r="U220" i="18"/>
  <c r="X220" i="18" s="1"/>
  <c r="V219" i="18"/>
  <c r="W218" i="18"/>
  <c r="Q219" i="29"/>
  <c r="R218" i="29"/>
  <c r="T219" i="29"/>
  <c r="U219" i="29" s="1"/>
  <c r="O221" i="29"/>
  <c r="P221" i="29" s="1"/>
  <c r="N221" i="29"/>
  <c r="J222" i="29"/>
  <c r="M219" i="29"/>
  <c r="L220" i="29"/>
  <c r="U218" i="29"/>
  <c r="X218" i="29" s="1"/>
  <c r="P220" i="29"/>
  <c r="S220" i="29" s="1"/>
  <c r="V217" i="29"/>
  <c r="W216" i="29"/>
  <c r="R220" i="28"/>
  <c r="Q221" i="28"/>
  <c r="V219" i="28"/>
  <c r="W218" i="28"/>
  <c r="L222" i="28"/>
  <c r="M221" i="28"/>
  <c r="S222" i="28"/>
  <c r="O223" i="28"/>
  <c r="P223" i="28" s="1"/>
  <c r="X220" i="28"/>
  <c r="T221" i="28"/>
  <c r="N223" i="28"/>
  <c r="J224" i="28"/>
  <c r="J222" i="18"/>
  <c r="N221" i="18"/>
  <c r="K222" i="18"/>
  <c r="L222" i="18" s="1"/>
  <c r="M222" i="18" s="1"/>
  <c r="T221" i="18" l="1"/>
  <c r="U221" i="18"/>
  <c r="O222" i="18"/>
  <c r="S221" i="18"/>
  <c r="P222" i="18"/>
  <c r="Q222" i="18" s="1"/>
  <c r="R222" i="18" s="1"/>
  <c r="V220" i="18"/>
  <c r="W219" i="18"/>
  <c r="W217" i="29"/>
  <c r="V218" i="29"/>
  <c r="S221" i="29"/>
  <c r="O222" i="29"/>
  <c r="P222" i="29" s="1"/>
  <c r="J223" i="29"/>
  <c r="K223" i="29" s="1"/>
  <c r="M220" i="29"/>
  <c r="L221" i="29"/>
  <c r="K222" i="29"/>
  <c r="N222" i="29" s="1"/>
  <c r="X219" i="29"/>
  <c r="T220" i="29"/>
  <c r="U220" i="29" s="1"/>
  <c r="Q220" i="29"/>
  <c r="R219" i="29"/>
  <c r="T222" i="28"/>
  <c r="J225" i="28"/>
  <c r="K225" i="28" s="1"/>
  <c r="V220" i="28"/>
  <c r="W219" i="28"/>
  <c r="Q222" i="28"/>
  <c r="R221" i="28"/>
  <c r="U221" i="28"/>
  <c r="X221" i="28" s="1"/>
  <c r="K224" i="28"/>
  <c r="N224" i="28" s="1"/>
  <c r="S223" i="28"/>
  <c r="O224" i="28"/>
  <c r="M222" i="28"/>
  <c r="L223" i="28"/>
  <c r="J223" i="18"/>
  <c r="K223" i="18" s="1"/>
  <c r="L223" i="18" s="1"/>
  <c r="M223" i="18" s="1"/>
  <c r="N222" i="18"/>
  <c r="V221" i="18" l="1"/>
  <c r="W221" i="18" s="1"/>
  <c r="W220" i="18"/>
  <c r="O223" i="18"/>
  <c r="S222" i="18"/>
  <c r="P223" i="18"/>
  <c r="Q223" i="18" s="1"/>
  <c r="R223" i="18" s="1"/>
  <c r="T222" i="18"/>
  <c r="X221" i="18"/>
  <c r="U222" i="18"/>
  <c r="V222" i="18" s="1"/>
  <c r="R220" i="29"/>
  <c r="Q221" i="29"/>
  <c r="N223" i="29"/>
  <c r="J224" i="29"/>
  <c r="X220" i="29"/>
  <c r="T221" i="29"/>
  <c r="L222" i="29"/>
  <c r="M221" i="29"/>
  <c r="W218" i="29"/>
  <c r="V219" i="29"/>
  <c r="S222" i="29"/>
  <c r="O223" i="29"/>
  <c r="P223" i="29" s="1"/>
  <c r="W220" i="28"/>
  <c r="V221" i="28"/>
  <c r="T223" i="28"/>
  <c r="U223" i="28" s="1"/>
  <c r="O225" i="28"/>
  <c r="P225" i="28" s="1"/>
  <c r="N225" i="28"/>
  <c r="J226" i="28"/>
  <c r="U222" i="28"/>
  <c r="X222" i="28" s="1"/>
  <c r="M223" i="28"/>
  <c r="L224" i="28"/>
  <c r="P224" i="28"/>
  <c r="S224" i="28" s="1"/>
  <c r="Q223" i="28"/>
  <c r="R222" i="28"/>
  <c r="J224" i="18"/>
  <c r="K224" i="18" s="1"/>
  <c r="L224" i="18" s="1"/>
  <c r="M224" i="18" s="1"/>
  <c r="N223" i="18"/>
  <c r="W222" i="18" l="1"/>
  <c r="T223" i="18"/>
  <c r="U223" i="18" s="1"/>
  <c r="V223" i="18" s="1"/>
  <c r="X222" i="18"/>
  <c r="O224" i="18"/>
  <c r="P224" i="18"/>
  <c r="Q224" i="18" s="1"/>
  <c r="R224" i="18" s="1"/>
  <c r="S223" i="18"/>
  <c r="R221" i="29"/>
  <c r="Q222" i="29"/>
  <c r="L223" i="29"/>
  <c r="M222" i="29"/>
  <c r="J225" i="29"/>
  <c r="K225" i="29" s="1"/>
  <c r="V220" i="29"/>
  <c r="W219" i="29"/>
  <c r="T222" i="29"/>
  <c r="K224" i="29"/>
  <c r="N224" i="29" s="1"/>
  <c r="O224" i="29"/>
  <c r="P224" i="29" s="1"/>
  <c r="S223" i="29"/>
  <c r="U221" i="29"/>
  <c r="X221" i="29" s="1"/>
  <c r="J227" i="28"/>
  <c r="S225" i="28"/>
  <c r="O226" i="28"/>
  <c r="P226" i="28" s="1"/>
  <c r="M224" i="28"/>
  <c r="L225" i="28"/>
  <c r="K226" i="28"/>
  <c r="N226" i="28" s="1"/>
  <c r="W221" i="28"/>
  <c r="V222" i="28"/>
  <c r="Q224" i="28"/>
  <c r="R223" i="28"/>
  <c r="X223" i="28"/>
  <c r="T224" i="28"/>
  <c r="J225" i="18"/>
  <c r="K225" i="18" s="1"/>
  <c r="N225" i="18" s="1"/>
  <c r="N224" i="18"/>
  <c r="W223" i="18" l="1"/>
  <c r="O225" i="18"/>
  <c r="S224" i="18"/>
  <c r="P225" i="18"/>
  <c r="Q225" i="18" s="1"/>
  <c r="T224" i="18"/>
  <c r="X223" i="18"/>
  <c r="U224" i="18"/>
  <c r="X224" i="18" s="1"/>
  <c r="Q223" i="29"/>
  <c r="R222" i="29"/>
  <c r="T223" i="29"/>
  <c r="V221" i="29"/>
  <c r="W220" i="29"/>
  <c r="S224" i="29"/>
  <c r="O225" i="29"/>
  <c r="U222" i="29"/>
  <c r="X222" i="29" s="1"/>
  <c r="N225" i="29"/>
  <c r="J226" i="29"/>
  <c r="M223" i="29"/>
  <c r="L224" i="29"/>
  <c r="W222" i="28"/>
  <c r="V223" i="28"/>
  <c r="T225" i="28"/>
  <c r="U225" i="28" s="1"/>
  <c r="R224" i="28"/>
  <c r="Q225" i="28"/>
  <c r="L226" i="28"/>
  <c r="M225" i="28"/>
  <c r="U224" i="28"/>
  <c r="X224" i="28" s="1"/>
  <c r="S226" i="28"/>
  <c r="O227" i="28"/>
  <c r="P227" i="28" s="1"/>
  <c r="J228" i="28"/>
  <c r="K227" i="28"/>
  <c r="N227" i="28" s="1"/>
  <c r="J226" i="18"/>
  <c r="K226" i="18" s="1"/>
  <c r="N226" i="18" s="1"/>
  <c r="L225" i="18"/>
  <c r="T225" i="18" l="1"/>
  <c r="U225" i="18"/>
  <c r="X225" i="18" s="1"/>
  <c r="R225" i="18"/>
  <c r="O226" i="18"/>
  <c r="P226" i="18" s="1"/>
  <c r="Q226" i="18" s="1"/>
  <c r="R226" i="18" s="1"/>
  <c r="S225" i="18"/>
  <c r="V224" i="18"/>
  <c r="J227" i="29"/>
  <c r="K227" i="29" s="1"/>
  <c r="O226" i="29"/>
  <c r="W221" i="29"/>
  <c r="V222" i="29"/>
  <c r="P225" i="29"/>
  <c r="S225" i="29" s="1"/>
  <c r="T224" i="29"/>
  <c r="U224" i="29" s="1"/>
  <c r="Q224" i="29"/>
  <c r="R223" i="29"/>
  <c r="M224" i="29"/>
  <c r="L225" i="29"/>
  <c r="K226" i="29"/>
  <c r="N226" i="29" s="1"/>
  <c r="U223" i="29"/>
  <c r="X223" i="29" s="1"/>
  <c r="J229" i="28"/>
  <c r="K228" i="28"/>
  <c r="N228" i="28" s="1"/>
  <c r="R225" i="28"/>
  <c r="Q226" i="28"/>
  <c r="V224" i="28"/>
  <c r="W223" i="28"/>
  <c r="M226" i="28"/>
  <c r="L227" i="28"/>
  <c r="S227" i="28"/>
  <c r="O228" i="28"/>
  <c r="P228" i="28" s="1"/>
  <c r="X225" i="28"/>
  <c r="T226" i="28"/>
  <c r="L226" i="18"/>
  <c r="M226" i="18" s="1"/>
  <c r="M225" i="18"/>
  <c r="J227" i="18"/>
  <c r="K227" i="18" s="1"/>
  <c r="N227" i="18" s="1"/>
  <c r="V225" i="18" l="1"/>
  <c r="W224" i="18"/>
  <c r="O227" i="18"/>
  <c r="P227" i="18" s="1"/>
  <c r="Q227" i="18" s="1"/>
  <c r="S226" i="18"/>
  <c r="T226" i="18"/>
  <c r="U226" i="18"/>
  <c r="O227" i="29"/>
  <c r="P227" i="29" s="1"/>
  <c r="R224" i="29"/>
  <c r="Q225" i="29"/>
  <c r="L226" i="29"/>
  <c r="M225" i="29"/>
  <c r="X224" i="29"/>
  <c r="T225" i="29"/>
  <c r="W222" i="29"/>
  <c r="V223" i="29"/>
  <c r="P226" i="29"/>
  <c r="S226" i="29" s="1"/>
  <c r="N227" i="29"/>
  <c r="J228" i="29"/>
  <c r="K228" i="29" s="1"/>
  <c r="T227" i="28"/>
  <c r="U226" i="28"/>
  <c r="X226" i="28" s="1"/>
  <c r="V225" i="28"/>
  <c r="W224" i="28"/>
  <c r="K230" i="28"/>
  <c r="J230" i="28"/>
  <c r="M227" i="28"/>
  <c r="L228" i="28"/>
  <c r="Q227" i="28"/>
  <c r="R226" i="28"/>
  <c r="S228" i="28"/>
  <c r="O229" i="28"/>
  <c r="K229" i="28"/>
  <c r="N229" i="28" s="1"/>
  <c r="J228" i="18"/>
  <c r="L227" i="18"/>
  <c r="M227" i="18" s="1"/>
  <c r="T227" i="18" l="1"/>
  <c r="X226" i="18"/>
  <c r="U227" i="18"/>
  <c r="R227" i="18"/>
  <c r="O228" i="18"/>
  <c r="P228" i="18" s="1"/>
  <c r="Q228" i="18" s="1"/>
  <c r="R228" i="18" s="1"/>
  <c r="S227" i="18"/>
  <c r="V226" i="18"/>
  <c r="W225" i="18"/>
  <c r="T226" i="29"/>
  <c r="U226" i="29" s="1"/>
  <c r="L227" i="29"/>
  <c r="M226" i="29"/>
  <c r="U225" i="29"/>
  <c r="X225" i="29" s="1"/>
  <c r="R225" i="29"/>
  <c r="Q226" i="29"/>
  <c r="J229" i="29"/>
  <c r="N228" i="29"/>
  <c r="V224" i="29"/>
  <c r="W223" i="29"/>
  <c r="S227" i="29"/>
  <c r="O228" i="29"/>
  <c r="P228" i="29" s="1"/>
  <c r="L229" i="28"/>
  <c r="M228" i="28"/>
  <c r="O230" i="28"/>
  <c r="P230" i="28" s="1"/>
  <c r="Q228" i="28"/>
  <c r="R227" i="28"/>
  <c r="T228" i="28"/>
  <c r="U228" i="28" s="1"/>
  <c r="P229" i="28"/>
  <c r="S229" i="28" s="1"/>
  <c r="N230" i="28"/>
  <c r="J231" i="28"/>
  <c r="K231" i="28" s="1"/>
  <c r="W225" i="28"/>
  <c r="V226" i="28"/>
  <c r="U227" i="28"/>
  <c r="X227" i="28" s="1"/>
  <c r="J229" i="18"/>
  <c r="K229" i="18" s="1"/>
  <c r="K228" i="18"/>
  <c r="N228" i="18" s="1"/>
  <c r="O229" i="18" l="1"/>
  <c r="S228" i="18"/>
  <c r="P229" i="18"/>
  <c r="Q229" i="18" s="1"/>
  <c r="V227" i="18"/>
  <c r="W227" i="18" s="1"/>
  <c r="W226" i="18"/>
  <c r="T228" i="18"/>
  <c r="X227" i="18"/>
  <c r="U228" i="18"/>
  <c r="V228" i="18" s="1"/>
  <c r="W228" i="18" s="1"/>
  <c r="J230" i="29"/>
  <c r="K230" i="29" s="1"/>
  <c r="K229" i="29"/>
  <c r="N229" i="29" s="1"/>
  <c r="S228" i="29"/>
  <c r="O229" i="29"/>
  <c r="P229" i="29" s="1"/>
  <c r="V225" i="29"/>
  <c r="W224" i="29"/>
  <c r="Q227" i="29"/>
  <c r="R226" i="29"/>
  <c r="L228" i="29"/>
  <c r="M227" i="29"/>
  <c r="X226" i="29"/>
  <c r="T227" i="29"/>
  <c r="V227" i="28"/>
  <c r="W226" i="28"/>
  <c r="N231" i="28"/>
  <c r="K232" i="28"/>
  <c r="J232" i="28"/>
  <c r="R228" i="28"/>
  <c r="Q229" i="28"/>
  <c r="X228" i="28"/>
  <c r="T229" i="28"/>
  <c r="S230" i="28"/>
  <c r="O231" i="28"/>
  <c r="P231" i="28" s="1"/>
  <c r="L230" i="28"/>
  <c r="M229" i="28"/>
  <c r="L228" i="18"/>
  <c r="J230" i="18"/>
  <c r="K230" i="18" s="1"/>
  <c r="N229" i="18"/>
  <c r="T229" i="18" l="1"/>
  <c r="U229" i="18"/>
  <c r="V229" i="18" s="1"/>
  <c r="W229" i="18" s="1"/>
  <c r="X228" i="18"/>
  <c r="R229" i="18"/>
  <c r="O230" i="18"/>
  <c r="P230" i="18"/>
  <c r="Q230" i="18" s="1"/>
  <c r="S229" i="18"/>
  <c r="R227" i="29"/>
  <c r="Q228" i="29"/>
  <c r="T228" i="29"/>
  <c r="L229" i="29"/>
  <c r="M228" i="29"/>
  <c r="W225" i="29"/>
  <c r="V226" i="29"/>
  <c r="U227" i="29"/>
  <c r="X227" i="29" s="1"/>
  <c r="O230" i="29"/>
  <c r="S229" i="29"/>
  <c r="N230" i="29"/>
  <c r="J231" i="29"/>
  <c r="K231" i="29" s="1"/>
  <c r="R229" i="28"/>
  <c r="Q230" i="28"/>
  <c r="L231" i="28"/>
  <c r="M230" i="28"/>
  <c r="T230" i="28"/>
  <c r="S231" i="28"/>
  <c r="O232" i="28"/>
  <c r="U229" i="28"/>
  <c r="X229" i="28" s="1"/>
  <c r="N232" i="28"/>
  <c r="J233" i="28"/>
  <c r="K233" i="28" s="1"/>
  <c r="V228" i="28"/>
  <c r="W227" i="28"/>
  <c r="L229" i="18"/>
  <c r="M229" i="18" s="1"/>
  <c r="M228" i="18"/>
  <c r="J231" i="18"/>
  <c r="N230" i="18"/>
  <c r="K231" i="18"/>
  <c r="L230" i="18" l="1"/>
  <c r="R230" i="18"/>
  <c r="O231" i="18"/>
  <c r="P231" i="18"/>
  <c r="Q231" i="18" s="1"/>
  <c r="R231" i="18" s="1"/>
  <c r="S230" i="18"/>
  <c r="T230" i="18"/>
  <c r="U230" i="18" s="1"/>
  <c r="V230" i="18" s="1"/>
  <c r="W230" i="18" s="1"/>
  <c r="X229" i="18"/>
  <c r="M229" i="29"/>
  <c r="L230" i="29"/>
  <c r="Q229" i="29"/>
  <c r="R228" i="29"/>
  <c r="V227" i="29"/>
  <c r="W226" i="29"/>
  <c r="T229" i="29"/>
  <c r="U229" i="29" s="1"/>
  <c r="N231" i="29"/>
  <c r="J232" i="29"/>
  <c r="O231" i="29"/>
  <c r="P231" i="29" s="1"/>
  <c r="U228" i="29"/>
  <c r="X228" i="29" s="1"/>
  <c r="P230" i="29"/>
  <c r="S230" i="29" s="1"/>
  <c r="T231" i="28"/>
  <c r="M231" i="28"/>
  <c r="L232" i="28"/>
  <c r="N233" i="28"/>
  <c r="J234" i="28"/>
  <c r="O233" i="28"/>
  <c r="Q231" i="28"/>
  <c r="R230" i="28"/>
  <c r="W228" i="28"/>
  <c r="V229" i="28"/>
  <c r="P232" i="28"/>
  <c r="S232" i="28" s="1"/>
  <c r="U230" i="28"/>
  <c r="X230" i="28" s="1"/>
  <c r="L231" i="18"/>
  <c r="M231" i="18" s="1"/>
  <c r="M230" i="18"/>
  <c r="J232" i="18"/>
  <c r="K232" i="18" s="1"/>
  <c r="N232" i="18" s="1"/>
  <c r="N231" i="18"/>
  <c r="T231" i="18" l="1"/>
  <c r="U231" i="18"/>
  <c r="V231" i="18" s="1"/>
  <c r="W231" i="18" s="1"/>
  <c r="X230" i="18"/>
  <c r="O232" i="18"/>
  <c r="P232" i="18" s="1"/>
  <c r="Q232" i="18" s="1"/>
  <c r="R232" i="18" s="1"/>
  <c r="S231" i="18"/>
  <c r="J233" i="29"/>
  <c r="K233" i="29" s="1"/>
  <c r="S231" i="29"/>
  <c r="O232" i="29"/>
  <c r="P232" i="29" s="1"/>
  <c r="Q230" i="29"/>
  <c r="R229" i="29"/>
  <c r="K232" i="29"/>
  <c r="N232" i="29" s="1"/>
  <c r="M230" i="29"/>
  <c r="L231" i="29"/>
  <c r="X229" i="29"/>
  <c r="T230" i="29"/>
  <c r="U230" i="29" s="1"/>
  <c r="W227" i="29"/>
  <c r="V228" i="29"/>
  <c r="O234" i="28"/>
  <c r="T232" i="28"/>
  <c r="U232" i="28" s="1"/>
  <c r="J235" i="28"/>
  <c r="K235" i="28" s="1"/>
  <c r="K234" i="28"/>
  <c r="N234" i="28" s="1"/>
  <c r="Q232" i="28"/>
  <c r="R231" i="28"/>
  <c r="W229" i="28"/>
  <c r="V230" i="28"/>
  <c r="P233" i="28"/>
  <c r="S233" i="28" s="1"/>
  <c r="M232" i="28"/>
  <c r="L233" i="28"/>
  <c r="U231" i="28"/>
  <c r="X231" i="28" s="1"/>
  <c r="J233" i="18"/>
  <c r="K233" i="18"/>
  <c r="N233" i="18" s="1"/>
  <c r="L232" i="18"/>
  <c r="M232" i="18" s="1"/>
  <c r="O233" i="18" l="1"/>
  <c r="S232" i="18"/>
  <c r="P233" i="18"/>
  <c r="Q233" i="18" s="1"/>
  <c r="T232" i="18"/>
  <c r="X231" i="18"/>
  <c r="U232" i="18"/>
  <c r="V232" i="18" s="1"/>
  <c r="W232" i="18" s="1"/>
  <c r="W228" i="29"/>
  <c r="V229" i="29"/>
  <c r="L232" i="29"/>
  <c r="M231" i="29"/>
  <c r="R230" i="29"/>
  <c r="Q231" i="29"/>
  <c r="N233" i="29"/>
  <c r="J234" i="29"/>
  <c r="K234" i="29" s="1"/>
  <c r="X230" i="29"/>
  <c r="T231" i="29"/>
  <c r="S232" i="29"/>
  <c r="O233" i="29"/>
  <c r="T233" i="28"/>
  <c r="X232" i="28"/>
  <c r="R232" i="28"/>
  <c r="Q233" i="28"/>
  <c r="O235" i="28"/>
  <c r="W230" i="28"/>
  <c r="V231" i="28"/>
  <c r="L234" i="28"/>
  <c r="M233" i="28"/>
  <c r="N235" i="28"/>
  <c r="J236" i="28"/>
  <c r="P234" i="28"/>
  <c r="S234" i="28" s="1"/>
  <c r="L233" i="18"/>
  <c r="M233" i="18" s="1"/>
  <c r="J234" i="18"/>
  <c r="T233" i="18" l="1"/>
  <c r="X232" i="18"/>
  <c r="U233" i="18"/>
  <c r="V233" i="18" s="1"/>
  <c r="R233" i="18"/>
  <c r="O234" i="18"/>
  <c r="S233" i="18"/>
  <c r="P234" i="18"/>
  <c r="Q234" i="18" s="1"/>
  <c r="T232" i="29"/>
  <c r="U232" i="29" s="1"/>
  <c r="O234" i="29"/>
  <c r="U231" i="29"/>
  <c r="X231" i="29" s="1"/>
  <c r="L233" i="29"/>
  <c r="M232" i="29"/>
  <c r="R231" i="29"/>
  <c r="Q232" i="29"/>
  <c r="V230" i="29"/>
  <c r="W229" i="29"/>
  <c r="P233" i="29"/>
  <c r="S233" i="29" s="1"/>
  <c r="N234" i="29"/>
  <c r="J235" i="29"/>
  <c r="O236" i="28"/>
  <c r="J237" i="28"/>
  <c r="K237" i="28" s="1"/>
  <c r="V232" i="28"/>
  <c r="W231" i="28"/>
  <c r="P235" i="28"/>
  <c r="S235" i="28" s="1"/>
  <c r="T234" i="28"/>
  <c r="L235" i="28"/>
  <c r="M234" i="28"/>
  <c r="K236" i="28"/>
  <c r="N236" i="28" s="1"/>
  <c r="R233" i="28"/>
  <c r="Q234" i="28"/>
  <c r="U233" i="28"/>
  <c r="X233" i="28" s="1"/>
  <c r="J235" i="18"/>
  <c r="K235" i="18" s="1"/>
  <c r="K234" i="18"/>
  <c r="N234" i="18" s="1"/>
  <c r="R234" i="18" l="1"/>
  <c r="O235" i="18"/>
  <c r="P235" i="18" s="1"/>
  <c r="Q235" i="18" s="1"/>
  <c r="R235" i="18" s="1"/>
  <c r="S234" i="18"/>
  <c r="L234" i="18"/>
  <c r="L235" i="18" s="1"/>
  <c r="M235" i="18" s="1"/>
  <c r="W233" i="18"/>
  <c r="T234" i="18"/>
  <c r="U234" i="18" s="1"/>
  <c r="X233" i="18"/>
  <c r="O235" i="29"/>
  <c r="J236" i="29"/>
  <c r="K236" i="29" s="1"/>
  <c r="P234" i="29"/>
  <c r="S234" i="29" s="1"/>
  <c r="V231" i="29"/>
  <c r="W230" i="29"/>
  <c r="M233" i="29"/>
  <c r="L234" i="29"/>
  <c r="K235" i="29"/>
  <c r="N235" i="29" s="1"/>
  <c r="Q233" i="29"/>
  <c r="R232" i="29"/>
  <c r="X232" i="29"/>
  <c r="T233" i="29"/>
  <c r="U233" i="29" s="1"/>
  <c r="T235" i="28"/>
  <c r="V233" i="28"/>
  <c r="W232" i="28"/>
  <c r="U234" i="28"/>
  <c r="X234" i="28" s="1"/>
  <c r="N237" i="28"/>
  <c r="J238" i="28"/>
  <c r="K238" i="28" s="1"/>
  <c r="O237" i="28"/>
  <c r="Q235" i="28"/>
  <c r="R234" i="28"/>
  <c r="M235" i="28"/>
  <c r="L236" i="28"/>
  <c r="P236" i="28"/>
  <c r="S236" i="28" s="1"/>
  <c r="J236" i="18"/>
  <c r="K236" i="18"/>
  <c r="N236" i="18" s="1"/>
  <c r="N235" i="18"/>
  <c r="X234" i="18" l="1"/>
  <c r="V234" i="18"/>
  <c r="W234" i="18"/>
  <c r="O236" i="18"/>
  <c r="S235" i="18"/>
  <c r="P236" i="18"/>
  <c r="Q236" i="18" s="1"/>
  <c r="R236" i="18" s="1"/>
  <c r="M234" i="18"/>
  <c r="T235" i="18"/>
  <c r="U235" i="18" s="1"/>
  <c r="V235" i="18" s="1"/>
  <c r="W231" i="29"/>
  <c r="V232" i="29"/>
  <c r="M234" i="29"/>
  <c r="L235" i="29"/>
  <c r="O236" i="29"/>
  <c r="N236" i="29"/>
  <c r="J237" i="29"/>
  <c r="K237" i="29" s="1"/>
  <c r="X233" i="29"/>
  <c r="T234" i="29"/>
  <c r="U234" i="29" s="1"/>
  <c r="Q234" i="29"/>
  <c r="R233" i="29"/>
  <c r="P235" i="29"/>
  <c r="S235" i="29" s="1"/>
  <c r="L237" i="28"/>
  <c r="M236" i="28"/>
  <c r="O238" i="28"/>
  <c r="P238" i="28" s="1"/>
  <c r="W233" i="28"/>
  <c r="V234" i="28"/>
  <c r="P237" i="28"/>
  <c r="S237" i="28" s="1"/>
  <c r="T236" i="28"/>
  <c r="Q236" i="28"/>
  <c r="R235" i="28"/>
  <c r="N238" i="28"/>
  <c r="J239" i="28"/>
  <c r="U235" i="28"/>
  <c r="X235" i="28" s="1"/>
  <c r="J237" i="18"/>
  <c r="K237" i="18" s="1"/>
  <c r="L236" i="18"/>
  <c r="W235" i="18" l="1"/>
  <c r="T236" i="18"/>
  <c r="X235" i="18"/>
  <c r="U236" i="18"/>
  <c r="X236" i="18" s="1"/>
  <c r="O237" i="18"/>
  <c r="S236" i="18"/>
  <c r="P237" i="18"/>
  <c r="Q237" i="18" s="1"/>
  <c r="R237" i="18" s="1"/>
  <c r="L236" i="29"/>
  <c r="M235" i="29"/>
  <c r="O237" i="29"/>
  <c r="P237" i="29" s="1"/>
  <c r="R234" i="29"/>
  <c r="Q235" i="29"/>
  <c r="N237" i="29"/>
  <c r="J238" i="29"/>
  <c r="W232" i="29"/>
  <c r="V233" i="29"/>
  <c r="X234" i="29"/>
  <c r="T235" i="29"/>
  <c r="P236" i="29"/>
  <c r="S236" i="29" s="1"/>
  <c r="J240" i="28"/>
  <c r="Q237" i="28"/>
  <c r="R236" i="28"/>
  <c r="K239" i="28"/>
  <c r="N239" i="28" s="1"/>
  <c r="T237" i="28"/>
  <c r="U237" i="28" s="1"/>
  <c r="W234" i="28"/>
  <c r="V235" i="28"/>
  <c r="U236" i="28"/>
  <c r="X236" i="28" s="1"/>
  <c r="S238" i="28"/>
  <c r="O239" i="28"/>
  <c r="L238" i="28"/>
  <c r="M237" i="28"/>
  <c r="L237" i="18"/>
  <c r="M237" i="18" s="1"/>
  <c r="M236" i="18"/>
  <c r="J238" i="18"/>
  <c r="K238" i="18" s="1"/>
  <c r="N238" i="18" s="1"/>
  <c r="N237" i="18"/>
  <c r="O238" i="18" l="1"/>
  <c r="S237" i="18"/>
  <c r="P238" i="18"/>
  <c r="Q238" i="18" s="1"/>
  <c r="R238" i="18" s="1"/>
  <c r="T237" i="18"/>
  <c r="U237" i="18" s="1"/>
  <c r="V236" i="18"/>
  <c r="T236" i="29"/>
  <c r="U236" i="29" s="1"/>
  <c r="R235" i="29"/>
  <c r="Q236" i="29"/>
  <c r="V234" i="29"/>
  <c r="W233" i="29"/>
  <c r="J239" i="29"/>
  <c r="K239" i="29" s="1"/>
  <c r="U235" i="29"/>
  <c r="X235" i="29" s="1"/>
  <c r="K238" i="29"/>
  <c r="N238" i="29" s="1"/>
  <c r="S237" i="29"/>
  <c r="O238" i="29"/>
  <c r="M236" i="29"/>
  <c r="L237" i="29"/>
  <c r="O240" i="28"/>
  <c r="V236" i="28"/>
  <c r="W235" i="28"/>
  <c r="J241" i="28"/>
  <c r="K241" i="28" s="1"/>
  <c r="M238" i="28"/>
  <c r="L239" i="28"/>
  <c r="P239" i="28"/>
  <c r="S239" i="28" s="1"/>
  <c r="Q238" i="28"/>
  <c r="R237" i="28"/>
  <c r="X237" i="28"/>
  <c r="T238" i="28"/>
  <c r="K240" i="28"/>
  <c r="N240" i="28" s="1"/>
  <c r="J239" i="18"/>
  <c r="K239" i="18"/>
  <c r="N239" i="18" s="1"/>
  <c r="L238" i="18"/>
  <c r="V237" i="18" l="1"/>
  <c r="W237" i="18" s="1"/>
  <c r="W236" i="18"/>
  <c r="T238" i="18"/>
  <c r="X237" i="18"/>
  <c r="U238" i="18"/>
  <c r="V238" i="18" s="1"/>
  <c r="O239" i="18"/>
  <c r="S238" i="18"/>
  <c r="P239" i="18"/>
  <c r="Q239" i="18" s="1"/>
  <c r="O239" i="29"/>
  <c r="P239" i="29" s="1"/>
  <c r="X236" i="29"/>
  <c r="T237" i="29"/>
  <c r="U237" i="29" s="1"/>
  <c r="N239" i="29"/>
  <c r="J240" i="29"/>
  <c r="K240" i="29" s="1"/>
  <c r="V235" i="29"/>
  <c r="W234" i="29"/>
  <c r="M237" i="29"/>
  <c r="L238" i="29"/>
  <c r="P238" i="29"/>
  <c r="S238" i="29" s="1"/>
  <c r="Q237" i="29"/>
  <c r="R236" i="29"/>
  <c r="T239" i="28"/>
  <c r="U239" i="28" s="1"/>
  <c r="R238" i="28"/>
  <c r="Q239" i="28"/>
  <c r="S240" i="28"/>
  <c r="O241" i="28"/>
  <c r="V237" i="28"/>
  <c r="W236" i="28"/>
  <c r="U238" i="28"/>
  <c r="X238" i="28" s="1"/>
  <c r="L240" i="28"/>
  <c r="M239" i="28"/>
  <c r="N241" i="28"/>
  <c r="J242" i="28"/>
  <c r="P240" i="28"/>
  <c r="L239" i="18"/>
  <c r="M238" i="18"/>
  <c r="J240" i="18"/>
  <c r="K240" i="18"/>
  <c r="N240" i="18" s="1"/>
  <c r="W238" i="18" l="1"/>
  <c r="R239" i="18"/>
  <c r="T239" i="18"/>
  <c r="U239" i="18"/>
  <c r="V239" i="18" s="1"/>
  <c r="W239" i="18" s="1"/>
  <c r="X238" i="18"/>
  <c r="O240" i="18"/>
  <c r="S239" i="18"/>
  <c r="Q238" i="29"/>
  <c r="R237" i="29"/>
  <c r="S239" i="29"/>
  <c r="O240" i="29"/>
  <c r="P240" i="29" s="1"/>
  <c r="W235" i="29"/>
  <c r="V236" i="29"/>
  <c r="X237" i="29"/>
  <c r="T238" i="29"/>
  <c r="L239" i="29"/>
  <c r="M238" i="29"/>
  <c r="N240" i="29"/>
  <c r="J241" i="29"/>
  <c r="J243" i="28"/>
  <c r="L241" i="28"/>
  <c r="M240" i="28"/>
  <c r="O242" i="28"/>
  <c r="P242" i="28" s="1"/>
  <c r="K242" i="28"/>
  <c r="N242" i="28" s="1"/>
  <c r="P241" i="28"/>
  <c r="S241" i="28" s="1"/>
  <c r="X239" i="28"/>
  <c r="T240" i="28"/>
  <c r="U240" i="28" s="1"/>
  <c r="V238" i="28"/>
  <c r="W237" i="28"/>
  <c r="R239" i="28"/>
  <c r="Q240" i="28"/>
  <c r="L240" i="18"/>
  <c r="M240" i="18" s="1"/>
  <c r="M239" i="18"/>
  <c r="J241" i="18"/>
  <c r="K241" i="18" s="1"/>
  <c r="O241" i="18" l="1"/>
  <c r="P241" i="18"/>
  <c r="T240" i="18"/>
  <c r="U240" i="18" s="1"/>
  <c r="V240" i="18" s="1"/>
  <c r="W240" i="18" s="1"/>
  <c r="X239" i="18"/>
  <c r="P240" i="18"/>
  <c r="Q240" i="18" s="1"/>
  <c r="R240" i="18" s="1"/>
  <c r="J242" i="29"/>
  <c r="K242" i="29" s="1"/>
  <c r="L240" i="29"/>
  <c r="M239" i="29"/>
  <c r="V237" i="29"/>
  <c r="W236" i="29"/>
  <c r="T239" i="29"/>
  <c r="K241" i="29"/>
  <c r="N241" i="29" s="1"/>
  <c r="U238" i="29"/>
  <c r="X238" i="29" s="1"/>
  <c r="S240" i="29"/>
  <c r="O241" i="29"/>
  <c r="P241" i="29" s="1"/>
  <c r="R238" i="29"/>
  <c r="Q239" i="29"/>
  <c r="J244" i="28"/>
  <c r="S242" i="28"/>
  <c r="O243" i="28"/>
  <c r="P243" i="28" s="1"/>
  <c r="V239" i="28"/>
  <c r="W238" i="28"/>
  <c r="M241" i="28"/>
  <c r="L242" i="28"/>
  <c r="Q241" i="28"/>
  <c r="R240" i="28"/>
  <c r="X240" i="28"/>
  <c r="T241" i="28"/>
  <c r="K243" i="28"/>
  <c r="N243" i="28" s="1"/>
  <c r="N241" i="18"/>
  <c r="L241" i="18"/>
  <c r="M241" i="18" s="1"/>
  <c r="J242" i="18"/>
  <c r="T241" i="18" l="1"/>
  <c r="X240" i="18"/>
  <c r="U241" i="18"/>
  <c r="V241" i="18" s="1"/>
  <c r="Q241" i="18"/>
  <c r="R241" i="18" s="1"/>
  <c r="S240" i="18"/>
  <c r="O242" i="18"/>
  <c r="S241" i="18"/>
  <c r="P242" i="18"/>
  <c r="Q242" i="18" s="1"/>
  <c r="R242" i="18" s="1"/>
  <c r="T240" i="29"/>
  <c r="V238" i="29"/>
  <c r="W237" i="29"/>
  <c r="Q240" i="29"/>
  <c r="R239" i="29"/>
  <c r="U239" i="29"/>
  <c r="X239" i="29" s="1"/>
  <c r="M240" i="29"/>
  <c r="L241" i="29"/>
  <c r="S241" i="29"/>
  <c r="O242" i="29"/>
  <c r="P242" i="29" s="1"/>
  <c r="N242" i="29"/>
  <c r="J243" i="29"/>
  <c r="V240" i="28"/>
  <c r="W239" i="28"/>
  <c r="J245" i="28"/>
  <c r="K245" i="28" s="1"/>
  <c r="T242" i="28"/>
  <c r="M242" i="28"/>
  <c r="L243" i="28"/>
  <c r="S243" i="28"/>
  <c r="O244" i="28"/>
  <c r="P244" i="28" s="1"/>
  <c r="Q242" i="28"/>
  <c r="R241" i="28"/>
  <c r="U241" i="28"/>
  <c r="X241" i="28" s="1"/>
  <c r="K244" i="28"/>
  <c r="N244" i="28" s="1"/>
  <c r="J243" i="18"/>
  <c r="K243" i="18"/>
  <c r="N243" i="18" s="1"/>
  <c r="K242" i="18"/>
  <c r="O243" i="18" l="1"/>
  <c r="S242" i="18"/>
  <c r="P243" i="18"/>
  <c r="Q243" i="18" s="1"/>
  <c r="R243" i="18" s="1"/>
  <c r="W241" i="18"/>
  <c r="T242" i="18"/>
  <c r="U242" i="18"/>
  <c r="V242" i="18" s="1"/>
  <c r="W242" i="18" s="1"/>
  <c r="X241" i="18"/>
  <c r="J244" i="29"/>
  <c r="T241" i="29"/>
  <c r="U241" i="29" s="1"/>
  <c r="W238" i="29"/>
  <c r="V239" i="29"/>
  <c r="K243" i="29"/>
  <c r="N243" i="29" s="1"/>
  <c r="M241" i="29"/>
  <c r="L242" i="29"/>
  <c r="Q241" i="29"/>
  <c r="R240" i="29"/>
  <c r="S242" i="29"/>
  <c r="O243" i="29"/>
  <c r="U240" i="29"/>
  <c r="X240" i="29" s="1"/>
  <c r="T243" i="28"/>
  <c r="Q243" i="28"/>
  <c r="R242" i="28"/>
  <c r="L244" i="28"/>
  <c r="M243" i="28"/>
  <c r="U242" i="28"/>
  <c r="X242" i="28" s="1"/>
  <c r="S244" i="28"/>
  <c r="O245" i="28"/>
  <c r="N245" i="28"/>
  <c r="J246" i="28"/>
  <c r="K246" i="28" s="1"/>
  <c r="W240" i="28"/>
  <c r="V241" i="28"/>
  <c r="N242" i="18"/>
  <c r="L242" i="18"/>
  <c r="J244" i="18"/>
  <c r="T243" i="18" l="1"/>
  <c r="X242" i="18"/>
  <c r="U243" i="18"/>
  <c r="V243" i="18" s="1"/>
  <c r="W243" i="18" s="1"/>
  <c r="O244" i="18"/>
  <c r="P244" i="18" s="1"/>
  <c r="Q244" i="18" s="1"/>
  <c r="R244" i="18" s="1"/>
  <c r="S243" i="18"/>
  <c r="M242" i="29"/>
  <c r="L243" i="29"/>
  <c r="O244" i="29"/>
  <c r="R241" i="29"/>
  <c r="Q242" i="29"/>
  <c r="W239" i="29"/>
  <c r="V240" i="29"/>
  <c r="X241" i="29"/>
  <c r="T242" i="29"/>
  <c r="U242" i="29" s="1"/>
  <c r="J245" i="29"/>
  <c r="K245" i="29" s="1"/>
  <c r="P243" i="29"/>
  <c r="S243" i="29" s="1"/>
  <c r="K244" i="29"/>
  <c r="N244" i="29" s="1"/>
  <c r="W241" i="28"/>
  <c r="V242" i="28"/>
  <c r="R243" i="28"/>
  <c r="Q244" i="28"/>
  <c r="L245" i="28"/>
  <c r="M244" i="28"/>
  <c r="O246" i="28"/>
  <c r="P246" i="28" s="1"/>
  <c r="T244" i="28"/>
  <c r="N246" i="28"/>
  <c r="J247" i="28"/>
  <c r="P245" i="28"/>
  <c r="S245" i="28" s="1"/>
  <c r="U243" i="28"/>
  <c r="X243" i="28" s="1"/>
  <c r="L243" i="18"/>
  <c r="M243" i="18" s="1"/>
  <c r="M242" i="18"/>
  <c r="J245" i="18"/>
  <c r="K245" i="18" s="1"/>
  <c r="N245" i="18" s="1"/>
  <c r="K244" i="18"/>
  <c r="N244" i="18" s="1"/>
  <c r="O245" i="18" l="1"/>
  <c r="S244" i="18"/>
  <c r="P245" i="18"/>
  <c r="Q245" i="18" s="1"/>
  <c r="R245" i="18" s="1"/>
  <c r="T244" i="18"/>
  <c r="X243" i="18"/>
  <c r="U244" i="18"/>
  <c r="V244" i="18" s="1"/>
  <c r="W244" i="18" s="1"/>
  <c r="W240" i="29"/>
  <c r="V241" i="29"/>
  <c r="O245" i="29"/>
  <c r="P245" i="29" s="1"/>
  <c r="X242" i="29"/>
  <c r="T243" i="29"/>
  <c r="N245" i="29"/>
  <c r="J246" i="29"/>
  <c r="K246" i="29" s="1"/>
  <c r="R242" i="29"/>
  <c r="Q243" i="29"/>
  <c r="P244" i="29"/>
  <c r="S244" i="29" s="1"/>
  <c r="L244" i="29"/>
  <c r="M243" i="29"/>
  <c r="J248" i="28"/>
  <c r="T245" i="28"/>
  <c r="U244" i="28"/>
  <c r="X244" i="28" s="1"/>
  <c r="V243" i="28"/>
  <c r="W242" i="28"/>
  <c r="R244" i="28"/>
  <c r="Q245" i="28"/>
  <c r="K247" i="28"/>
  <c r="N247" i="28" s="1"/>
  <c r="S246" i="28"/>
  <c r="O247" i="28"/>
  <c r="M245" i="28"/>
  <c r="L246" i="28"/>
  <c r="L244" i="18"/>
  <c r="J246" i="18"/>
  <c r="T245" i="18" l="1"/>
  <c r="U245" i="18"/>
  <c r="V245" i="18" s="1"/>
  <c r="W245" i="18" s="1"/>
  <c r="X244" i="18"/>
  <c r="O246" i="18"/>
  <c r="S245" i="18"/>
  <c r="P246" i="18"/>
  <c r="Q246" i="18" s="1"/>
  <c r="R246" i="18" s="1"/>
  <c r="T244" i="29"/>
  <c r="U244" i="29" s="1"/>
  <c r="L245" i="29"/>
  <c r="M244" i="29"/>
  <c r="N246" i="29"/>
  <c r="J247" i="29"/>
  <c r="U243" i="29"/>
  <c r="X243" i="29" s="1"/>
  <c r="V242" i="29"/>
  <c r="W241" i="29"/>
  <c r="Q244" i="29"/>
  <c r="R243" i="29"/>
  <c r="S245" i="29"/>
  <c r="O246" i="29"/>
  <c r="O248" i="28"/>
  <c r="V244" i="28"/>
  <c r="W243" i="28"/>
  <c r="T246" i="28"/>
  <c r="Q246" i="28"/>
  <c r="R245" i="28"/>
  <c r="J249" i="28"/>
  <c r="K249" i="28" s="1"/>
  <c r="M246" i="28"/>
  <c r="L247" i="28"/>
  <c r="P247" i="28"/>
  <c r="S247" i="28" s="1"/>
  <c r="U245" i="28"/>
  <c r="X245" i="28" s="1"/>
  <c r="K248" i="28"/>
  <c r="N248" i="28" s="1"/>
  <c r="L245" i="18"/>
  <c r="M245" i="18" s="1"/>
  <c r="M244" i="18"/>
  <c r="J247" i="18"/>
  <c r="K247" i="18"/>
  <c r="N247" i="18" s="1"/>
  <c r="K246" i="18"/>
  <c r="N246" i="18" s="1"/>
  <c r="O247" i="18" l="1"/>
  <c r="S246" i="18"/>
  <c r="P247" i="18"/>
  <c r="Q247" i="18" s="1"/>
  <c r="T246" i="18"/>
  <c r="X245" i="18"/>
  <c r="U246" i="18"/>
  <c r="V246" i="18" s="1"/>
  <c r="O247" i="29"/>
  <c r="P247" i="29" s="1"/>
  <c r="Q245" i="29"/>
  <c r="R244" i="29"/>
  <c r="J248" i="29"/>
  <c r="M245" i="29"/>
  <c r="L246" i="29"/>
  <c r="X244" i="29"/>
  <c r="T245" i="29"/>
  <c r="U245" i="29" s="1"/>
  <c r="P246" i="29"/>
  <c r="S246" i="29" s="1"/>
  <c r="W242" i="29"/>
  <c r="V243" i="29"/>
  <c r="K247" i="29"/>
  <c r="N247" i="29" s="1"/>
  <c r="T247" i="28"/>
  <c r="L248" i="28"/>
  <c r="M247" i="28"/>
  <c r="S248" i="28"/>
  <c r="O249" i="28"/>
  <c r="U246" i="28"/>
  <c r="X246" i="28" s="1"/>
  <c r="P248" i="28"/>
  <c r="W244" i="28"/>
  <c r="V245" i="28"/>
  <c r="N249" i="28"/>
  <c r="J250" i="28"/>
  <c r="Q247" i="28"/>
  <c r="R246" i="28"/>
  <c r="L246" i="18"/>
  <c r="L247" i="18" s="1"/>
  <c r="M247" i="18" s="1"/>
  <c r="J248" i="18"/>
  <c r="K248" i="18"/>
  <c r="N248" i="18" s="1"/>
  <c r="M246" i="18" l="1"/>
  <c r="W246" i="18"/>
  <c r="T247" i="18"/>
  <c r="U247" i="18"/>
  <c r="V247" i="18" s="1"/>
  <c r="W247" i="18" s="1"/>
  <c r="X246" i="18"/>
  <c r="R247" i="18"/>
  <c r="O248" i="18"/>
  <c r="S247" i="18"/>
  <c r="W243" i="29"/>
  <c r="V244" i="29"/>
  <c r="J249" i="29"/>
  <c r="K249" i="29" s="1"/>
  <c r="Q246" i="29"/>
  <c r="R245" i="29"/>
  <c r="K248" i="29"/>
  <c r="N248" i="29" s="1"/>
  <c r="S247" i="29"/>
  <c r="O248" i="29"/>
  <c r="P248" i="29" s="1"/>
  <c r="L247" i="29"/>
  <c r="M246" i="29"/>
  <c r="X245" i="29"/>
  <c r="T246" i="29"/>
  <c r="R247" i="28"/>
  <c r="Q248" i="28"/>
  <c r="V246" i="28"/>
  <c r="W245" i="28"/>
  <c r="O250" i="28"/>
  <c r="L249" i="28"/>
  <c r="M248" i="28"/>
  <c r="J251" i="28"/>
  <c r="P249" i="28"/>
  <c r="S249" i="28" s="1"/>
  <c r="T248" i="28"/>
  <c r="U248" i="28" s="1"/>
  <c r="K250" i="28"/>
  <c r="N250" i="28" s="1"/>
  <c r="U247" i="28"/>
  <c r="X247" i="28" s="1"/>
  <c r="J249" i="18"/>
  <c r="K249" i="18"/>
  <c r="N249" i="18" s="1"/>
  <c r="L248" i="18"/>
  <c r="M248" i="18" s="1"/>
  <c r="O249" i="18" l="1"/>
  <c r="P249" i="18"/>
  <c r="T248" i="18"/>
  <c r="U248" i="18" s="1"/>
  <c r="V248" i="18" s="1"/>
  <c r="W248" i="18" s="1"/>
  <c r="X247" i="18"/>
  <c r="P248" i="18"/>
  <c r="Q248" i="18" s="1"/>
  <c r="T247" i="29"/>
  <c r="L248" i="29"/>
  <c r="M247" i="29"/>
  <c r="U246" i="29"/>
  <c r="X246" i="29" s="1"/>
  <c r="S248" i="29"/>
  <c r="O249" i="29"/>
  <c r="P249" i="29" s="1"/>
  <c r="R246" i="29"/>
  <c r="Q247" i="29"/>
  <c r="V245" i="29"/>
  <c r="W244" i="29"/>
  <c r="N249" i="29"/>
  <c r="J250" i="29"/>
  <c r="X248" i="28"/>
  <c r="T249" i="28"/>
  <c r="J252" i="28"/>
  <c r="K252" i="28" s="1"/>
  <c r="L250" i="28"/>
  <c r="M249" i="28"/>
  <c r="K251" i="28"/>
  <c r="N251" i="28" s="1"/>
  <c r="R248" i="28"/>
  <c r="Q249" i="28"/>
  <c r="O251" i="28"/>
  <c r="P251" i="28" s="1"/>
  <c r="V247" i="28"/>
  <c r="W246" i="28"/>
  <c r="P250" i="28"/>
  <c r="S250" i="28" s="1"/>
  <c r="L249" i="18"/>
  <c r="M249" i="18" s="1"/>
  <c r="J250" i="18"/>
  <c r="Q249" i="18" l="1"/>
  <c r="R249" i="18" s="1"/>
  <c r="R248" i="18"/>
  <c r="T249" i="18"/>
  <c r="U249" i="18"/>
  <c r="V249" i="18" s="1"/>
  <c r="W249" i="18" s="1"/>
  <c r="X248" i="18"/>
  <c r="S248" i="18"/>
  <c r="O250" i="18"/>
  <c r="S249" i="18"/>
  <c r="J251" i="29"/>
  <c r="V246" i="29"/>
  <c r="W245" i="29"/>
  <c r="R247" i="29"/>
  <c r="Q248" i="29"/>
  <c r="T248" i="29"/>
  <c r="U248" i="29" s="1"/>
  <c r="M248" i="29"/>
  <c r="L249" i="29"/>
  <c r="K250" i="29"/>
  <c r="N250" i="29" s="1"/>
  <c r="S249" i="29"/>
  <c r="O250" i="29"/>
  <c r="U247" i="29"/>
  <c r="X247" i="29" s="1"/>
  <c r="M250" i="28"/>
  <c r="L251" i="28"/>
  <c r="S251" i="28"/>
  <c r="O252" i="28"/>
  <c r="P252" i="28" s="1"/>
  <c r="N252" i="28"/>
  <c r="J253" i="28"/>
  <c r="W247" i="28"/>
  <c r="V248" i="28"/>
  <c r="Q250" i="28"/>
  <c r="R249" i="28"/>
  <c r="T250" i="28"/>
  <c r="U249" i="28"/>
  <c r="X249" i="28" s="1"/>
  <c r="J251" i="18"/>
  <c r="K251" i="18" s="1"/>
  <c r="N251" i="18" s="1"/>
  <c r="K250" i="18"/>
  <c r="N250" i="18" s="1"/>
  <c r="O251" i="18" l="1"/>
  <c r="P251" i="18"/>
  <c r="T250" i="18"/>
  <c r="U250" i="18" s="1"/>
  <c r="V250" i="18" s="1"/>
  <c r="W250" i="18" s="1"/>
  <c r="X249" i="18"/>
  <c r="P250" i="18"/>
  <c r="Q250" i="18" s="1"/>
  <c r="R250" i="18" s="1"/>
  <c r="O251" i="29"/>
  <c r="M249" i="29"/>
  <c r="L250" i="29"/>
  <c r="Q249" i="29"/>
  <c r="R248" i="29"/>
  <c r="J252" i="29"/>
  <c r="K252" i="29" s="1"/>
  <c r="P250" i="29"/>
  <c r="S250" i="29" s="1"/>
  <c r="X248" i="29"/>
  <c r="T249" i="29"/>
  <c r="U249" i="29" s="1"/>
  <c r="W246" i="29"/>
  <c r="V247" i="29"/>
  <c r="K251" i="29"/>
  <c r="N251" i="29" s="1"/>
  <c r="J254" i="28"/>
  <c r="K254" i="28" s="1"/>
  <c r="T251" i="28"/>
  <c r="W248" i="28"/>
  <c r="V249" i="28"/>
  <c r="K253" i="28"/>
  <c r="N253" i="28" s="1"/>
  <c r="M251" i="28"/>
  <c r="L252" i="28"/>
  <c r="R250" i="28"/>
  <c r="Q251" i="28"/>
  <c r="U250" i="28"/>
  <c r="X250" i="28" s="1"/>
  <c r="S252" i="28"/>
  <c r="O253" i="28"/>
  <c r="P253" i="28" s="1"/>
  <c r="L250" i="18"/>
  <c r="M250" i="18" s="1"/>
  <c r="L251" i="18"/>
  <c r="M251" i="18" s="1"/>
  <c r="J252" i="18"/>
  <c r="K252" i="18" s="1"/>
  <c r="N252" i="18" s="1"/>
  <c r="T251" i="18" l="1"/>
  <c r="X250" i="18"/>
  <c r="U251" i="18"/>
  <c r="V251" i="18" s="1"/>
  <c r="Q251" i="18"/>
  <c r="R251" i="18" s="1"/>
  <c r="S250" i="18"/>
  <c r="O252" i="18"/>
  <c r="P252" i="18" s="1"/>
  <c r="Q252" i="18" s="1"/>
  <c r="R252" i="18" s="1"/>
  <c r="S251" i="18"/>
  <c r="W247" i="29"/>
  <c r="V248" i="29"/>
  <c r="O252" i="29"/>
  <c r="P252" i="29" s="1"/>
  <c r="X249" i="29"/>
  <c r="T250" i="29"/>
  <c r="U250" i="29" s="1"/>
  <c r="N252" i="29"/>
  <c r="J253" i="29"/>
  <c r="K253" i="29" s="1"/>
  <c r="R249" i="29"/>
  <c r="Q250" i="29"/>
  <c r="M250" i="29"/>
  <c r="L251" i="29"/>
  <c r="P251" i="29"/>
  <c r="S251" i="29" s="1"/>
  <c r="V250" i="28"/>
  <c r="W249" i="28"/>
  <c r="T252" i="28"/>
  <c r="U252" i="28" s="1"/>
  <c r="L253" i="28"/>
  <c r="M252" i="28"/>
  <c r="S253" i="28"/>
  <c r="O254" i="28"/>
  <c r="R251" i="28"/>
  <c r="Q252" i="28"/>
  <c r="U251" i="28"/>
  <c r="X251" i="28" s="1"/>
  <c r="N254" i="28"/>
  <c r="J255" i="28"/>
  <c r="J253" i="18"/>
  <c r="K253" i="18"/>
  <c r="N253" i="18" s="1"/>
  <c r="L252" i="18"/>
  <c r="M252" i="18" s="1"/>
  <c r="O253" i="18" l="1"/>
  <c r="S252" i="18"/>
  <c r="P253" i="18"/>
  <c r="Q253" i="18" s="1"/>
  <c r="R253" i="18" s="1"/>
  <c r="W251" i="18"/>
  <c r="T252" i="18"/>
  <c r="U252" i="18" s="1"/>
  <c r="V252" i="18" s="1"/>
  <c r="W252" i="18" s="1"/>
  <c r="X251" i="18"/>
  <c r="X250" i="29"/>
  <c r="T251" i="29"/>
  <c r="L252" i="29"/>
  <c r="M251" i="29"/>
  <c r="N253" i="29"/>
  <c r="J254" i="29"/>
  <c r="W248" i="29"/>
  <c r="V249" i="29"/>
  <c r="R250" i="29"/>
  <c r="Q251" i="29"/>
  <c r="S252" i="29"/>
  <c r="O253" i="29"/>
  <c r="K255" i="28"/>
  <c r="N255" i="28" s="1"/>
  <c r="L254" i="28"/>
  <c r="M253" i="28"/>
  <c r="Q253" i="28"/>
  <c r="R252" i="28"/>
  <c r="O255" i="28"/>
  <c r="P255" i="28" s="1"/>
  <c r="P254" i="28"/>
  <c r="S254" i="28" s="1"/>
  <c r="X252" i="28"/>
  <c r="T253" i="28"/>
  <c r="U253" i="28" s="1"/>
  <c r="V251" i="28"/>
  <c r="W250" i="28"/>
  <c r="L253" i="18"/>
  <c r="M253" i="18" s="1"/>
  <c r="J254" i="18"/>
  <c r="T253" i="18" l="1"/>
  <c r="U253" i="18" s="1"/>
  <c r="V253" i="18" s="1"/>
  <c r="W253" i="18" s="1"/>
  <c r="X252" i="18"/>
  <c r="O254" i="18"/>
  <c r="S253" i="18"/>
  <c r="P254" i="18"/>
  <c r="Q254" i="18" s="1"/>
  <c r="R254" i="18" s="1"/>
  <c r="Q252" i="29"/>
  <c r="R251" i="29"/>
  <c r="J255" i="29"/>
  <c r="K255" i="29" s="1"/>
  <c r="L253" i="29"/>
  <c r="M252" i="29"/>
  <c r="O254" i="29"/>
  <c r="P254" i="29" s="1"/>
  <c r="K254" i="29"/>
  <c r="N254" i="29" s="1"/>
  <c r="T252" i="29"/>
  <c r="V250" i="29"/>
  <c r="W249" i="29"/>
  <c r="P253" i="29"/>
  <c r="S253" i="29" s="1"/>
  <c r="U251" i="29"/>
  <c r="X251" i="29" s="1"/>
  <c r="M254" i="28"/>
  <c r="L255" i="28"/>
  <c r="W251" i="28"/>
  <c r="V252" i="28"/>
  <c r="X253" i="28"/>
  <c r="T254" i="28"/>
  <c r="S255" i="28"/>
  <c r="Q254" i="28"/>
  <c r="R253" i="28"/>
  <c r="J255" i="18"/>
  <c r="K255" i="18" s="1"/>
  <c r="K254" i="18"/>
  <c r="N254" i="18" s="1"/>
  <c r="O255" i="18" l="1"/>
  <c r="S254" i="18"/>
  <c r="P255" i="18"/>
  <c r="Q255" i="18" s="1"/>
  <c r="T254" i="18"/>
  <c r="X253" i="18"/>
  <c r="U254" i="18"/>
  <c r="V254" i="18" s="1"/>
  <c r="W254" i="18" s="1"/>
  <c r="V251" i="29"/>
  <c r="W250" i="29"/>
  <c r="T253" i="29"/>
  <c r="U253" i="29" s="1"/>
  <c r="S254" i="29"/>
  <c r="O255" i="29"/>
  <c r="P255" i="29" s="1"/>
  <c r="M253" i="29"/>
  <c r="L254" i="29"/>
  <c r="U252" i="29"/>
  <c r="X252" i="29" s="1"/>
  <c r="N255" i="29"/>
  <c r="Q253" i="29"/>
  <c r="R252" i="29"/>
  <c r="T255" i="28"/>
  <c r="Q255" i="28"/>
  <c r="R254" i="28"/>
  <c r="M255" i="28"/>
  <c r="M256" i="28" s="1"/>
  <c r="L259" i="28" s="1"/>
  <c r="L260" i="28" s="1"/>
  <c r="L261" i="28"/>
  <c r="U254" i="28"/>
  <c r="X254" i="28" s="1"/>
  <c r="W252" i="28"/>
  <c r="V253" i="28"/>
  <c r="L254" i="18"/>
  <c r="L255" i="18" s="1"/>
  <c r="M254" i="18"/>
  <c r="N255" i="18"/>
  <c r="T255" i="18" l="1"/>
  <c r="X254" i="18"/>
  <c r="U255" i="18"/>
  <c r="V255" i="18" s="1"/>
  <c r="R255" i="18"/>
  <c r="R256" i="18" s="1"/>
  <c r="M255" i="18"/>
  <c r="M256" i="18" s="1"/>
  <c r="L260" i="18" s="1"/>
  <c r="E4" i="20" s="1"/>
  <c r="G4" i="20" s="1"/>
  <c r="L261" i="18"/>
  <c r="F4" i="20" s="1"/>
  <c r="S255" i="18"/>
  <c r="Q261" i="18" s="1"/>
  <c r="F5" i="20" s="1"/>
  <c r="L255" i="29"/>
  <c r="M254" i="29"/>
  <c r="Q254" i="29"/>
  <c r="R253" i="29"/>
  <c r="W251" i="29"/>
  <c r="V252" i="29"/>
  <c r="S255" i="29"/>
  <c r="X253" i="29"/>
  <c r="T254" i="29"/>
  <c r="Q261" i="28"/>
  <c r="R255" i="28"/>
  <c r="R256" i="28" s="1"/>
  <c r="Q259" i="28" s="1"/>
  <c r="Q260" i="28" s="1"/>
  <c r="V254" i="28"/>
  <c r="W253" i="28"/>
  <c r="U255" i="28"/>
  <c r="X255" i="28" s="1"/>
  <c r="W255" i="18" l="1"/>
  <c r="W256" i="18" s="1"/>
  <c r="Q259" i="18"/>
  <c r="Q260" i="18" s="1"/>
  <c r="E5" i="20" s="1"/>
  <c r="G5" i="20" s="1"/>
  <c r="X255" i="18"/>
  <c r="T255" i="29"/>
  <c r="U255" i="29" s="1"/>
  <c r="R254" i="29"/>
  <c r="Q255" i="29"/>
  <c r="U254" i="29"/>
  <c r="X254" i="29" s="1"/>
  <c r="V253" i="29"/>
  <c r="W252" i="29"/>
  <c r="L261" i="29"/>
  <c r="M255" i="29"/>
  <c r="M256" i="29" s="1"/>
  <c r="L259" i="29" s="1"/>
  <c r="L260" i="29" s="1"/>
  <c r="W254" i="28"/>
  <c r="V255" i="28"/>
  <c r="V259" i="18" l="1"/>
  <c r="V260" i="18" s="1"/>
  <c r="E6" i="20" s="1"/>
  <c r="G6" i="20" s="1"/>
  <c r="V261" i="18"/>
  <c r="F6" i="20" s="1"/>
  <c r="V254" i="29"/>
  <c r="W253" i="29"/>
  <c r="X255" i="29"/>
  <c r="R255" i="29"/>
  <c r="R256" i="29" s="1"/>
  <c r="Q259" i="29" s="1"/>
  <c r="Q260" i="29" s="1"/>
  <c r="Q261" i="29"/>
  <c r="W255" i="28"/>
  <c r="W256" i="28" s="1"/>
  <c r="V259" i="28" s="1"/>
  <c r="V260" i="28" s="1"/>
  <c r="V261" i="28"/>
  <c r="V255" i="29" l="1"/>
  <c r="W254" i="29"/>
  <c r="V261" i="29" l="1"/>
  <c r="W255" i="29"/>
  <c r="W256" i="29" s="1"/>
  <c r="V259" i="29" s="1"/>
  <c r="V260" i="29" s="1"/>
  <c r="F2" i="21"/>
  <c r="D35" i="20"/>
  <c r="G37" i="20"/>
  <c r="F39" i="20"/>
  <c r="G44" i="20"/>
  <c r="G32" i="20"/>
  <c r="G41" i="20"/>
  <c r="G33" i="20"/>
  <c r="G49" i="20"/>
  <c r="G24" i="20"/>
  <c r="G28" i="20"/>
  <c r="G48" i="20"/>
  <c r="E46" i="20"/>
  <c r="G45" i="20"/>
  <c r="G29" i="20"/>
  <c r="E27" i="20"/>
  <c r="E30" i="20"/>
  <c r="F47" i="20"/>
  <c r="G21" i="20"/>
  <c r="F31" i="20"/>
  <c r="G20" i="20"/>
  <c r="E43" i="20"/>
  <c r="E38" i="20"/>
  <c r="E22" i="20"/>
  <c r="G36" i="20"/>
  <c r="G25" i="20"/>
  <c r="G40" i="20"/>
  <c r="F23" i="20"/>
  <c r="A13" i="21"/>
  <c r="A19" i="21"/>
  <c r="A17" i="21"/>
  <c r="A14" i="21"/>
  <c r="A23" i="21"/>
  <c r="A12" i="21"/>
  <c r="A25" i="21"/>
  <c r="A11" i="21"/>
  <c r="A24" i="21"/>
  <c r="A20" i="21"/>
  <c r="A16" i="21"/>
  <c r="A15" i="21"/>
  <c r="A18" i="21"/>
  <c r="A22" i="21"/>
  <c r="A21" i="21"/>
</calcChain>
</file>

<file path=xl/sharedStrings.xml><?xml version="1.0" encoding="utf-8"?>
<sst xmlns="http://schemas.openxmlformats.org/spreadsheetml/2006/main" count="2210" uniqueCount="1792">
  <si>
    <t>Avg. per Stock</t>
  </si>
  <si>
    <t>% CHANGE IN RETURNS</t>
  </si>
  <si>
    <t>Date</t>
  </si>
  <si>
    <t>APPLE</t>
  </si>
  <si>
    <t>FirstEnergy</t>
  </si>
  <si>
    <t>TESLA</t>
  </si>
  <si>
    <t>PEPSI</t>
  </si>
  <si>
    <t>MediciNova</t>
  </si>
  <si>
    <t>Shopify</t>
  </si>
  <si>
    <t xml:space="preserve">iRobot </t>
  </si>
  <si>
    <t xml:space="preserve">Six Flags </t>
  </si>
  <si>
    <t>NanoViricides</t>
  </si>
  <si>
    <t>HSBC</t>
  </si>
  <si>
    <t xml:space="preserve">Northrop </t>
  </si>
  <si>
    <t>Raytheon</t>
  </si>
  <si>
    <t>Petrobras</t>
  </si>
  <si>
    <t>Bradesco</t>
  </si>
  <si>
    <t>IBM</t>
  </si>
  <si>
    <t>SAP</t>
  </si>
  <si>
    <t>Accenture</t>
  </si>
  <si>
    <t>Texas Instr.</t>
  </si>
  <si>
    <t>Nike</t>
  </si>
  <si>
    <t>Walt Disney</t>
  </si>
  <si>
    <t>JP Morgan</t>
  </si>
  <si>
    <t>Ametek</t>
  </si>
  <si>
    <t>Madison Sq</t>
  </si>
  <si>
    <t>Starbucks</t>
  </si>
  <si>
    <t>Cannae H</t>
  </si>
  <si>
    <t>General Mills</t>
  </si>
  <si>
    <t>P&amp;G</t>
  </si>
  <si>
    <t>Coca Cola</t>
  </si>
  <si>
    <t>Amyris</t>
  </si>
  <si>
    <t>Heico Corp</t>
  </si>
  <si>
    <t>Microsoft</t>
  </si>
  <si>
    <t>AMD</t>
  </si>
  <si>
    <t>Amazon</t>
  </si>
  <si>
    <t>Facebook</t>
  </si>
  <si>
    <t>Netflix</t>
  </si>
  <si>
    <t>ORACLE</t>
  </si>
  <si>
    <t>SuperCom</t>
  </si>
  <si>
    <t>Callaway G</t>
  </si>
  <si>
    <t>Chevron</t>
  </si>
  <si>
    <t>Rhino Res</t>
  </si>
  <si>
    <t>Career Ed</t>
  </si>
  <si>
    <t>APPLE
NASDAQ: AAPL</t>
  </si>
  <si>
    <t>FirstEnergy C
NYSE: FE</t>
  </si>
  <si>
    <t>TESLA
NASDAQ: TSLA</t>
  </si>
  <si>
    <t>PEPSI
NASDAQ: PEP</t>
  </si>
  <si>
    <t>MediciNova
NASDAQ: MNOV</t>
  </si>
  <si>
    <t>Shopify
TSE: SHOP</t>
  </si>
  <si>
    <t>iRobot Corporation
NASDAQ: IRBT</t>
  </si>
  <si>
    <t>Six Flags Entertainment Corporation
NYSE: SIX</t>
  </si>
  <si>
    <t>NanoViricides, Inc.
NYSEAMERICAN: NNVC</t>
  </si>
  <si>
    <t>HSBC Holdings plc
NYSE: HSBC</t>
  </si>
  <si>
    <t>Northrop Grumman Corporation 
NYSE: NOC</t>
  </si>
  <si>
    <t>Raytheon Company 
NYSE: RTN</t>
  </si>
  <si>
    <t>Petroleo Brasileiro S.A. - Petrobras 
NYSE: PBR</t>
  </si>
  <si>
    <t>Banco Bradesco S.A. 
NYSE: BBD</t>
  </si>
  <si>
    <t>International Business Machines Corporation 
NYSE: IBM</t>
  </si>
  <si>
    <t>SAP SE 
ETR: SAP</t>
  </si>
  <si>
    <t>Accenture plc 
NYSE:  ACN</t>
  </si>
  <si>
    <t>Texas Instruments Incorporated 
NASDAQ: TXN</t>
  </si>
  <si>
    <t>Nike
NYSE: NKE</t>
  </si>
  <si>
    <t>Walt Disney
NYSE: DIS</t>
  </si>
  <si>
    <t>JP Morgan
NYSE: JPM</t>
  </si>
  <si>
    <t>Ametek
NYSE: AME</t>
  </si>
  <si>
    <t>The Madison Square Garden
NYSE: MSG</t>
  </si>
  <si>
    <t>Starbucks
NASDAQ: SBUX</t>
  </si>
  <si>
    <t>Cannae Holdings Inc
NYSE: CNNE</t>
  </si>
  <si>
    <t>General Mills
NYSE: GIS</t>
  </si>
  <si>
    <t>Proctor and Gamble
NYSE: PG</t>
  </si>
  <si>
    <t>Coca Cola
NYSE: KO</t>
  </si>
  <si>
    <t>Amyris
NYSE: AMRS</t>
  </si>
  <si>
    <t>Heico Corp
NYSE: HEI</t>
  </si>
  <si>
    <t>Microsoft
NYSE: MFST</t>
  </si>
  <si>
    <t>AMD
NYSE: AMD</t>
  </si>
  <si>
    <t>Amazon
NYSE: AMZN</t>
  </si>
  <si>
    <t>Facebook
NYSE: FB</t>
  </si>
  <si>
    <t>Netflix
NYSE: NFLX</t>
  </si>
  <si>
    <t>ORACLE
NYSE: ORCL</t>
  </si>
  <si>
    <t>SuperCom Ltd
NYSE: SPCB</t>
  </si>
  <si>
    <t>Callaway Golf Company
NYSE: ELY</t>
  </si>
  <si>
    <t>Chevron Corporation
NYSE: CVX</t>
  </si>
  <si>
    <t>Rhino Resource Partners 
NYSE: RHNO</t>
  </si>
  <si>
    <t>Career Education Corporation
NYSE:CECO</t>
  </si>
  <si>
    <t>DAILY VARIANCE-COVARIANCE MATRIX (OBTAINED FROM PYTHON --&gt; np.cov)</t>
  </si>
  <si>
    <t>ANNUAL VARIANCE-COVARIANCE MATRIX</t>
  </si>
  <si>
    <t>Risk-Free rate</t>
  </si>
  <si>
    <t>Market Return</t>
  </si>
  <si>
    <t>Beta</t>
  </si>
  <si>
    <t>Mu (CAPM Exp. Return)</t>
  </si>
  <si>
    <t>Weights</t>
  </si>
  <si>
    <t>Stock price (Dec 6, 2019)</t>
  </si>
  <si>
    <t>Stock weight * Budget</t>
  </si>
  <si>
    <t># of stocks bought</t>
  </si>
  <si>
    <t>INPUTS</t>
  </si>
  <si>
    <t>Richardson's Budget</t>
  </si>
  <si>
    <t>Solver info</t>
  </si>
  <si>
    <t>Portfolio Exp. Return</t>
  </si>
  <si>
    <t>P. Exp Ret</t>
  </si>
  <si>
    <t>Total weight</t>
  </si>
  <si>
    <t>OUTPUTS</t>
  </si>
  <si>
    <t>Total invested</t>
  </si>
  <si>
    <t>Portfolio Variance</t>
  </si>
  <si>
    <t>Portfolio Risk (Std. dev)</t>
  </si>
  <si>
    <t>Risk</t>
  </si>
  <si>
    <t>Exp. Return</t>
  </si>
  <si>
    <t>Proctor and Gamble</t>
  </si>
  <si>
    <t>Rfree</t>
  </si>
  <si>
    <t>Mu</t>
  </si>
  <si>
    <t>Rf</t>
  </si>
  <si>
    <t>Without</t>
  </si>
  <si>
    <t>With</t>
  </si>
  <si>
    <t>if borrow</t>
  </si>
  <si>
    <t>Bank</t>
  </si>
  <si>
    <t>Manufacturing</t>
  </si>
  <si>
    <t>Food &amp; Beverage</t>
  </si>
  <si>
    <t>Technology</t>
  </si>
  <si>
    <t>Media</t>
  </si>
  <si>
    <t>Health</t>
  </si>
  <si>
    <t>Consulting</t>
  </si>
  <si>
    <t>Oil and Gas</t>
  </si>
  <si>
    <t>Apple Return</t>
  </si>
  <si>
    <t>SAY LSTM = Expected 7 day Running Average Apple</t>
  </si>
  <si>
    <t>Running Average Return</t>
  </si>
  <si>
    <t>Return Factors</t>
  </si>
  <si>
    <t>1F6A9D0B</t>
  </si>
  <si>
    <t>Name</t>
  </si>
  <si>
    <t>SheetRef</t>
  </si>
  <si>
    <t>GenInfo</t>
  </si>
  <si>
    <t>Def. Link</t>
  </si>
  <si>
    <t>EXT REFS</t>
  </si>
  <si>
    <t>Def. Form</t>
  </si>
  <si>
    <t>Calc Macro</t>
  </si>
  <si>
    <t>Highest#</t>
  </si>
  <si>
    <t>Ptree1 Compatibility</t>
  </si>
  <si>
    <t>Model GUID</t>
  </si>
  <si>
    <t>Eval. Function</t>
  </si>
  <si>
    <t>Creation Version</t>
  </si>
  <si>
    <t>Required Version</t>
  </si>
  <si>
    <t>Recommended Version</t>
  </si>
  <si>
    <t>Last Modified By Version</t>
  </si>
  <si>
    <t>Output Label</t>
  </si>
  <si>
    <t>Output Value NF</t>
  </si>
  <si>
    <t>Output Prob NF</t>
  </si>
  <si>
    <t>Input Value NF</t>
  </si>
  <si>
    <t>Input Prob NF</t>
  </si>
  <si>
    <t>R-Value Ref.</t>
  </si>
  <si>
    <t>Anchor Cell</t>
  </si>
  <si>
    <t>Branch Name</t>
  </si>
  <si>
    <t>bformtype</t>
  </si>
  <si>
    <t>valformula</t>
  </si>
  <si>
    <t>pbformula</t>
  </si>
  <si>
    <t>distribution</t>
  </si>
  <si>
    <t>cumPayoffFunction</t>
  </si>
  <si>
    <t>link</t>
  </si>
  <si>
    <t>ENDNODEFORMULA</t>
  </si>
  <si>
    <t>VAL</t>
  </si>
  <si>
    <t>PB</t>
  </si>
  <si>
    <t>IntRefs</t>
  </si>
  <si>
    <t>RefRefs</t>
  </si>
  <si>
    <t>NodeNames</t>
  </si>
  <si>
    <t>Collapsed</t>
  </si>
  <si>
    <t>=</t>
  </si>
  <si>
    <t>7.6.1</t>
  </si>
  <si>
    <t>5.0.0</t>
  </si>
  <si>
    <t>&lt;NF&gt;</t>
  </si>
  <si>
    <t>Automatic</t>
  </si>
  <si>
    <t/>
  </si>
  <si>
    <t>DEFAULT</t>
  </si>
  <si>
    <t>0</t>
  </si>
  <si>
    <t>0,1,1,0,0,Exponential, 0,0,-1,0,-1,-1,.0001</t>
  </si>
  <si>
    <t>Past Stock Price</t>
  </si>
  <si>
    <t>Model Prediction</t>
  </si>
  <si>
    <t>Up</t>
  </si>
  <si>
    <t>Down</t>
  </si>
  <si>
    <t>Model Prediction based on Past Stock Price</t>
  </si>
  <si>
    <t>2,0,0,2,4,5,1,0,0</t>
  </si>
  <si>
    <t>Ammount Decision</t>
  </si>
  <si>
    <t>4,0,0,0,4,0,0</t>
  </si>
  <si>
    <t>Full</t>
  </si>
  <si>
    <t>Partial</t>
  </si>
  <si>
    <t>4,0,0,0,5,0,0</t>
  </si>
  <si>
    <t>4,0,0,0,6,0,0</t>
  </si>
  <si>
    <t>Best Case Scenario (if we can see future prices in the crystal ball)</t>
  </si>
  <si>
    <t>Sell All</t>
  </si>
  <si>
    <t>Buy All</t>
  </si>
  <si>
    <t>Background Data</t>
  </si>
  <si>
    <t>Reality (chance)</t>
  </si>
  <si>
    <t>Reality (Prediction Accuracy True False)</t>
  </si>
  <si>
    <t>1,0,0,2,8,9,2,0,0</t>
  </si>
  <si>
    <t>1,0,0,2,10,11,2,0,0</t>
  </si>
  <si>
    <t>2,0,0,2,6,13,1,0,0</t>
  </si>
  <si>
    <t>1,0,0,2,7,12,3,0,0</t>
  </si>
  <si>
    <t>1,0,0,2,14,15,3,0,0</t>
  </si>
  <si>
    <t>4,0,0,0,13,0,0</t>
  </si>
  <si>
    <t>1,0,0,2,2,3,0,0,0</t>
  </si>
  <si>
    <t>Shares</t>
  </si>
  <si>
    <t>Value</t>
  </si>
  <si>
    <t>Crystal Ball Strategy</t>
  </si>
  <si>
    <t>Buy Hold Strategy</t>
  </si>
  <si>
    <t>Prediction - model prediction up or down.  This can be measured based on the stock.  The rising stock will have more Up's than Down's.</t>
  </si>
  <si>
    <t>Running Average Strategy ($6 transaction fee)</t>
  </si>
  <si>
    <t>Match</t>
  </si>
  <si>
    <t>Mismatch</t>
  </si>
  <si>
    <t xml:space="preserve">Up/ Down prob depends on the stock.  Rising stock such as Apple will be higher value for Up, based on historical values.  Up/ down value is dependant on the amount by which it's has been up/ down. </t>
  </si>
  <si>
    <t>Up (True Positive)</t>
  </si>
  <si>
    <t>Down (False Positive)</t>
  </si>
  <si>
    <t>Interest Rate (money)</t>
  </si>
  <si>
    <t>Shares with 1X Transaction</t>
  </si>
  <si>
    <t>Cash with 1X Transaction</t>
  </si>
  <si>
    <t>Commulative Cash with $6 of cost for each transaction for 1X transactions</t>
  </si>
  <si>
    <t>Cost of Commulative Money @ 5% for 1X Transaction</t>
  </si>
  <si>
    <t>Final Value for 1X Transaction</t>
  </si>
  <si>
    <t>Shares with 2X Transaction</t>
  </si>
  <si>
    <t>Cash with 2X Transaction</t>
  </si>
  <si>
    <t>Commulative Cash with $6 of cost for each transaction for 2X transactions</t>
  </si>
  <si>
    <t>Cost of Commulative Money @ 5% for 2X Transaction</t>
  </si>
  <si>
    <t>Final Value for 2X Transaction</t>
  </si>
  <si>
    <t>Shares with 3X Transaction</t>
  </si>
  <si>
    <t>Cash with 3X Transaction</t>
  </si>
  <si>
    <t>Commulative Cash with $6 of cost for each transaction for 3X transactions</t>
  </si>
  <si>
    <t>Cost of Commulative Money @ 5% for 3X Transaction</t>
  </si>
  <si>
    <t>Final Value for 3X Transaction</t>
  </si>
  <si>
    <t xml:space="preserve">Action - How much to ammount to invest?  This is in the hand of investor.  See various scenarios.  Can we optimize this with Solver?  </t>
  </si>
  <si>
    <t>Buy and Hold Strategy</t>
  </si>
  <si>
    <t>1X Multiplier Strategy</t>
  </si>
  <si>
    <t>2X Multiplier Strategy</t>
  </si>
  <si>
    <t>3X Multiplier Strategy</t>
  </si>
  <si>
    <t>Growth Rate</t>
  </si>
  <si>
    <t>Strategies</t>
  </si>
  <si>
    <t>Leverage Ratio</t>
  </si>
  <si>
    <t>Final Portfolio Value excluding loans and leverage</t>
  </si>
  <si>
    <t>Starting Value</t>
  </si>
  <si>
    <t>Leverage</t>
  </si>
  <si>
    <t>% Growth Change from the previous</t>
  </si>
  <si>
    <t>S. No.</t>
  </si>
  <si>
    <t>Stock Name</t>
  </si>
  <si>
    <t>Stock Symbol</t>
  </si>
  <si>
    <t>Weight</t>
  </si>
  <si>
    <t>Price Jan 2, 2020</t>
  </si>
  <si>
    <t>Change</t>
  </si>
  <si>
    <t>% Change</t>
  </si>
  <si>
    <t>Apple Inc.</t>
  </si>
  <si>
    <t>AAPL</t>
  </si>
  <si>
    <t>   297.32</t>
  </si>
  <si>
    <t>(-0.04%)</t>
  </si>
  <si>
    <t>Microsoft Corporation</t>
  </si>
  <si>
    <t>MSFT</t>
  </si>
  <si>
    <t>   158.64</t>
  </si>
  <si>
    <t>Amazon.com Inc.</t>
  </si>
  <si>
    <t>AMZN</t>
  </si>
  <si>
    <t>   1,872.00</t>
  </si>
  <si>
    <t>(-0.16%)</t>
  </si>
  <si>
    <t>Facebook Inc. Class A</t>
  </si>
  <si>
    <t>FB</t>
  </si>
  <si>
    <t>   208.64</t>
  </si>
  <si>
    <t>(-0.01%)</t>
  </si>
  <si>
    <t>Berkshire Hathaway Inc. Class B</t>
  </si>
  <si>
    <t>BRK.B</t>
  </si>
  <si>
    <t>   226.04</t>
  </si>
  <si>
    <t>(-0.06%)</t>
  </si>
  <si>
    <t>JPMorgan Chase &amp; Co.</t>
  </si>
  <si>
    <t>JPM</t>
  </si>
  <si>
    <t>   138.28</t>
  </si>
  <si>
    <t>Alphabet Inc. Class A</t>
  </si>
  <si>
    <t>GOOGL</t>
  </si>
  <si>
    <t>   1,360.56</t>
  </si>
  <si>
    <t>(-0.07%)</t>
  </si>
  <si>
    <t>Alphabet Inc. Class C</t>
  </si>
  <si>
    <t>GOOG</t>
  </si>
  <si>
    <t>   1,360.49</t>
  </si>
  <si>
    <t>Johnson &amp; Johnson</t>
  </si>
  <si>
    <t>JNJ</t>
  </si>
  <si>
    <t>   144.40</t>
  </si>
  <si>
    <t>Visa Inc. Class A</t>
  </si>
  <si>
    <t>V</t>
  </si>
  <si>
    <t>   189.40</t>
  </si>
  <si>
    <t>(-0.11%)</t>
  </si>
  <si>
    <t>Procter &amp; Gamble Company</t>
  </si>
  <si>
    <t>PG</t>
  </si>
  <si>
    <t>   122.75</t>
  </si>
  <si>
    <t>Exxon Mobil Corporation</t>
  </si>
  <si>
    <t>XOM</t>
  </si>
  <si>
    <t>   70.40</t>
  </si>
  <si>
    <t>Bank of America Corp</t>
  </si>
  <si>
    <t>BAC</t>
  </si>
  <si>
    <t>   34.88</t>
  </si>
  <si>
    <t>AT&amp;T Inc.</t>
  </si>
  <si>
    <t>T</t>
  </si>
  <si>
    <t>   39.08</t>
  </si>
  <si>
    <t>UnitedHealth Group Incorporated</t>
  </si>
  <si>
    <t>UNH</t>
  </si>
  <si>
    <t>   289.95</t>
  </si>
  <si>
    <t>Mastercard Incorporated Class A</t>
  </si>
  <si>
    <t>MA</t>
  </si>
  <si>
    <t>   300.88</t>
  </si>
  <si>
    <t>Walt Disney Company</t>
  </si>
  <si>
    <t>DIS</t>
  </si>
  <si>
    <t>   146.64</t>
  </si>
  <si>
    <t>Intel Corporation</t>
  </si>
  <si>
    <t>INTC</t>
  </si>
  <si>
    <t>   60.01</t>
  </si>
  <si>
    <t>(-0.15%)</t>
  </si>
  <si>
    <t>Verizon Communications Inc.</t>
  </si>
  <si>
    <t>VZ</t>
  </si>
  <si>
    <t>   60.40</t>
  </si>
  <si>
    <t>Home Depot Inc.</t>
  </si>
  <si>
    <t>HD</t>
  </si>
  <si>
    <t>   218.80</t>
  </si>
  <si>
    <t>Merck &amp; Co. Inc.</t>
  </si>
  <si>
    <t>MRK</t>
  </si>
  <si>
    <t>   91.25</t>
  </si>
  <si>
    <t>Chevron Corporation</t>
  </si>
  <si>
    <t>CVX</t>
  </si>
  <si>
    <t>   121.03</t>
  </si>
  <si>
    <t>Pfizer Inc.</t>
  </si>
  <si>
    <t>PFE</t>
  </si>
  <si>
    <t>   39.00</t>
  </si>
  <si>
    <t>Coca-Cola Company</t>
  </si>
  <si>
    <t>KO</t>
  </si>
  <si>
    <t>   54.69</t>
  </si>
  <si>
    <t>Wells Fargo &amp; Company</t>
  </si>
  <si>
    <t>WFC</t>
  </si>
  <si>
    <t>   53.42</t>
  </si>
  <si>
    <t>Comcast Corporation Class A</t>
  </si>
  <si>
    <t>CMCSA</t>
  </si>
  <si>
    <t>   44.91</t>
  </si>
  <si>
    <t>(-0.22%)</t>
  </si>
  <si>
    <t>Cisco Systems Inc.</t>
  </si>
  <si>
    <t>CSCO</t>
  </si>
  <si>
    <t>   47.57</t>
  </si>
  <si>
    <t>(-0.13%)</t>
  </si>
  <si>
    <t>PepsiCo Inc.</t>
  </si>
  <si>
    <t>PEP</t>
  </si>
  <si>
    <t>   135.90</t>
  </si>
  <si>
    <t>Boeing Company</t>
  </si>
  <si>
    <t>BA</t>
  </si>
  <si>
    <t>   332.25</t>
  </si>
  <si>
    <t>Citigroup Inc.</t>
  </si>
  <si>
    <t>C</t>
  </si>
  <si>
    <t>   79.70</t>
  </si>
  <si>
    <t>Walmart Inc.</t>
  </si>
  <si>
    <t>WMT</t>
  </si>
  <si>
    <t>   118.00</t>
  </si>
  <si>
    <t>Adobe Inc.</t>
  </si>
  <si>
    <t>ADBE</t>
  </si>
  <si>
    <t>   331.40</t>
  </si>
  <si>
    <t>(-0.12%)</t>
  </si>
  <si>
    <t>Abbott Laboratories</t>
  </si>
  <si>
    <t>ABT</t>
  </si>
  <si>
    <t>   86.00</t>
  </si>
  <si>
    <t>Medtronic Plc</t>
  </si>
  <si>
    <t>MDT</t>
  </si>
  <si>
    <t>   113.66</t>
  </si>
  <si>
    <t>(-0.19%)</t>
  </si>
  <si>
    <t>McDonald's Corporation</t>
  </si>
  <si>
    <t>MCD</t>
  </si>
  <si>
    <t>   200.00</t>
  </si>
  <si>
    <t>Bristol-Myers Squibb Company</t>
  </si>
  <si>
    <t>BMY</t>
  </si>
  <si>
    <t>   62.80</t>
  </si>
  <si>
    <t>salesforce.com inc.</t>
  </si>
  <si>
    <t>CRM</t>
  </si>
  <si>
    <t>   166.00</t>
  </si>
  <si>
    <t>(-0.10%)</t>
  </si>
  <si>
    <t>NVIDIA Corporation</t>
  </si>
  <si>
    <t>NVDA</t>
  </si>
  <si>
    <t>   235.65</t>
  </si>
  <si>
    <t>(-0.18%)</t>
  </si>
  <si>
    <t>Netflix Inc.</t>
  </si>
  <si>
    <t>NFLX</t>
  </si>
  <si>
    <t>   326.29</t>
  </si>
  <si>
    <t>Amgen Inc.</t>
  </si>
  <si>
    <t>AMGN</t>
  </si>
  <si>
    <t>   237.92</t>
  </si>
  <si>
    <t>(-0.23%)</t>
  </si>
  <si>
    <t>Accenture Plc Class A</t>
  </si>
  <si>
    <t>ACN</t>
  </si>
  <si>
    <t>   210.47</t>
  </si>
  <si>
    <t>Philip Morris International Inc.</t>
  </si>
  <si>
    <t>PM</t>
  </si>
  <si>
    <t>   85.03</t>
  </si>
  <si>
    <t>AbbVie Inc.</t>
  </si>
  <si>
    <t>ABBV</t>
  </si>
  <si>
    <t>   89.00</t>
  </si>
  <si>
    <t>Thermo Fisher Scientific Inc.</t>
  </si>
  <si>
    <t>TMO</t>
  </si>
  <si>
    <t>   322.82</t>
  </si>
  <si>
    <t>PayPal Holdings Inc</t>
  </si>
  <si>
    <t>PYPL</t>
  </si>
  <si>
    <t>   108.87</t>
  </si>
  <si>
    <t>Honeywell International Inc.</t>
  </si>
  <si>
    <t>HON</t>
  </si>
  <si>
    <t>   178.52</t>
  </si>
  <si>
    <t>Costco Wholesale Corporation</t>
  </si>
  <si>
    <t>COST</t>
  </si>
  <si>
    <t>   291.73</t>
  </si>
  <si>
    <t>Broadcom Inc.</t>
  </si>
  <si>
    <t>AVGO</t>
  </si>
  <si>
    <t>   314.15</t>
  </si>
  <si>
    <t>NIKE Inc. Class B</t>
  </si>
  <si>
    <t>NKE</t>
  </si>
  <si>
    <t>   101.95</t>
  </si>
  <si>
    <t>Union Pacific Corporation</t>
  </si>
  <si>
    <t>UNP</t>
  </si>
  <si>
    <t>   180.98</t>
  </si>
  <si>
    <t>United Technologies Corporation</t>
  </si>
  <si>
    <t>UTX</t>
  </si>
  <si>
    <t>   153.95</t>
  </si>
  <si>
    <t>Texas Instruments Incorporated</t>
  </si>
  <si>
    <t>TXN</t>
  </si>
  <si>
    <t>   128.00</t>
  </si>
  <si>
    <t>International Business Machines Corporation</t>
  </si>
  <si>
    <t>   134.30</t>
  </si>
  <si>
    <t>(-0.03%)</t>
  </si>
  <si>
    <t>Oracle Corporation</t>
  </si>
  <si>
    <t>ORCL</t>
  </si>
  <si>
    <t>   53.75</t>
  </si>
  <si>
    <t>(-0.02%)</t>
  </si>
  <si>
    <t>NextEra Energy Inc.</t>
  </si>
  <si>
    <t>NEE</t>
  </si>
  <si>
    <t>   240.32</t>
  </si>
  <si>
    <t>Linde plc</t>
  </si>
  <si>
    <t>LIN</t>
  </si>
  <si>
    <t>   205.26</t>
  </si>
  <si>
    <t>Eli Lilly and Company</t>
  </si>
  <si>
    <t>LLY</t>
  </si>
  <si>
    <t>   131.50</t>
  </si>
  <si>
    <t>(-0.20%)</t>
  </si>
  <si>
    <t>Starbucks Corporation</t>
  </si>
  <si>
    <t>SBUX</t>
  </si>
  <si>
    <t>   88.90</t>
  </si>
  <si>
    <t>General Electric Company</t>
  </si>
  <si>
    <t>GE</t>
  </si>
  <si>
    <t>   11.94</t>
  </si>
  <si>
    <t>(-0.25%)</t>
  </si>
  <si>
    <t>3M Company</t>
  </si>
  <si>
    <t>MMM</t>
  </si>
  <si>
    <t>   178.77</t>
  </si>
  <si>
    <t>American Tower Corporation</t>
  </si>
  <si>
    <t>AMT</t>
  </si>
  <si>
    <t>   228.61</t>
  </si>
  <si>
    <t>QUALCOMM Incorporated</t>
  </si>
  <si>
    <t>QCOM</t>
  </si>
  <si>
    <t>   86.95</t>
  </si>
  <si>
    <t>(-0.08%)</t>
  </si>
  <si>
    <t>Danaher Corporation</t>
  </si>
  <si>
    <t>DHR</t>
  </si>
  <si>
    <t>   154.15</t>
  </si>
  <si>
    <t>Lockheed Martin Corporation</t>
  </si>
  <si>
    <t>LMT</t>
  </si>
  <si>
    <t>   414.00</t>
  </si>
  <si>
    <t>CVS Health Corporation</t>
  </si>
  <si>
    <t>CVS</t>
  </si>
  <si>
    <t>   73.57</t>
  </si>
  <si>
    <t>Lowe's Companies Inc.</t>
  </si>
  <si>
    <t>LOW</t>
  </si>
  <si>
    <t>   119.66</t>
  </si>
  <si>
    <t>Altria Group Inc</t>
  </si>
  <si>
    <t>MO</t>
  </si>
  <si>
    <t>   49.77</t>
  </si>
  <si>
    <t>Booking Holdings Inc.</t>
  </si>
  <si>
    <t>BKNG</t>
  </si>
  <si>
    <t>   2,065.48</t>
  </si>
  <si>
    <t>Fidelity National Information Services Inc.</t>
  </si>
  <si>
    <t>FIS</t>
  </si>
  <si>
    <t>   139.05</t>
  </si>
  <si>
    <t>American Express Company</t>
  </si>
  <si>
    <t>AXP</t>
  </si>
  <si>
    <t>   124.80</t>
  </si>
  <si>
    <t>U.S. Bancorp</t>
  </si>
  <si>
    <t>USB</t>
  </si>
  <si>
    <t>   58.29</t>
  </si>
  <si>
    <t>(-0.38%)</t>
  </si>
  <si>
    <t>Caterpillar Inc.</t>
  </si>
  <si>
    <t>CAT</t>
  </si>
  <si>
    <t>   148.44</t>
  </si>
  <si>
    <t>Gilead Sciences Inc.</t>
  </si>
  <si>
    <t>GILD</t>
  </si>
  <si>
    <t>   65.08</t>
  </si>
  <si>
    <t>United Parcel Service Inc. Class B</t>
  </si>
  <si>
    <t>UPS</t>
  </si>
  <si>
    <t>   116.72</t>
  </si>
  <si>
    <t>Mondelez International Inc. Class A</t>
  </si>
  <si>
    <t>MDLZ</t>
  </si>
  <si>
    <t>   54.15</t>
  </si>
  <si>
    <t>(-0.17%)</t>
  </si>
  <si>
    <t>Charter Communications Inc. Class A</t>
  </si>
  <si>
    <t>CHTR</t>
  </si>
  <si>
    <t>   494.47</t>
  </si>
  <si>
    <t>Cigna Corporation</t>
  </si>
  <si>
    <t>CI</t>
  </si>
  <si>
    <t>   202.80</t>
  </si>
  <si>
    <t>Anthem Inc.</t>
  </si>
  <si>
    <t>ANTM</t>
  </si>
  <si>
    <t>   296.88</t>
  </si>
  <si>
    <t>Truist Financial Corporation</t>
  </si>
  <si>
    <t>TFC</t>
  </si>
  <si>
    <t>   56.20</t>
  </si>
  <si>
    <t>TJX Companies Inc</t>
  </si>
  <si>
    <t>TJX</t>
  </si>
  <si>
    <t>   61.24</t>
  </si>
  <si>
    <t>Goldman Sachs Group Inc.</t>
  </si>
  <si>
    <t>GS</t>
  </si>
  <si>
    <t>   231.58</t>
  </si>
  <si>
    <t>Becton Dickinson and Company</t>
  </si>
  <si>
    <t>BDX</t>
  </si>
  <si>
    <t>   269.73</t>
  </si>
  <si>
    <t>Automatic Data Processing Inc.</t>
  </si>
  <si>
    <t>ADP</t>
  </si>
  <si>
    <t>   169.96</t>
  </si>
  <si>
    <t>CME Group Inc. Class A</t>
  </si>
  <si>
    <t>CME</t>
  </si>
  <si>
    <t>   205.05</t>
  </si>
  <si>
    <t>ConocoPhillips</t>
  </si>
  <si>
    <t>COP</t>
  </si>
  <si>
    <t>   65.88</t>
  </si>
  <si>
    <t>Chubb Limited</t>
  </si>
  <si>
    <t>CB</t>
  </si>
  <si>
    <t>   155.78</t>
  </si>
  <si>
    <t>PNC Financial Services Group Inc.</t>
  </si>
  <si>
    <t>PNC</t>
  </si>
  <si>
    <t>   158.83</t>
  </si>
  <si>
    <t>Intuitive Surgical Inc.</t>
  </si>
  <si>
    <t>ISRG</t>
  </si>
  <si>
    <t>   593.25</t>
  </si>
  <si>
    <t>Intuit Inc.</t>
  </si>
  <si>
    <t>INTU</t>
  </si>
  <si>
    <t>   264.45</t>
  </si>
  <si>
    <t>S&amp;P Global Inc.</t>
  </si>
  <si>
    <t>SPGI</t>
  </si>
  <si>
    <t>   276.91</t>
  </si>
  <si>
    <t>Stryker Corporation</t>
  </si>
  <si>
    <t>SYK</t>
  </si>
  <si>
    <t>   209.59</t>
  </si>
  <si>
    <t>Dominion Energy Inc</t>
  </si>
  <si>
    <t>D</t>
  </si>
  <si>
    <t>   81.76</t>
  </si>
  <si>
    <t>Fiserv Inc.</t>
  </si>
  <si>
    <t>FISV</t>
  </si>
  <si>
    <t>   116.37</t>
  </si>
  <si>
    <t>Duke Energy Corporation</t>
  </si>
  <si>
    <t>DUK</t>
  </si>
  <si>
    <t>   90.40</t>
  </si>
  <si>
    <t>Southern Company</t>
  </si>
  <si>
    <t>SO</t>
  </si>
  <si>
    <t>   62.56</t>
  </si>
  <si>
    <t>Target Corporation</t>
  </si>
  <si>
    <t>TGT</t>
  </si>
  <si>
    <t>Morgan Stanley</t>
  </si>
  <si>
    <t>MS</t>
  </si>
  <si>
    <t>   51.15</t>
  </si>
  <si>
    <t>Zoetis Inc. Class A</t>
  </si>
  <si>
    <t>ZTS</t>
  </si>
  <si>
    <t>   134.85</t>
  </si>
  <si>
    <t>Boston Scientific Corporation</t>
  </si>
  <si>
    <t>BSX</t>
  </si>
  <si>
    <t>   44.77</t>
  </si>
  <si>
    <t>(-0.47%)</t>
  </si>
  <si>
    <t>Allergan plc</t>
  </si>
  <si>
    <t>AGN</t>
  </si>
  <si>
    <t>   191.08</t>
  </si>
  <si>
    <t>Raytheon Company</t>
  </si>
  <si>
    <t>RTN</t>
  </si>
  <si>
    <t>   228.81</t>
  </si>
  <si>
    <t>Micron Technology Inc.</t>
  </si>
  <si>
    <t>MU</t>
  </si>
  <si>
    <t>   54.60</t>
  </si>
  <si>
    <t>BlackRock Inc.</t>
  </si>
  <si>
    <t>BLK</t>
  </si>
  <si>
    <t>   503.57</t>
  </si>
  <si>
    <t>Crown Castle International Corp</t>
  </si>
  <si>
    <t>CCI</t>
  </si>
  <si>
    <t>   142.46</t>
  </si>
  <si>
    <t>Colgate-Palmolive Company</t>
  </si>
  <si>
    <t>CL</t>
  </si>
  <si>
    <t>   67.80</t>
  </si>
  <si>
    <t>(-0.32%)</t>
  </si>
  <si>
    <t>Applied Materials Inc.</t>
  </si>
  <si>
    <t>AMAT</t>
  </si>
  <si>
    <t>   61.01</t>
  </si>
  <si>
    <t>(-0.33%)</t>
  </si>
  <si>
    <t>CSX Corporation</t>
  </si>
  <si>
    <t>CSX</t>
  </si>
  <si>
    <t>   72.89</t>
  </si>
  <si>
    <t>Marsh &amp; McLennan Companies Inc.</t>
  </si>
  <si>
    <t>MMC</t>
  </si>
  <si>
    <t>   111.88</t>
  </si>
  <si>
    <t>Vertex Pharmaceuticals Incorporated</t>
  </si>
  <si>
    <t>VRTX</t>
  </si>
  <si>
    <t>   218.00</t>
  </si>
  <si>
    <t>Northrop Grumman Corporation</t>
  </si>
  <si>
    <t>NOC</t>
  </si>
  <si>
    <t>   375.98</t>
  </si>
  <si>
    <t>Prologis Inc.</t>
  </si>
  <si>
    <t>PLD</t>
  </si>
  <si>
    <t>   89.39</t>
  </si>
  <si>
    <t>Global Payments Inc.</t>
  </si>
  <si>
    <t>GPN</t>
  </si>
  <si>
    <t>   184.40</t>
  </si>
  <si>
    <t>Schlumberger NV</t>
  </si>
  <si>
    <t>SLB</t>
  </si>
  <si>
    <t>   40.75</t>
  </si>
  <si>
    <t>Deere &amp; Company</t>
  </si>
  <si>
    <t>DE</t>
  </si>
  <si>
    <t>   175.55</t>
  </si>
  <si>
    <t>Charles Schwab Corporation</t>
  </si>
  <si>
    <t>SCHW</t>
  </si>
  <si>
    <t>   46.88</t>
  </si>
  <si>
    <t>(-0.28%)</t>
  </si>
  <si>
    <t>ServiceNow Inc.</t>
  </si>
  <si>
    <t>NOW</t>
  </si>
  <si>
    <t>   288.00</t>
  </si>
  <si>
    <t>(-1.06%)</t>
  </si>
  <si>
    <t>Advanced Micro Devices Inc.</t>
  </si>
  <si>
    <t>   48.70</t>
  </si>
  <si>
    <t>Illinois Tool Works Inc.</t>
  </si>
  <si>
    <t>ITW</t>
  </si>
  <si>
    <t>   179.11</t>
  </si>
  <si>
    <t>Biogen Inc.</t>
  </si>
  <si>
    <t>BIIB</t>
  </si>
  <si>
    <t>   290.70</t>
  </si>
  <si>
    <t>(-0.05%)</t>
  </si>
  <si>
    <t>Intercontinental Exchange Inc.</t>
  </si>
  <si>
    <t>ICE</t>
  </si>
  <si>
    <t>   94.67</t>
  </si>
  <si>
    <t>Norfolk Southern Corporation</t>
  </si>
  <si>
    <t>NSC</t>
  </si>
  <si>
    <t>   196.44</t>
  </si>
  <si>
    <t>Air Products and Chemicals Inc.</t>
  </si>
  <si>
    <t>APD</t>
  </si>
  <si>
    <t>   226.00</t>
  </si>
  <si>
    <t>Phillips 66</t>
  </si>
  <si>
    <t>PSX</t>
  </si>
  <si>
    <t>   108.70</t>
  </si>
  <si>
    <t>Equinix Inc.</t>
  </si>
  <si>
    <t>EQIX</t>
  </si>
  <si>
    <t>   585.12</t>
  </si>
  <si>
    <t>Aon plc</t>
  </si>
  <si>
    <t>AON</t>
  </si>
  <si>
    <t>   207.97</t>
  </si>
  <si>
    <t>EOG Resources Inc.</t>
  </si>
  <si>
    <t>EOG</t>
  </si>
  <si>
    <t>   85.24</t>
  </si>
  <si>
    <t>Capital One Financial Corporation</t>
  </si>
  <si>
    <t>COF</t>
  </si>
  <si>
    <t>   102.00</t>
  </si>
  <si>
    <t>Edwards Lifesciences Corporation</t>
  </si>
  <si>
    <t>EW</t>
  </si>
  <si>
    <t>   231.63</t>
  </si>
  <si>
    <t>Humana Inc.</t>
  </si>
  <si>
    <t>HUM</t>
  </si>
  <si>
    <t>   365.49</t>
  </si>
  <si>
    <t>Illumina Inc.</t>
  </si>
  <si>
    <t>ILMN</t>
  </si>
  <si>
    <t>   322.73</t>
  </si>
  <si>
    <t>Ecolab Inc.</t>
  </si>
  <si>
    <t>ECL</t>
  </si>
  <si>
    <t>   189.32</t>
  </si>
  <si>
    <t>Emerson Electric Co.</t>
  </si>
  <si>
    <t>EMR</t>
  </si>
  <si>
    <t>   76.42</t>
  </si>
  <si>
    <t>DuPont de Nemours Inc.</t>
  </si>
  <si>
    <t>DD</t>
  </si>
  <si>
    <t>   62.16</t>
  </si>
  <si>
    <t>General Motors Company</t>
  </si>
  <si>
    <t>GM</t>
  </si>
  <si>
    <t>   36.33</t>
  </si>
  <si>
    <t>Sherwin-Williams Company</t>
  </si>
  <si>
    <t>SHW</t>
  </si>
  <si>
    <t>   564.45</t>
  </si>
  <si>
    <t>Kimberly-Clark Corporation</t>
  </si>
  <si>
    <t>KMB</t>
  </si>
  <si>
    <t>   135.50</t>
  </si>
  <si>
    <t>(-0.21%)</t>
  </si>
  <si>
    <t>American Electric Power Company Inc.</t>
  </si>
  <si>
    <t>AEP</t>
  </si>
  <si>
    <t>   93.36</t>
  </si>
  <si>
    <t>Estee Lauder Companies Inc. Class A</t>
  </si>
  <si>
    <t>EL</t>
  </si>
  <si>
    <t>   204.70</t>
  </si>
  <si>
    <t>L3Harris Technologies Inc</t>
  </si>
  <si>
    <t>LHX</t>
  </si>
  <si>
    <t>Activision Blizzard Inc.</t>
  </si>
  <si>
    <t>ATVI</t>
  </si>
  <si>
    <t>   58.70</t>
  </si>
  <si>
    <t>American International Group Inc.</t>
  </si>
  <si>
    <t>AIG</t>
  </si>
  <si>
    <t>   51.36</t>
  </si>
  <si>
    <t>Waste Management Inc.</t>
  </si>
  <si>
    <t>WM</t>
  </si>
  <si>
    <t>   115.33</t>
  </si>
  <si>
    <t>Simon Property Group Inc.</t>
  </si>
  <si>
    <t>SPG</t>
  </si>
  <si>
    <t>   145.35</t>
  </si>
  <si>
    <t>Analog Devices Inc.</t>
  </si>
  <si>
    <t>ADI</t>
  </si>
  <si>
    <t>   118.31</t>
  </si>
  <si>
    <t>Walgreens Boots Alliance Inc</t>
  </si>
  <si>
    <t>WBA</t>
  </si>
  <si>
    <t>   59.43</t>
  </si>
  <si>
    <t>Exelon Corporation</t>
  </si>
  <si>
    <t>EXC</t>
  </si>
  <si>
    <t>   45.57</t>
  </si>
  <si>
    <t>Baxter International Inc.</t>
  </si>
  <si>
    <t>BAX</t>
  </si>
  <si>
    <t>   85.50</t>
  </si>
  <si>
    <t>Progressive Corporation</t>
  </si>
  <si>
    <t>PGR</t>
  </si>
  <si>
    <t>   74.31</t>
  </si>
  <si>
    <t>Sysco Corporation</t>
  </si>
  <si>
    <t>SYY</t>
  </si>
  <si>
    <t>   84.35</t>
  </si>
  <si>
    <t>Lam Research Corporation</t>
  </si>
  <si>
    <t>LRCX</t>
  </si>
  <si>
    <t>   294.69</t>
  </si>
  <si>
    <t>Bank of New York Mellon Corporation</t>
  </si>
  <si>
    <t>BK</t>
  </si>
  <si>
    <t>   50.27</t>
  </si>
  <si>
    <t>Ross Stores Inc.</t>
  </si>
  <si>
    <t>ROST</t>
  </si>
  <si>
    <t>   116.75</t>
  </si>
  <si>
    <t>(-0.09%)</t>
  </si>
  <si>
    <t>Sempra Energy</t>
  </si>
  <si>
    <t>SRE</t>
  </si>
  <si>
    <t>   147.76</t>
  </si>
  <si>
    <t>General Dynamics Corporation</t>
  </si>
  <si>
    <t>GD</t>
  </si>
  <si>
    <t>   180.50</t>
  </si>
  <si>
    <t>Marriott International Inc. Class A</t>
  </si>
  <si>
    <t>MAR</t>
  </si>
  <si>
    <t>   149.27</t>
  </si>
  <si>
    <t>Autodesk Inc.</t>
  </si>
  <si>
    <t>ADSK</t>
  </si>
  <si>
    <t>   184.95</t>
  </si>
  <si>
    <t>Kinder Morgan Inc Class P</t>
  </si>
  <si>
    <t>KMI</t>
  </si>
  <si>
    <t>   21.24</t>
  </si>
  <si>
    <t>MetLife Inc.</t>
  </si>
  <si>
    <t>MET</t>
  </si>
  <si>
    <t>   51.09</t>
  </si>
  <si>
    <t>Marathon Petroleum Corporation</t>
  </si>
  <si>
    <t>MPC</t>
  </si>
  <si>
    <t>   58.40</t>
  </si>
  <si>
    <t>Dollar General Corporation</t>
  </si>
  <si>
    <t>DG</t>
  </si>
  <si>
    <t>   156.00</t>
  </si>
  <si>
    <t>Dow Inc.</t>
  </si>
  <si>
    <t>DOW</t>
  </si>
  <si>
    <t>   52.51</t>
  </si>
  <si>
    <t>Eaton Corp. Plc</t>
  </si>
  <si>
    <t>ETN</t>
  </si>
  <si>
    <t>   95.16</t>
  </si>
  <si>
    <t>Aflac Incorporated</t>
  </si>
  <si>
    <t>AFL</t>
  </si>
  <si>
    <t>   52.98</t>
  </si>
  <si>
    <t>Valero Energy Corporation</t>
  </si>
  <si>
    <t>VLO</t>
  </si>
  <si>
    <t>   91.80</t>
  </si>
  <si>
    <t>Moody's Corporation</t>
  </si>
  <si>
    <t>MCO</t>
  </si>
  <si>
    <t>   241.12</t>
  </si>
  <si>
    <t>HCA Healthcare Inc</t>
  </si>
  <si>
    <t>HCA</t>
  </si>
  <si>
    <t>   147.94</t>
  </si>
  <si>
    <t>Prudential Financial Inc.</t>
  </si>
  <si>
    <t>PRU</t>
  </si>
  <si>
    <t>   93.26</t>
  </si>
  <si>
    <t>Occidental Petroleum Corporation</t>
  </si>
  <si>
    <t>OXY</t>
  </si>
  <si>
    <t>   43.78</t>
  </si>
  <si>
    <t>Roper Technologies Inc.</t>
  </si>
  <si>
    <t>ROP</t>
  </si>
  <si>
    <t>   363.03</t>
  </si>
  <si>
    <t>FedEx Corporation</t>
  </si>
  <si>
    <t>FDX</t>
  </si>
  <si>
    <t>   153.18</t>
  </si>
  <si>
    <t>Ford Motor Company</t>
  </si>
  <si>
    <t>F</t>
  </si>
  <si>
    <t>   9.21</t>
  </si>
  <si>
    <t>Allstate Corporation</t>
  </si>
  <si>
    <t>ALL</t>
  </si>
  <si>
    <t>   112.83</t>
  </si>
  <si>
    <t>Travelers Companies Inc.</t>
  </si>
  <si>
    <t>TRV</t>
  </si>
  <si>
    <t>   137.02</t>
  </si>
  <si>
    <t>Newmont Goldcorp Corporation</t>
  </si>
  <si>
    <t>NEM</t>
  </si>
  <si>
    <t>   42.82</t>
  </si>
  <si>
    <t>Cognizant Technology Solutions Corporation Class A</t>
  </si>
  <si>
    <t>CTSH</t>
  </si>
  <si>
    <t>   61.36</t>
  </si>
  <si>
    <t>Delta Air Lines Inc.</t>
  </si>
  <si>
    <t>DAL</t>
  </si>
  <si>
    <t>   57.86</t>
  </si>
  <si>
    <t>(-0.34%)</t>
  </si>
  <si>
    <t>O'Reilly Automotive Inc.</t>
  </si>
  <si>
    <t>ORLY</t>
  </si>
  <si>
    <t>   438.75</t>
  </si>
  <si>
    <t>V.F. Corporation</t>
  </si>
  <si>
    <t>VFC</t>
  </si>
  <si>
    <t>   99.60</t>
  </si>
  <si>
    <t>Xcel Energy Inc.</t>
  </si>
  <si>
    <t>XEL</t>
  </si>
  <si>
    <t>   62.44</t>
  </si>
  <si>
    <t>TE Connectivity Ltd.</t>
  </si>
  <si>
    <t>TEL</t>
  </si>
  <si>
    <t>   95.37</t>
  </si>
  <si>
    <t>Welltower Inc.</t>
  </si>
  <si>
    <t>WELL</t>
  </si>
  <si>
    <t>   81.55</t>
  </si>
  <si>
    <t>Amphenol Corporation Class A</t>
  </si>
  <si>
    <t>APH</t>
  </si>
  <si>
    <t>   108.09</t>
  </si>
  <si>
    <t>Ingersoll-Rand Plc</t>
  </si>
  <si>
    <t>IR</t>
  </si>
  <si>
    <t>   133.15</t>
  </si>
  <si>
    <t>Johnson Controls International plc</t>
  </si>
  <si>
    <t>JCI</t>
  </si>
  <si>
    <t>   40.66</t>
  </si>
  <si>
    <t>Electronic Arts Inc.</t>
  </si>
  <si>
    <t>EA</t>
  </si>
  <si>
    <t>   106.99</t>
  </si>
  <si>
    <t>General Mills Inc.</t>
  </si>
  <si>
    <t>GIS</t>
  </si>
  <si>
    <t>   51.94</t>
  </si>
  <si>
    <t>Public Storage</t>
  </si>
  <si>
    <t>PSA</t>
  </si>
  <si>
    <t>   213.70</t>
  </si>
  <si>
    <t>Hilton Worldwide Holdings Inc</t>
  </si>
  <si>
    <t>HLT</t>
  </si>
  <si>
    <t>   109.99</t>
  </si>
  <si>
    <t>Constellation Brands Inc. Class A</t>
  </si>
  <si>
    <t>STZ</t>
  </si>
  <si>
    <t>   189.15</t>
  </si>
  <si>
    <t>ONEOK Inc.</t>
  </si>
  <si>
    <t>OKE</t>
  </si>
  <si>
    <t>   76.58</t>
  </si>
  <si>
    <t>Yum! Brands Inc.</t>
  </si>
  <si>
    <t>YUM</t>
  </si>
  <si>
    <t>   101.85</t>
  </si>
  <si>
    <t>PPG Industries Inc.</t>
  </si>
  <si>
    <t>PPG</t>
  </si>
  <si>
    <t>   129.69</t>
  </si>
  <si>
    <t>HP Inc.</t>
  </si>
  <si>
    <t>HPQ</t>
  </si>
  <si>
    <t>   20.89</t>
  </si>
  <si>
    <t>Zimmer Biomet Holdings Inc.</t>
  </si>
  <si>
    <t>ZBH</t>
  </si>
  <si>
    <t>   148.81</t>
  </si>
  <si>
    <t>IHS Markit Ltd.</t>
  </si>
  <si>
    <t>INFO</t>
  </si>
  <si>
    <t>   75.82</t>
  </si>
  <si>
    <t>Regeneron Pharmaceuticals Inc.</t>
  </si>
  <si>
    <t>REGN</t>
  </si>
  <si>
    <t>   369.16</t>
  </si>
  <si>
    <t>Consolidated Edison Inc.</t>
  </si>
  <si>
    <t>ED</t>
  </si>
  <si>
    <t>   88.63</t>
  </si>
  <si>
    <t>Public Service Enterprise Group Inc</t>
  </si>
  <si>
    <t>PEG</t>
  </si>
  <si>
    <t>T. Rowe Price Group</t>
  </si>
  <si>
    <t>TROW</t>
  </si>
  <si>
    <t>   124.65</t>
  </si>
  <si>
    <t>State Street Corporation</t>
  </si>
  <si>
    <t>STT</t>
  </si>
  <si>
    <t>   79.57</t>
  </si>
  <si>
    <t>KLA Corporation</t>
  </si>
  <si>
    <t>KLAC</t>
  </si>
  <si>
    <t>   179.00</t>
  </si>
  <si>
    <t>AvalonBay Communities Inc.</t>
  </si>
  <si>
    <t>AVB</t>
  </si>
  <si>
    <t>   209.23</t>
  </si>
  <si>
    <t>IQVIA Holdings Inc</t>
  </si>
  <si>
    <t>IQV</t>
  </si>
  <si>
    <t>   154.19</t>
  </si>
  <si>
    <t>WEC Energy Group Inc</t>
  </si>
  <si>
    <t>WEC</t>
  </si>
  <si>
    <t>   91.24</t>
  </si>
  <si>
    <t>AutoZone Inc.</t>
  </si>
  <si>
    <t>AZO</t>
  </si>
  <si>
    <t>   1,187.98</t>
  </si>
  <si>
    <t>Williams Companies Inc.</t>
  </si>
  <si>
    <t>WMB</t>
  </si>
  <si>
    <t>   23.59</t>
  </si>
  <si>
    <t>TransDigm Group Incorporated</t>
  </si>
  <si>
    <t>TDG</t>
  </si>
  <si>
    <t>   577.84</t>
  </si>
  <si>
    <t>Equity Residential</t>
  </si>
  <si>
    <t>EQR</t>
  </si>
  <si>
    <t>   80.80</t>
  </si>
  <si>
    <t>eBay Inc.</t>
  </si>
  <si>
    <t>EBAY</t>
  </si>
  <si>
    <t>   35.96</t>
  </si>
  <si>
    <t>Motorola Solutions Inc.</t>
  </si>
  <si>
    <t>MSI</t>
  </si>
  <si>
    <t>   164.38</t>
  </si>
  <si>
    <t>Cummins Inc.</t>
  </si>
  <si>
    <t>CMI</t>
  </si>
  <si>
    <t>   176.81</t>
  </si>
  <si>
    <t>PACCAR Inc</t>
  </si>
  <si>
    <t>PCAR</t>
  </si>
  <si>
    <t>   78.73</t>
  </si>
  <si>
    <t>Discover Financial Services</t>
  </si>
  <si>
    <t>DFS</t>
  </si>
  <si>
    <t>   83.88</t>
  </si>
  <si>
    <t>Paychex Inc.</t>
  </si>
  <si>
    <t>PAYX</t>
  </si>
  <si>
    <t>   84.82</t>
  </si>
  <si>
    <t>SBA Communications Corp. Class A</t>
  </si>
  <si>
    <t>SBAC</t>
  </si>
  <si>
    <t>   241.03</t>
  </si>
  <si>
    <t>Parker-Hannifin Corporation</t>
  </si>
  <si>
    <t>PH</t>
  </si>
  <si>
    <t>   206.82</t>
  </si>
  <si>
    <t>Eversource Energy</t>
  </si>
  <si>
    <t>ES</t>
  </si>
  <si>
    <t>   82.86</t>
  </si>
  <si>
    <t>Edison International</t>
  </si>
  <si>
    <t>EIX</t>
  </si>
  <si>
    <t>   74.78</t>
  </si>
  <si>
    <t>Agilent Technologies Inc.</t>
  </si>
  <si>
    <t>A</t>
  </si>
  <si>
    <t>   84.57</t>
  </si>
  <si>
    <t>Tyson Foods Inc. Class A</t>
  </si>
  <si>
    <t>TSN</t>
  </si>
  <si>
    <t>   90.58</t>
  </si>
  <si>
    <t>Willis Towers Watson Public Limited Company</t>
  </si>
  <si>
    <t>WLTW</t>
  </si>
  <si>
    <t>   204.33</t>
  </si>
  <si>
    <t>Southwest Airlines Co.</t>
  </si>
  <si>
    <t>LUV</t>
  </si>
  <si>
    <t>   54.35</t>
  </si>
  <si>
    <t>Microchip Technology Incorporated</t>
  </si>
  <si>
    <t>MCHP</t>
  </si>
  <si>
    <t>   105.00</t>
  </si>
  <si>
    <t>Archer-Daniels-Midland Company</t>
  </si>
  <si>
    <t>ADM</t>
  </si>
  <si>
    <t>   46.02</t>
  </si>
  <si>
    <t>Xilinx Inc.</t>
  </si>
  <si>
    <t>XLNX</t>
  </si>
  <si>
    <t>   99.50</t>
  </si>
  <si>
    <t>FirstEnergy Corp.</t>
  </si>
  <si>
    <t>FE</t>
  </si>
  <si>
    <t>   47.46</t>
  </si>
  <si>
    <t>PPL Corporation</t>
  </si>
  <si>
    <t>PPL</t>
  </si>
  <si>
    <t>   35.38</t>
  </si>
  <si>
    <t>Pioneer Natural Resources Company</t>
  </si>
  <si>
    <t>PXD</t>
  </si>
  <si>
    <t>   153.99</t>
  </si>
  <si>
    <t>Centene Corporation</t>
  </si>
  <si>
    <t>CNC</t>
  </si>
  <si>
    <t>   61.16</t>
  </si>
  <si>
    <t>Stanley Black &amp; Decker Inc.</t>
  </si>
  <si>
    <t>SWK</t>
  </si>
  <si>
    <t>   167.12</t>
  </si>
  <si>
    <t>McKesson Corporation</t>
  </si>
  <si>
    <t>MCK</t>
  </si>
  <si>
    <t>   136.72</t>
  </si>
  <si>
    <t>Twitter Inc.</t>
  </si>
  <si>
    <t>TWTR</t>
  </si>
  <si>
    <t>   31.55</t>
  </si>
  <si>
    <t>DTE Energy Company</t>
  </si>
  <si>
    <t>DTE</t>
  </si>
  <si>
    <t>   129.01</t>
  </si>
  <si>
    <t>T-Mobile US Inc.</t>
  </si>
  <si>
    <t>TMUS</t>
  </si>
  <si>
    <t>   78.20</t>
  </si>
  <si>
    <t>FleetCor Technologies Inc.</t>
  </si>
  <si>
    <t>FLT</t>
  </si>
  <si>
    <t>   290.81</t>
  </si>
  <si>
    <t>Aptiv PLC</t>
  </si>
  <si>
    <t>APTV</t>
  </si>
  <si>
    <t>   94.10</t>
  </si>
  <si>
    <t>Verisk Analytics Inc</t>
  </si>
  <si>
    <t>VRSK</t>
  </si>
  <si>
    <t>   152.59</t>
  </si>
  <si>
    <t>Monster Beverage Corporation</t>
  </si>
  <si>
    <t>MNST</t>
  </si>
  <si>
    <t>   63.28</t>
  </si>
  <si>
    <t>Digital Realty Trust Inc.</t>
  </si>
  <si>
    <t>DLR</t>
  </si>
  <si>
    <t>   119.94</t>
  </si>
  <si>
    <t>LyondellBasell Industries NV</t>
  </si>
  <si>
    <t>LYB</t>
  </si>
  <si>
    <t>   91.55</t>
  </si>
  <si>
    <t>Alexion Pharmaceuticals Inc.</t>
  </si>
  <si>
    <t>ALXN</t>
  </si>
  <si>
    <t>   106.41</t>
  </si>
  <si>
    <t>Rockwell Automation Inc.</t>
  </si>
  <si>
    <t>ROK</t>
  </si>
  <si>
    <t>   202.64</t>
  </si>
  <si>
    <t>Las Vegas Sands Corp.</t>
  </si>
  <si>
    <t>LVS</t>
  </si>
  <si>
    <t>   69.50</t>
  </si>
  <si>
    <t>Realty Income Corporation</t>
  </si>
  <si>
    <t>O</t>
  </si>
  <si>
    <t>   73.86</t>
  </si>
  <si>
    <t>Entergy Corporation</t>
  </si>
  <si>
    <t>ETR</t>
  </si>
  <si>
    <t>   118.73</t>
  </si>
  <si>
    <t>Corning Inc</t>
  </si>
  <si>
    <t>GLW</t>
  </si>
  <si>
    <t>   29.60</t>
  </si>
  <si>
    <t>Cerner Corporation</t>
  </si>
  <si>
    <t>CERN</t>
  </si>
  <si>
    <t>   73.83</t>
  </si>
  <si>
    <t>Northern Trust Corporation</t>
  </si>
  <si>
    <t>NTRS</t>
  </si>
  <si>
    <t>   105.37</t>
  </si>
  <si>
    <t>Royal Caribbean Cruises Ltd.</t>
  </si>
  <si>
    <t>RCL</t>
  </si>
  <si>
    <t>   133.49</t>
  </si>
  <si>
    <t>Kroger Co.</t>
  </si>
  <si>
    <t>KR</t>
  </si>
  <si>
    <t>   28.41</t>
  </si>
  <si>
    <t>(-1.01%)</t>
  </si>
  <si>
    <t>Fortive Corp.</t>
  </si>
  <si>
    <t>FTV</t>
  </si>
  <si>
    <t>   77.23</t>
  </si>
  <si>
    <t>M&amp;T Bank Corporation</t>
  </si>
  <si>
    <t>MTB</t>
  </si>
  <si>
    <t>   169.32</t>
  </si>
  <si>
    <t>AMETEK Inc.</t>
  </si>
  <si>
    <t>AME</t>
  </si>
  <si>
    <t>   100.94</t>
  </si>
  <si>
    <t>IDEXX Laboratories Inc.</t>
  </si>
  <si>
    <t>IDXX</t>
  </si>
  <si>
    <t>   264.77</t>
  </si>
  <si>
    <t>ViacomCBS Inc. Class B</t>
  </si>
  <si>
    <t>VIAC</t>
  </si>
  <si>
    <t>   41.47</t>
  </si>
  <si>
    <t>Cintas Corporation</t>
  </si>
  <si>
    <t>CTAS</t>
  </si>
  <si>
    <t>   273.15</t>
  </si>
  <si>
    <t>MSCI Inc. Class A</t>
  </si>
  <si>
    <t>MSCI</t>
  </si>
  <si>
    <t>   260.75</t>
  </si>
  <si>
    <t>ResMed Inc.</t>
  </si>
  <si>
    <t>RMD</t>
  </si>
  <si>
    <t>   155.29</t>
  </si>
  <si>
    <t>ANSYS Inc.</t>
  </si>
  <si>
    <t>ANSS</t>
  </si>
  <si>
    <t>   256.97</t>
  </si>
  <si>
    <t>Dollar Tree Inc.</t>
  </si>
  <si>
    <t>DLTR</t>
  </si>
  <si>
    <t>   93.00</t>
  </si>
  <si>
    <t>Fifth Third Bancorp</t>
  </si>
  <si>
    <t>FITB</t>
  </si>
  <si>
    <t>   30.55</t>
  </si>
  <si>
    <t>Hartford Financial Services Group Inc.</t>
  </si>
  <si>
    <t>HIG</t>
  </si>
  <si>
    <t>   60.64</t>
  </si>
  <si>
    <t>Chipotle Mexican Grill Inc.</t>
  </si>
  <si>
    <t>CMG</t>
  </si>
  <si>
    <t>   864.10</t>
  </si>
  <si>
    <t>Weyerhaeuser Company</t>
  </si>
  <si>
    <t>WY</t>
  </si>
  <si>
    <t>   29.44</t>
  </si>
  <si>
    <t>Halliburton Company</t>
  </si>
  <si>
    <t>HAL</t>
  </si>
  <si>
    <t>   24.85</t>
  </si>
  <si>
    <t>American Water Works Company Inc.</t>
  </si>
  <si>
    <t>AWK</t>
  </si>
  <si>
    <t>   120.98</t>
  </si>
  <si>
    <t>Synchrony Financial</t>
  </si>
  <si>
    <t>SYF</t>
  </si>
  <si>
    <t>   35.69</t>
  </si>
  <si>
    <t>Ameriprise Financial Inc.</t>
  </si>
  <si>
    <t>AMP</t>
  </si>
  <si>
    <t>Corteva Inc</t>
  </si>
  <si>
    <t>CTVA</t>
  </si>
  <si>
    <t>   28.40</t>
  </si>
  <si>
    <t>Hershey Company</t>
  </si>
  <si>
    <t>HSY</t>
  </si>
  <si>
    <t>   145.26</t>
  </si>
  <si>
    <t>Synopsys Inc.</t>
  </si>
  <si>
    <t>SNPS</t>
  </si>
  <si>
    <t>   141.76</t>
  </si>
  <si>
    <t>Fastenal Company</t>
  </si>
  <si>
    <t>FAST</t>
  </si>
  <si>
    <t>   36.56</t>
  </si>
  <si>
    <t>Ball Corporation</t>
  </si>
  <si>
    <t>BLL</t>
  </si>
  <si>
    <t>   64.77</t>
  </si>
  <si>
    <t>Hewlett Packard Enterprise Co.</t>
  </si>
  <si>
    <t>HPE</t>
  </si>
  <si>
    <t>   15.77</t>
  </si>
  <si>
    <t>Skyworks Solutions Inc.</t>
  </si>
  <si>
    <t>SWKS</t>
  </si>
  <si>
    <t>   118.32</t>
  </si>
  <si>
    <t>Ventas Inc.</t>
  </si>
  <si>
    <t>VTR</t>
  </si>
  <si>
    <t>   57.07</t>
  </si>
  <si>
    <t>CDW Corp.</t>
  </si>
  <si>
    <t>CDW</t>
  </si>
  <si>
    <t>   142.15</t>
  </si>
  <si>
    <t>CBRE Group Inc. Class A</t>
  </si>
  <si>
    <t>CBRE</t>
  </si>
  <si>
    <t>   60.97</t>
  </si>
  <si>
    <t>Align Technology Inc.</t>
  </si>
  <si>
    <t>ALGN</t>
  </si>
  <si>
    <t>   279.00</t>
  </si>
  <si>
    <t>(-0.51%)</t>
  </si>
  <si>
    <t>VeriSign Inc.</t>
  </si>
  <si>
    <t>VRSN</t>
  </si>
  <si>
    <t>   200.88</t>
  </si>
  <si>
    <t>McCormick &amp; Company Incorporated</t>
  </si>
  <si>
    <t>MKC</t>
  </si>
  <si>
    <t>   170.20</t>
  </si>
  <si>
    <t>Carnival Corporation</t>
  </si>
  <si>
    <t>CCL</t>
  </si>
  <si>
    <t>   49.88</t>
  </si>
  <si>
    <t>KeyCorp</t>
  </si>
  <si>
    <t>KEY</t>
  </si>
  <si>
    <t>   19.91</t>
  </si>
  <si>
    <t>Best Buy Co. Inc.</t>
  </si>
  <si>
    <t>BBY</t>
  </si>
  <si>
    <t>   87.39</t>
  </si>
  <si>
    <t>Cadence Design Systems Inc.</t>
  </si>
  <si>
    <t>CDNS</t>
  </si>
  <si>
    <t>   70.42</t>
  </si>
  <si>
    <t>First Republic Bank</t>
  </si>
  <si>
    <t>FRC</t>
  </si>
  <si>
    <t>   117.67</t>
  </si>
  <si>
    <t>United Airlines Holdings Inc.</t>
  </si>
  <si>
    <t>UAL</t>
  </si>
  <si>
    <t>   87.90</t>
  </si>
  <si>
    <t>Mettler-Toledo International Inc.</t>
  </si>
  <si>
    <t>MTD</t>
  </si>
  <si>
    <t>   789.54</t>
  </si>
  <si>
    <t>Kraft Heinz Company</t>
  </si>
  <si>
    <t>KHC</t>
  </si>
  <si>
    <t>   31.28</t>
  </si>
  <si>
    <t>Essex Property Trust Inc.</t>
  </si>
  <si>
    <t>ESS</t>
  </si>
  <si>
    <t>   301.20</t>
  </si>
  <si>
    <t>Boston Properties Inc.</t>
  </si>
  <si>
    <t>BXP</t>
  </si>
  <si>
    <t>   136.64</t>
  </si>
  <si>
    <t>Keysight Technologies Inc</t>
  </si>
  <si>
    <t>KEYS</t>
  </si>
  <si>
    <t>   101.90</t>
  </si>
  <si>
    <t>Western Digital Corporation</t>
  </si>
  <si>
    <t>WDC</t>
  </si>
  <si>
    <t>   64.50</t>
  </si>
  <si>
    <t>Clorox Company</t>
  </si>
  <si>
    <t>CLX</t>
  </si>
  <si>
    <t>   152.91</t>
  </si>
  <si>
    <t>Copart Inc.</t>
  </si>
  <si>
    <t>CPRT</t>
  </si>
  <si>
    <t>   93.37</t>
  </si>
  <si>
    <t>Freeport-McMoRan Inc.</t>
  </si>
  <si>
    <t>FCX</t>
  </si>
  <si>
    <t>   12.84</t>
  </si>
  <si>
    <t>Republic Services Inc.</t>
  </si>
  <si>
    <t>RSG</t>
  </si>
  <si>
    <t>   90.21</t>
  </si>
  <si>
    <t>Vulcan Materials Company</t>
  </si>
  <si>
    <t>VMC</t>
  </si>
  <si>
    <t>   142.10</t>
  </si>
  <si>
    <t>Ameren Corporation</t>
  </si>
  <si>
    <t>AEE</t>
  </si>
  <si>
    <t>   76.08</t>
  </si>
  <si>
    <t>Alexandria Real Estate Equities Inc.</t>
  </si>
  <si>
    <t>ARE</t>
  </si>
  <si>
    <t>   160.64</t>
  </si>
  <si>
    <t>International Paper Company</t>
  </si>
  <si>
    <t>IP</t>
  </si>
  <si>
    <t>   44.72</t>
  </si>
  <si>
    <t>Citizens Financial Group Inc.</t>
  </si>
  <si>
    <t>CFG</t>
  </si>
  <si>
    <t>   39.91</t>
  </si>
  <si>
    <t>D.R. Horton Inc.</t>
  </si>
  <si>
    <t>DHI</t>
  </si>
  <si>
    <t>   52.96</t>
  </si>
  <si>
    <t>Arthur J. Gallagher &amp; Co.</t>
  </si>
  <si>
    <t>AJG</t>
  </si>
  <si>
    <t>   95.31</t>
  </si>
  <si>
    <t>MGM Resorts International</t>
  </si>
  <si>
    <t>MGM</t>
  </si>
  <si>
    <t>   33.29</t>
  </si>
  <si>
    <t>Hess Corporation</t>
  </si>
  <si>
    <t>HES</t>
  </si>
  <si>
    <t>   69.84</t>
  </si>
  <si>
    <t>CMS Energy Corporation</t>
  </si>
  <si>
    <t>CMS</t>
  </si>
  <si>
    <t>   62.31</t>
  </si>
  <si>
    <t>Teleflex Incorporated</t>
  </si>
  <si>
    <t>TFX</t>
  </si>
  <si>
    <t>   374.62</t>
  </si>
  <si>
    <t>Omnicom Group Inc</t>
  </si>
  <si>
    <t>OMC</t>
  </si>
  <si>
    <t>   79.93</t>
  </si>
  <si>
    <t>Concho Resources Inc.</t>
  </si>
  <si>
    <t>CXO</t>
  </si>
  <si>
    <t>   91.69</t>
  </si>
  <si>
    <t>Amcor PLC</t>
  </si>
  <si>
    <t>AMCR</t>
  </si>
  <si>
    <t>   10.49</t>
  </si>
  <si>
    <t>Martin Marietta Materials Inc.</t>
  </si>
  <si>
    <t>MLM</t>
  </si>
  <si>
    <t>   275.79</t>
  </si>
  <si>
    <t>Church &amp; Dwight Co. Inc.</t>
  </si>
  <si>
    <t>CHD</t>
  </si>
  <si>
    <t>   70.27</t>
  </si>
  <si>
    <t>Equifax Inc.</t>
  </si>
  <si>
    <t>EFX</t>
  </si>
  <si>
    <t>   142.87</t>
  </si>
  <si>
    <t>Maxim Integrated Products Inc.</t>
  </si>
  <si>
    <t>MXIM</t>
  </si>
  <si>
    <t>   61.35</t>
  </si>
  <si>
    <t>Dover Corporation</t>
  </si>
  <si>
    <t>DOV</t>
  </si>
  <si>
    <t>   115.78</t>
  </si>
  <si>
    <t>Kellogg Company</t>
  </si>
  <si>
    <t>K</t>
  </si>
  <si>
    <t>   68.00</t>
  </si>
  <si>
    <t>Nucor Corporation</t>
  </si>
  <si>
    <t>NUE</t>
  </si>
  <si>
    <t>   54.39</t>
  </si>
  <si>
    <t>Baker Hughes Company Class A</t>
  </si>
  <si>
    <t>BKR</t>
  </si>
  <si>
    <t>   25.89</t>
  </si>
  <si>
    <t>Healthpeak Properties Inc.</t>
  </si>
  <si>
    <t>PEAK</t>
  </si>
  <si>
    <t>   34.33</t>
  </si>
  <si>
    <t>Regions Financial Corporation</t>
  </si>
  <si>
    <t>RF</t>
  </si>
  <si>
    <t>   16.77</t>
  </si>
  <si>
    <t>WellCare Health Plans Inc.</t>
  </si>
  <si>
    <t>WCG</t>
  </si>
  <si>
    <t>   324.75</t>
  </si>
  <si>
    <t>Laboratory Corporation of America Holdings</t>
  </si>
  <si>
    <t>LH</t>
  </si>
  <si>
    <t>   167.23</t>
  </si>
  <si>
    <t>Conagra Brands Inc.</t>
  </si>
  <si>
    <t>CAG</t>
  </si>
  <si>
    <t>   33.34</t>
  </si>
  <si>
    <t>Cincinnati Financial Corporation</t>
  </si>
  <si>
    <t>CINF</t>
  </si>
  <si>
    <t>   106.50</t>
  </si>
  <si>
    <t>Cooper Companies Inc.</t>
  </si>
  <si>
    <t>COO</t>
  </si>
  <si>
    <t>   322.30</t>
  </si>
  <si>
    <t>Lennar Corporation Class A</t>
  </si>
  <si>
    <t>LEN</t>
  </si>
  <si>
    <t>   56.55</t>
  </si>
  <si>
    <t>Kansas City Southern</t>
  </si>
  <si>
    <t>KSU</t>
  </si>
  <si>
    <t>   155.26</t>
  </si>
  <si>
    <t>Fortinet Inc.</t>
  </si>
  <si>
    <t>FTNT</t>
  </si>
  <si>
    <t>   111.67</t>
  </si>
  <si>
    <t>Huntington Bancshares Incorporated</t>
  </si>
  <si>
    <t>HBAN</t>
  </si>
  <si>
    <t>   14.77</t>
  </si>
  <si>
    <t>(-0.27%)</t>
  </si>
  <si>
    <t>Genuine Parts Company</t>
  </si>
  <si>
    <t>GPC</t>
  </si>
  <si>
    <t>   104.31</t>
  </si>
  <si>
    <t>Expedia Group Inc.</t>
  </si>
  <si>
    <t>EXPE</t>
  </si>
  <si>
    <t>   109.13</t>
  </si>
  <si>
    <t>W.W. Grainger Inc.</t>
  </si>
  <si>
    <t>GWW</t>
  </si>
  <si>
    <t>   340.00</t>
  </si>
  <si>
    <t>Incyte Corporation</t>
  </si>
  <si>
    <t>INCY</t>
  </si>
  <si>
    <t>   77.74</t>
  </si>
  <si>
    <t>Waters Corporation</t>
  </si>
  <si>
    <t>WAT</t>
  </si>
  <si>
    <t>   231.01</t>
  </si>
  <si>
    <t>Diamondback Energy Inc.</t>
  </si>
  <si>
    <t>FANG</t>
  </si>
  <si>
    <t>   94.60</t>
  </si>
  <si>
    <t>Celanese Corporation</t>
  </si>
  <si>
    <t>CE</t>
  </si>
  <si>
    <t>   119.78</t>
  </si>
  <si>
    <t>CarMax Inc.</t>
  </si>
  <si>
    <t>KMX</t>
  </si>
  <si>
    <t>   87.26</t>
  </si>
  <si>
    <t>NortonLifeLock Inc.</t>
  </si>
  <si>
    <t>NLOK</t>
  </si>
  <si>
    <t>   25.83</t>
  </si>
  <si>
    <t>Cardinal Health Inc.</t>
  </si>
  <si>
    <t>CAH</t>
  </si>
  <si>
    <t>   49.36</t>
  </si>
  <si>
    <t>Westinghouse Air Brake Technologies Corporation</t>
  </si>
  <si>
    <t>WAB</t>
  </si>
  <si>
    <t>   79.56</t>
  </si>
  <si>
    <t>(-0.96%)</t>
  </si>
  <si>
    <t>Mid-America Apartment Communities Inc.</t>
  </si>
  <si>
    <t>MAA</t>
  </si>
  <si>
    <t>   131.07</t>
  </si>
  <si>
    <t>Ulta Beauty Inc</t>
  </si>
  <si>
    <t>ULTA</t>
  </si>
  <si>
    <t>   250.25</t>
  </si>
  <si>
    <t>Evergy Inc.</t>
  </si>
  <si>
    <t>EVRG</t>
  </si>
  <si>
    <t>   63.50</t>
  </si>
  <si>
    <t>Principal Financial Group Inc.</t>
  </si>
  <si>
    <t>PFG</t>
  </si>
  <si>
    <t>   54.71</t>
  </si>
  <si>
    <t>(-0.36%)</t>
  </si>
  <si>
    <t>Tiffany &amp; Co.</t>
  </si>
  <si>
    <t>TIF</t>
  </si>
  <si>
    <t>   133.77</t>
  </si>
  <si>
    <t>NetApp Inc.</t>
  </si>
  <si>
    <t>NTAP</t>
  </si>
  <si>
    <t>   61.70</t>
  </si>
  <si>
    <t>MarketAxess Holdings Inc.</t>
  </si>
  <si>
    <t>MKTX</t>
  </si>
  <si>
    <t>   380.05</t>
  </si>
  <si>
    <t>Akamai Technologies Inc.</t>
  </si>
  <si>
    <t>AKAM</t>
  </si>
  <si>
    <t>   87.24</t>
  </si>
  <si>
    <t>Seagate Technology PLC</t>
  </si>
  <si>
    <t>STX</t>
  </si>
  <si>
    <t>   59.49</t>
  </si>
  <si>
    <t>Xylem Inc.</t>
  </si>
  <si>
    <t>XYL</t>
  </si>
  <si>
    <t>   80.32</t>
  </si>
  <si>
    <t>Garmin Ltd.</t>
  </si>
  <si>
    <t>GRMN</t>
  </si>
  <si>
    <t>   97.71</t>
  </si>
  <si>
    <t>Broadridge Financial Solutions Inc.</t>
  </si>
  <si>
    <t>BR</t>
  </si>
  <si>
    <t>   123.88</t>
  </si>
  <si>
    <t>Quest Diagnostics Incorporated</t>
  </si>
  <si>
    <t>DGX</t>
  </si>
  <si>
    <t>   105.11</t>
  </si>
  <si>
    <t>Zebra Technologies Corporation Class A</t>
  </si>
  <si>
    <t>ZBRA</t>
  </si>
  <si>
    <t>   256.05</t>
  </si>
  <si>
    <t>Masco Corporation</t>
  </si>
  <si>
    <t>MAS</t>
  </si>
  <si>
    <t>   47.90</t>
  </si>
  <si>
    <t>Hologic Inc.</t>
  </si>
  <si>
    <t>HOLX</t>
  </si>
  <si>
    <t>   51.89</t>
  </si>
  <si>
    <t>Gartner Inc.</t>
  </si>
  <si>
    <t>IT</t>
  </si>
  <si>
    <t>   155.98</t>
  </si>
  <si>
    <t>Wynn Resorts Limited</t>
  </si>
  <si>
    <t>WYNN</t>
  </si>
  <si>
    <t>   141.10</t>
  </si>
  <si>
    <t>(-0.26%)</t>
  </si>
  <si>
    <t>Loews Corporation</t>
  </si>
  <si>
    <t>L</t>
  </si>
  <si>
    <t>   52.76</t>
  </si>
  <si>
    <t>Citrix Systems Inc.</t>
  </si>
  <si>
    <t>CTXS</t>
  </si>
  <si>
    <t>   111.82</t>
  </si>
  <si>
    <t>Darden Restaurants Inc.</t>
  </si>
  <si>
    <t>DRI</t>
  </si>
  <si>
    <t>   112.38</t>
  </si>
  <si>
    <t>Take-Two Interactive Software Inc.</t>
  </si>
  <si>
    <t>TTWO</t>
  </si>
  <si>
    <t>   122.21</t>
  </si>
  <si>
    <t>Qorvo Inc.</t>
  </si>
  <si>
    <t>QRVO</t>
  </si>
  <si>
    <t>   112.40</t>
  </si>
  <si>
    <t>International Flavors &amp; Fragrances Inc.</t>
  </si>
  <si>
    <t>IFF</t>
  </si>
  <si>
    <t>   126.35</t>
  </si>
  <si>
    <t>UDR Inc.</t>
  </si>
  <si>
    <t>UDR</t>
  </si>
  <si>
    <t>   46.49</t>
  </si>
  <si>
    <t>CenterPoint Energy Inc.</t>
  </si>
  <si>
    <t>CNP</t>
  </si>
  <si>
    <t>   26.79</t>
  </si>
  <si>
    <t>Hasbro Inc.</t>
  </si>
  <si>
    <t>HAS</t>
  </si>
  <si>
    <t>Expeditors International of Washington Inc.</t>
  </si>
  <si>
    <t>EXPD</t>
  </si>
  <si>
    <t>   77.87</t>
  </si>
  <si>
    <t>Leidos Holdings Inc.</t>
  </si>
  <si>
    <t>LDOS</t>
  </si>
  <si>
    <t>   99.48</t>
  </si>
  <si>
    <t>Cboe Global Markets Inc</t>
  </si>
  <si>
    <t>CBOE</t>
  </si>
  <si>
    <t>   121.33</t>
  </si>
  <si>
    <t>Host Hotels &amp; Resorts Inc.</t>
  </si>
  <si>
    <t>HST</t>
  </si>
  <si>
    <t>   18.04</t>
  </si>
  <si>
    <t>Extra Space Storage Inc.</t>
  </si>
  <si>
    <t>EXR</t>
  </si>
  <si>
    <t>   106.52</t>
  </si>
  <si>
    <t>AES Corporation</t>
  </si>
  <si>
    <t>AES</t>
  </si>
  <si>
    <t>   19.80</t>
  </si>
  <si>
    <t>Atmos Energy Corporation</t>
  </si>
  <si>
    <t>ATO</t>
  </si>
  <si>
    <t>   111.11</t>
  </si>
  <si>
    <t>Varian Medical Systems Inc.</t>
  </si>
  <si>
    <t>VAR</t>
  </si>
  <si>
    <t>   144.93</t>
  </si>
  <si>
    <t>SVB Financial Group</t>
  </si>
  <si>
    <t>SIVB</t>
  </si>
  <si>
    <t>   250.33</t>
  </si>
  <si>
    <t>FMC Corporation</t>
  </si>
  <si>
    <t>FMC</t>
  </si>
  <si>
    <t>   99.23</t>
  </si>
  <si>
    <t>Fox Corporation Class A</t>
  </si>
  <si>
    <t>FOXA</t>
  </si>
  <si>
    <t>   36.67</t>
  </si>
  <si>
    <t>United Rentals Inc.</t>
  </si>
  <si>
    <t>URI</t>
  </si>
  <si>
    <t>   165.71</t>
  </si>
  <si>
    <t>NVR Inc.</t>
  </si>
  <si>
    <t>NVR</t>
  </si>
  <si>
    <t>   3,781.43</t>
  </si>
  <si>
    <t>IDEX Corporation</t>
  </si>
  <si>
    <t>IEX</t>
  </si>
  <si>
    <t>   172.76</t>
  </si>
  <si>
    <t>AmerisourceBergen Corporation</t>
  </si>
  <si>
    <t>ABC</t>
  </si>
  <si>
    <t>   84.01</t>
  </si>
  <si>
    <t>STERIS Plc</t>
  </si>
  <si>
    <t>STE</t>
  </si>
  <si>
    <t>   150.63</t>
  </si>
  <si>
    <t>DENTSPLY SIRONA Inc.</t>
  </si>
  <si>
    <t>XRAY</t>
  </si>
  <si>
    <t>   56.30</t>
  </si>
  <si>
    <t>Norwegian Cruise Line Holdings Ltd.</t>
  </si>
  <si>
    <t>NCLH</t>
  </si>
  <si>
    <t>   57.60</t>
  </si>
  <si>
    <t>Duke Realty Corporation</t>
  </si>
  <si>
    <t>DRE</t>
  </si>
  <si>
    <t>   35.00</t>
  </si>
  <si>
    <t>Alliant Energy Corp</t>
  </si>
  <si>
    <t>LNT</t>
  </si>
  <si>
    <t>   53.80</t>
  </si>
  <si>
    <t>Nasdaq Inc.</t>
  </si>
  <si>
    <t>NDAQ</t>
  </si>
  <si>
    <t>   108.28</t>
  </si>
  <si>
    <t>CenturyLink Inc.</t>
  </si>
  <si>
    <t>CTL</t>
  </si>
  <si>
    <t>   12.59</t>
  </si>
  <si>
    <t>Lamb Weston Holdings Inc.</t>
  </si>
  <si>
    <t>LW</t>
  </si>
  <si>
    <t>(-0.60%)</t>
  </si>
  <si>
    <t>Jacobs Engineering Group Inc.</t>
  </si>
  <si>
    <t>J</t>
  </si>
  <si>
    <t>   90.89</t>
  </si>
  <si>
    <t>Arconic Inc.</t>
  </si>
  <si>
    <t>ARNC</t>
  </si>
  <si>
    <t>   31.49</t>
  </si>
  <si>
    <t>Old Dominion Freight Line Inc.</t>
  </si>
  <si>
    <t>ODFL</t>
  </si>
  <si>
    <t>   189.74</t>
  </si>
  <si>
    <t>Brown-Forman Corporation Class B</t>
  </si>
  <si>
    <t>BF.B</t>
  </si>
  <si>
    <t>   67.34</t>
  </si>
  <si>
    <t>Hormel Foods Corporation</t>
  </si>
  <si>
    <t>HRL</t>
  </si>
  <si>
    <t>   44.25</t>
  </si>
  <si>
    <t>Lincoln National Corporation</t>
  </si>
  <si>
    <t>LNC</t>
  </si>
  <si>
    <t>   57.97</t>
  </si>
  <si>
    <t>Allegion PLC</t>
  </si>
  <si>
    <t>ALLE</t>
  </si>
  <si>
    <t>   123.84</t>
  </si>
  <si>
    <t>Noble Energy Inc.</t>
  </si>
  <si>
    <t>NBL</t>
  </si>
  <si>
    <t>   23.71</t>
  </si>
  <si>
    <t>J.M. Smucker Company</t>
  </si>
  <si>
    <t>SJM</t>
  </si>
  <si>
    <t>   102.29</t>
  </si>
  <si>
    <t>Universal Health Services Inc. Class B</t>
  </si>
  <si>
    <t>UHS</t>
  </si>
  <si>
    <t>   141.97</t>
  </si>
  <si>
    <t>American Airlines Group Inc.</t>
  </si>
  <si>
    <t>AAL</t>
  </si>
  <si>
    <t>   27.74</t>
  </si>
  <si>
    <t>Advance Auto Parts Inc.</t>
  </si>
  <si>
    <t>AAP</t>
  </si>
  <si>
    <t>   159.42</t>
  </si>
  <si>
    <t>Raymond James Financial Inc.</t>
  </si>
  <si>
    <t>RJF</t>
  </si>
  <si>
    <t>   89.22</t>
  </si>
  <si>
    <t>Everest Re Group Ltd.</t>
  </si>
  <si>
    <t>RE</t>
  </si>
  <si>
    <t>   277.24</t>
  </si>
  <si>
    <t>Arista Networks Inc.</t>
  </si>
  <si>
    <t>ANET</t>
  </si>
  <si>
    <t>   201.00</t>
  </si>
  <si>
    <t>WestRock Company</t>
  </si>
  <si>
    <t>WRK</t>
  </si>
  <si>
    <t>   42.40</t>
  </si>
  <si>
    <t>(-0.66%)</t>
  </si>
  <si>
    <t>Jack Henry &amp; Associates Inc.</t>
  </si>
  <si>
    <t>JKHY</t>
  </si>
  <si>
    <t>   145.72</t>
  </si>
  <si>
    <t>Tractor Supply Company</t>
  </si>
  <si>
    <t>TSCO</t>
  </si>
  <si>
    <t>   91.96</t>
  </si>
  <si>
    <t>Western Union Company</t>
  </si>
  <si>
    <t>WU</t>
  </si>
  <si>
    <t>   26.09</t>
  </si>
  <si>
    <t>LKQ Corporation</t>
  </si>
  <si>
    <t>LKQ</t>
  </si>
  <si>
    <t>   35.39</t>
  </si>
  <si>
    <t>Marathon Oil Corporation</t>
  </si>
  <si>
    <t>MRO</t>
  </si>
  <si>
    <t>   13.83</t>
  </si>
  <si>
    <t>PerkinElmer Inc.</t>
  </si>
  <si>
    <t>PKI</t>
  </si>
  <si>
    <t>   96.99</t>
  </si>
  <si>
    <t>Avery Dennison Corporation</t>
  </si>
  <si>
    <t>AVY</t>
  </si>
  <si>
    <t>   128.51</t>
  </si>
  <si>
    <t>Eastman Chemical Company</t>
  </si>
  <si>
    <t>EMN</t>
  </si>
  <si>
    <t>   75.95</t>
  </si>
  <si>
    <t>Comerica Incorporated</t>
  </si>
  <si>
    <t>CMA</t>
  </si>
  <si>
    <t>   70.66</t>
  </si>
  <si>
    <t>C.H. Robinson Worldwide Inc.</t>
  </si>
  <si>
    <t>CHRW</t>
  </si>
  <si>
    <t>Mylan N.V.</t>
  </si>
  <si>
    <t>MYL</t>
  </si>
  <si>
    <t>   20.20</t>
  </si>
  <si>
    <t>Huntington Ingalls Industries Inc.</t>
  </si>
  <si>
    <t>HII</t>
  </si>
  <si>
    <t>   263.50</t>
  </si>
  <si>
    <t>Globe Life Inc.</t>
  </si>
  <si>
    <t>GL</t>
  </si>
  <si>
    <t>   104.30</t>
  </si>
  <si>
    <t>Textron Inc.</t>
  </si>
  <si>
    <t>TXT</t>
  </si>
  <si>
    <t>   44.74</t>
  </si>
  <si>
    <t>Discovery Inc. Class C</t>
  </si>
  <si>
    <t>DISCK</t>
  </si>
  <si>
    <t>   30.02</t>
  </si>
  <si>
    <t>E*TRADE Financial Corporation</t>
  </si>
  <si>
    <t>ETFC</t>
  </si>
  <si>
    <t>   45.87</t>
  </si>
  <si>
    <t>Packaging Corporation of America</t>
  </si>
  <si>
    <t>PKG</t>
  </si>
  <si>
    <t>   109.22</t>
  </si>
  <si>
    <t>Vornado Realty Trust</t>
  </si>
  <si>
    <t>VNO</t>
  </si>
  <si>
    <t>   66.01</t>
  </si>
  <si>
    <t>Regency Centers Corporation</t>
  </si>
  <si>
    <t>REG</t>
  </si>
  <si>
    <t>   62.41</t>
  </si>
  <si>
    <t>Live Nation Entertainment Inc.</t>
  </si>
  <si>
    <t>LYV</t>
  </si>
  <si>
    <t>   71.64</t>
  </si>
  <si>
    <t>CF Industries Holdings Inc.</t>
  </si>
  <si>
    <t>CF</t>
  </si>
  <si>
    <t>   46.08</t>
  </si>
  <si>
    <t>NiSource Inc</t>
  </si>
  <si>
    <t>NI</t>
  </si>
  <si>
    <t>   27.40</t>
  </si>
  <si>
    <t>J.B. Hunt Transport Services Inc.</t>
  </si>
  <si>
    <t>JBHT</t>
  </si>
  <si>
    <t>   117.03</t>
  </si>
  <si>
    <t>Molson Coors Beverage Company Class B</t>
  </si>
  <si>
    <t>TAP</t>
  </si>
  <si>
    <t>   53.50</t>
  </si>
  <si>
    <t>Devon Energy Corporation</t>
  </si>
  <si>
    <t>DVN</t>
  </si>
  <si>
    <t>   26.16</t>
  </si>
  <si>
    <t>W. R. Berkley Corporation</t>
  </si>
  <si>
    <t>WRB</t>
  </si>
  <si>
    <t>   69.05</t>
  </si>
  <si>
    <t>Pinnacle West Capital Corporation</t>
  </si>
  <si>
    <t>PNW</t>
  </si>
  <si>
    <t>   88.99</t>
  </si>
  <si>
    <t>PulteGroup Inc.</t>
  </si>
  <si>
    <t>PHM</t>
  </si>
  <si>
    <t>   39.02</t>
  </si>
  <si>
    <t>Henry Schein Inc.</t>
  </si>
  <si>
    <t>HSIC</t>
  </si>
  <si>
    <t>   66.56</t>
  </si>
  <si>
    <t>NRG Energy Inc.</t>
  </si>
  <si>
    <t>NRG</t>
  </si>
  <si>
    <t>   38.20</t>
  </si>
  <si>
    <t>National Oilwell Varco Inc.</t>
  </si>
  <si>
    <t>NOV</t>
  </si>
  <si>
    <t>   25.74</t>
  </si>
  <si>
    <t>DXC Technology Co.</t>
  </si>
  <si>
    <t>DXC</t>
  </si>
  <si>
    <t>   35.25</t>
  </si>
  <si>
    <t>Apache Corporation</t>
  </si>
  <si>
    <t>APA</t>
  </si>
  <si>
    <t>Snap-on Incorporated</t>
  </si>
  <si>
    <t>SNA</t>
  </si>
  <si>
    <t>   167.09</t>
  </si>
  <si>
    <t>Whirlpool Corporation</t>
  </si>
  <si>
    <t>WHR</t>
  </si>
  <si>
    <t>   145.92</t>
  </si>
  <si>
    <t>Zions Bancorporation N.A.</t>
  </si>
  <si>
    <t>ZION</t>
  </si>
  <si>
    <t>   51.70</t>
  </si>
  <si>
    <t>Fortune Brands Home &amp; Security Inc.</t>
  </si>
  <si>
    <t>FBHS</t>
  </si>
  <si>
    <t>   65.39</t>
  </si>
  <si>
    <t>DISH Network Corporation Class A</t>
  </si>
  <si>
    <t>DISH</t>
  </si>
  <si>
    <t>   35.88</t>
  </si>
  <si>
    <t>BorgWarner Inc.</t>
  </si>
  <si>
    <t>BWA</t>
  </si>
  <si>
    <t>   42.36</t>
  </si>
  <si>
    <t>TechnipFMC Plc</t>
  </si>
  <si>
    <t>FTI</t>
  </si>
  <si>
    <t>   21.58</t>
  </si>
  <si>
    <t>Interpublic Group of Companies Inc.</t>
  </si>
  <si>
    <t>IPG</t>
  </si>
  <si>
    <t>   22.73</t>
  </si>
  <si>
    <t>Federal Realty Investment Trust</t>
  </si>
  <si>
    <t>FRT</t>
  </si>
  <si>
    <t>   126.14</t>
  </si>
  <si>
    <t>Iron Mountain Inc.</t>
  </si>
  <si>
    <t>IRM</t>
  </si>
  <si>
    <t>   30.85</t>
  </si>
  <si>
    <t>Juniper Networks Inc.</t>
  </si>
  <si>
    <t>JNPR</t>
  </si>
  <si>
    <t>   24.34</t>
  </si>
  <si>
    <t>F5 Networks Inc.</t>
  </si>
  <si>
    <t>FFIV</t>
  </si>
  <si>
    <t>   140.00</t>
  </si>
  <si>
    <t>Alaska Air Group Inc.</t>
  </si>
  <si>
    <t>ALK</t>
  </si>
  <si>
    <t>   66.92</t>
  </si>
  <si>
    <t>Campbell Soup Company</t>
  </si>
  <si>
    <t>CPB</t>
  </si>
  <si>
    <t>   48.43</t>
  </si>
  <si>
    <t>Kimco Realty Corporation</t>
  </si>
  <si>
    <t>KIM</t>
  </si>
  <si>
    <t>   19.81</t>
  </si>
  <si>
    <t>Assurant Inc.</t>
  </si>
  <si>
    <t>AIZ</t>
  </si>
  <si>
    <t>   132.99</t>
  </si>
  <si>
    <t>Mohawk Industries Inc.</t>
  </si>
  <si>
    <t>MHK</t>
  </si>
  <si>
    <t>   130.95</t>
  </si>
  <si>
    <t>Kohl's Corporation</t>
  </si>
  <si>
    <t>KSS</t>
  </si>
  <si>
    <t>   49.19</t>
  </si>
  <si>
    <t>PVH Corp.</t>
  </si>
  <si>
    <t>PVH</t>
  </si>
  <si>
    <t>   103.29</t>
  </si>
  <si>
    <t>Pentair plc</t>
  </si>
  <si>
    <t>PNR</t>
  </si>
  <si>
    <t>   45.98</t>
  </si>
  <si>
    <t>HollyFrontier Corporation</t>
  </si>
  <si>
    <t>HFC</t>
  </si>
  <si>
    <t>   48.22</t>
  </si>
  <si>
    <t>Tapestry Inc.</t>
  </si>
  <si>
    <t>TPR</t>
  </si>
  <si>
    <t>   26.92</t>
  </si>
  <si>
    <t>Albemarle Corporation</t>
  </si>
  <si>
    <t>ALB</t>
  </si>
  <si>
    <t>   71.57</t>
  </si>
  <si>
    <t>ABIOMED Inc.</t>
  </si>
  <si>
    <t>ABMD</t>
  </si>
  <si>
    <t>   167.00</t>
  </si>
  <si>
    <t>Apartment Investment and Management Company Class A</t>
  </si>
  <si>
    <t>AIV</t>
  </si>
  <si>
    <t>   51.38</t>
  </si>
  <si>
    <t>Robert Half International Inc.</t>
  </si>
  <si>
    <t>RHI</t>
  </si>
  <si>
    <t>   63.31</t>
  </si>
  <si>
    <t>Mosaic Company</t>
  </si>
  <si>
    <t>MOS</t>
  </si>
  <si>
    <t>   20.76</t>
  </si>
  <si>
    <t>People's United Financial Inc.</t>
  </si>
  <si>
    <t>PBCT</t>
  </si>
  <si>
    <t>   16.62</t>
  </si>
  <si>
    <t>Newell Brands Inc</t>
  </si>
  <si>
    <t>NWL</t>
  </si>
  <si>
    <t>   18.64</t>
  </si>
  <si>
    <t>SL Green Realty Corp.</t>
  </si>
  <si>
    <t>SLG</t>
  </si>
  <si>
    <t>   89.26</t>
  </si>
  <si>
    <t>Cabot Oil &amp; Gas Corporation</t>
  </si>
  <si>
    <t>COG</t>
  </si>
  <si>
    <t>   17.28</t>
  </si>
  <si>
    <t>Franklin Resources Inc.</t>
  </si>
  <si>
    <t>BEN</t>
  </si>
  <si>
    <t>   25.09</t>
  </si>
  <si>
    <t>FLIR Systems Inc.</t>
  </si>
  <si>
    <t>FLIR</t>
  </si>
  <si>
    <t>   52.70</t>
  </si>
  <si>
    <t>Nielsen Holdings Plc</t>
  </si>
  <si>
    <t>NLSN</t>
  </si>
  <si>
    <t>   20.08</t>
  </si>
  <si>
    <t>Xerox Holdings Corporation</t>
  </si>
  <si>
    <t>XRX</t>
  </si>
  <si>
    <t>   36.40</t>
  </si>
  <si>
    <t>(-0.14%)</t>
  </si>
  <si>
    <t>Perrigo Co. Plc</t>
  </si>
  <si>
    <t>PRGO</t>
  </si>
  <si>
    <t>   49.96</t>
  </si>
  <si>
    <t>Invesco Ltd.</t>
  </si>
  <si>
    <t>IVZ</t>
  </si>
  <si>
    <t>   17.67</t>
  </si>
  <si>
    <t>DaVita Inc.</t>
  </si>
  <si>
    <t>DVA</t>
  </si>
  <si>
    <t>   75.08</t>
  </si>
  <si>
    <t>A. O. Smith Corporation</t>
  </si>
  <si>
    <t>AOS</t>
  </si>
  <si>
    <t>   47.35</t>
  </si>
  <si>
    <t>Leggett &amp; Platt Incorporated</t>
  </si>
  <si>
    <t>LEG</t>
  </si>
  <si>
    <t>   49.78</t>
  </si>
  <si>
    <t>Flowserve Corporation</t>
  </si>
  <si>
    <t>FLS</t>
  </si>
  <si>
    <t>Ralph Lauren Corporation Class A</t>
  </si>
  <si>
    <t>RL</t>
  </si>
  <si>
    <t>   118.16</t>
  </si>
  <si>
    <t>Unum Group</t>
  </si>
  <si>
    <t>UNM</t>
  </si>
  <si>
    <t>   29.06</t>
  </si>
  <si>
    <t>Sealed Air Corporation</t>
  </si>
  <si>
    <t>SEE</t>
  </si>
  <si>
    <t>   38.26</t>
  </si>
  <si>
    <t>Quanta Services Inc.</t>
  </si>
  <si>
    <t>PWR</t>
  </si>
  <si>
    <t>   40.86</t>
  </si>
  <si>
    <t>Harley-Davidson Inc.</t>
  </si>
  <si>
    <t>HOG</t>
  </si>
  <si>
    <t>   36.28</t>
  </si>
  <si>
    <t>Fox Corporation Class B</t>
  </si>
  <si>
    <t>FOX</t>
  </si>
  <si>
    <t>   36.02</t>
  </si>
  <si>
    <t>Capri Holdings Limited</t>
  </si>
  <si>
    <t>CPRI</t>
  </si>
  <si>
    <t>   37.38</t>
  </si>
  <si>
    <t>News Corporation Class A</t>
  </si>
  <si>
    <t>NWSA</t>
  </si>
  <si>
    <t>   14.38</t>
  </si>
  <si>
    <t>Hanesbrands Inc.</t>
  </si>
  <si>
    <t>HBI</t>
  </si>
  <si>
    <t>   14.41</t>
  </si>
  <si>
    <t>Cimarex Energy Co.</t>
  </si>
  <si>
    <t>XEC</t>
  </si>
  <si>
    <t>   53.99</t>
  </si>
  <si>
    <t>IPG Photonics Corporation</t>
  </si>
  <si>
    <t>IPGP</t>
  </si>
  <si>
    <t>   141.82</t>
  </si>
  <si>
    <t>Macy's Inc</t>
  </si>
  <si>
    <t>M</t>
  </si>
  <si>
    <t>   16.50</t>
  </si>
  <si>
    <t>Discovery Inc. Class A</t>
  </si>
  <si>
    <t>DISCA</t>
  </si>
  <si>
    <t>   32.03</t>
  </si>
  <si>
    <t>Helmerich &amp; Payne Inc.</t>
  </si>
  <si>
    <t>HP</t>
  </si>
  <si>
    <t>   45.85</t>
  </si>
  <si>
    <t>Rollins Inc.</t>
  </si>
  <si>
    <t>ROL</t>
  </si>
  <si>
    <t>   33.23</t>
  </si>
  <si>
    <t>H&amp;R Block Inc.</t>
  </si>
  <si>
    <t>HRB</t>
  </si>
  <si>
    <t>   23.46</t>
  </si>
  <si>
    <t>Alliance Data Systems Corporation</t>
  </si>
  <si>
    <t>ADS</t>
  </si>
  <si>
    <t>   110.38</t>
  </si>
  <si>
    <t>Nordstrom Inc.</t>
  </si>
  <si>
    <t>JWN</t>
  </si>
  <si>
    <t>   39.88</t>
  </si>
  <si>
    <t>Under Armour Inc. Class A</t>
  </si>
  <si>
    <t>UAA</t>
  </si>
  <si>
    <t>   21.85</t>
  </si>
  <si>
    <t>L Brands Inc.</t>
  </si>
  <si>
    <t>LB</t>
  </si>
  <si>
    <t>   18.90</t>
  </si>
  <si>
    <t>Under Armour Inc. Class C</t>
  </si>
  <si>
    <t>UA</t>
  </si>
  <si>
    <t>   19.27</t>
  </si>
  <si>
    <t>Gap Inc.</t>
  </si>
  <si>
    <t>GPS</t>
  </si>
  <si>
    <t>   17.44</t>
  </si>
  <si>
    <t>Coty Inc. Class A</t>
  </si>
  <si>
    <t>COTY</t>
  </si>
  <si>
    <t>   11.06</t>
  </si>
  <si>
    <t>News Corporation Class B</t>
  </si>
  <si>
    <t>NWS</t>
  </si>
  <si>
    <t>   14.82</t>
  </si>
  <si>
    <t>Diana</t>
  </si>
  <si>
    <t>Eman</t>
  </si>
  <si>
    <t>Lucas</t>
  </si>
  <si>
    <t>Landis</t>
  </si>
  <si>
    <t>Haddy</t>
  </si>
  <si>
    <t>Sarb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</si>
</sst>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0.000"/>
    <numFmt numFmtId="166" formatCode="0.0000"/>
    <numFmt numFmtId="167" formatCode="_-&quot;$&quot;* #,##0_-;\-&quot;$&quot;* #,##0_-;_-&quot;$&quot;* &quot;-&quot;??_-;_-@_-"/>
    <numFmt numFmtId="168" formatCode="_(* #,##0.0000_);_(* \(#,##0.0000\);_(* &quot;-&quot;??_);_(@_)"/>
    <numFmt numFmtId="169" formatCode="0.0%"/>
    <numFmt numFmtId="170" formatCode="0.000%"/>
    <numFmt numFmtId="171" formatCode="[&gt;0.00001]0.0###%;[=0]0.0%;0.00E+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8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8000"/>
      <name val="Calibri"/>
      <family val="2"/>
      <scheme val="minor"/>
    </font>
    <font>
      <b/>
      <sz val="8"/>
      <color rgb="FF008000"/>
      <name val="Calibri"/>
      <family val="2"/>
      <scheme val="minor"/>
    </font>
    <font>
      <sz val="8"/>
      <color rgb="FF800000"/>
      <name val="Calibri"/>
      <family val="2"/>
      <scheme val="minor"/>
    </font>
    <font>
      <b/>
      <sz val="8"/>
      <color rgb="FF800000"/>
      <name val="Calibri"/>
      <family val="2"/>
      <scheme val="minor"/>
    </font>
    <font>
      <sz val="8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73A3C"/>
      <name val="Segoe UI"/>
      <family val="2"/>
    </font>
    <font>
      <sz val="11"/>
      <color rgb="FFFF0000"/>
      <name val="Segoe UI"/>
      <family val="2"/>
    </font>
    <font>
      <sz val="11"/>
      <color rgb="FF008000"/>
      <name val="Segoe UI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 style="thin">
        <color indexed="64"/>
      </right>
      <top/>
      <bottom style="thin">
        <color theme="2" tint="-0.499984740745262"/>
      </bottom>
      <diagonal/>
    </border>
    <border>
      <left/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vertical="center" wrapText="1"/>
    </xf>
    <xf numFmtId="0" fontId="3" fillId="0" borderId="0" xfId="0" applyFont="1" applyAlignment="1">
      <alignment horizontal="left"/>
    </xf>
    <xf numFmtId="0" fontId="0" fillId="0" borderId="0" xfId="0" applyFill="1"/>
    <xf numFmtId="165" fontId="0" fillId="0" borderId="0" xfId="0" applyNumberFormat="1"/>
    <xf numFmtId="2" fontId="0" fillId="0" borderId="0" xfId="0" applyNumberFormat="1"/>
    <xf numFmtId="167" fontId="0" fillId="0" borderId="0" xfId="2" applyNumberFormat="1" applyFont="1"/>
    <xf numFmtId="0" fontId="0" fillId="0" borderId="3" xfId="0" applyBorder="1"/>
    <xf numFmtId="165" fontId="0" fillId="0" borderId="3" xfId="0" applyNumberFormat="1" applyBorder="1"/>
    <xf numFmtId="0" fontId="0" fillId="0" borderId="0" xfId="0" applyBorder="1"/>
    <xf numFmtId="165" fontId="0" fillId="0" borderId="0" xfId="0" applyNumberFormat="1" applyBorder="1"/>
    <xf numFmtId="0" fontId="0" fillId="0" borderId="3" xfId="0" applyFont="1" applyBorder="1"/>
    <xf numFmtId="165" fontId="0" fillId="0" borderId="3" xfId="0" applyNumberFormat="1" applyFont="1" applyBorder="1"/>
    <xf numFmtId="1" fontId="0" fillId="0" borderId="3" xfId="0" applyNumberFormat="1" applyFont="1" applyBorder="1"/>
    <xf numFmtId="167" fontId="1" fillId="0" borderId="3" xfId="2" applyNumberFormat="1" applyFont="1" applyBorder="1"/>
    <xf numFmtId="0" fontId="3" fillId="0" borderId="3" xfId="0" applyFont="1" applyBorder="1"/>
    <xf numFmtId="0" fontId="3" fillId="0" borderId="0" xfId="0" applyFont="1" applyFill="1" applyBorder="1"/>
    <xf numFmtId="164" fontId="1" fillId="0" borderId="3" xfId="2" applyNumberFormat="1" applyFont="1" applyBorder="1"/>
    <xf numFmtId="165" fontId="0" fillId="0" borderId="0" xfId="0" applyNumberFormat="1" applyFill="1" applyBorder="1"/>
    <xf numFmtId="2" fontId="1" fillId="0" borderId="3" xfId="1" applyNumberFormat="1" applyFont="1" applyBorder="1"/>
    <xf numFmtId="2" fontId="0" fillId="0" borderId="3" xfId="0" applyNumberFormat="1" applyFont="1" applyBorder="1"/>
    <xf numFmtId="165" fontId="0" fillId="0" borderId="3" xfId="0" applyNumberFormat="1" applyFill="1" applyBorder="1"/>
    <xf numFmtId="0" fontId="2" fillId="2" borderId="3" xfId="0" applyFont="1" applyFill="1" applyBorder="1" applyAlignment="1">
      <alignment horizontal="center"/>
    </xf>
    <xf numFmtId="14" fontId="0" fillId="0" borderId="3" xfId="0" applyNumberFormat="1" applyBorder="1"/>
    <xf numFmtId="0" fontId="2" fillId="2" borderId="3" xfId="0" applyFont="1" applyFill="1" applyBorder="1"/>
    <xf numFmtId="166" fontId="0" fillId="0" borderId="3" xfId="0" applyNumberFormat="1" applyBorder="1"/>
    <xf numFmtId="0" fontId="3" fillId="0" borderId="4" xfId="0" applyFont="1" applyBorder="1"/>
    <xf numFmtId="2" fontId="0" fillId="0" borderId="4" xfId="0" applyNumberFormat="1" applyFont="1" applyBorder="1"/>
    <xf numFmtId="14" fontId="5" fillId="0" borderId="0" xfId="0" applyNumberFormat="1" applyFont="1" applyBorder="1"/>
    <xf numFmtId="0" fontId="6" fillId="0" borderId="0" xfId="0" applyFont="1"/>
    <xf numFmtId="0" fontId="2" fillId="2" borderId="5" xfId="0" applyFont="1" applyFill="1" applyBorder="1" applyAlignment="1">
      <alignment horizontal="center"/>
    </xf>
    <xf numFmtId="0" fontId="0" fillId="0" borderId="5" xfId="0" applyBorder="1"/>
    <xf numFmtId="0" fontId="2" fillId="2" borderId="5" xfId="0" applyFont="1" applyFill="1" applyBorder="1"/>
    <xf numFmtId="0" fontId="0" fillId="0" borderId="5" xfId="0" applyFill="1" applyBorder="1" applyAlignment="1"/>
    <xf numFmtId="0" fontId="4" fillId="0" borderId="6" xfId="0" applyFont="1" applyFill="1" applyBorder="1" applyAlignment="1">
      <alignment horizontal="center"/>
    </xf>
    <xf numFmtId="0" fontId="2" fillId="2" borderId="5" xfId="0" applyFont="1" applyFill="1" applyBorder="1" applyAlignment="1"/>
    <xf numFmtId="0" fontId="2" fillId="2" borderId="7" xfId="0" applyFont="1" applyFill="1" applyBorder="1" applyAlignment="1">
      <alignment horizontal="center"/>
    </xf>
    <xf numFmtId="14" fontId="0" fillId="0" borderId="8" xfId="0" applyNumberFormat="1" applyBorder="1"/>
    <xf numFmtId="165" fontId="0" fillId="0" borderId="8" xfId="0" applyNumberFormat="1" applyBorder="1"/>
    <xf numFmtId="14" fontId="3" fillId="0" borderId="0" xfId="0" applyNumberFormat="1" applyFont="1" applyFill="1" applyBorder="1"/>
    <xf numFmtId="0" fontId="0" fillId="0" borderId="0" xfId="0" applyFill="1" applyBorder="1"/>
    <xf numFmtId="14" fontId="0" fillId="0" borderId="5" xfId="0" applyNumberFormat="1" applyBorder="1"/>
    <xf numFmtId="165" fontId="0" fillId="0" borderId="5" xfId="0" applyNumberFormat="1" applyBorder="1"/>
    <xf numFmtId="166" fontId="0" fillId="0" borderId="5" xfId="1" applyNumberFormat="1" applyFont="1" applyBorder="1" applyAlignment="1">
      <alignment horizontal="center"/>
    </xf>
    <xf numFmtId="2" fontId="0" fillId="0" borderId="5" xfId="0" applyNumberFormat="1" applyBorder="1" applyAlignment="1">
      <alignment horizontal="left"/>
    </xf>
    <xf numFmtId="0" fontId="8" fillId="2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14" fontId="0" fillId="0" borderId="1" xfId="0" applyNumberFormat="1" applyBorder="1"/>
    <xf numFmtId="14" fontId="0" fillId="0" borderId="2" xfId="0" applyNumberFormat="1" applyBorder="1"/>
    <xf numFmtId="2" fontId="0" fillId="0" borderId="5" xfId="0" applyNumberFormat="1" applyBorder="1"/>
    <xf numFmtId="166" fontId="0" fillId="0" borderId="0" xfId="0" applyNumberFormat="1"/>
    <xf numFmtId="0" fontId="2" fillId="2" borderId="0" xfId="0" applyFont="1" applyFill="1" applyBorder="1"/>
    <xf numFmtId="0" fontId="0" fillId="0" borderId="8" xfId="0" applyBorder="1"/>
    <xf numFmtId="167" fontId="0" fillId="0" borderId="5" xfId="2" applyNumberFormat="1" applyFont="1" applyBorder="1"/>
    <xf numFmtId="9" fontId="0" fillId="0" borderId="3" xfId="1" applyFont="1" applyBorder="1"/>
    <xf numFmtId="1" fontId="0" fillId="0" borderId="5" xfId="0" applyNumberFormat="1" applyFont="1" applyBorder="1"/>
    <xf numFmtId="0" fontId="2" fillId="2" borderId="0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Font="1" applyBorder="1"/>
    <xf numFmtId="167" fontId="0" fillId="0" borderId="5" xfId="0" applyNumberFormat="1" applyFont="1" applyBorder="1"/>
    <xf numFmtId="0" fontId="0" fillId="0" borderId="9" xfId="0" applyBorder="1"/>
    <xf numFmtId="1" fontId="0" fillId="0" borderId="7" xfId="0" applyNumberFormat="1" applyFont="1" applyBorder="1"/>
    <xf numFmtId="165" fontId="9" fillId="0" borderId="5" xfId="0" applyNumberFormat="1" applyFont="1" applyFill="1" applyBorder="1" applyAlignment="1">
      <alignment horizontal="center"/>
    </xf>
    <xf numFmtId="14" fontId="2" fillId="2" borderId="5" xfId="0" applyNumberFormat="1" applyFont="1" applyFill="1" applyBorder="1"/>
    <xf numFmtId="2" fontId="7" fillId="0" borderId="5" xfId="0" applyNumberFormat="1" applyFont="1" applyFill="1" applyBorder="1" applyAlignment="1">
      <alignment horizontal="right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 indent="8"/>
    </xf>
    <xf numFmtId="0" fontId="3" fillId="0" borderId="10" xfId="0" applyFont="1" applyBorder="1"/>
    <xf numFmtId="0" fontId="3" fillId="0" borderId="11" xfId="0" applyFont="1" applyBorder="1"/>
    <xf numFmtId="0" fontId="2" fillId="2" borderId="12" xfId="0" applyFont="1" applyFill="1" applyBorder="1" applyAlignment="1">
      <alignment horizontal="center"/>
    </xf>
    <xf numFmtId="167" fontId="0" fillId="0" borderId="13" xfId="2" applyNumberFormat="1" applyFont="1" applyBorder="1"/>
    <xf numFmtId="0" fontId="2" fillId="2" borderId="11" xfId="0" applyFont="1" applyFill="1" applyBorder="1" applyAlignment="1">
      <alignment horizontal="center"/>
    </xf>
    <xf numFmtId="167" fontId="0" fillId="0" borderId="14" xfId="2" applyNumberFormat="1" applyFont="1" applyBorder="1"/>
    <xf numFmtId="0" fontId="2" fillId="2" borderId="15" xfId="0" applyFont="1" applyFill="1" applyBorder="1" applyAlignment="1">
      <alignment horizontal="center"/>
    </xf>
    <xf numFmtId="167" fontId="0" fillId="0" borderId="16" xfId="2" applyNumberFormat="1" applyFont="1" applyBorder="1"/>
    <xf numFmtId="168" fontId="0" fillId="0" borderId="17" xfId="3" applyNumberFormat="1" applyFont="1" applyBorder="1"/>
    <xf numFmtId="9" fontId="0" fillId="0" borderId="14" xfId="1" applyFont="1" applyBorder="1"/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167" fontId="0" fillId="0" borderId="0" xfId="0" applyNumberFormat="1"/>
    <xf numFmtId="0" fontId="3" fillId="0" borderId="0" xfId="0" applyFont="1" applyBorder="1"/>
    <xf numFmtId="169" fontId="0" fillId="0" borderId="3" xfId="1" applyNumberFormat="1" applyFont="1" applyBorder="1"/>
    <xf numFmtId="0" fontId="3" fillId="0" borderId="3" xfId="0" applyFont="1" applyBorder="1" applyAlignment="1">
      <alignment horizontal="right"/>
    </xf>
    <xf numFmtId="0" fontId="8" fillId="2" borderId="24" xfId="0" applyFont="1" applyFill="1" applyBorder="1" applyAlignment="1">
      <alignment horizontal="center" vertical="center" wrapText="1"/>
    </xf>
    <xf numFmtId="9" fontId="0" fillId="0" borderId="0" xfId="1" applyFont="1"/>
    <xf numFmtId="10" fontId="0" fillId="0" borderId="0" xfId="1" applyNumberFormat="1" applyFont="1"/>
    <xf numFmtId="170" fontId="0" fillId="0" borderId="0" xfId="1" applyNumberFormat="1" applyFont="1"/>
    <xf numFmtId="0" fontId="8" fillId="2" borderId="25" xfId="0" applyFont="1" applyFill="1" applyBorder="1" applyAlignment="1">
      <alignment horizontal="center" vertical="center" wrapText="1"/>
    </xf>
    <xf numFmtId="3" fontId="0" fillId="0" borderId="0" xfId="0" applyNumberFormat="1"/>
    <xf numFmtId="164" fontId="0" fillId="0" borderId="0" xfId="2" applyFont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11" fillId="0" borderId="0" xfId="0" applyFont="1" applyAlignment="1">
      <alignment horizontal="center"/>
    </xf>
    <xf numFmtId="171" fontId="11" fillId="0" borderId="0" xfId="0" applyNumberFormat="1" applyFont="1" applyAlignment="1">
      <alignment horizontal="center"/>
    </xf>
    <xf numFmtId="0" fontId="12" fillId="0" borderId="0" xfId="0" applyFont="1" applyAlignment="1">
      <alignment horizontal="right"/>
    </xf>
    <xf numFmtId="0" fontId="13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2" fontId="0" fillId="3" borderId="5" xfId="0" applyNumberFormat="1" applyFill="1" applyBorder="1"/>
    <xf numFmtId="2" fontId="10" fillId="4" borderId="5" xfId="0" applyNumberFormat="1" applyFont="1" applyFill="1" applyBorder="1"/>
    <xf numFmtId="0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71" fontId="17" fillId="0" borderId="0" xfId="0" applyNumberFormat="1" applyFont="1" applyAlignment="1">
      <alignment horizontal="right"/>
    </xf>
    <xf numFmtId="0" fontId="14" fillId="0" borderId="0" xfId="0" applyNumberFormat="1" applyFont="1" applyAlignment="1">
      <alignment horizontal="right"/>
    </xf>
    <xf numFmtId="0" fontId="15" fillId="0" borderId="0" xfId="0" applyFont="1" applyAlignment="1">
      <alignment horizontal="center"/>
    </xf>
    <xf numFmtId="43" fontId="0" fillId="0" borderId="0" xfId="3" applyFont="1"/>
    <xf numFmtId="44" fontId="0" fillId="0" borderId="0" xfId="0" applyNumberFormat="1"/>
    <xf numFmtId="9" fontId="0" fillId="0" borderId="0" xfId="0" applyNumberFormat="1"/>
    <xf numFmtId="43" fontId="0" fillId="5" borderId="0" xfId="3" applyFont="1" applyFill="1"/>
    <xf numFmtId="164" fontId="0" fillId="5" borderId="0" xfId="0" applyNumberFormat="1" applyFill="1"/>
    <xf numFmtId="164" fontId="0" fillId="5" borderId="0" xfId="2" applyFont="1" applyFill="1"/>
    <xf numFmtId="0" fontId="8" fillId="6" borderId="0" xfId="0" applyFont="1" applyFill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43" fontId="0" fillId="9" borderId="0" xfId="3" applyFont="1" applyFill="1"/>
    <xf numFmtId="164" fontId="0" fillId="9" borderId="0" xfId="0" applyNumberFormat="1" applyFill="1"/>
    <xf numFmtId="164" fontId="0" fillId="9" borderId="0" xfId="2" applyFont="1" applyFill="1"/>
    <xf numFmtId="43" fontId="0" fillId="10" borderId="0" xfId="3" applyFont="1" applyFill="1"/>
    <xf numFmtId="164" fontId="0" fillId="10" borderId="0" xfId="0" applyNumberFormat="1" applyFill="1"/>
    <xf numFmtId="164" fontId="0" fillId="10" borderId="0" xfId="2" applyFont="1" applyFill="1"/>
    <xf numFmtId="169" fontId="0" fillId="0" borderId="3" xfId="0" applyNumberFormat="1" applyBorder="1"/>
    <xf numFmtId="9" fontId="0" fillId="0" borderId="3" xfId="0" applyNumberFormat="1" applyBorder="1"/>
    <xf numFmtId="0" fontId="3" fillId="11" borderId="3" xfId="0" applyFont="1" applyFill="1" applyBorder="1"/>
    <xf numFmtId="0" fontId="0" fillId="0" borderId="0" xfId="0" applyAlignment="1">
      <alignment wrapText="1"/>
    </xf>
    <xf numFmtId="0" fontId="3" fillId="12" borderId="0" xfId="0" applyFont="1" applyFill="1"/>
    <xf numFmtId="0" fontId="19" fillId="0" borderId="0" xfId="0" applyFont="1" applyAlignment="1">
      <alignment vertical="top" wrapText="1"/>
    </xf>
    <xf numFmtId="0" fontId="18" fillId="0" borderId="0" xfId="4" applyFill="1" applyAlignment="1">
      <alignment vertical="top" wrapText="1"/>
    </xf>
    <xf numFmtId="0" fontId="19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21" fillId="0" borderId="0" xfId="0" applyFont="1" applyAlignment="1">
      <alignment vertical="top"/>
    </xf>
    <xf numFmtId="10" fontId="21" fillId="0" borderId="0" xfId="0" applyNumberFormat="1" applyFont="1" applyAlignment="1">
      <alignment vertical="top"/>
    </xf>
    <xf numFmtId="0" fontId="0" fillId="0" borderId="0" xfId="0" applyAlignment="1">
      <alignment horizontal="center" vertical="center" wrapText="1"/>
    </xf>
    <xf numFmtId="0" fontId="3" fillId="11" borderId="0" xfId="0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0" fillId="0" borderId="0" xfId="0" applyAlignment="1">
      <alignment horizontal="center" wrapText="1"/>
    </xf>
  </cellXfs>
  <cellStyles count="5">
    <cellStyle name="Comma" xfId="3" builtinId="3"/>
    <cellStyle name="Currency" xfId="2" builtinId="4"/>
    <cellStyle name="Hyperlink" xfId="4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10.xml"/><Relationship Id="rId18" Type="http://schemas.openxmlformats.org/officeDocument/2006/relationships/styles" Target="styles.xml"/><Relationship Id="rId3" Type="http://schemas.openxmlformats.org/officeDocument/2006/relationships/chartsheet" Target="chartsheets/sheet2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8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12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7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Data'!$B$1</c:f>
              <c:strCache>
                <c:ptCount val="1"/>
                <c:pt idx="0">
                  <c:v>APPLE
NASDAQ: AAPL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Data'!$A$2:$A$255</c:f>
              <c:numCache>
                <c:formatCode>m/d/yyyy</c:formatCode>
                <c:ptCount val="254"/>
                <c:pt idx="0">
                  <c:v>43438</c:v>
                </c:pt>
                <c:pt idx="1">
                  <c:v>43440</c:v>
                </c:pt>
                <c:pt idx="2">
                  <c:v>43441</c:v>
                </c:pt>
                <c:pt idx="3">
                  <c:v>43444</c:v>
                </c:pt>
                <c:pt idx="4">
                  <c:v>43445</c:v>
                </c:pt>
                <c:pt idx="5">
                  <c:v>43446</c:v>
                </c:pt>
                <c:pt idx="6">
                  <c:v>43447</c:v>
                </c:pt>
                <c:pt idx="7">
                  <c:v>43448</c:v>
                </c:pt>
                <c:pt idx="8">
                  <c:v>43451</c:v>
                </c:pt>
                <c:pt idx="9">
                  <c:v>43452</c:v>
                </c:pt>
                <c:pt idx="10">
                  <c:v>43453</c:v>
                </c:pt>
                <c:pt idx="11">
                  <c:v>43454</c:v>
                </c:pt>
                <c:pt idx="12">
                  <c:v>43455</c:v>
                </c:pt>
                <c:pt idx="13">
                  <c:v>43458</c:v>
                </c:pt>
                <c:pt idx="14">
                  <c:v>43460</c:v>
                </c:pt>
                <c:pt idx="15">
                  <c:v>43461</c:v>
                </c:pt>
                <c:pt idx="16">
                  <c:v>43462</c:v>
                </c:pt>
                <c:pt idx="17">
                  <c:v>43465</c:v>
                </c:pt>
                <c:pt idx="18">
                  <c:v>43467</c:v>
                </c:pt>
                <c:pt idx="19">
                  <c:v>43468</c:v>
                </c:pt>
                <c:pt idx="20">
                  <c:v>43469</c:v>
                </c:pt>
                <c:pt idx="21">
                  <c:v>43472</c:v>
                </c:pt>
                <c:pt idx="22">
                  <c:v>43473</c:v>
                </c:pt>
                <c:pt idx="23">
                  <c:v>43474</c:v>
                </c:pt>
                <c:pt idx="24">
                  <c:v>43475</c:v>
                </c:pt>
                <c:pt idx="25">
                  <c:v>43476</c:v>
                </c:pt>
                <c:pt idx="26">
                  <c:v>43479</c:v>
                </c:pt>
                <c:pt idx="27">
                  <c:v>43480</c:v>
                </c:pt>
                <c:pt idx="28">
                  <c:v>43481</c:v>
                </c:pt>
                <c:pt idx="29">
                  <c:v>43482</c:v>
                </c:pt>
                <c:pt idx="30">
                  <c:v>43483</c:v>
                </c:pt>
                <c:pt idx="31">
                  <c:v>43487</c:v>
                </c:pt>
                <c:pt idx="32">
                  <c:v>43488</c:v>
                </c:pt>
                <c:pt idx="33">
                  <c:v>43489</c:v>
                </c:pt>
                <c:pt idx="34">
                  <c:v>43490</c:v>
                </c:pt>
                <c:pt idx="35">
                  <c:v>43493</c:v>
                </c:pt>
                <c:pt idx="36">
                  <c:v>43494</c:v>
                </c:pt>
                <c:pt idx="37">
                  <c:v>43495</c:v>
                </c:pt>
                <c:pt idx="38">
                  <c:v>43496</c:v>
                </c:pt>
                <c:pt idx="39">
                  <c:v>43497</c:v>
                </c:pt>
                <c:pt idx="40">
                  <c:v>43500</c:v>
                </c:pt>
                <c:pt idx="41">
                  <c:v>43501</c:v>
                </c:pt>
                <c:pt idx="42">
                  <c:v>43502</c:v>
                </c:pt>
                <c:pt idx="43">
                  <c:v>43503</c:v>
                </c:pt>
                <c:pt idx="44">
                  <c:v>43504</c:v>
                </c:pt>
                <c:pt idx="45">
                  <c:v>43507</c:v>
                </c:pt>
                <c:pt idx="46">
                  <c:v>43508</c:v>
                </c:pt>
                <c:pt idx="47">
                  <c:v>43509</c:v>
                </c:pt>
                <c:pt idx="48">
                  <c:v>43510</c:v>
                </c:pt>
                <c:pt idx="49">
                  <c:v>43511</c:v>
                </c:pt>
                <c:pt idx="50">
                  <c:v>43515</c:v>
                </c:pt>
                <c:pt idx="51">
                  <c:v>43516</c:v>
                </c:pt>
                <c:pt idx="52">
                  <c:v>43517</c:v>
                </c:pt>
                <c:pt idx="53">
                  <c:v>43518</c:v>
                </c:pt>
                <c:pt idx="54">
                  <c:v>43521</c:v>
                </c:pt>
                <c:pt idx="55">
                  <c:v>43522</c:v>
                </c:pt>
                <c:pt idx="56">
                  <c:v>43523</c:v>
                </c:pt>
                <c:pt idx="57">
                  <c:v>43524</c:v>
                </c:pt>
                <c:pt idx="58">
                  <c:v>43525</c:v>
                </c:pt>
                <c:pt idx="59">
                  <c:v>43528</c:v>
                </c:pt>
                <c:pt idx="60">
                  <c:v>43529</c:v>
                </c:pt>
                <c:pt idx="61">
                  <c:v>43530</c:v>
                </c:pt>
                <c:pt idx="62">
                  <c:v>43531</c:v>
                </c:pt>
                <c:pt idx="63">
                  <c:v>43532</c:v>
                </c:pt>
                <c:pt idx="64">
                  <c:v>43535</c:v>
                </c:pt>
                <c:pt idx="65">
                  <c:v>43536</c:v>
                </c:pt>
                <c:pt idx="66">
                  <c:v>43537</c:v>
                </c:pt>
                <c:pt idx="67">
                  <c:v>43538</c:v>
                </c:pt>
                <c:pt idx="68">
                  <c:v>43539</c:v>
                </c:pt>
                <c:pt idx="69">
                  <c:v>43542</c:v>
                </c:pt>
                <c:pt idx="70">
                  <c:v>43543</c:v>
                </c:pt>
                <c:pt idx="71">
                  <c:v>43544</c:v>
                </c:pt>
                <c:pt idx="72">
                  <c:v>43545</c:v>
                </c:pt>
                <c:pt idx="73">
                  <c:v>43546</c:v>
                </c:pt>
                <c:pt idx="74">
                  <c:v>43549</c:v>
                </c:pt>
                <c:pt idx="75">
                  <c:v>43550</c:v>
                </c:pt>
                <c:pt idx="76">
                  <c:v>43551</c:v>
                </c:pt>
                <c:pt idx="77">
                  <c:v>43552</c:v>
                </c:pt>
                <c:pt idx="78">
                  <c:v>43553</c:v>
                </c:pt>
                <c:pt idx="79">
                  <c:v>43556</c:v>
                </c:pt>
                <c:pt idx="80">
                  <c:v>43557</c:v>
                </c:pt>
                <c:pt idx="81">
                  <c:v>43558</c:v>
                </c:pt>
                <c:pt idx="82">
                  <c:v>43559</c:v>
                </c:pt>
                <c:pt idx="83">
                  <c:v>43560</c:v>
                </c:pt>
                <c:pt idx="84">
                  <c:v>43563</c:v>
                </c:pt>
                <c:pt idx="85">
                  <c:v>43564</c:v>
                </c:pt>
                <c:pt idx="86">
                  <c:v>43565</c:v>
                </c:pt>
                <c:pt idx="87">
                  <c:v>43566</c:v>
                </c:pt>
                <c:pt idx="88">
                  <c:v>43567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43577</c:v>
                </c:pt>
                <c:pt idx="94">
                  <c:v>43578</c:v>
                </c:pt>
                <c:pt idx="95">
                  <c:v>43579</c:v>
                </c:pt>
                <c:pt idx="96">
                  <c:v>43580</c:v>
                </c:pt>
                <c:pt idx="97">
                  <c:v>43581</c:v>
                </c:pt>
                <c:pt idx="98">
                  <c:v>43584</c:v>
                </c:pt>
                <c:pt idx="99">
                  <c:v>43585</c:v>
                </c:pt>
                <c:pt idx="100">
                  <c:v>43586</c:v>
                </c:pt>
                <c:pt idx="101">
                  <c:v>43587</c:v>
                </c:pt>
                <c:pt idx="102">
                  <c:v>43588</c:v>
                </c:pt>
                <c:pt idx="103">
                  <c:v>43591</c:v>
                </c:pt>
                <c:pt idx="104">
                  <c:v>43592</c:v>
                </c:pt>
                <c:pt idx="105">
                  <c:v>43593</c:v>
                </c:pt>
                <c:pt idx="106">
                  <c:v>43594</c:v>
                </c:pt>
                <c:pt idx="107">
                  <c:v>43595</c:v>
                </c:pt>
                <c:pt idx="108">
                  <c:v>43598</c:v>
                </c:pt>
                <c:pt idx="109">
                  <c:v>43599</c:v>
                </c:pt>
                <c:pt idx="110">
                  <c:v>43600</c:v>
                </c:pt>
                <c:pt idx="111">
                  <c:v>43601</c:v>
                </c:pt>
                <c:pt idx="112">
                  <c:v>43602</c:v>
                </c:pt>
                <c:pt idx="113">
                  <c:v>43605</c:v>
                </c:pt>
                <c:pt idx="114">
                  <c:v>43606</c:v>
                </c:pt>
                <c:pt idx="115">
                  <c:v>43607</c:v>
                </c:pt>
                <c:pt idx="116">
                  <c:v>43608</c:v>
                </c:pt>
                <c:pt idx="117">
                  <c:v>43609</c:v>
                </c:pt>
                <c:pt idx="118">
                  <c:v>43613</c:v>
                </c:pt>
                <c:pt idx="119">
                  <c:v>43614</c:v>
                </c:pt>
                <c:pt idx="120">
                  <c:v>43615</c:v>
                </c:pt>
                <c:pt idx="121">
                  <c:v>43616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43626</c:v>
                </c:pt>
                <c:pt idx="128">
                  <c:v>43627</c:v>
                </c:pt>
                <c:pt idx="129">
                  <c:v>43628</c:v>
                </c:pt>
                <c:pt idx="130">
                  <c:v>43629</c:v>
                </c:pt>
                <c:pt idx="131">
                  <c:v>43630</c:v>
                </c:pt>
                <c:pt idx="132">
                  <c:v>43633</c:v>
                </c:pt>
                <c:pt idx="133">
                  <c:v>43634</c:v>
                </c:pt>
                <c:pt idx="134">
                  <c:v>43635</c:v>
                </c:pt>
                <c:pt idx="135">
                  <c:v>43636</c:v>
                </c:pt>
                <c:pt idx="136">
                  <c:v>43637</c:v>
                </c:pt>
                <c:pt idx="137">
                  <c:v>43640</c:v>
                </c:pt>
                <c:pt idx="138">
                  <c:v>43641</c:v>
                </c:pt>
                <c:pt idx="139">
                  <c:v>43642</c:v>
                </c:pt>
                <c:pt idx="140">
                  <c:v>43643</c:v>
                </c:pt>
                <c:pt idx="141">
                  <c:v>43644</c:v>
                </c:pt>
                <c:pt idx="142">
                  <c:v>43647</c:v>
                </c:pt>
                <c:pt idx="143">
                  <c:v>43648</c:v>
                </c:pt>
                <c:pt idx="144">
                  <c:v>43649</c:v>
                </c:pt>
                <c:pt idx="145">
                  <c:v>43651</c:v>
                </c:pt>
                <c:pt idx="146">
                  <c:v>43654</c:v>
                </c:pt>
                <c:pt idx="147">
                  <c:v>43655</c:v>
                </c:pt>
                <c:pt idx="148">
                  <c:v>43656</c:v>
                </c:pt>
                <c:pt idx="149">
                  <c:v>43657</c:v>
                </c:pt>
                <c:pt idx="150">
                  <c:v>43658</c:v>
                </c:pt>
                <c:pt idx="151">
                  <c:v>43661</c:v>
                </c:pt>
                <c:pt idx="152">
                  <c:v>43662</c:v>
                </c:pt>
                <c:pt idx="153">
                  <c:v>43663</c:v>
                </c:pt>
                <c:pt idx="154">
                  <c:v>43664</c:v>
                </c:pt>
                <c:pt idx="155">
                  <c:v>43665</c:v>
                </c:pt>
                <c:pt idx="156">
                  <c:v>43668</c:v>
                </c:pt>
                <c:pt idx="157">
                  <c:v>43669</c:v>
                </c:pt>
                <c:pt idx="158">
                  <c:v>43670</c:v>
                </c:pt>
                <c:pt idx="159">
                  <c:v>43671</c:v>
                </c:pt>
                <c:pt idx="160">
                  <c:v>43672</c:v>
                </c:pt>
                <c:pt idx="161">
                  <c:v>43675</c:v>
                </c:pt>
                <c:pt idx="162">
                  <c:v>43676</c:v>
                </c:pt>
                <c:pt idx="163">
                  <c:v>43677</c:v>
                </c:pt>
                <c:pt idx="164">
                  <c:v>43678</c:v>
                </c:pt>
                <c:pt idx="165">
                  <c:v>43679</c:v>
                </c:pt>
                <c:pt idx="166">
                  <c:v>43682</c:v>
                </c:pt>
                <c:pt idx="167">
                  <c:v>43683</c:v>
                </c:pt>
                <c:pt idx="168">
                  <c:v>43684</c:v>
                </c:pt>
                <c:pt idx="169">
                  <c:v>43685</c:v>
                </c:pt>
                <c:pt idx="170">
                  <c:v>43686</c:v>
                </c:pt>
                <c:pt idx="171">
                  <c:v>43689</c:v>
                </c:pt>
                <c:pt idx="172">
                  <c:v>43690</c:v>
                </c:pt>
                <c:pt idx="173">
                  <c:v>43691</c:v>
                </c:pt>
                <c:pt idx="174">
                  <c:v>43692</c:v>
                </c:pt>
                <c:pt idx="175">
                  <c:v>43693</c:v>
                </c:pt>
                <c:pt idx="176">
                  <c:v>43696</c:v>
                </c:pt>
                <c:pt idx="177">
                  <c:v>43697</c:v>
                </c:pt>
                <c:pt idx="178">
                  <c:v>43698</c:v>
                </c:pt>
                <c:pt idx="179">
                  <c:v>43699</c:v>
                </c:pt>
                <c:pt idx="180">
                  <c:v>43700</c:v>
                </c:pt>
                <c:pt idx="181">
                  <c:v>43703</c:v>
                </c:pt>
                <c:pt idx="182">
                  <c:v>43704</c:v>
                </c:pt>
                <c:pt idx="183">
                  <c:v>43705</c:v>
                </c:pt>
                <c:pt idx="184">
                  <c:v>43706</c:v>
                </c:pt>
                <c:pt idx="185">
                  <c:v>43707</c:v>
                </c:pt>
                <c:pt idx="186">
                  <c:v>43711</c:v>
                </c:pt>
                <c:pt idx="187">
                  <c:v>43712</c:v>
                </c:pt>
                <c:pt idx="188">
                  <c:v>43713</c:v>
                </c:pt>
                <c:pt idx="189">
                  <c:v>43714</c:v>
                </c:pt>
                <c:pt idx="190">
                  <c:v>43717</c:v>
                </c:pt>
                <c:pt idx="191">
                  <c:v>43718</c:v>
                </c:pt>
                <c:pt idx="192">
                  <c:v>43719</c:v>
                </c:pt>
                <c:pt idx="193">
                  <c:v>43720</c:v>
                </c:pt>
                <c:pt idx="194">
                  <c:v>43721</c:v>
                </c:pt>
                <c:pt idx="195">
                  <c:v>43724</c:v>
                </c:pt>
                <c:pt idx="196">
                  <c:v>43725</c:v>
                </c:pt>
                <c:pt idx="197">
                  <c:v>43726</c:v>
                </c:pt>
                <c:pt idx="198">
                  <c:v>43727</c:v>
                </c:pt>
                <c:pt idx="199">
                  <c:v>43728</c:v>
                </c:pt>
                <c:pt idx="200">
                  <c:v>43731</c:v>
                </c:pt>
                <c:pt idx="201">
                  <c:v>43732</c:v>
                </c:pt>
                <c:pt idx="202">
                  <c:v>43733</c:v>
                </c:pt>
                <c:pt idx="203">
                  <c:v>43734</c:v>
                </c:pt>
                <c:pt idx="204">
                  <c:v>43735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43745</c:v>
                </c:pt>
                <c:pt idx="211">
                  <c:v>43746</c:v>
                </c:pt>
                <c:pt idx="212">
                  <c:v>43747</c:v>
                </c:pt>
                <c:pt idx="213">
                  <c:v>43748</c:v>
                </c:pt>
                <c:pt idx="214">
                  <c:v>43749</c:v>
                </c:pt>
                <c:pt idx="215">
                  <c:v>43752</c:v>
                </c:pt>
                <c:pt idx="216">
                  <c:v>43753</c:v>
                </c:pt>
                <c:pt idx="217">
                  <c:v>43754</c:v>
                </c:pt>
                <c:pt idx="218">
                  <c:v>43755</c:v>
                </c:pt>
                <c:pt idx="219">
                  <c:v>43756</c:v>
                </c:pt>
                <c:pt idx="220">
                  <c:v>43759</c:v>
                </c:pt>
                <c:pt idx="221">
                  <c:v>43760</c:v>
                </c:pt>
                <c:pt idx="222">
                  <c:v>43761</c:v>
                </c:pt>
                <c:pt idx="223">
                  <c:v>43762</c:v>
                </c:pt>
                <c:pt idx="224">
                  <c:v>43763</c:v>
                </c:pt>
                <c:pt idx="225">
                  <c:v>43766</c:v>
                </c:pt>
                <c:pt idx="226">
                  <c:v>43767</c:v>
                </c:pt>
                <c:pt idx="227">
                  <c:v>43768</c:v>
                </c:pt>
                <c:pt idx="228">
                  <c:v>43769</c:v>
                </c:pt>
                <c:pt idx="229">
                  <c:v>43770</c:v>
                </c:pt>
                <c:pt idx="230">
                  <c:v>43773</c:v>
                </c:pt>
                <c:pt idx="231">
                  <c:v>43774</c:v>
                </c:pt>
                <c:pt idx="232">
                  <c:v>43775</c:v>
                </c:pt>
                <c:pt idx="233">
                  <c:v>43776</c:v>
                </c:pt>
                <c:pt idx="234">
                  <c:v>43777</c:v>
                </c:pt>
                <c:pt idx="235">
                  <c:v>43780</c:v>
                </c:pt>
                <c:pt idx="236">
                  <c:v>43781</c:v>
                </c:pt>
                <c:pt idx="237">
                  <c:v>43782</c:v>
                </c:pt>
                <c:pt idx="238">
                  <c:v>43783</c:v>
                </c:pt>
                <c:pt idx="239">
                  <c:v>43784</c:v>
                </c:pt>
                <c:pt idx="240">
                  <c:v>43787</c:v>
                </c:pt>
                <c:pt idx="241">
                  <c:v>43788</c:v>
                </c:pt>
                <c:pt idx="242">
                  <c:v>43789</c:v>
                </c:pt>
                <c:pt idx="243">
                  <c:v>43790</c:v>
                </c:pt>
                <c:pt idx="244">
                  <c:v>43791</c:v>
                </c:pt>
                <c:pt idx="245">
                  <c:v>43794</c:v>
                </c:pt>
                <c:pt idx="246">
                  <c:v>43795</c:v>
                </c:pt>
                <c:pt idx="247">
                  <c:v>43796</c:v>
                </c:pt>
                <c:pt idx="248">
                  <c:v>43798</c:v>
                </c:pt>
                <c:pt idx="249">
                  <c:v>43801</c:v>
                </c:pt>
                <c:pt idx="250">
                  <c:v>43802</c:v>
                </c:pt>
                <c:pt idx="251">
                  <c:v>43803</c:v>
                </c:pt>
                <c:pt idx="252">
                  <c:v>43804</c:v>
                </c:pt>
                <c:pt idx="253">
                  <c:v>43805</c:v>
                </c:pt>
              </c:numCache>
            </c:numRef>
          </c:cat>
          <c:val>
            <c:numRef>
              <c:f>'Raw Data'!$B$2:$B$255</c:f>
              <c:numCache>
                <c:formatCode>0.00</c:formatCode>
                <c:ptCount val="254"/>
                <c:pt idx="0">
                  <c:v>174.07453899999999</c:v>
                </c:pt>
                <c:pt idx="1">
                  <c:v>172.13368199999999</c:v>
                </c:pt>
                <c:pt idx="2">
                  <c:v>165.995926</c:v>
                </c:pt>
                <c:pt idx="3">
                  <c:v>167.08947800000001</c:v>
                </c:pt>
                <c:pt idx="4">
                  <c:v>166.13385</c:v>
                </c:pt>
                <c:pt idx="5">
                  <c:v>166.596878</c:v>
                </c:pt>
                <c:pt idx="6">
                  <c:v>168.419479</c:v>
                </c:pt>
                <c:pt idx="7">
                  <c:v>163.03045700000001</c:v>
                </c:pt>
                <c:pt idx="8">
                  <c:v>161.51326</c:v>
                </c:pt>
                <c:pt idx="9">
                  <c:v>163.61174</c:v>
                </c:pt>
                <c:pt idx="10">
                  <c:v>158.508408</c:v>
                </c:pt>
                <c:pt idx="11">
                  <c:v>154.508499</c:v>
                </c:pt>
                <c:pt idx="12">
                  <c:v>148.498795</c:v>
                </c:pt>
                <c:pt idx="13">
                  <c:v>144.65654000000001</c:v>
                </c:pt>
                <c:pt idx="14">
                  <c:v>154.84347500000001</c:v>
                </c:pt>
                <c:pt idx="15">
                  <c:v>153.838562</c:v>
                </c:pt>
                <c:pt idx="16">
                  <c:v>153.91738900000001</c:v>
                </c:pt>
                <c:pt idx="17">
                  <c:v>155.405045</c:v>
                </c:pt>
                <c:pt idx="18">
                  <c:v>155.582367</c:v>
                </c:pt>
                <c:pt idx="19">
                  <c:v>140.08521999999999</c:v>
                </c:pt>
                <c:pt idx="20">
                  <c:v>146.06535299999999</c:v>
                </c:pt>
                <c:pt idx="21">
                  <c:v>145.74026499999999</c:v>
                </c:pt>
                <c:pt idx="22">
                  <c:v>148.51850899999999</c:v>
                </c:pt>
                <c:pt idx="23">
                  <c:v>151.040604</c:v>
                </c:pt>
                <c:pt idx="24">
                  <c:v>151.52337600000001</c:v>
                </c:pt>
                <c:pt idx="25">
                  <c:v>150.035706</c:v>
                </c:pt>
                <c:pt idx="26">
                  <c:v>147.77960200000001</c:v>
                </c:pt>
                <c:pt idx="27">
                  <c:v>150.804169</c:v>
                </c:pt>
                <c:pt idx="28">
                  <c:v>152.64648399999999</c:v>
                </c:pt>
                <c:pt idx="29">
                  <c:v>153.55287200000001</c:v>
                </c:pt>
                <c:pt idx="30">
                  <c:v>154.49865700000001</c:v>
                </c:pt>
                <c:pt idx="31">
                  <c:v>151.030777</c:v>
                </c:pt>
                <c:pt idx="32">
                  <c:v>151.64158599999999</c:v>
                </c:pt>
                <c:pt idx="33">
                  <c:v>150.43963600000001</c:v>
                </c:pt>
                <c:pt idx="34">
                  <c:v>155.424744</c:v>
                </c:pt>
                <c:pt idx="35">
                  <c:v>153.98635899999999</c:v>
                </c:pt>
                <c:pt idx="36">
                  <c:v>152.39032</c:v>
                </c:pt>
                <c:pt idx="37">
                  <c:v>162.803864</c:v>
                </c:pt>
                <c:pt idx="38">
                  <c:v>163.97624200000001</c:v>
                </c:pt>
                <c:pt idx="39">
                  <c:v>164.055069</c:v>
                </c:pt>
                <c:pt idx="40">
                  <c:v>168.71504200000001</c:v>
                </c:pt>
                <c:pt idx="41">
                  <c:v>171.601685</c:v>
                </c:pt>
                <c:pt idx="42">
                  <c:v>171.660797</c:v>
                </c:pt>
                <c:pt idx="43">
                  <c:v>168.40965299999999</c:v>
                </c:pt>
                <c:pt idx="44">
                  <c:v>168.607529</c:v>
                </c:pt>
                <c:pt idx="45">
                  <c:v>167.637878</c:v>
                </c:pt>
                <c:pt idx="46">
                  <c:v>169.08244300000001</c:v>
                </c:pt>
                <c:pt idx="47">
                  <c:v>168.37994399999999</c:v>
                </c:pt>
                <c:pt idx="48">
                  <c:v>168.99340799999999</c:v>
                </c:pt>
                <c:pt idx="49">
                  <c:v>168.61743200000001</c:v>
                </c:pt>
                <c:pt idx="50">
                  <c:v>169.12200899999999</c:v>
                </c:pt>
                <c:pt idx="51">
                  <c:v>170.21038799999999</c:v>
                </c:pt>
                <c:pt idx="52">
                  <c:v>169.25065599999999</c:v>
                </c:pt>
                <c:pt idx="53">
                  <c:v>171.14044200000001</c:v>
                </c:pt>
                <c:pt idx="54">
                  <c:v>172.38711499999999</c:v>
                </c:pt>
                <c:pt idx="55">
                  <c:v>172.486053</c:v>
                </c:pt>
                <c:pt idx="56">
                  <c:v>173.02034</c:v>
                </c:pt>
                <c:pt idx="57">
                  <c:v>171.31854200000001</c:v>
                </c:pt>
                <c:pt idx="58">
                  <c:v>173.11927800000001</c:v>
                </c:pt>
                <c:pt idx="59">
                  <c:v>173.98999000000001</c:v>
                </c:pt>
                <c:pt idx="60">
                  <c:v>173.67337000000001</c:v>
                </c:pt>
                <c:pt idx="61">
                  <c:v>172.674057</c:v>
                </c:pt>
                <c:pt idx="62">
                  <c:v>170.67541499999999</c:v>
                </c:pt>
                <c:pt idx="63">
                  <c:v>171.081085</c:v>
                </c:pt>
                <c:pt idx="64">
                  <c:v>177.00770600000001</c:v>
                </c:pt>
                <c:pt idx="65">
                  <c:v>178.996475</c:v>
                </c:pt>
                <c:pt idx="66">
                  <c:v>179.787994</c:v>
                </c:pt>
                <c:pt idx="67">
                  <c:v>181.786621</c:v>
                </c:pt>
                <c:pt idx="68">
                  <c:v>184.15133700000001</c:v>
                </c:pt>
                <c:pt idx="69">
                  <c:v>186.03126499999999</c:v>
                </c:pt>
                <c:pt idx="70">
                  <c:v>184.55702199999999</c:v>
                </c:pt>
                <c:pt idx="71">
                  <c:v>186.16978499999999</c:v>
                </c:pt>
                <c:pt idx="72">
                  <c:v>193.02645899999999</c:v>
                </c:pt>
                <c:pt idx="73">
                  <c:v>189.02920499999999</c:v>
                </c:pt>
                <c:pt idx="74">
                  <c:v>186.74363700000001</c:v>
                </c:pt>
                <c:pt idx="75">
                  <c:v>184.814255</c:v>
                </c:pt>
                <c:pt idx="76">
                  <c:v>186.47648599999999</c:v>
                </c:pt>
                <c:pt idx="77">
                  <c:v>186.72384600000001</c:v>
                </c:pt>
                <c:pt idx="78">
                  <c:v>187.940842</c:v>
                </c:pt>
                <c:pt idx="79">
                  <c:v>189.217209</c:v>
                </c:pt>
                <c:pt idx="80">
                  <c:v>191.967804</c:v>
                </c:pt>
                <c:pt idx="81">
                  <c:v>193.283737</c:v>
                </c:pt>
                <c:pt idx="82">
                  <c:v>193.62011699999999</c:v>
                </c:pt>
                <c:pt idx="83">
                  <c:v>194.91625999999999</c:v>
                </c:pt>
                <c:pt idx="84">
                  <c:v>197.983475</c:v>
                </c:pt>
                <c:pt idx="85">
                  <c:v>197.38983200000001</c:v>
                </c:pt>
                <c:pt idx="86">
                  <c:v>198.49797100000001</c:v>
                </c:pt>
                <c:pt idx="87">
                  <c:v>196.845642</c:v>
                </c:pt>
                <c:pt idx="88">
                  <c:v>196.76649499999999</c:v>
                </c:pt>
                <c:pt idx="89">
                  <c:v>197.122681</c:v>
                </c:pt>
                <c:pt idx="90">
                  <c:v>197.142471</c:v>
                </c:pt>
                <c:pt idx="91">
                  <c:v>200.98144500000001</c:v>
                </c:pt>
                <c:pt idx="92">
                  <c:v>201.70372</c:v>
                </c:pt>
                <c:pt idx="93">
                  <c:v>202.36663799999999</c:v>
                </c:pt>
                <c:pt idx="94">
                  <c:v>205.285416</c:v>
                </c:pt>
                <c:pt idx="95">
                  <c:v>204.96881099999999</c:v>
                </c:pt>
                <c:pt idx="96">
                  <c:v>203.10870399999999</c:v>
                </c:pt>
                <c:pt idx="97">
                  <c:v>202.13906900000001</c:v>
                </c:pt>
                <c:pt idx="98">
                  <c:v>202.445786</c:v>
                </c:pt>
                <c:pt idx="99">
                  <c:v>198.54745500000001</c:v>
                </c:pt>
                <c:pt idx="100">
                  <c:v>208.293274</c:v>
                </c:pt>
                <c:pt idx="101">
                  <c:v>206.937759</c:v>
                </c:pt>
                <c:pt idx="102">
                  <c:v>209.51026899999999</c:v>
                </c:pt>
                <c:pt idx="103">
                  <c:v>206.274857</c:v>
                </c:pt>
                <c:pt idx="104">
                  <c:v>200.714294</c:v>
                </c:pt>
                <c:pt idx="105">
                  <c:v>200.75386</c:v>
                </c:pt>
                <c:pt idx="106">
                  <c:v>198.596924</c:v>
                </c:pt>
                <c:pt idx="107">
                  <c:v>195.84567300000001</c:v>
                </c:pt>
                <c:pt idx="108">
                  <c:v>184.46324200000001</c:v>
                </c:pt>
                <c:pt idx="109">
                  <c:v>187.383331</c:v>
                </c:pt>
                <c:pt idx="110">
                  <c:v>189.62803600000001</c:v>
                </c:pt>
                <c:pt idx="111">
                  <c:v>188.79373200000001</c:v>
                </c:pt>
                <c:pt idx="112">
                  <c:v>187.72103899999999</c:v>
                </c:pt>
                <c:pt idx="113">
                  <c:v>181.85102800000001</c:v>
                </c:pt>
                <c:pt idx="114">
                  <c:v>185.33727999999999</c:v>
                </c:pt>
                <c:pt idx="115">
                  <c:v>181.54312100000001</c:v>
                </c:pt>
                <c:pt idx="116">
                  <c:v>178.444244</c:v>
                </c:pt>
                <c:pt idx="117">
                  <c:v>177.75891100000001</c:v>
                </c:pt>
                <c:pt idx="118">
                  <c:v>177.023911</c:v>
                </c:pt>
                <c:pt idx="119">
                  <c:v>176.17965699999999</c:v>
                </c:pt>
                <c:pt idx="120">
                  <c:v>177.093445</c:v>
                </c:pt>
                <c:pt idx="121">
                  <c:v>173.8853</c:v>
                </c:pt>
                <c:pt idx="122">
                  <c:v>172.127274</c:v>
                </c:pt>
                <c:pt idx="123">
                  <c:v>178.42437699999999</c:v>
                </c:pt>
                <c:pt idx="124">
                  <c:v>181.304733</c:v>
                </c:pt>
                <c:pt idx="125">
                  <c:v>183.96661399999999</c:v>
                </c:pt>
                <c:pt idx="126">
                  <c:v>188.86325099999999</c:v>
                </c:pt>
                <c:pt idx="127">
                  <c:v>191.27681000000001</c:v>
                </c:pt>
                <c:pt idx="128">
                  <c:v>193.491714</c:v>
                </c:pt>
                <c:pt idx="129">
                  <c:v>192.87591599999999</c:v>
                </c:pt>
                <c:pt idx="130">
                  <c:v>192.83616599999999</c:v>
                </c:pt>
                <c:pt idx="131">
                  <c:v>191.43573000000001</c:v>
                </c:pt>
                <c:pt idx="132">
                  <c:v>192.57794200000001</c:v>
                </c:pt>
                <c:pt idx="133">
                  <c:v>197.10708600000001</c:v>
                </c:pt>
                <c:pt idx="134">
                  <c:v>196.53100599999999</c:v>
                </c:pt>
                <c:pt idx="135">
                  <c:v>198.11024499999999</c:v>
                </c:pt>
                <c:pt idx="136">
                  <c:v>197.434845</c:v>
                </c:pt>
                <c:pt idx="137">
                  <c:v>197.23620600000001</c:v>
                </c:pt>
                <c:pt idx="138">
                  <c:v>194.24658199999999</c:v>
                </c:pt>
                <c:pt idx="139">
                  <c:v>198.44795199999999</c:v>
                </c:pt>
                <c:pt idx="140">
                  <c:v>198.38836699999999</c:v>
                </c:pt>
                <c:pt idx="141">
                  <c:v>196.580658</c:v>
                </c:pt>
                <c:pt idx="142">
                  <c:v>200.18611100000001</c:v>
                </c:pt>
                <c:pt idx="143">
                  <c:v>201.35810900000001</c:v>
                </c:pt>
                <c:pt idx="144">
                  <c:v>203.026749</c:v>
                </c:pt>
                <c:pt idx="145">
                  <c:v>202.847961</c:v>
                </c:pt>
                <c:pt idx="146">
                  <c:v>198.66645800000001</c:v>
                </c:pt>
                <c:pt idx="147">
                  <c:v>199.87822</c:v>
                </c:pt>
                <c:pt idx="148">
                  <c:v>201.854736</c:v>
                </c:pt>
                <c:pt idx="149">
                  <c:v>200.38475</c:v>
                </c:pt>
                <c:pt idx="150">
                  <c:v>201.924271</c:v>
                </c:pt>
                <c:pt idx="151">
                  <c:v>203.82135</c:v>
                </c:pt>
                <c:pt idx="152">
                  <c:v>203.11613500000001</c:v>
                </c:pt>
                <c:pt idx="153">
                  <c:v>201.97392300000001</c:v>
                </c:pt>
                <c:pt idx="154">
                  <c:v>204.26829499999999</c:v>
                </c:pt>
                <c:pt idx="155">
                  <c:v>201.21906999999999</c:v>
                </c:pt>
                <c:pt idx="156">
                  <c:v>205.817734</c:v>
                </c:pt>
                <c:pt idx="157">
                  <c:v>207.42675800000001</c:v>
                </c:pt>
                <c:pt idx="158">
                  <c:v>207.257935</c:v>
                </c:pt>
                <c:pt idx="159">
                  <c:v>205.61909499999999</c:v>
                </c:pt>
                <c:pt idx="160">
                  <c:v>206.33421300000001</c:v>
                </c:pt>
                <c:pt idx="161">
                  <c:v>208.261078</c:v>
                </c:pt>
                <c:pt idx="162">
                  <c:v>207.36717200000001</c:v>
                </c:pt>
                <c:pt idx="163">
                  <c:v>211.59835799999999</c:v>
                </c:pt>
                <c:pt idx="164">
                  <c:v>207.019531</c:v>
                </c:pt>
                <c:pt idx="165">
                  <c:v>202.63938899999999</c:v>
                </c:pt>
                <c:pt idx="166">
                  <c:v>192.03164699999999</c:v>
                </c:pt>
                <c:pt idx="167">
                  <c:v>195.66688500000001</c:v>
                </c:pt>
                <c:pt idx="168">
                  <c:v>197.693085</c:v>
                </c:pt>
                <c:pt idx="169">
                  <c:v>202.05337499999999</c:v>
                </c:pt>
                <c:pt idx="170">
                  <c:v>200.38838200000001</c:v>
                </c:pt>
                <c:pt idx="171">
                  <c:v>199.879898</c:v>
                </c:pt>
                <c:pt idx="172">
                  <c:v>208.34449799999999</c:v>
                </c:pt>
                <c:pt idx="173">
                  <c:v>202.143112</c:v>
                </c:pt>
                <c:pt idx="174">
                  <c:v>201.13613900000001</c:v>
                </c:pt>
                <c:pt idx="175">
                  <c:v>205.88188199999999</c:v>
                </c:pt>
                <c:pt idx="176">
                  <c:v>209.72036700000001</c:v>
                </c:pt>
                <c:pt idx="177">
                  <c:v>209.73033100000001</c:v>
                </c:pt>
                <c:pt idx="178">
                  <c:v>212.00351000000001</c:v>
                </c:pt>
                <c:pt idx="179">
                  <c:v>211.824051</c:v>
                </c:pt>
                <c:pt idx="180">
                  <c:v>202.033447</c:v>
                </c:pt>
                <c:pt idx="181">
                  <c:v>205.87191799999999</c:v>
                </c:pt>
                <c:pt idx="182">
                  <c:v>203.548889</c:v>
                </c:pt>
                <c:pt idx="183">
                  <c:v>204.914795</c:v>
                </c:pt>
                <c:pt idx="184">
                  <c:v>208.38436899999999</c:v>
                </c:pt>
                <c:pt idx="185">
                  <c:v>208.11518899999999</c:v>
                </c:pt>
                <c:pt idx="186">
                  <c:v>205.08427399999999</c:v>
                </c:pt>
                <c:pt idx="187">
                  <c:v>208.56384299999999</c:v>
                </c:pt>
                <c:pt idx="188">
                  <c:v>212.64158599999999</c:v>
                </c:pt>
                <c:pt idx="189">
                  <c:v>212.62164300000001</c:v>
                </c:pt>
                <c:pt idx="190">
                  <c:v>213.528931</c:v>
                </c:pt>
                <c:pt idx="191">
                  <c:v>216.051346</c:v>
                </c:pt>
                <c:pt idx="192">
                  <c:v>222.92073099999999</c:v>
                </c:pt>
                <c:pt idx="193">
                  <c:v>222.42222599999999</c:v>
                </c:pt>
                <c:pt idx="194">
                  <c:v>218.095215</c:v>
                </c:pt>
                <c:pt idx="195">
                  <c:v>219.24177599999999</c:v>
                </c:pt>
                <c:pt idx="196">
                  <c:v>220.03938299999999</c:v>
                </c:pt>
                <c:pt idx="197">
                  <c:v>222.103195</c:v>
                </c:pt>
                <c:pt idx="198">
                  <c:v>220.29861500000001</c:v>
                </c:pt>
                <c:pt idx="199">
                  <c:v>217.078262</c:v>
                </c:pt>
                <c:pt idx="200">
                  <c:v>218.06530799999999</c:v>
                </c:pt>
                <c:pt idx="201">
                  <c:v>217.028412</c:v>
                </c:pt>
                <c:pt idx="202">
                  <c:v>220.368393</c:v>
                </c:pt>
                <c:pt idx="203">
                  <c:v>219.23181199999999</c:v>
                </c:pt>
                <c:pt idx="204">
                  <c:v>218.16502399999999</c:v>
                </c:pt>
                <c:pt idx="205">
                  <c:v>223.29959099999999</c:v>
                </c:pt>
                <c:pt idx="206">
                  <c:v>223.91774000000001</c:v>
                </c:pt>
                <c:pt idx="207">
                  <c:v>218.304596</c:v>
                </c:pt>
                <c:pt idx="208">
                  <c:v>220.15902700000001</c:v>
                </c:pt>
                <c:pt idx="209">
                  <c:v>226.33049</c:v>
                </c:pt>
                <c:pt idx="210">
                  <c:v>226.38034099999999</c:v>
                </c:pt>
                <c:pt idx="211">
                  <c:v>223.72830200000001</c:v>
                </c:pt>
                <c:pt idx="212">
                  <c:v>226.35043300000001</c:v>
                </c:pt>
                <c:pt idx="213">
                  <c:v>229.401276</c:v>
                </c:pt>
                <c:pt idx="214">
                  <c:v>235.50296</c:v>
                </c:pt>
                <c:pt idx="215">
                  <c:v>235.163971</c:v>
                </c:pt>
                <c:pt idx="216">
                  <c:v>234.61563100000001</c:v>
                </c:pt>
                <c:pt idx="217">
                  <c:v>233.66845699999999</c:v>
                </c:pt>
                <c:pt idx="218">
                  <c:v>234.57574500000001</c:v>
                </c:pt>
                <c:pt idx="219">
                  <c:v>235.70236199999999</c:v>
                </c:pt>
                <c:pt idx="220">
                  <c:v>239.790085</c:v>
                </c:pt>
                <c:pt idx="221">
                  <c:v>239.24174500000001</c:v>
                </c:pt>
                <c:pt idx="222">
                  <c:v>242.45208700000001</c:v>
                </c:pt>
                <c:pt idx="223">
                  <c:v>242.85089099999999</c:v>
                </c:pt>
                <c:pt idx="224">
                  <c:v>245.84191899999999</c:v>
                </c:pt>
                <c:pt idx="225">
                  <c:v>248.30452</c:v>
                </c:pt>
                <c:pt idx="226">
                  <c:v>242.56175200000001</c:v>
                </c:pt>
                <c:pt idx="227">
                  <c:v>242.531845</c:v>
                </c:pt>
                <c:pt idx="228">
                  <c:v>248.01538099999999</c:v>
                </c:pt>
                <c:pt idx="229">
                  <c:v>255.05426</c:v>
                </c:pt>
                <c:pt idx="230">
                  <c:v>256.729218</c:v>
                </c:pt>
                <c:pt idx="231">
                  <c:v>256.36035199999998</c:v>
                </c:pt>
                <c:pt idx="232">
                  <c:v>256.47000100000002</c:v>
                </c:pt>
                <c:pt idx="233">
                  <c:v>259.42999300000002</c:v>
                </c:pt>
                <c:pt idx="234">
                  <c:v>260.14001500000001</c:v>
                </c:pt>
                <c:pt idx="235">
                  <c:v>262.20001200000002</c:v>
                </c:pt>
                <c:pt idx="236">
                  <c:v>261.959991</c:v>
                </c:pt>
                <c:pt idx="237">
                  <c:v>264.47000100000002</c:v>
                </c:pt>
                <c:pt idx="238">
                  <c:v>262.64001500000001</c:v>
                </c:pt>
                <c:pt idx="239">
                  <c:v>265.76001000000002</c:v>
                </c:pt>
                <c:pt idx="240">
                  <c:v>267.10000600000001</c:v>
                </c:pt>
                <c:pt idx="241">
                  <c:v>266.290009</c:v>
                </c:pt>
                <c:pt idx="242">
                  <c:v>263.19000199999999</c:v>
                </c:pt>
                <c:pt idx="243">
                  <c:v>262.01001000000002</c:v>
                </c:pt>
                <c:pt idx="244">
                  <c:v>261.77999899999998</c:v>
                </c:pt>
                <c:pt idx="245">
                  <c:v>266.36999500000002</c:v>
                </c:pt>
                <c:pt idx="246">
                  <c:v>264.290009</c:v>
                </c:pt>
                <c:pt idx="247">
                  <c:v>267.83999599999999</c:v>
                </c:pt>
                <c:pt idx="248">
                  <c:v>267.25</c:v>
                </c:pt>
                <c:pt idx="249">
                  <c:v>264.16000400000001</c:v>
                </c:pt>
                <c:pt idx="250">
                  <c:v>259.45001200000002</c:v>
                </c:pt>
                <c:pt idx="251">
                  <c:v>261.73998999999998</c:v>
                </c:pt>
                <c:pt idx="252">
                  <c:v>265.57998700000002</c:v>
                </c:pt>
                <c:pt idx="253">
                  <c:v>270.709991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E-4E3A-9BF1-529EF54BF624}"/>
            </c:ext>
          </c:extLst>
        </c:ser>
        <c:ser>
          <c:idx val="2"/>
          <c:order val="1"/>
          <c:tx>
            <c:strRef>
              <c:f>'Raw Data'!$D$1</c:f>
              <c:strCache>
                <c:ptCount val="1"/>
                <c:pt idx="0">
                  <c:v>TESLA
NASDAQ: TSLA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Data'!$A$2:$A$255</c:f>
              <c:numCache>
                <c:formatCode>m/d/yyyy</c:formatCode>
                <c:ptCount val="254"/>
                <c:pt idx="0">
                  <c:v>43438</c:v>
                </c:pt>
                <c:pt idx="1">
                  <c:v>43440</c:v>
                </c:pt>
                <c:pt idx="2">
                  <c:v>43441</c:v>
                </c:pt>
                <c:pt idx="3">
                  <c:v>43444</c:v>
                </c:pt>
                <c:pt idx="4">
                  <c:v>43445</c:v>
                </c:pt>
                <c:pt idx="5">
                  <c:v>43446</c:v>
                </c:pt>
                <c:pt idx="6">
                  <c:v>43447</c:v>
                </c:pt>
                <c:pt idx="7">
                  <c:v>43448</c:v>
                </c:pt>
                <c:pt idx="8">
                  <c:v>43451</c:v>
                </c:pt>
                <c:pt idx="9">
                  <c:v>43452</c:v>
                </c:pt>
                <c:pt idx="10">
                  <c:v>43453</c:v>
                </c:pt>
                <c:pt idx="11">
                  <c:v>43454</c:v>
                </c:pt>
                <c:pt idx="12">
                  <c:v>43455</c:v>
                </c:pt>
                <c:pt idx="13">
                  <c:v>43458</c:v>
                </c:pt>
                <c:pt idx="14">
                  <c:v>43460</c:v>
                </c:pt>
                <c:pt idx="15">
                  <c:v>43461</c:v>
                </c:pt>
                <c:pt idx="16">
                  <c:v>43462</c:v>
                </c:pt>
                <c:pt idx="17">
                  <c:v>43465</c:v>
                </c:pt>
                <c:pt idx="18">
                  <c:v>43467</c:v>
                </c:pt>
                <c:pt idx="19">
                  <c:v>43468</c:v>
                </c:pt>
                <c:pt idx="20">
                  <c:v>43469</c:v>
                </c:pt>
                <c:pt idx="21">
                  <c:v>43472</c:v>
                </c:pt>
                <c:pt idx="22">
                  <c:v>43473</c:v>
                </c:pt>
                <c:pt idx="23">
                  <c:v>43474</c:v>
                </c:pt>
                <c:pt idx="24">
                  <c:v>43475</c:v>
                </c:pt>
                <c:pt idx="25">
                  <c:v>43476</c:v>
                </c:pt>
                <c:pt idx="26">
                  <c:v>43479</c:v>
                </c:pt>
                <c:pt idx="27">
                  <c:v>43480</c:v>
                </c:pt>
                <c:pt idx="28">
                  <c:v>43481</c:v>
                </c:pt>
                <c:pt idx="29">
                  <c:v>43482</c:v>
                </c:pt>
                <c:pt idx="30">
                  <c:v>43483</c:v>
                </c:pt>
                <c:pt idx="31">
                  <c:v>43487</c:v>
                </c:pt>
                <c:pt idx="32">
                  <c:v>43488</c:v>
                </c:pt>
                <c:pt idx="33">
                  <c:v>43489</c:v>
                </c:pt>
                <c:pt idx="34">
                  <c:v>43490</c:v>
                </c:pt>
                <c:pt idx="35">
                  <c:v>43493</c:v>
                </c:pt>
                <c:pt idx="36">
                  <c:v>43494</c:v>
                </c:pt>
                <c:pt idx="37">
                  <c:v>43495</c:v>
                </c:pt>
                <c:pt idx="38">
                  <c:v>43496</c:v>
                </c:pt>
                <c:pt idx="39">
                  <c:v>43497</c:v>
                </c:pt>
                <c:pt idx="40">
                  <c:v>43500</c:v>
                </c:pt>
                <c:pt idx="41">
                  <c:v>43501</c:v>
                </c:pt>
                <c:pt idx="42">
                  <c:v>43502</c:v>
                </c:pt>
                <c:pt idx="43">
                  <c:v>43503</c:v>
                </c:pt>
                <c:pt idx="44">
                  <c:v>43504</c:v>
                </c:pt>
                <c:pt idx="45">
                  <c:v>43507</c:v>
                </c:pt>
                <c:pt idx="46">
                  <c:v>43508</c:v>
                </c:pt>
                <c:pt idx="47">
                  <c:v>43509</c:v>
                </c:pt>
                <c:pt idx="48">
                  <c:v>43510</c:v>
                </c:pt>
                <c:pt idx="49">
                  <c:v>43511</c:v>
                </c:pt>
                <c:pt idx="50">
                  <c:v>43515</c:v>
                </c:pt>
                <c:pt idx="51">
                  <c:v>43516</c:v>
                </c:pt>
                <c:pt idx="52">
                  <c:v>43517</c:v>
                </c:pt>
                <c:pt idx="53">
                  <c:v>43518</c:v>
                </c:pt>
                <c:pt idx="54">
                  <c:v>43521</c:v>
                </c:pt>
                <c:pt idx="55">
                  <c:v>43522</c:v>
                </c:pt>
                <c:pt idx="56">
                  <c:v>43523</c:v>
                </c:pt>
                <c:pt idx="57">
                  <c:v>43524</c:v>
                </c:pt>
                <c:pt idx="58">
                  <c:v>43525</c:v>
                </c:pt>
                <c:pt idx="59">
                  <c:v>43528</c:v>
                </c:pt>
                <c:pt idx="60">
                  <c:v>43529</c:v>
                </c:pt>
                <c:pt idx="61">
                  <c:v>43530</c:v>
                </c:pt>
                <c:pt idx="62">
                  <c:v>43531</c:v>
                </c:pt>
                <c:pt idx="63">
                  <c:v>43532</c:v>
                </c:pt>
                <c:pt idx="64">
                  <c:v>43535</c:v>
                </c:pt>
                <c:pt idx="65">
                  <c:v>43536</c:v>
                </c:pt>
                <c:pt idx="66">
                  <c:v>43537</c:v>
                </c:pt>
                <c:pt idx="67">
                  <c:v>43538</c:v>
                </c:pt>
                <c:pt idx="68">
                  <c:v>43539</c:v>
                </c:pt>
                <c:pt idx="69">
                  <c:v>43542</c:v>
                </c:pt>
                <c:pt idx="70">
                  <c:v>43543</c:v>
                </c:pt>
                <c:pt idx="71">
                  <c:v>43544</c:v>
                </c:pt>
                <c:pt idx="72">
                  <c:v>43545</c:v>
                </c:pt>
                <c:pt idx="73">
                  <c:v>43546</c:v>
                </c:pt>
                <c:pt idx="74">
                  <c:v>43549</c:v>
                </c:pt>
                <c:pt idx="75">
                  <c:v>43550</c:v>
                </c:pt>
                <c:pt idx="76">
                  <c:v>43551</c:v>
                </c:pt>
                <c:pt idx="77">
                  <c:v>43552</c:v>
                </c:pt>
                <c:pt idx="78">
                  <c:v>43553</c:v>
                </c:pt>
                <c:pt idx="79">
                  <c:v>43556</c:v>
                </c:pt>
                <c:pt idx="80">
                  <c:v>43557</c:v>
                </c:pt>
                <c:pt idx="81">
                  <c:v>43558</c:v>
                </c:pt>
                <c:pt idx="82">
                  <c:v>43559</c:v>
                </c:pt>
                <c:pt idx="83">
                  <c:v>43560</c:v>
                </c:pt>
                <c:pt idx="84">
                  <c:v>43563</c:v>
                </c:pt>
                <c:pt idx="85">
                  <c:v>43564</c:v>
                </c:pt>
                <c:pt idx="86">
                  <c:v>43565</c:v>
                </c:pt>
                <c:pt idx="87">
                  <c:v>43566</c:v>
                </c:pt>
                <c:pt idx="88">
                  <c:v>43567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43577</c:v>
                </c:pt>
                <c:pt idx="94">
                  <c:v>43578</c:v>
                </c:pt>
                <c:pt idx="95">
                  <c:v>43579</c:v>
                </c:pt>
                <c:pt idx="96">
                  <c:v>43580</c:v>
                </c:pt>
                <c:pt idx="97">
                  <c:v>43581</c:v>
                </c:pt>
                <c:pt idx="98">
                  <c:v>43584</c:v>
                </c:pt>
                <c:pt idx="99">
                  <c:v>43585</c:v>
                </c:pt>
                <c:pt idx="100">
                  <c:v>43586</c:v>
                </c:pt>
                <c:pt idx="101">
                  <c:v>43587</c:v>
                </c:pt>
                <c:pt idx="102">
                  <c:v>43588</c:v>
                </c:pt>
                <c:pt idx="103">
                  <c:v>43591</c:v>
                </c:pt>
                <c:pt idx="104">
                  <c:v>43592</c:v>
                </c:pt>
                <c:pt idx="105">
                  <c:v>43593</c:v>
                </c:pt>
                <c:pt idx="106">
                  <c:v>43594</c:v>
                </c:pt>
                <c:pt idx="107">
                  <c:v>43595</c:v>
                </c:pt>
                <c:pt idx="108">
                  <c:v>43598</c:v>
                </c:pt>
                <c:pt idx="109">
                  <c:v>43599</c:v>
                </c:pt>
                <c:pt idx="110">
                  <c:v>43600</c:v>
                </c:pt>
                <c:pt idx="111">
                  <c:v>43601</c:v>
                </c:pt>
                <c:pt idx="112">
                  <c:v>43602</c:v>
                </c:pt>
                <c:pt idx="113">
                  <c:v>43605</c:v>
                </c:pt>
                <c:pt idx="114">
                  <c:v>43606</c:v>
                </c:pt>
                <c:pt idx="115">
                  <c:v>43607</c:v>
                </c:pt>
                <c:pt idx="116">
                  <c:v>43608</c:v>
                </c:pt>
                <c:pt idx="117">
                  <c:v>43609</c:v>
                </c:pt>
                <c:pt idx="118">
                  <c:v>43613</c:v>
                </c:pt>
                <c:pt idx="119">
                  <c:v>43614</c:v>
                </c:pt>
                <c:pt idx="120">
                  <c:v>43615</c:v>
                </c:pt>
                <c:pt idx="121">
                  <c:v>43616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43626</c:v>
                </c:pt>
                <c:pt idx="128">
                  <c:v>43627</c:v>
                </c:pt>
                <c:pt idx="129">
                  <c:v>43628</c:v>
                </c:pt>
                <c:pt idx="130">
                  <c:v>43629</c:v>
                </c:pt>
                <c:pt idx="131">
                  <c:v>43630</c:v>
                </c:pt>
                <c:pt idx="132">
                  <c:v>43633</c:v>
                </c:pt>
                <c:pt idx="133">
                  <c:v>43634</c:v>
                </c:pt>
                <c:pt idx="134">
                  <c:v>43635</c:v>
                </c:pt>
                <c:pt idx="135">
                  <c:v>43636</c:v>
                </c:pt>
                <c:pt idx="136">
                  <c:v>43637</c:v>
                </c:pt>
                <c:pt idx="137">
                  <c:v>43640</c:v>
                </c:pt>
                <c:pt idx="138">
                  <c:v>43641</c:v>
                </c:pt>
                <c:pt idx="139">
                  <c:v>43642</c:v>
                </c:pt>
                <c:pt idx="140">
                  <c:v>43643</c:v>
                </c:pt>
                <c:pt idx="141">
                  <c:v>43644</c:v>
                </c:pt>
                <c:pt idx="142">
                  <c:v>43647</c:v>
                </c:pt>
                <c:pt idx="143">
                  <c:v>43648</c:v>
                </c:pt>
                <c:pt idx="144">
                  <c:v>43649</c:v>
                </c:pt>
                <c:pt idx="145">
                  <c:v>43651</c:v>
                </c:pt>
                <c:pt idx="146">
                  <c:v>43654</c:v>
                </c:pt>
                <c:pt idx="147">
                  <c:v>43655</c:v>
                </c:pt>
                <c:pt idx="148">
                  <c:v>43656</c:v>
                </c:pt>
                <c:pt idx="149">
                  <c:v>43657</c:v>
                </c:pt>
                <c:pt idx="150">
                  <c:v>43658</c:v>
                </c:pt>
                <c:pt idx="151">
                  <c:v>43661</c:v>
                </c:pt>
                <c:pt idx="152">
                  <c:v>43662</c:v>
                </c:pt>
                <c:pt idx="153">
                  <c:v>43663</c:v>
                </c:pt>
                <c:pt idx="154">
                  <c:v>43664</c:v>
                </c:pt>
                <c:pt idx="155">
                  <c:v>43665</c:v>
                </c:pt>
                <c:pt idx="156">
                  <c:v>43668</c:v>
                </c:pt>
                <c:pt idx="157">
                  <c:v>43669</c:v>
                </c:pt>
                <c:pt idx="158">
                  <c:v>43670</c:v>
                </c:pt>
                <c:pt idx="159">
                  <c:v>43671</c:v>
                </c:pt>
                <c:pt idx="160">
                  <c:v>43672</c:v>
                </c:pt>
                <c:pt idx="161">
                  <c:v>43675</c:v>
                </c:pt>
                <c:pt idx="162">
                  <c:v>43676</c:v>
                </c:pt>
                <c:pt idx="163">
                  <c:v>43677</c:v>
                </c:pt>
                <c:pt idx="164">
                  <c:v>43678</c:v>
                </c:pt>
                <c:pt idx="165">
                  <c:v>43679</c:v>
                </c:pt>
                <c:pt idx="166">
                  <c:v>43682</c:v>
                </c:pt>
                <c:pt idx="167">
                  <c:v>43683</c:v>
                </c:pt>
                <c:pt idx="168">
                  <c:v>43684</c:v>
                </c:pt>
                <c:pt idx="169">
                  <c:v>43685</c:v>
                </c:pt>
                <c:pt idx="170">
                  <c:v>43686</c:v>
                </c:pt>
                <c:pt idx="171">
                  <c:v>43689</c:v>
                </c:pt>
                <c:pt idx="172">
                  <c:v>43690</c:v>
                </c:pt>
                <c:pt idx="173">
                  <c:v>43691</c:v>
                </c:pt>
                <c:pt idx="174">
                  <c:v>43692</c:v>
                </c:pt>
                <c:pt idx="175">
                  <c:v>43693</c:v>
                </c:pt>
                <c:pt idx="176">
                  <c:v>43696</c:v>
                </c:pt>
                <c:pt idx="177">
                  <c:v>43697</c:v>
                </c:pt>
                <c:pt idx="178">
                  <c:v>43698</c:v>
                </c:pt>
                <c:pt idx="179">
                  <c:v>43699</c:v>
                </c:pt>
                <c:pt idx="180">
                  <c:v>43700</c:v>
                </c:pt>
                <c:pt idx="181">
                  <c:v>43703</c:v>
                </c:pt>
                <c:pt idx="182">
                  <c:v>43704</c:v>
                </c:pt>
                <c:pt idx="183">
                  <c:v>43705</c:v>
                </c:pt>
                <c:pt idx="184">
                  <c:v>43706</c:v>
                </c:pt>
                <c:pt idx="185">
                  <c:v>43707</c:v>
                </c:pt>
                <c:pt idx="186">
                  <c:v>43711</c:v>
                </c:pt>
                <c:pt idx="187">
                  <c:v>43712</c:v>
                </c:pt>
                <c:pt idx="188">
                  <c:v>43713</c:v>
                </c:pt>
                <c:pt idx="189">
                  <c:v>43714</c:v>
                </c:pt>
                <c:pt idx="190">
                  <c:v>43717</c:v>
                </c:pt>
                <c:pt idx="191">
                  <c:v>43718</c:v>
                </c:pt>
                <c:pt idx="192">
                  <c:v>43719</c:v>
                </c:pt>
                <c:pt idx="193">
                  <c:v>43720</c:v>
                </c:pt>
                <c:pt idx="194">
                  <c:v>43721</c:v>
                </c:pt>
                <c:pt idx="195">
                  <c:v>43724</c:v>
                </c:pt>
                <c:pt idx="196">
                  <c:v>43725</c:v>
                </c:pt>
                <c:pt idx="197">
                  <c:v>43726</c:v>
                </c:pt>
                <c:pt idx="198">
                  <c:v>43727</c:v>
                </c:pt>
                <c:pt idx="199">
                  <c:v>43728</c:v>
                </c:pt>
                <c:pt idx="200">
                  <c:v>43731</c:v>
                </c:pt>
                <c:pt idx="201">
                  <c:v>43732</c:v>
                </c:pt>
                <c:pt idx="202">
                  <c:v>43733</c:v>
                </c:pt>
                <c:pt idx="203">
                  <c:v>43734</c:v>
                </c:pt>
                <c:pt idx="204">
                  <c:v>43735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43745</c:v>
                </c:pt>
                <c:pt idx="211">
                  <c:v>43746</c:v>
                </c:pt>
                <c:pt idx="212">
                  <c:v>43747</c:v>
                </c:pt>
                <c:pt idx="213">
                  <c:v>43748</c:v>
                </c:pt>
                <c:pt idx="214">
                  <c:v>43749</c:v>
                </c:pt>
                <c:pt idx="215">
                  <c:v>43752</c:v>
                </c:pt>
                <c:pt idx="216">
                  <c:v>43753</c:v>
                </c:pt>
                <c:pt idx="217">
                  <c:v>43754</c:v>
                </c:pt>
                <c:pt idx="218">
                  <c:v>43755</c:v>
                </c:pt>
                <c:pt idx="219">
                  <c:v>43756</c:v>
                </c:pt>
                <c:pt idx="220">
                  <c:v>43759</c:v>
                </c:pt>
                <c:pt idx="221">
                  <c:v>43760</c:v>
                </c:pt>
                <c:pt idx="222">
                  <c:v>43761</c:v>
                </c:pt>
                <c:pt idx="223">
                  <c:v>43762</c:v>
                </c:pt>
                <c:pt idx="224">
                  <c:v>43763</c:v>
                </c:pt>
                <c:pt idx="225">
                  <c:v>43766</c:v>
                </c:pt>
                <c:pt idx="226">
                  <c:v>43767</c:v>
                </c:pt>
                <c:pt idx="227">
                  <c:v>43768</c:v>
                </c:pt>
                <c:pt idx="228">
                  <c:v>43769</c:v>
                </c:pt>
                <c:pt idx="229">
                  <c:v>43770</c:v>
                </c:pt>
                <c:pt idx="230">
                  <c:v>43773</c:v>
                </c:pt>
                <c:pt idx="231">
                  <c:v>43774</c:v>
                </c:pt>
                <c:pt idx="232">
                  <c:v>43775</c:v>
                </c:pt>
                <c:pt idx="233">
                  <c:v>43776</c:v>
                </c:pt>
                <c:pt idx="234">
                  <c:v>43777</c:v>
                </c:pt>
                <c:pt idx="235">
                  <c:v>43780</c:v>
                </c:pt>
                <c:pt idx="236">
                  <c:v>43781</c:v>
                </c:pt>
                <c:pt idx="237">
                  <c:v>43782</c:v>
                </c:pt>
                <c:pt idx="238">
                  <c:v>43783</c:v>
                </c:pt>
                <c:pt idx="239">
                  <c:v>43784</c:v>
                </c:pt>
                <c:pt idx="240">
                  <c:v>43787</c:v>
                </c:pt>
                <c:pt idx="241">
                  <c:v>43788</c:v>
                </c:pt>
                <c:pt idx="242">
                  <c:v>43789</c:v>
                </c:pt>
                <c:pt idx="243">
                  <c:v>43790</c:v>
                </c:pt>
                <c:pt idx="244">
                  <c:v>43791</c:v>
                </c:pt>
                <c:pt idx="245">
                  <c:v>43794</c:v>
                </c:pt>
                <c:pt idx="246">
                  <c:v>43795</c:v>
                </c:pt>
                <c:pt idx="247">
                  <c:v>43796</c:v>
                </c:pt>
                <c:pt idx="248">
                  <c:v>43798</c:v>
                </c:pt>
                <c:pt idx="249">
                  <c:v>43801</c:v>
                </c:pt>
                <c:pt idx="250">
                  <c:v>43802</c:v>
                </c:pt>
                <c:pt idx="251">
                  <c:v>43803</c:v>
                </c:pt>
                <c:pt idx="252">
                  <c:v>43804</c:v>
                </c:pt>
                <c:pt idx="253">
                  <c:v>43805</c:v>
                </c:pt>
              </c:numCache>
            </c:numRef>
          </c:cat>
          <c:val>
            <c:numRef>
              <c:f>'Raw Data'!$D$2:$D$255</c:f>
              <c:numCache>
                <c:formatCode>0.00</c:formatCode>
                <c:ptCount val="254"/>
                <c:pt idx="0">
                  <c:v>359.70001200000002</c:v>
                </c:pt>
                <c:pt idx="1">
                  <c:v>363.05999800000001</c:v>
                </c:pt>
                <c:pt idx="2">
                  <c:v>357.97000100000002</c:v>
                </c:pt>
                <c:pt idx="3">
                  <c:v>365.14999399999999</c:v>
                </c:pt>
                <c:pt idx="4">
                  <c:v>366.76001000000002</c:v>
                </c:pt>
                <c:pt idx="5">
                  <c:v>366.60000600000001</c:v>
                </c:pt>
                <c:pt idx="6">
                  <c:v>376.790009</c:v>
                </c:pt>
                <c:pt idx="7">
                  <c:v>365.709991</c:v>
                </c:pt>
                <c:pt idx="8">
                  <c:v>348.42001299999998</c:v>
                </c:pt>
                <c:pt idx="9">
                  <c:v>337.02999899999998</c:v>
                </c:pt>
                <c:pt idx="10">
                  <c:v>332.97000100000002</c:v>
                </c:pt>
                <c:pt idx="11">
                  <c:v>315.38000499999998</c:v>
                </c:pt>
                <c:pt idx="12">
                  <c:v>319.76998900000001</c:v>
                </c:pt>
                <c:pt idx="13">
                  <c:v>295.39001500000001</c:v>
                </c:pt>
                <c:pt idx="14">
                  <c:v>326.08999599999999</c:v>
                </c:pt>
                <c:pt idx="15">
                  <c:v>316.13000499999998</c:v>
                </c:pt>
                <c:pt idx="16">
                  <c:v>333.86999500000002</c:v>
                </c:pt>
                <c:pt idx="17">
                  <c:v>332.79998799999998</c:v>
                </c:pt>
                <c:pt idx="18">
                  <c:v>310.11999500000002</c:v>
                </c:pt>
                <c:pt idx="19">
                  <c:v>300.35998499999999</c:v>
                </c:pt>
                <c:pt idx="20">
                  <c:v>317.69000199999999</c:v>
                </c:pt>
                <c:pt idx="21">
                  <c:v>334.959991</c:v>
                </c:pt>
                <c:pt idx="22">
                  <c:v>335.35000600000001</c:v>
                </c:pt>
                <c:pt idx="23">
                  <c:v>338.52999899999998</c:v>
                </c:pt>
                <c:pt idx="24">
                  <c:v>344.97000100000002</c:v>
                </c:pt>
                <c:pt idx="25">
                  <c:v>347.26001000000002</c:v>
                </c:pt>
                <c:pt idx="26">
                  <c:v>334.39999399999999</c:v>
                </c:pt>
                <c:pt idx="27">
                  <c:v>344.42999300000002</c:v>
                </c:pt>
                <c:pt idx="28">
                  <c:v>346.04998799999998</c:v>
                </c:pt>
                <c:pt idx="29">
                  <c:v>347.30999800000001</c:v>
                </c:pt>
                <c:pt idx="30">
                  <c:v>302.26001000000002</c:v>
                </c:pt>
                <c:pt idx="31">
                  <c:v>298.92001299999998</c:v>
                </c:pt>
                <c:pt idx="32">
                  <c:v>287.58999599999999</c:v>
                </c:pt>
                <c:pt idx="33">
                  <c:v>291.51001000000002</c:v>
                </c:pt>
                <c:pt idx="34">
                  <c:v>297.040009</c:v>
                </c:pt>
                <c:pt idx="35">
                  <c:v>296.38000499999998</c:v>
                </c:pt>
                <c:pt idx="36">
                  <c:v>297.459991</c:v>
                </c:pt>
                <c:pt idx="37">
                  <c:v>308.76998900000001</c:v>
                </c:pt>
                <c:pt idx="38">
                  <c:v>307.01998900000001</c:v>
                </c:pt>
                <c:pt idx="39">
                  <c:v>312.209991</c:v>
                </c:pt>
                <c:pt idx="40">
                  <c:v>312.89001500000001</c:v>
                </c:pt>
                <c:pt idx="41">
                  <c:v>321.35000600000001</c:v>
                </c:pt>
                <c:pt idx="42">
                  <c:v>317.22000100000002</c:v>
                </c:pt>
                <c:pt idx="43">
                  <c:v>307.51001000000002</c:v>
                </c:pt>
                <c:pt idx="44">
                  <c:v>305.79998799999998</c:v>
                </c:pt>
                <c:pt idx="45">
                  <c:v>312.83999599999999</c:v>
                </c:pt>
                <c:pt idx="46">
                  <c:v>311.80999800000001</c:v>
                </c:pt>
                <c:pt idx="47">
                  <c:v>308.17001299999998</c:v>
                </c:pt>
                <c:pt idx="48">
                  <c:v>303.76998900000001</c:v>
                </c:pt>
                <c:pt idx="49">
                  <c:v>307.88000499999998</c:v>
                </c:pt>
                <c:pt idx="50">
                  <c:v>305.64001500000001</c:v>
                </c:pt>
                <c:pt idx="51">
                  <c:v>302.55999800000001</c:v>
                </c:pt>
                <c:pt idx="52">
                  <c:v>291.23001099999999</c:v>
                </c:pt>
                <c:pt idx="53">
                  <c:v>294.709991</c:v>
                </c:pt>
                <c:pt idx="54">
                  <c:v>298.76998900000001</c:v>
                </c:pt>
                <c:pt idx="55">
                  <c:v>297.85998499999999</c:v>
                </c:pt>
                <c:pt idx="56">
                  <c:v>314.73998999999998</c:v>
                </c:pt>
                <c:pt idx="57">
                  <c:v>319.88000499999998</c:v>
                </c:pt>
                <c:pt idx="58">
                  <c:v>294.790009</c:v>
                </c:pt>
                <c:pt idx="59">
                  <c:v>285.35998499999999</c:v>
                </c:pt>
                <c:pt idx="60">
                  <c:v>276.540009</c:v>
                </c:pt>
                <c:pt idx="61">
                  <c:v>276.23998999999998</c:v>
                </c:pt>
                <c:pt idx="62">
                  <c:v>276.58999599999999</c:v>
                </c:pt>
                <c:pt idx="63">
                  <c:v>284.14001500000001</c:v>
                </c:pt>
                <c:pt idx="64">
                  <c:v>290.92001299999998</c:v>
                </c:pt>
                <c:pt idx="65">
                  <c:v>283.35998499999999</c:v>
                </c:pt>
                <c:pt idx="66">
                  <c:v>288.959991</c:v>
                </c:pt>
                <c:pt idx="67">
                  <c:v>289.959991</c:v>
                </c:pt>
                <c:pt idx="68">
                  <c:v>275.42999300000002</c:v>
                </c:pt>
                <c:pt idx="69">
                  <c:v>269.48998999999998</c:v>
                </c:pt>
                <c:pt idx="70">
                  <c:v>267.47000100000002</c:v>
                </c:pt>
                <c:pt idx="71">
                  <c:v>273.60000600000001</c:v>
                </c:pt>
                <c:pt idx="72">
                  <c:v>274.01998900000001</c:v>
                </c:pt>
                <c:pt idx="73">
                  <c:v>264.52999899999998</c:v>
                </c:pt>
                <c:pt idx="74">
                  <c:v>260.42001299999998</c:v>
                </c:pt>
                <c:pt idx="75">
                  <c:v>267.76998900000001</c:v>
                </c:pt>
                <c:pt idx="76">
                  <c:v>274.82998700000002</c:v>
                </c:pt>
                <c:pt idx="77">
                  <c:v>278.61999500000002</c:v>
                </c:pt>
                <c:pt idx="78">
                  <c:v>279.85998499999999</c:v>
                </c:pt>
                <c:pt idx="79">
                  <c:v>289.17999300000002</c:v>
                </c:pt>
                <c:pt idx="80">
                  <c:v>285.88000499999998</c:v>
                </c:pt>
                <c:pt idx="81">
                  <c:v>291.80999800000001</c:v>
                </c:pt>
                <c:pt idx="82">
                  <c:v>267.77999899999998</c:v>
                </c:pt>
                <c:pt idx="83">
                  <c:v>274.959991</c:v>
                </c:pt>
                <c:pt idx="84">
                  <c:v>273.20001200000002</c:v>
                </c:pt>
                <c:pt idx="85">
                  <c:v>272.30999800000001</c:v>
                </c:pt>
                <c:pt idx="86">
                  <c:v>276.05999800000001</c:v>
                </c:pt>
                <c:pt idx="87">
                  <c:v>268.42001299999998</c:v>
                </c:pt>
                <c:pt idx="88">
                  <c:v>267.70001200000002</c:v>
                </c:pt>
                <c:pt idx="89">
                  <c:v>266.38000499999998</c:v>
                </c:pt>
                <c:pt idx="90">
                  <c:v>273.35998499999999</c:v>
                </c:pt>
                <c:pt idx="91">
                  <c:v>271.23001099999999</c:v>
                </c:pt>
                <c:pt idx="92">
                  <c:v>273.26001000000002</c:v>
                </c:pt>
                <c:pt idx="93">
                  <c:v>262.75</c:v>
                </c:pt>
                <c:pt idx="94">
                  <c:v>263.89999399999999</c:v>
                </c:pt>
                <c:pt idx="95">
                  <c:v>258.66000400000001</c:v>
                </c:pt>
                <c:pt idx="96">
                  <c:v>247.63000500000001</c:v>
                </c:pt>
                <c:pt idx="97">
                  <c:v>235.13999899999999</c:v>
                </c:pt>
                <c:pt idx="98">
                  <c:v>241.470001</c:v>
                </c:pt>
                <c:pt idx="99">
                  <c:v>238.69000199999999</c:v>
                </c:pt>
                <c:pt idx="100">
                  <c:v>234.009995</c:v>
                </c:pt>
                <c:pt idx="101">
                  <c:v>244.10000600000001</c:v>
                </c:pt>
                <c:pt idx="102">
                  <c:v>255.029999</c:v>
                </c:pt>
                <c:pt idx="103">
                  <c:v>255.33999600000001</c:v>
                </c:pt>
                <c:pt idx="104">
                  <c:v>247.05999800000001</c:v>
                </c:pt>
                <c:pt idx="105">
                  <c:v>244.83999600000001</c:v>
                </c:pt>
                <c:pt idx="106">
                  <c:v>241.979996</c:v>
                </c:pt>
                <c:pt idx="107">
                  <c:v>239.520004</c:v>
                </c:pt>
                <c:pt idx="108">
                  <c:v>227.009995</c:v>
                </c:pt>
                <c:pt idx="109">
                  <c:v>232.30999800000001</c:v>
                </c:pt>
                <c:pt idx="110">
                  <c:v>231.949997</c:v>
                </c:pt>
                <c:pt idx="111">
                  <c:v>228.33000200000001</c:v>
                </c:pt>
                <c:pt idx="112">
                  <c:v>211.029999</c:v>
                </c:pt>
                <c:pt idx="113">
                  <c:v>205.36000100000001</c:v>
                </c:pt>
                <c:pt idx="114">
                  <c:v>205.08000200000001</c:v>
                </c:pt>
                <c:pt idx="115">
                  <c:v>192.729996</c:v>
                </c:pt>
                <c:pt idx="116">
                  <c:v>195.490005</c:v>
                </c:pt>
                <c:pt idx="117">
                  <c:v>190.63000500000001</c:v>
                </c:pt>
                <c:pt idx="118">
                  <c:v>188.699997</c:v>
                </c:pt>
                <c:pt idx="119">
                  <c:v>189.86000100000001</c:v>
                </c:pt>
                <c:pt idx="120">
                  <c:v>188.220001</c:v>
                </c:pt>
                <c:pt idx="121">
                  <c:v>185.16000399999999</c:v>
                </c:pt>
                <c:pt idx="122">
                  <c:v>178.970001</c:v>
                </c:pt>
                <c:pt idx="123">
                  <c:v>193.60000600000001</c:v>
                </c:pt>
                <c:pt idx="124">
                  <c:v>196.58999600000001</c:v>
                </c:pt>
                <c:pt idx="125">
                  <c:v>205.949997</c:v>
                </c:pt>
                <c:pt idx="126">
                  <c:v>204.5</c:v>
                </c:pt>
                <c:pt idx="127">
                  <c:v>212.88000500000001</c:v>
                </c:pt>
                <c:pt idx="128">
                  <c:v>217.10000600000001</c:v>
                </c:pt>
                <c:pt idx="129">
                  <c:v>209.259995</c:v>
                </c:pt>
                <c:pt idx="130">
                  <c:v>213.91000399999999</c:v>
                </c:pt>
                <c:pt idx="131">
                  <c:v>214.91999799999999</c:v>
                </c:pt>
                <c:pt idx="132">
                  <c:v>225.029999</c:v>
                </c:pt>
                <c:pt idx="133">
                  <c:v>224.740005</c:v>
                </c:pt>
                <c:pt idx="134">
                  <c:v>226.429993</c:v>
                </c:pt>
                <c:pt idx="135">
                  <c:v>219.61999499999999</c:v>
                </c:pt>
                <c:pt idx="136">
                  <c:v>221.86000100000001</c:v>
                </c:pt>
                <c:pt idx="137">
                  <c:v>223.63999899999999</c:v>
                </c:pt>
                <c:pt idx="138">
                  <c:v>219.759995</c:v>
                </c:pt>
                <c:pt idx="139">
                  <c:v>219.270004</c:v>
                </c:pt>
                <c:pt idx="140">
                  <c:v>222.83999600000001</c:v>
                </c:pt>
                <c:pt idx="141">
                  <c:v>223.46000699999999</c:v>
                </c:pt>
                <c:pt idx="142">
                  <c:v>227.16999799999999</c:v>
                </c:pt>
                <c:pt idx="143">
                  <c:v>224.550003</c:v>
                </c:pt>
                <c:pt idx="144">
                  <c:v>234.89999399999999</c:v>
                </c:pt>
                <c:pt idx="145">
                  <c:v>233.10000600000001</c:v>
                </c:pt>
                <c:pt idx="146">
                  <c:v>230.33999600000001</c:v>
                </c:pt>
                <c:pt idx="147">
                  <c:v>230.05999800000001</c:v>
                </c:pt>
                <c:pt idx="148">
                  <c:v>238.91999799999999</c:v>
                </c:pt>
                <c:pt idx="149">
                  <c:v>238.60000600000001</c:v>
                </c:pt>
                <c:pt idx="150">
                  <c:v>245.08000200000001</c:v>
                </c:pt>
                <c:pt idx="151">
                  <c:v>253.5</c:v>
                </c:pt>
                <c:pt idx="152">
                  <c:v>252.38000500000001</c:v>
                </c:pt>
                <c:pt idx="153">
                  <c:v>254.86000100000001</c:v>
                </c:pt>
                <c:pt idx="154">
                  <c:v>253.53999300000001</c:v>
                </c:pt>
                <c:pt idx="155">
                  <c:v>258.17999300000002</c:v>
                </c:pt>
                <c:pt idx="156">
                  <c:v>255.679993</c:v>
                </c:pt>
                <c:pt idx="157">
                  <c:v>260.17001299999998</c:v>
                </c:pt>
                <c:pt idx="158">
                  <c:v>264.88000499999998</c:v>
                </c:pt>
                <c:pt idx="159">
                  <c:v>228.820007</c:v>
                </c:pt>
                <c:pt idx="160">
                  <c:v>228.03999300000001</c:v>
                </c:pt>
                <c:pt idx="161">
                  <c:v>235.770004</c:v>
                </c:pt>
                <c:pt idx="162">
                  <c:v>242.259995</c:v>
                </c:pt>
                <c:pt idx="163">
                  <c:v>241.61000100000001</c:v>
                </c:pt>
                <c:pt idx="164">
                  <c:v>233.85000600000001</c:v>
                </c:pt>
                <c:pt idx="165">
                  <c:v>234.33999600000001</c:v>
                </c:pt>
                <c:pt idx="166">
                  <c:v>228.320007</c:v>
                </c:pt>
                <c:pt idx="167">
                  <c:v>230.75</c:v>
                </c:pt>
                <c:pt idx="168">
                  <c:v>233.41999799999999</c:v>
                </c:pt>
                <c:pt idx="169">
                  <c:v>238.300003</c:v>
                </c:pt>
                <c:pt idx="170">
                  <c:v>235.009995</c:v>
                </c:pt>
                <c:pt idx="171">
                  <c:v>229.009995</c:v>
                </c:pt>
                <c:pt idx="172">
                  <c:v>235</c:v>
                </c:pt>
                <c:pt idx="173">
                  <c:v>219.61999499999999</c:v>
                </c:pt>
                <c:pt idx="174">
                  <c:v>215.63999899999999</c:v>
                </c:pt>
                <c:pt idx="175">
                  <c:v>219.94000199999999</c:v>
                </c:pt>
                <c:pt idx="176">
                  <c:v>226.83000200000001</c:v>
                </c:pt>
                <c:pt idx="177">
                  <c:v>225.86000100000001</c:v>
                </c:pt>
                <c:pt idx="178">
                  <c:v>220.83000200000001</c:v>
                </c:pt>
                <c:pt idx="179">
                  <c:v>222.14999399999999</c:v>
                </c:pt>
                <c:pt idx="180">
                  <c:v>211.39999399999999</c:v>
                </c:pt>
                <c:pt idx="181">
                  <c:v>215</c:v>
                </c:pt>
                <c:pt idx="182">
                  <c:v>214.08000200000001</c:v>
                </c:pt>
                <c:pt idx="183">
                  <c:v>215.58999600000001</c:v>
                </c:pt>
                <c:pt idx="184">
                  <c:v>221.71000699999999</c:v>
                </c:pt>
                <c:pt idx="185">
                  <c:v>225.61000100000001</c:v>
                </c:pt>
                <c:pt idx="186">
                  <c:v>225.009995</c:v>
                </c:pt>
                <c:pt idx="187">
                  <c:v>220.679993</c:v>
                </c:pt>
                <c:pt idx="188">
                  <c:v>229.58000200000001</c:v>
                </c:pt>
                <c:pt idx="189">
                  <c:v>227.449997</c:v>
                </c:pt>
                <c:pt idx="190">
                  <c:v>231.78999300000001</c:v>
                </c:pt>
                <c:pt idx="191">
                  <c:v>235.53999300000001</c:v>
                </c:pt>
                <c:pt idx="192">
                  <c:v>247.10000600000001</c:v>
                </c:pt>
                <c:pt idx="193">
                  <c:v>245.86999499999999</c:v>
                </c:pt>
                <c:pt idx="194">
                  <c:v>245.199997</c:v>
                </c:pt>
                <c:pt idx="195">
                  <c:v>242.80999800000001</c:v>
                </c:pt>
                <c:pt idx="196">
                  <c:v>244.78999300000001</c:v>
                </c:pt>
                <c:pt idx="197">
                  <c:v>243.490005</c:v>
                </c:pt>
                <c:pt idx="198">
                  <c:v>246.60000600000001</c:v>
                </c:pt>
                <c:pt idx="199">
                  <c:v>240.61999499999999</c:v>
                </c:pt>
                <c:pt idx="200">
                  <c:v>241.229996</c:v>
                </c:pt>
                <c:pt idx="201">
                  <c:v>223.21000699999999</c:v>
                </c:pt>
                <c:pt idx="202">
                  <c:v>228.699997</c:v>
                </c:pt>
                <c:pt idx="203">
                  <c:v>242.55999800000001</c:v>
                </c:pt>
                <c:pt idx="204">
                  <c:v>242.13000500000001</c:v>
                </c:pt>
                <c:pt idx="205">
                  <c:v>240.86999499999999</c:v>
                </c:pt>
                <c:pt idx="206">
                  <c:v>244.69000199999999</c:v>
                </c:pt>
                <c:pt idx="207">
                  <c:v>243.13000500000001</c:v>
                </c:pt>
                <c:pt idx="208">
                  <c:v>233.029999</c:v>
                </c:pt>
                <c:pt idx="209">
                  <c:v>231.429993</c:v>
                </c:pt>
                <c:pt idx="210">
                  <c:v>237.720001</c:v>
                </c:pt>
                <c:pt idx="211">
                  <c:v>240.050003</c:v>
                </c:pt>
                <c:pt idx="212">
                  <c:v>244.529999</c:v>
                </c:pt>
                <c:pt idx="213">
                  <c:v>244.740005</c:v>
                </c:pt>
                <c:pt idx="214">
                  <c:v>247.88999899999999</c:v>
                </c:pt>
                <c:pt idx="215">
                  <c:v>256.959991</c:v>
                </c:pt>
                <c:pt idx="216">
                  <c:v>257.89001500000001</c:v>
                </c:pt>
                <c:pt idx="217">
                  <c:v>259.75</c:v>
                </c:pt>
                <c:pt idx="218">
                  <c:v>261.97000100000002</c:v>
                </c:pt>
                <c:pt idx="219">
                  <c:v>256.95001200000002</c:v>
                </c:pt>
                <c:pt idx="220">
                  <c:v>253.5</c:v>
                </c:pt>
                <c:pt idx="221">
                  <c:v>255.58000200000001</c:v>
                </c:pt>
                <c:pt idx="222">
                  <c:v>254.679993</c:v>
                </c:pt>
                <c:pt idx="223">
                  <c:v>299.67999300000002</c:v>
                </c:pt>
                <c:pt idx="224">
                  <c:v>328.13000499999998</c:v>
                </c:pt>
                <c:pt idx="225">
                  <c:v>327.709991</c:v>
                </c:pt>
                <c:pt idx="226">
                  <c:v>316.22000100000002</c:v>
                </c:pt>
                <c:pt idx="227">
                  <c:v>315.01001000000002</c:v>
                </c:pt>
                <c:pt idx="228">
                  <c:v>314.92001299999998</c:v>
                </c:pt>
                <c:pt idx="229">
                  <c:v>313.30999800000001</c:v>
                </c:pt>
                <c:pt idx="230">
                  <c:v>317.47000100000002</c:v>
                </c:pt>
                <c:pt idx="231">
                  <c:v>317.22000100000002</c:v>
                </c:pt>
                <c:pt idx="232">
                  <c:v>326.57998700000002</c:v>
                </c:pt>
                <c:pt idx="233">
                  <c:v>335.540009</c:v>
                </c:pt>
                <c:pt idx="234">
                  <c:v>337.14001500000001</c:v>
                </c:pt>
                <c:pt idx="235">
                  <c:v>345.08999599999999</c:v>
                </c:pt>
                <c:pt idx="236">
                  <c:v>349.92999300000002</c:v>
                </c:pt>
                <c:pt idx="237">
                  <c:v>346.10998499999999</c:v>
                </c:pt>
                <c:pt idx="238">
                  <c:v>349.35000600000001</c:v>
                </c:pt>
                <c:pt idx="239">
                  <c:v>352.17001299999998</c:v>
                </c:pt>
                <c:pt idx="240">
                  <c:v>349.98998999999998</c:v>
                </c:pt>
                <c:pt idx="241">
                  <c:v>359.51998900000001</c:v>
                </c:pt>
                <c:pt idx="242">
                  <c:v>352.22000100000002</c:v>
                </c:pt>
                <c:pt idx="243">
                  <c:v>354.82998700000002</c:v>
                </c:pt>
                <c:pt idx="244">
                  <c:v>333.040009</c:v>
                </c:pt>
                <c:pt idx="245">
                  <c:v>336.33999599999999</c:v>
                </c:pt>
                <c:pt idx="246">
                  <c:v>328.92001299999998</c:v>
                </c:pt>
                <c:pt idx="247">
                  <c:v>331.290009</c:v>
                </c:pt>
                <c:pt idx="248">
                  <c:v>329.94000199999999</c:v>
                </c:pt>
                <c:pt idx="249">
                  <c:v>334.86999500000002</c:v>
                </c:pt>
                <c:pt idx="250">
                  <c:v>336.20001200000002</c:v>
                </c:pt>
                <c:pt idx="251">
                  <c:v>333.02999899999998</c:v>
                </c:pt>
                <c:pt idx="252">
                  <c:v>330.36999500000002</c:v>
                </c:pt>
                <c:pt idx="253">
                  <c:v>335.89001500000001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5E-4E3A-9BF1-529EF54BF624}"/>
            </c:ext>
          </c:extLst>
        </c:ser>
        <c:ser>
          <c:idx val="5"/>
          <c:order val="2"/>
          <c:tx>
            <c:strRef>
              <c:f>'Raw Data'!$G$1</c:f>
              <c:strCache>
                <c:ptCount val="1"/>
                <c:pt idx="0">
                  <c:v>Shopify
TSE: SHOP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Data'!$A$2:$A$255</c:f>
              <c:numCache>
                <c:formatCode>m/d/yyyy</c:formatCode>
                <c:ptCount val="254"/>
                <c:pt idx="0">
                  <c:v>43438</c:v>
                </c:pt>
                <c:pt idx="1">
                  <c:v>43440</c:v>
                </c:pt>
                <c:pt idx="2">
                  <c:v>43441</c:v>
                </c:pt>
                <c:pt idx="3">
                  <c:v>43444</c:v>
                </c:pt>
                <c:pt idx="4">
                  <c:v>43445</c:v>
                </c:pt>
                <c:pt idx="5">
                  <c:v>43446</c:v>
                </c:pt>
                <c:pt idx="6">
                  <c:v>43447</c:v>
                </c:pt>
                <c:pt idx="7">
                  <c:v>43448</c:v>
                </c:pt>
                <c:pt idx="8">
                  <c:v>43451</c:v>
                </c:pt>
                <c:pt idx="9">
                  <c:v>43452</c:v>
                </c:pt>
                <c:pt idx="10">
                  <c:v>43453</c:v>
                </c:pt>
                <c:pt idx="11">
                  <c:v>43454</c:v>
                </c:pt>
                <c:pt idx="12">
                  <c:v>43455</c:v>
                </c:pt>
                <c:pt idx="13">
                  <c:v>43458</c:v>
                </c:pt>
                <c:pt idx="14">
                  <c:v>43460</c:v>
                </c:pt>
                <c:pt idx="15">
                  <c:v>43461</c:v>
                </c:pt>
                <c:pt idx="16">
                  <c:v>43462</c:v>
                </c:pt>
                <c:pt idx="17">
                  <c:v>43465</c:v>
                </c:pt>
                <c:pt idx="18">
                  <c:v>43467</c:v>
                </c:pt>
                <c:pt idx="19">
                  <c:v>43468</c:v>
                </c:pt>
                <c:pt idx="20">
                  <c:v>43469</c:v>
                </c:pt>
                <c:pt idx="21">
                  <c:v>43472</c:v>
                </c:pt>
                <c:pt idx="22">
                  <c:v>43473</c:v>
                </c:pt>
                <c:pt idx="23">
                  <c:v>43474</c:v>
                </c:pt>
                <c:pt idx="24">
                  <c:v>43475</c:v>
                </c:pt>
                <c:pt idx="25">
                  <c:v>43476</c:v>
                </c:pt>
                <c:pt idx="26">
                  <c:v>43479</c:v>
                </c:pt>
                <c:pt idx="27">
                  <c:v>43480</c:v>
                </c:pt>
                <c:pt idx="28">
                  <c:v>43481</c:v>
                </c:pt>
                <c:pt idx="29">
                  <c:v>43482</c:v>
                </c:pt>
                <c:pt idx="30">
                  <c:v>43483</c:v>
                </c:pt>
                <c:pt idx="31">
                  <c:v>43487</c:v>
                </c:pt>
                <c:pt idx="32">
                  <c:v>43488</c:v>
                </c:pt>
                <c:pt idx="33">
                  <c:v>43489</c:v>
                </c:pt>
                <c:pt idx="34">
                  <c:v>43490</c:v>
                </c:pt>
                <c:pt idx="35">
                  <c:v>43493</c:v>
                </c:pt>
                <c:pt idx="36">
                  <c:v>43494</c:v>
                </c:pt>
                <c:pt idx="37">
                  <c:v>43495</c:v>
                </c:pt>
                <c:pt idx="38">
                  <c:v>43496</c:v>
                </c:pt>
                <c:pt idx="39">
                  <c:v>43497</c:v>
                </c:pt>
                <c:pt idx="40">
                  <c:v>43500</c:v>
                </c:pt>
                <c:pt idx="41">
                  <c:v>43501</c:v>
                </c:pt>
                <c:pt idx="42">
                  <c:v>43502</c:v>
                </c:pt>
                <c:pt idx="43">
                  <c:v>43503</c:v>
                </c:pt>
                <c:pt idx="44">
                  <c:v>43504</c:v>
                </c:pt>
                <c:pt idx="45">
                  <c:v>43507</c:v>
                </c:pt>
                <c:pt idx="46">
                  <c:v>43508</c:v>
                </c:pt>
                <c:pt idx="47">
                  <c:v>43509</c:v>
                </c:pt>
                <c:pt idx="48">
                  <c:v>43510</c:v>
                </c:pt>
                <c:pt idx="49">
                  <c:v>43511</c:v>
                </c:pt>
                <c:pt idx="50">
                  <c:v>43515</c:v>
                </c:pt>
                <c:pt idx="51">
                  <c:v>43516</c:v>
                </c:pt>
                <c:pt idx="52">
                  <c:v>43517</c:v>
                </c:pt>
                <c:pt idx="53">
                  <c:v>43518</c:v>
                </c:pt>
                <c:pt idx="54">
                  <c:v>43521</c:v>
                </c:pt>
                <c:pt idx="55">
                  <c:v>43522</c:v>
                </c:pt>
                <c:pt idx="56">
                  <c:v>43523</c:v>
                </c:pt>
                <c:pt idx="57">
                  <c:v>43524</c:v>
                </c:pt>
                <c:pt idx="58">
                  <c:v>43525</c:v>
                </c:pt>
                <c:pt idx="59">
                  <c:v>43528</c:v>
                </c:pt>
                <c:pt idx="60">
                  <c:v>43529</c:v>
                </c:pt>
                <c:pt idx="61">
                  <c:v>43530</c:v>
                </c:pt>
                <c:pt idx="62">
                  <c:v>43531</c:v>
                </c:pt>
                <c:pt idx="63">
                  <c:v>43532</c:v>
                </c:pt>
                <c:pt idx="64">
                  <c:v>43535</c:v>
                </c:pt>
                <c:pt idx="65">
                  <c:v>43536</c:v>
                </c:pt>
                <c:pt idx="66">
                  <c:v>43537</c:v>
                </c:pt>
                <c:pt idx="67">
                  <c:v>43538</c:v>
                </c:pt>
                <c:pt idx="68">
                  <c:v>43539</c:v>
                </c:pt>
                <c:pt idx="69">
                  <c:v>43542</c:v>
                </c:pt>
                <c:pt idx="70">
                  <c:v>43543</c:v>
                </c:pt>
                <c:pt idx="71">
                  <c:v>43544</c:v>
                </c:pt>
                <c:pt idx="72">
                  <c:v>43545</c:v>
                </c:pt>
                <c:pt idx="73">
                  <c:v>43546</c:v>
                </c:pt>
                <c:pt idx="74">
                  <c:v>43549</c:v>
                </c:pt>
                <c:pt idx="75">
                  <c:v>43550</c:v>
                </c:pt>
                <c:pt idx="76">
                  <c:v>43551</c:v>
                </c:pt>
                <c:pt idx="77">
                  <c:v>43552</c:v>
                </c:pt>
                <c:pt idx="78">
                  <c:v>43553</c:v>
                </c:pt>
                <c:pt idx="79">
                  <c:v>43556</c:v>
                </c:pt>
                <c:pt idx="80">
                  <c:v>43557</c:v>
                </c:pt>
                <c:pt idx="81">
                  <c:v>43558</c:v>
                </c:pt>
                <c:pt idx="82">
                  <c:v>43559</c:v>
                </c:pt>
                <c:pt idx="83">
                  <c:v>43560</c:v>
                </c:pt>
                <c:pt idx="84">
                  <c:v>43563</c:v>
                </c:pt>
                <c:pt idx="85">
                  <c:v>43564</c:v>
                </c:pt>
                <c:pt idx="86">
                  <c:v>43565</c:v>
                </c:pt>
                <c:pt idx="87">
                  <c:v>43566</c:v>
                </c:pt>
                <c:pt idx="88">
                  <c:v>43567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43577</c:v>
                </c:pt>
                <c:pt idx="94">
                  <c:v>43578</c:v>
                </c:pt>
                <c:pt idx="95">
                  <c:v>43579</c:v>
                </c:pt>
                <c:pt idx="96">
                  <c:v>43580</c:v>
                </c:pt>
                <c:pt idx="97">
                  <c:v>43581</c:v>
                </c:pt>
                <c:pt idx="98">
                  <c:v>43584</c:v>
                </c:pt>
                <c:pt idx="99">
                  <c:v>43585</c:v>
                </c:pt>
                <c:pt idx="100">
                  <c:v>43586</c:v>
                </c:pt>
                <c:pt idx="101">
                  <c:v>43587</c:v>
                </c:pt>
                <c:pt idx="102">
                  <c:v>43588</c:v>
                </c:pt>
                <c:pt idx="103">
                  <c:v>43591</c:v>
                </c:pt>
                <c:pt idx="104">
                  <c:v>43592</c:v>
                </c:pt>
                <c:pt idx="105">
                  <c:v>43593</c:v>
                </c:pt>
                <c:pt idx="106">
                  <c:v>43594</c:v>
                </c:pt>
                <c:pt idx="107">
                  <c:v>43595</c:v>
                </c:pt>
                <c:pt idx="108">
                  <c:v>43598</c:v>
                </c:pt>
                <c:pt idx="109">
                  <c:v>43599</c:v>
                </c:pt>
                <c:pt idx="110">
                  <c:v>43600</c:v>
                </c:pt>
                <c:pt idx="111">
                  <c:v>43601</c:v>
                </c:pt>
                <c:pt idx="112">
                  <c:v>43602</c:v>
                </c:pt>
                <c:pt idx="113">
                  <c:v>43605</c:v>
                </c:pt>
                <c:pt idx="114">
                  <c:v>43606</c:v>
                </c:pt>
                <c:pt idx="115">
                  <c:v>43607</c:v>
                </c:pt>
                <c:pt idx="116">
                  <c:v>43608</c:v>
                </c:pt>
                <c:pt idx="117">
                  <c:v>43609</c:v>
                </c:pt>
                <c:pt idx="118">
                  <c:v>43613</c:v>
                </c:pt>
                <c:pt idx="119">
                  <c:v>43614</c:v>
                </c:pt>
                <c:pt idx="120">
                  <c:v>43615</c:v>
                </c:pt>
                <c:pt idx="121">
                  <c:v>43616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43626</c:v>
                </c:pt>
                <c:pt idx="128">
                  <c:v>43627</c:v>
                </c:pt>
                <c:pt idx="129">
                  <c:v>43628</c:v>
                </c:pt>
                <c:pt idx="130">
                  <c:v>43629</c:v>
                </c:pt>
                <c:pt idx="131">
                  <c:v>43630</c:v>
                </c:pt>
                <c:pt idx="132">
                  <c:v>43633</c:v>
                </c:pt>
                <c:pt idx="133">
                  <c:v>43634</c:v>
                </c:pt>
                <c:pt idx="134">
                  <c:v>43635</c:v>
                </c:pt>
                <c:pt idx="135">
                  <c:v>43636</c:v>
                </c:pt>
                <c:pt idx="136">
                  <c:v>43637</c:v>
                </c:pt>
                <c:pt idx="137">
                  <c:v>43640</c:v>
                </c:pt>
                <c:pt idx="138">
                  <c:v>43641</c:v>
                </c:pt>
                <c:pt idx="139">
                  <c:v>43642</c:v>
                </c:pt>
                <c:pt idx="140">
                  <c:v>43643</c:v>
                </c:pt>
                <c:pt idx="141">
                  <c:v>43644</c:v>
                </c:pt>
                <c:pt idx="142">
                  <c:v>43647</c:v>
                </c:pt>
                <c:pt idx="143">
                  <c:v>43648</c:v>
                </c:pt>
                <c:pt idx="144">
                  <c:v>43649</c:v>
                </c:pt>
                <c:pt idx="145">
                  <c:v>43651</c:v>
                </c:pt>
                <c:pt idx="146">
                  <c:v>43654</c:v>
                </c:pt>
                <c:pt idx="147">
                  <c:v>43655</c:v>
                </c:pt>
                <c:pt idx="148">
                  <c:v>43656</c:v>
                </c:pt>
                <c:pt idx="149">
                  <c:v>43657</c:v>
                </c:pt>
                <c:pt idx="150">
                  <c:v>43658</c:v>
                </c:pt>
                <c:pt idx="151">
                  <c:v>43661</c:v>
                </c:pt>
                <c:pt idx="152">
                  <c:v>43662</c:v>
                </c:pt>
                <c:pt idx="153">
                  <c:v>43663</c:v>
                </c:pt>
                <c:pt idx="154">
                  <c:v>43664</c:v>
                </c:pt>
                <c:pt idx="155">
                  <c:v>43665</c:v>
                </c:pt>
                <c:pt idx="156">
                  <c:v>43668</c:v>
                </c:pt>
                <c:pt idx="157">
                  <c:v>43669</c:v>
                </c:pt>
                <c:pt idx="158">
                  <c:v>43670</c:v>
                </c:pt>
                <c:pt idx="159">
                  <c:v>43671</c:v>
                </c:pt>
                <c:pt idx="160">
                  <c:v>43672</c:v>
                </c:pt>
                <c:pt idx="161">
                  <c:v>43675</c:v>
                </c:pt>
                <c:pt idx="162">
                  <c:v>43676</c:v>
                </c:pt>
                <c:pt idx="163">
                  <c:v>43677</c:v>
                </c:pt>
                <c:pt idx="164">
                  <c:v>43678</c:v>
                </c:pt>
                <c:pt idx="165">
                  <c:v>43679</c:v>
                </c:pt>
                <c:pt idx="166">
                  <c:v>43682</c:v>
                </c:pt>
                <c:pt idx="167">
                  <c:v>43683</c:v>
                </c:pt>
                <c:pt idx="168">
                  <c:v>43684</c:v>
                </c:pt>
                <c:pt idx="169">
                  <c:v>43685</c:v>
                </c:pt>
                <c:pt idx="170">
                  <c:v>43686</c:v>
                </c:pt>
                <c:pt idx="171">
                  <c:v>43689</c:v>
                </c:pt>
                <c:pt idx="172">
                  <c:v>43690</c:v>
                </c:pt>
                <c:pt idx="173">
                  <c:v>43691</c:v>
                </c:pt>
                <c:pt idx="174">
                  <c:v>43692</c:v>
                </c:pt>
                <c:pt idx="175">
                  <c:v>43693</c:v>
                </c:pt>
                <c:pt idx="176">
                  <c:v>43696</c:v>
                </c:pt>
                <c:pt idx="177">
                  <c:v>43697</c:v>
                </c:pt>
                <c:pt idx="178">
                  <c:v>43698</c:v>
                </c:pt>
                <c:pt idx="179">
                  <c:v>43699</c:v>
                </c:pt>
                <c:pt idx="180">
                  <c:v>43700</c:v>
                </c:pt>
                <c:pt idx="181">
                  <c:v>43703</c:v>
                </c:pt>
                <c:pt idx="182">
                  <c:v>43704</c:v>
                </c:pt>
                <c:pt idx="183">
                  <c:v>43705</c:v>
                </c:pt>
                <c:pt idx="184">
                  <c:v>43706</c:v>
                </c:pt>
                <c:pt idx="185">
                  <c:v>43707</c:v>
                </c:pt>
                <c:pt idx="186">
                  <c:v>43711</c:v>
                </c:pt>
                <c:pt idx="187">
                  <c:v>43712</c:v>
                </c:pt>
                <c:pt idx="188">
                  <c:v>43713</c:v>
                </c:pt>
                <c:pt idx="189">
                  <c:v>43714</c:v>
                </c:pt>
                <c:pt idx="190">
                  <c:v>43717</c:v>
                </c:pt>
                <c:pt idx="191">
                  <c:v>43718</c:v>
                </c:pt>
                <c:pt idx="192">
                  <c:v>43719</c:v>
                </c:pt>
                <c:pt idx="193">
                  <c:v>43720</c:v>
                </c:pt>
                <c:pt idx="194">
                  <c:v>43721</c:v>
                </c:pt>
                <c:pt idx="195">
                  <c:v>43724</c:v>
                </c:pt>
                <c:pt idx="196">
                  <c:v>43725</c:v>
                </c:pt>
                <c:pt idx="197">
                  <c:v>43726</c:v>
                </c:pt>
                <c:pt idx="198">
                  <c:v>43727</c:v>
                </c:pt>
                <c:pt idx="199">
                  <c:v>43728</c:v>
                </c:pt>
                <c:pt idx="200">
                  <c:v>43731</c:v>
                </c:pt>
                <c:pt idx="201">
                  <c:v>43732</c:v>
                </c:pt>
                <c:pt idx="202">
                  <c:v>43733</c:v>
                </c:pt>
                <c:pt idx="203">
                  <c:v>43734</c:v>
                </c:pt>
                <c:pt idx="204">
                  <c:v>43735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43745</c:v>
                </c:pt>
                <c:pt idx="211">
                  <c:v>43746</c:v>
                </c:pt>
                <c:pt idx="212">
                  <c:v>43747</c:v>
                </c:pt>
                <c:pt idx="213">
                  <c:v>43748</c:v>
                </c:pt>
                <c:pt idx="214">
                  <c:v>43749</c:v>
                </c:pt>
                <c:pt idx="215">
                  <c:v>43752</c:v>
                </c:pt>
                <c:pt idx="216">
                  <c:v>43753</c:v>
                </c:pt>
                <c:pt idx="217">
                  <c:v>43754</c:v>
                </c:pt>
                <c:pt idx="218">
                  <c:v>43755</c:v>
                </c:pt>
                <c:pt idx="219">
                  <c:v>43756</c:v>
                </c:pt>
                <c:pt idx="220">
                  <c:v>43759</c:v>
                </c:pt>
                <c:pt idx="221">
                  <c:v>43760</c:v>
                </c:pt>
                <c:pt idx="222">
                  <c:v>43761</c:v>
                </c:pt>
                <c:pt idx="223">
                  <c:v>43762</c:v>
                </c:pt>
                <c:pt idx="224">
                  <c:v>43763</c:v>
                </c:pt>
                <c:pt idx="225">
                  <c:v>43766</c:v>
                </c:pt>
                <c:pt idx="226">
                  <c:v>43767</c:v>
                </c:pt>
                <c:pt idx="227">
                  <c:v>43768</c:v>
                </c:pt>
                <c:pt idx="228">
                  <c:v>43769</c:v>
                </c:pt>
                <c:pt idx="229">
                  <c:v>43770</c:v>
                </c:pt>
                <c:pt idx="230">
                  <c:v>43773</c:v>
                </c:pt>
                <c:pt idx="231">
                  <c:v>43774</c:v>
                </c:pt>
                <c:pt idx="232">
                  <c:v>43775</c:v>
                </c:pt>
                <c:pt idx="233">
                  <c:v>43776</c:v>
                </c:pt>
                <c:pt idx="234">
                  <c:v>43777</c:v>
                </c:pt>
                <c:pt idx="235">
                  <c:v>43780</c:v>
                </c:pt>
                <c:pt idx="236">
                  <c:v>43781</c:v>
                </c:pt>
                <c:pt idx="237">
                  <c:v>43782</c:v>
                </c:pt>
                <c:pt idx="238">
                  <c:v>43783</c:v>
                </c:pt>
                <c:pt idx="239">
                  <c:v>43784</c:v>
                </c:pt>
                <c:pt idx="240">
                  <c:v>43787</c:v>
                </c:pt>
                <c:pt idx="241">
                  <c:v>43788</c:v>
                </c:pt>
                <c:pt idx="242">
                  <c:v>43789</c:v>
                </c:pt>
                <c:pt idx="243">
                  <c:v>43790</c:v>
                </c:pt>
                <c:pt idx="244">
                  <c:v>43791</c:v>
                </c:pt>
                <c:pt idx="245">
                  <c:v>43794</c:v>
                </c:pt>
                <c:pt idx="246">
                  <c:v>43795</c:v>
                </c:pt>
                <c:pt idx="247">
                  <c:v>43796</c:v>
                </c:pt>
                <c:pt idx="248">
                  <c:v>43798</c:v>
                </c:pt>
                <c:pt idx="249">
                  <c:v>43801</c:v>
                </c:pt>
                <c:pt idx="250">
                  <c:v>43802</c:v>
                </c:pt>
                <c:pt idx="251">
                  <c:v>43803</c:v>
                </c:pt>
                <c:pt idx="252">
                  <c:v>43804</c:v>
                </c:pt>
                <c:pt idx="253">
                  <c:v>43805</c:v>
                </c:pt>
              </c:numCache>
            </c:numRef>
          </c:cat>
          <c:val>
            <c:numRef>
              <c:f>'Raw Data'!$G$2:$G$255</c:f>
              <c:numCache>
                <c:formatCode>0.00</c:formatCode>
                <c:ptCount val="254"/>
                <c:pt idx="0">
                  <c:v>150.199997</c:v>
                </c:pt>
                <c:pt idx="1">
                  <c:v>156.89999399999999</c:v>
                </c:pt>
                <c:pt idx="2">
                  <c:v>146.88000500000001</c:v>
                </c:pt>
                <c:pt idx="3">
                  <c:v>151.5</c:v>
                </c:pt>
                <c:pt idx="4">
                  <c:v>154.66999799999999</c:v>
                </c:pt>
                <c:pt idx="5">
                  <c:v>160.08999600000001</c:v>
                </c:pt>
                <c:pt idx="6">
                  <c:v>161.05999800000001</c:v>
                </c:pt>
                <c:pt idx="7">
                  <c:v>140.16999799999999</c:v>
                </c:pt>
                <c:pt idx="8">
                  <c:v>129.66000399999999</c:v>
                </c:pt>
                <c:pt idx="9">
                  <c:v>134.38999899999999</c:v>
                </c:pt>
                <c:pt idx="10">
                  <c:v>133.19000199999999</c:v>
                </c:pt>
                <c:pt idx="11">
                  <c:v>127.709999</c:v>
                </c:pt>
                <c:pt idx="12">
                  <c:v>122.410004</c:v>
                </c:pt>
                <c:pt idx="13">
                  <c:v>119.099998</c:v>
                </c:pt>
                <c:pt idx="14">
                  <c:v>130.21000699999999</c:v>
                </c:pt>
                <c:pt idx="15">
                  <c:v>132.39999399999999</c:v>
                </c:pt>
                <c:pt idx="16">
                  <c:v>133.46000699999999</c:v>
                </c:pt>
                <c:pt idx="17">
                  <c:v>138.449997</c:v>
                </c:pt>
                <c:pt idx="18">
                  <c:v>137.60000600000001</c:v>
                </c:pt>
                <c:pt idx="19">
                  <c:v>129.78999300000001</c:v>
                </c:pt>
                <c:pt idx="20">
                  <c:v>138.05999800000001</c:v>
                </c:pt>
                <c:pt idx="21">
                  <c:v>144.38999899999999</c:v>
                </c:pt>
                <c:pt idx="22">
                  <c:v>145.44000199999999</c:v>
                </c:pt>
                <c:pt idx="23">
                  <c:v>148.61999499999999</c:v>
                </c:pt>
                <c:pt idx="24">
                  <c:v>148.270004</c:v>
                </c:pt>
                <c:pt idx="25">
                  <c:v>149.429993</c:v>
                </c:pt>
                <c:pt idx="26">
                  <c:v>149.10000600000001</c:v>
                </c:pt>
                <c:pt idx="27">
                  <c:v>154.300003</c:v>
                </c:pt>
                <c:pt idx="28">
                  <c:v>158.25</c:v>
                </c:pt>
                <c:pt idx="29">
                  <c:v>157.69000199999999</c:v>
                </c:pt>
                <c:pt idx="30">
                  <c:v>158.429993</c:v>
                </c:pt>
                <c:pt idx="31">
                  <c:v>156.279999</c:v>
                </c:pt>
                <c:pt idx="32">
                  <c:v>156.60000600000001</c:v>
                </c:pt>
                <c:pt idx="33">
                  <c:v>158.41000399999999</c:v>
                </c:pt>
                <c:pt idx="34">
                  <c:v>162.820007</c:v>
                </c:pt>
                <c:pt idx="35">
                  <c:v>159.44000199999999</c:v>
                </c:pt>
                <c:pt idx="36">
                  <c:v>157.11000100000001</c:v>
                </c:pt>
                <c:pt idx="37">
                  <c:v>162.429993</c:v>
                </c:pt>
                <c:pt idx="38">
                  <c:v>168.470001</c:v>
                </c:pt>
                <c:pt idx="39">
                  <c:v>170.58999600000001</c:v>
                </c:pt>
                <c:pt idx="40">
                  <c:v>173.550003</c:v>
                </c:pt>
                <c:pt idx="41">
                  <c:v>173.570007</c:v>
                </c:pt>
                <c:pt idx="42">
                  <c:v>173.60000600000001</c:v>
                </c:pt>
                <c:pt idx="43">
                  <c:v>171.800003</c:v>
                </c:pt>
                <c:pt idx="44">
                  <c:v>175.949997</c:v>
                </c:pt>
                <c:pt idx="45">
                  <c:v>173.16999799999999</c:v>
                </c:pt>
                <c:pt idx="46">
                  <c:v>175.550003</c:v>
                </c:pt>
                <c:pt idx="47">
                  <c:v>172.020004</c:v>
                </c:pt>
                <c:pt idx="48">
                  <c:v>176.520004</c:v>
                </c:pt>
                <c:pt idx="49">
                  <c:v>178.19000199999999</c:v>
                </c:pt>
                <c:pt idx="50">
                  <c:v>181.300003</c:v>
                </c:pt>
                <c:pt idx="51">
                  <c:v>179.21000699999999</c:v>
                </c:pt>
                <c:pt idx="52">
                  <c:v>178.470001</c:v>
                </c:pt>
                <c:pt idx="53">
                  <c:v>183.63000500000001</c:v>
                </c:pt>
                <c:pt idx="54">
                  <c:v>187.5</c:v>
                </c:pt>
                <c:pt idx="55">
                  <c:v>185.029999</c:v>
                </c:pt>
                <c:pt idx="56">
                  <c:v>189.199997</c:v>
                </c:pt>
                <c:pt idx="57">
                  <c:v>189.14999399999999</c:v>
                </c:pt>
                <c:pt idx="58">
                  <c:v>191.520004</c:v>
                </c:pt>
                <c:pt idx="59">
                  <c:v>186.470001</c:v>
                </c:pt>
                <c:pt idx="60">
                  <c:v>187.5</c:v>
                </c:pt>
                <c:pt idx="61">
                  <c:v>187.36999499999999</c:v>
                </c:pt>
                <c:pt idx="62">
                  <c:v>186.94000199999999</c:v>
                </c:pt>
                <c:pt idx="63">
                  <c:v>189.759995</c:v>
                </c:pt>
                <c:pt idx="64">
                  <c:v>200.38999899999999</c:v>
                </c:pt>
                <c:pt idx="65">
                  <c:v>202.470001</c:v>
                </c:pt>
                <c:pt idx="66">
                  <c:v>205.509995</c:v>
                </c:pt>
                <c:pt idx="67">
                  <c:v>208.229996</c:v>
                </c:pt>
                <c:pt idx="68">
                  <c:v>205.979996</c:v>
                </c:pt>
                <c:pt idx="69">
                  <c:v>205.770004</c:v>
                </c:pt>
                <c:pt idx="70">
                  <c:v>202.08999600000001</c:v>
                </c:pt>
                <c:pt idx="71">
                  <c:v>201.33999600000001</c:v>
                </c:pt>
                <c:pt idx="72">
                  <c:v>205</c:v>
                </c:pt>
                <c:pt idx="73">
                  <c:v>198.75</c:v>
                </c:pt>
                <c:pt idx="74">
                  <c:v>201.449997</c:v>
                </c:pt>
                <c:pt idx="75">
                  <c:v>204.36999499999999</c:v>
                </c:pt>
                <c:pt idx="76">
                  <c:v>200.08000200000001</c:v>
                </c:pt>
                <c:pt idx="77">
                  <c:v>203.449997</c:v>
                </c:pt>
                <c:pt idx="78">
                  <c:v>206.61999499999999</c:v>
                </c:pt>
                <c:pt idx="79">
                  <c:v>206.03999300000001</c:v>
                </c:pt>
                <c:pt idx="80">
                  <c:v>201.46000699999999</c:v>
                </c:pt>
                <c:pt idx="81">
                  <c:v>205.11999499999999</c:v>
                </c:pt>
                <c:pt idx="82">
                  <c:v>194.75</c:v>
                </c:pt>
                <c:pt idx="83">
                  <c:v>196.64999399999999</c:v>
                </c:pt>
                <c:pt idx="84">
                  <c:v>200.240005</c:v>
                </c:pt>
                <c:pt idx="85">
                  <c:v>203.96000699999999</c:v>
                </c:pt>
                <c:pt idx="86">
                  <c:v>206.5</c:v>
                </c:pt>
                <c:pt idx="87">
                  <c:v>210.990005</c:v>
                </c:pt>
                <c:pt idx="88">
                  <c:v>214.83000200000001</c:v>
                </c:pt>
                <c:pt idx="89">
                  <c:v>218.029999</c:v>
                </c:pt>
                <c:pt idx="90">
                  <c:v>215.39999399999999</c:v>
                </c:pt>
                <c:pt idx="91">
                  <c:v>217.050003</c:v>
                </c:pt>
                <c:pt idx="92">
                  <c:v>220.720001</c:v>
                </c:pt>
                <c:pt idx="93">
                  <c:v>224.28999300000001</c:v>
                </c:pt>
                <c:pt idx="94">
                  <c:v>223.44000199999999</c:v>
                </c:pt>
                <c:pt idx="95">
                  <c:v>219.80999800000001</c:v>
                </c:pt>
                <c:pt idx="96">
                  <c:v>218.970001</c:v>
                </c:pt>
                <c:pt idx="97">
                  <c:v>222.279999</c:v>
                </c:pt>
                <c:pt idx="98">
                  <c:v>225.78999300000001</c:v>
                </c:pt>
                <c:pt idx="99">
                  <c:v>243.529999</c:v>
                </c:pt>
                <c:pt idx="100">
                  <c:v>245.16000399999999</c:v>
                </c:pt>
                <c:pt idx="101">
                  <c:v>255.53999300000001</c:v>
                </c:pt>
                <c:pt idx="102">
                  <c:v>264.02999899999998</c:v>
                </c:pt>
                <c:pt idx="103">
                  <c:v>265.51998900000001</c:v>
                </c:pt>
                <c:pt idx="104">
                  <c:v>258.69000199999999</c:v>
                </c:pt>
                <c:pt idx="105">
                  <c:v>261.51001000000002</c:v>
                </c:pt>
                <c:pt idx="106">
                  <c:v>260.61999500000002</c:v>
                </c:pt>
                <c:pt idx="107">
                  <c:v>258.82998700000002</c:v>
                </c:pt>
                <c:pt idx="108">
                  <c:v>250.78999300000001</c:v>
                </c:pt>
                <c:pt idx="109">
                  <c:v>253.14999399999999</c:v>
                </c:pt>
                <c:pt idx="110">
                  <c:v>264.16000400000001</c:v>
                </c:pt>
                <c:pt idx="111">
                  <c:v>278.01001000000002</c:v>
                </c:pt>
                <c:pt idx="112">
                  <c:v>273.5</c:v>
                </c:pt>
                <c:pt idx="113">
                  <c:v>267.19000199999999</c:v>
                </c:pt>
                <c:pt idx="114">
                  <c:v>272.80999800000001</c:v>
                </c:pt>
                <c:pt idx="115">
                  <c:v>279</c:v>
                </c:pt>
                <c:pt idx="116">
                  <c:v>271.61999500000002</c:v>
                </c:pt>
                <c:pt idx="117">
                  <c:v>275.85000600000001</c:v>
                </c:pt>
                <c:pt idx="118">
                  <c:v>282.42999300000002</c:v>
                </c:pt>
                <c:pt idx="119">
                  <c:v>272.67999300000002</c:v>
                </c:pt>
                <c:pt idx="120">
                  <c:v>277.04998799999998</c:v>
                </c:pt>
                <c:pt idx="121">
                  <c:v>274.89999399999999</c:v>
                </c:pt>
                <c:pt idx="122">
                  <c:v>265</c:v>
                </c:pt>
                <c:pt idx="123">
                  <c:v>274</c:v>
                </c:pt>
                <c:pt idx="124">
                  <c:v>292.51998900000001</c:v>
                </c:pt>
                <c:pt idx="125">
                  <c:v>297.05999800000001</c:v>
                </c:pt>
                <c:pt idx="126">
                  <c:v>305.04998799999998</c:v>
                </c:pt>
                <c:pt idx="127">
                  <c:v>306.73001099999999</c:v>
                </c:pt>
                <c:pt idx="128">
                  <c:v>306.709991</c:v>
                </c:pt>
                <c:pt idx="129">
                  <c:v>310.14001500000001</c:v>
                </c:pt>
                <c:pt idx="130">
                  <c:v>306.98998999999998</c:v>
                </c:pt>
                <c:pt idx="131">
                  <c:v>305.10998499999999</c:v>
                </c:pt>
                <c:pt idx="132">
                  <c:v>305.85000600000001</c:v>
                </c:pt>
                <c:pt idx="133">
                  <c:v>304.209991</c:v>
                </c:pt>
                <c:pt idx="134">
                  <c:v>327.01998900000001</c:v>
                </c:pt>
                <c:pt idx="135">
                  <c:v>328.01001000000002</c:v>
                </c:pt>
                <c:pt idx="136">
                  <c:v>326.85000600000001</c:v>
                </c:pt>
                <c:pt idx="137">
                  <c:v>311.82998700000002</c:v>
                </c:pt>
                <c:pt idx="138">
                  <c:v>284.040009</c:v>
                </c:pt>
                <c:pt idx="139">
                  <c:v>289.02999899999998</c:v>
                </c:pt>
                <c:pt idx="140">
                  <c:v>300.959991</c:v>
                </c:pt>
                <c:pt idx="141">
                  <c:v>300.14999399999999</c:v>
                </c:pt>
                <c:pt idx="142">
                  <c:v>304.67999300000002</c:v>
                </c:pt>
                <c:pt idx="143">
                  <c:v>311.959991</c:v>
                </c:pt>
                <c:pt idx="144">
                  <c:v>313.32998700000002</c:v>
                </c:pt>
                <c:pt idx="145">
                  <c:v>313.72000100000002</c:v>
                </c:pt>
                <c:pt idx="146">
                  <c:v>321</c:v>
                </c:pt>
                <c:pt idx="147">
                  <c:v>321.98001099999999</c:v>
                </c:pt>
                <c:pt idx="148">
                  <c:v>319.01001000000002</c:v>
                </c:pt>
                <c:pt idx="149">
                  <c:v>315</c:v>
                </c:pt>
                <c:pt idx="150">
                  <c:v>310.01998900000001</c:v>
                </c:pt>
                <c:pt idx="151">
                  <c:v>324.01998900000001</c:v>
                </c:pt>
                <c:pt idx="152">
                  <c:v>317.39001500000001</c:v>
                </c:pt>
                <c:pt idx="153">
                  <c:v>325.32000699999998</c:v>
                </c:pt>
                <c:pt idx="154">
                  <c:v>331.14999399999999</c:v>
                </c:pt>
                <c:pt idx="155">
                  <c:v>330</c:v>
                </c:pt>
                <c:pt idx="156">
                  <c:v>335.23998999999998</c:v>
                </c:pt>
                <c:pt idx="157">
                  <c:v>330.22000100000002</c:v>
                </c:pt>
                <c:pt idx="158">
                  <c:v>329.57000699999998</c:v>
                </c:pt>
                <c:pt idx="159">
                  <c:v>333.33999599999999</c:v>
                </c:pt>
                <c:pt idx="160">
                  <c:v>336.540009</c:v>
                </c:pt>
                <c:pt idx="161">
                  <c:v>319.709991</c:v>
                </c:pt>
                <c:pt idx="162">
                  <c:v>314.29998799999998</c:v>
                </c:pt>
                <c:pt idx="163">
                  <c:v>317.88000499999998</c:v>
                </c:pt>
                <c:pt idx="164">
                  <c:v>341.39001500000001</c:v>
                </c:pt>
                <c:pt idx="165">
                  <c:v>332.19000199999999</c:v>
                </c:pt>
                <c:pt idx="166">
                  <c:v>321.39001500000001</c:v>
                </c:pt>
                <c:pt idx="167">
                  <c:v>332.67001299999998</c:v>
                </c:pt>
                <c:pt idx="168">
                  <c:v>341.30999800000001</c:v>
                </c:pt>
                <c:pt idx="169">
                  <c:v>357.80999800000001</c:v>
                </c:pt>
                <c:pt idx="170">
                  <c:v>369.95001200000002</c:v>
                </c:pt>
                <c:pt idx="171">
                  <c:v>366.73001099999999</c:v>
                </c:pt>
                <c:pt idx="172">
                  <c:v>369.23001099999999</c:v>
                </c:pt>
                <c:pt idx="173">
                  <c:v>352.79998799999998</c:v>
                </c:pt>
                <c:pt idx="174">
                  <c:v>351.07000699999998</c:v>
                </c:pt>
                <c:pt idx="175">
                  <c:v>358.73998999999998</c:v>
                </c:pt>
                <c:pt idx="176">
                  <c:v>361.82998700000002</c:v>
                </c:pt>
                <c:pt idx="177">
                  <c:v>374.97000100000002</c:v>
                </c:pt>
                <c:pt idx="178">
                  <c:v>389.82998700000002</c:v>
                </c:pt>
                <c:pt idx="179">
                  <c:v>388.540009</c:v>
                </c:pt>
                <c:pt idx="180">
                  <c:v>382.75</c:v>
                </c:pt>
                <c:pt idx="181">
                  <c:v>395.959991</c:v>
                </c:pt>
                <c:pt idx="182">
                  <c:v>406.98998999999998</c:v>
                </c:pt>
                <c:pt idx="183">
                  <c:v>394.79998799999998</c:v>
                </c:pt>
                <c:pt idx="184">
                  <c:v>391.709991</c:v>
                </c:pt>
                <c:pt idx="185">
                  <c:v>385.39001500000001</c:v>
                </c:pt>
                <c:pt idx="186">
                  <c:v>383.91000400000001</c:v>
                </c:pt>
                <c:pt idx="187">
                  <c:v>386.48998999999998</c:v>
                </c:pt>
                <c:pt idx="188">
                  <c:v>392.72000100000002</c:v>
                </c:pt>
                <c:pt idx="189">
                  <c:v>380.42001299999998</c:v>
                </c:pt>
                <c:pt idx="190">
                  <c:v>358.67001299999998</c:v>
                </c:pt>
                <c:pt idx="191">
                  <c:v>337.23998999999998</c:v>
                </c:pt>
                <c:pt idx="192">
                  <c:v>347.51001000000002</c:v>
                </c:pt>
                <c:pt idx="193">
                  <c:v>356.63000499999998</c:v>
                </c:pt>
                <c:pt idx="194">
                  <c:v>338.30999800000001</c:v>
                </c:pt>
                <c:pt idx="195">
                  <c:v>337.92999300000002</c:v>
                </c:pt>
                <c:pt idx="196">
                  <c:v>328.82000699999998</c:v>
                </c:pt>
                <c:pt idx="197">
                  <c:v>325.85000600000001</c:v>
                </c:pt>
                <c:pt idx="198">
                  <c:v>325</c:v>
                </c:pt>
                <c:pt idx="199">
                  <c:v>318.82000699999998</c:v>
                </c:pt>
                <c:pt idx="200">
                  <c:v>313.26001000000002</c:v>
                </c:pt>
                <c:pt idx="201">
                  <c:v>295.47000100000002</c:v>
                </c:pt>
                <c:pt idx="202">
                  <c:v>314.60000600000001</c:v>
                </c:pt>
                <c:pt idx="203">
                  <c:v>313.14001500000001</c:v>
                </c:pt>
                <c:pt idx="204">
                  <c:v>305.69000199999999</c:v>
                </c:pt>
                <c:pt idx="205">
                  <c:v>311.66000400000001</c:v>
                </c:pt>
                <c:pt idx="206">
                  <c:v>313.22000100000002</c:v>
                </c:pt>
                <c:pt idx="207">
                  <c:v>310.35998499999999</c:v>
                </c:pt>
                <c:pt idx="208">
                  <c:v>325.57000699999998</c:v>
                </c:pt>
                <c:pt idx="209">
                  <c:v>327.20001200000002</c:v>
                </c:pt>
                <c:pt idx="210">
                  <c:v>326.32000699999998</c:v>
                </c:pt>
                <c:pt idx="211">
                  <c:v>311.04998799999998</c:v>
                </c:pt>
                <c:pt idx="212">
                  <c:v>313.85000600000001</c:v>
                </c:pt>
                <c:pt idx="213">
                  <c:v>324.47000100000002</c:v>
                </c:pt>
                <c:pt idx="214">
                  <c:v>329.26001000000002</c:v>
                </c:pt>
                <c:pt idx="215">
                  <c:v>344.29998799999998</c:v>
                </c:pt>
                <c:pt idx="216">
                  <c:v>346.07998700000002</c:v>
                </c:pt>
                <c:pt idx="217">
                  <c:v>323.64001500000001</c:v>
                </c:pt>
                <c:pt idx="218">
                  <c:v>331.33999599999999</c:v>
                </c:pt>
                <c:pt idx="219">
                  <c:v>314.33999599999999</c:v>
                </c:pt>
                <c:pt idx="220">
                  <c:v>319.73001099999999</c:v>
                </c:pt>
                <c:pt idx="221">
                  <c:v>299.69000199999999</c:v>
                </c:pt>
                <c:pt idx="222">
                  <c:v>297.14001500000001</c:v>
                </c:pt>
                <c:pt idx="223">
                  <c:v>323.33999599999999</c:v>
                </c:pt>
                <c:pt idx="224">
                  <c:v>317.45001200000002</c:v>
                </c:pt>
                <c:pt idx="225">
                  <c:v>324.92999300000002</c:v>
                </c:pt>
                <c:pt idx="226">
                  <c:v>312.51998900000001</c:v>
                </c:pt>
                <c:pt idx="227">
                  <c:v>319.11999500000002</c:v>
                </c:pt>
                <c:pt idx="228">
                  <c:v>313.57000699999998</c:v>
                </c:pt>
                <c:pt idx="229">
                  <c:v>316.76001000000002</c:v>
                </c:pt>
                <c:pt idx="230">
                  <c:v>307.91000400000001</c:v>
                </c:pt>
                <c:pt idx="231">
                  <c:v>295.5</c:v>
                </c:pt>
                <c:pt idx="232">
                  <c:v>295.01998900000001</c:v>
                </c:pt>
                <c:pt idx="233">
                  <c:v>285.75</c:v>
                </c:pt>
                <c:pt idx="234">
                  <c:v>297.64001500000001</c:v>
                </c:pt>
                <c:pt idx="235">
                  <c:v>303.32000699999998</c:v>
                </c:pt>
                <c:pt idx="236">
                  <c:v>305.55999800000001</c:v>
                </c:pt>
                <c:pt idx="237">
                  <c:v>314.30999800000001</c:v>
                </c:pt>
                <c:pt idx="238">
                  <c:v>312.45001200000002</c:v>
                </c:pt>
                <c:pt idx="239">
                  <c:v>312.38000499999998</c:v>
                </c:pt>
                <c:pt idx="240">
                  <c:v>322.98001099999999</c:v>
                </c:pt>
                <c:pt idx="241">
                  <c:v>316.27999899999998</c:v>
                </c:pt>
                <c:pt idx="242">
                  <c:v>317.04998799999998</c:v>
                </c:pt>
                <c:pt idx="243">
                  <c:v>316.07000699999998</c:v>
                </c:pt>
                <c:pt idx="244">
                  <c:v>314.51998900000001</c:v>
                </c:pt>
                <c:pt idx="245">
                  <c:v>317.07000699999998</c:v>
                </c:pt>
                <c:pt idx="246">
                  <c:v>336.19000199999999</c:v>
                </c:pt>
                <c:pt idx="247">
                  <c:v>341</c:v>
                </c:pt>
                <c:pt idx="248">
                  <c:v>336.75</c:v>
                </c:pt>
                <c:pt idx="249">
                  <c:v>330.83999599999999</c:v>
                </c:pt>
                <c:pt idx="250">
                  <c:v>350.66000400000001</c:v>
                </c:pt>
                <c:pt idx="251">
                  <c:v>372</c:v>
                </c:pt>
                <c:pt idx="252">
                  <c:v>363.58999599999999</c:v>
                </c:pt>
                <c:pt idx="253">
                  <c:v>364.60000600000001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5E-4E3A-9BF1-529EF54BF624}"/>
            </c:ext>
          </c:extLst>
        </c:ser>
        <c:ser>
          <c:idx val="6"/>
          <c:order val="3"/>
          <c:tx>
            <c:strRef>
              <c:f>'Raw Data'!$H$1</c:f>
              <c:strCache>
                <c:ptCount val="1"/>
                <c:pt idx="0">
                  <c:v>iRobot Corporation
NASDAQ: IRBT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Data'!$A$2:$A$255</c:f>
              <c:numCache>
                <c:formatCode>m/d/yyyy</c:formatCode>
                <c:ptCount val="254"/>
                <c:pt idx="0">
                  <c:v>43438</c:v>
                </c:pt>
                <c:pt idx="1">
                  <c:v>43440</c:v>
                </c:pt>
                <c:pt idx="2">
                  <c:v>43441</c:v>
                </c:pt>
                <c:pt idx="3">
                  <c:v>43444</c:v>
                </c:pt>
                <c:pt idx="4">
                  <c:v>43445</c:v>
                </c:pt>
                <c:pt idx="5">
                  <c:v>43446</c:v>
                </c:pt>
                <c:pt idx="6">
                  <c:v>43447</c:v>
                </c:pt>
                <c:pt idx="7">
                  <c:v>43448</c:v>
                </c:pt>
                <c:pt idx="8">
                  <c:v>43451</c:v>
                </c:pt>
                <c:pt idx="9">
                  <c:v>43452</c:v>
                </c:pt>
                <c:pt idx="10">
                  <c:v>43453</c:v>
                </c:pt>
                <c:pt idx="11">
                  <c:v>43454</c:v>
                </c:pt>
                <c:pt idx="12">
                  <c:v>43455</c:v>
                </c:pt>
                <c:pt idx="13">
                  <c:v>43458</c:v>
                </c:pt>
                <c:pt idx="14">
                  <c:v>43460</c:v>
                </c:pt>
                <c:pt idx="15">
                  <c:v>43461</c:v>
                </c:pt>
                <c:pt idx="16">
                  <c:v>43462</c:v>
                </c:pt>
                <c:pt idx="17">
                  <c:v>43465</c:v>
                </c:pt>
                <c:pt idx="18">
                  <c:v>43467</c:v>
                </c:pt>
                <c:pt idx="19">
                  <c:v>43468</c:v>
                </c:pt>
                <c:pt idx="20">
                  <c:v>43469</c:v>
                </c:pt>
                <c:pt idx="21">
                  <c:v>43472</c:v>
                </c:pt>
                <c:pt idx="22">
                  <c:v>43473</c:v>
                </c:pt>
                <c:pt idx="23">
                  <c:v>43474</c:v>
                </c:pt>
                <c:pt idx="24">
                  <c:v>43475</c:v>
                </c:pt>
                <c:pt idx="25">
                  <c:v>43476</c:v>
                </c:pt>
                <c:pt idx="26">
                  <c:v>43479</c:v>
                </c:pt>
                <c:pt idx="27">
                  <c:v>43480</c:v>
                </c:pt>
                <c:pt idx="28">
                  <c:v>43481</c:v>
                </c:pt>
                <c:pt idx="29">
                  <c:v>43482</c:v>
                </c:pt>
                <c:pt idx="30">
                  <c:v>43483</c:v>
                </c:pt>
                <c:pt idx="31">
                  <c:v>43487</c:v>
                </c:pt>
                <c:pt idx="32">
                  <c:v>43488</c:v>
                </c:pt>
                <c:pt idx="33">
                  <c:v>43489</c:v>
                </c:pt>
                <c:pt idx="34">
                  <c:v>43490</c:v>
                </c:pt>
                <c:pt idx="35">
                  <c:v>43493</c:v>
                </c:pt>
                <c:pt idx="36">
                  <c:v>43494</c:v>
                </c:pt>
                <c:pt idx="37">
                  <c:v>43495</c:v>
                </c:pt>
                <c:pt idx="38">
                  <c:v>43496</c:v>
                </c:pt>
                <c:pt idx="39">
                  <c:v>43497</c:v>
                </c:pt>
                <c:pt idx="40">
                  <c:v>43500</c:v>
                </c:pt>
                <c:pt idx="41">
                  <c:v>43501</c:v>
                </c:pt>
                <c:pt idx="42">
                  <c:v>43502</c:v>
                </c:pt>
                <c:pt idx="43">
                  <c:v>43503</c:v>
                </c:pt>
                <c:pt idx="44">
                  <c:v>43504</c:v>
                </c:pt>
                <c:pt idx="45">
                  <c:v>43507</c:v>
                </c:pt>
                <c:pt idx="46">
                  <c:v>43508</c:v>
                </c:pt>
                <c:pt idx="47">
                  <c:v>43509</c:v>
                </c:pt>
                <c:pt idx="48">
                  <c:v>43510</c:v>
                </c:pt>
                <c:pt idx="49">
                  <c:v>43511</c:v>
                </c:pt>
                <c:pt idx="50">
                  <c:v>43515</c:v>
                </c:pt>
                <c:pt idx="51">
                  <c:v>43516</c:v>
                </c:pt>
                <c:pt idx="52">
                  <c:v>43517</c:v>
                </c:pt>
                <c:pt idx="53">
                  <c:v>43518</c:v>
                </c:pt>
                <c:pt idx="54">
                  <c:v>43521</c:v>
                </c:pt>
                <c:pt idx="55">
                  <c:v>43522</c:v>
                </c:pt>
                <c:pt idx="56">
                  <c:v>43523</c:v>
                </c:pt>
                <c:pt idx="57">
                  <c:v>43524</c:v>
                </c:pt>
                <c:pt idx="58">
                  <c:v>43525</c:v>
                </c:pt>
                <c:pt idx="59">
                  <c:v>43528</c:v>
                </c:pt>
                <c:pt idx="60">
                  <c:v>43529</c:v>
                </c:pt>
                <c:pt idx="61">
                  <c:v>43530</c:v>
                </c:pt>
                <c:pt idx="62">
                  <c:v>43531</c:v>
                </c:pt>
                <c:pt idx="63">
                  <c:v>43532</c:v>
                </c:pt>
                <c:pt idx="64">
                  <c:v>43535</c:v>
                </c:pt>
                <c:pt idx="65">
                  <c:v>43536</c:v>
                </c:pt>
                <c:pt idx="66">
                  <c:v>43537</c:v>
                </c:pt>
                <c:pt idx="67">
                  <c:v>43538</c:v>
                </c:pt>
                <c:pt idx="68">
                  <c:v>43539</c:v>
                </c:pt>
                <c:pt idx="69">
                  <c:v>43542</c:v>
                </c:pt>
                <c:pt idx="70">
                  <c:v>43543</c:v>
                </c:pt>
                <c:pt idx="71">
                  <c:v>43544</c:v>
                </c:pt>
                <c:pt idx="72">
                  <c:v>43545</c:v>
                </c:pt>
                <c:pt idx="73">
                  <c:v>43546</c:v>
                </c:pt>
                <c:pt idx="74">
                  <c:v>43549</c:v>
                </c:pt>
                <c:pt idx="75">
                  <c:v>43550</c:v>
                </c:pt>
                <c:pt idx="76">
                  <c:v>43551</c:v>
                </c:pt>
                <c:pt idx="77">
                  <c:v>43552</c:v>
                </c:pt>
                <c:pt idx="78">
                  <c:v>43553</c:v>
                </c:pt>
                <c:pt idx="79">
                  <c:v>43556</c:v>
                </c:pt>
                <c:pt idx="80">
                  <c:v>43557</c:v>
                </c:pt>
                <c:pt idx="81">
                  <c:v>43558</c:v>
                </c:pt>
                <c:pt idx="82">
                  <c:v>43559</c:v>
                </c:pt>
                <c:pt idx="83">
                  <c:v>43560</c:v>
                </c:pt>
                <c:pt idx="84">
                  <c:v>43563</c:v>
                </c:pt>
                <c:pt idx="85">
                  <c:v>43564</c:v>
                </c:pt>
                <c:pt idx="86">
                  <c:v>43565</c:v>
                </c:pt>
                <c:pt idx="87">
                  <c:v>43566</c:v>
                </c:pt>
                <c:pt idx="88">
                  <c:v>43567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43577</c:v>
                </c:pt>
                <c:pt idx="94">
                  <c:v>43578</c:v>
                </c:pt>
                <c:pt idx="95">
                  <c:v>43579</c:v>
                </c:pt>
                <c:pt idx="96">
                  <c:v>43580</c:v>
                </c:pt>
                <c:pt idx="97">
                  <c:v>43581</c:v>
                </c:pt>
                <c:pt idx="98">
                  <c:v>43584</c:v>
                </c:pt>
                <c:pt idx="99">
                  <c:v>43585</c:v>
                </c:pt>
                <c:pt idx="100">
                  <c:v>43586</c:v>
                </c:pt>
                <c:pt idx="101">
                  <c:v>43587</c:v>
                </c:pt>
                <c:pt idx="102">
                  <c:v>43588</c:v>
                </c:pt>
                <c:pt idx="103">
                  <c:v>43591</c:v>
                </c:pt>
                <c:pt idx="104">
                  <c:v>43592</c:v>
                </c:pt>
                <c:pt idx="105">
                  <c:v>43593</c:v>
                </c:pt>
                <c:pt idx="106">
                  <c:v>43594</c:v>
                </c:pt>
                <c:pt idx="107">
                  <c:v>43595</c:v>
                </c:pt>
                <c:pt idx="108">
                  <c:v>43598</c:v>
                </c:pt>
                <c:pt idx="109">
                  <c:v>43599</c:v>
                </c:pt>
                <c:pt idx="110">
                  <c:v>43600</c:v>
                </c:pt>
                <c:pt idx="111">
                  <c:v>43601</c:v>
                </c:pt>
                <c:pt idx="112">
                  <c:v>43602</c:v>
                </c:pt>
                <c:pt idx="113">
                  <c:v>43605</c:v>
                </c:pt>
                <c:pt idx="114">
                  <c:v>43606</c:v>
                </c:pt>
                <c:pt idx="115">
                  <c:v>43607</c:v>
                </c:pt>
                <c:pt idx="116">
                  <c:v>43608</c:v>
                </c:pt>
                <c:pt idx="117">
                  <c:v>43609</c:v>
                </c:pt>
                <c:pt idx="118">
                  <c:v>43613</c:v>
                </c:pt>
                <c:pt idx="119">
                  <c:v>43614</c:v>
                </c:pt>
                <c:pt idx="120">
                  <c:v>43615</c:v>
                </c:pt>
                <c:pt idx="121">
                  <c:v>43616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43626</c:v>
                </c:pt>
                <c:pt idx="128">
                  <c:v>43627</c:v>
                </c:pt>
                <c:pt idx="129">
                  <c:v>43628</c:v>
                </c:pt>
                <c:pt idx="130">
                  <c:v>43629</c:v>
                </c:pt>
                <c:pt idx="131">
                  <c:v>43630</c:v>
                </c:pt>
                <c:pt idx="132">
                  <c:v>43633</c:v>
                </c:pt>
                <c:pt idx="133">
                  <c:v>43634</c:v>
                </c:pt>
                <c:pt idx="134">
                  <c:v>43635</c:v>
                </c:pt>
                <c:pt idx="135">
                  <c:v>43636</c:v>
                </c:pt>
                <c:pt idx="136">
                  <c:v>43637</c:v>
                </c:pt>
                <c:pt idx="137">
                  <c:v>43640</c:v>
                </c:pt>
                <c:pt idx="138">
                  <c:v>43641</c:v>
                </c:pt>
                <c:pt idx="139">
                  <c:v>43642</c:v>
                </c:pt>
                <c:pt idx="140">
                  <c:v>43643</c:v>
                </c:pt>
                <c:pt idx="141">
                  <c:v>43644</c:v>
                </c:pt>
                <c:pt idx="142">
                  <c:v>43647</c:v>
                </c:pt>
                <c:pt idx="143">
                  <c:v>43648</c:v>
                </c:pt>
                <c:pt idx="144">
                  <c:v>43649</c:v>
                </c:pt>
                <c:pt idx="145">
                  <c:v>43651</c:v>
                </c:pt>
                <c:pt idx="146">
                  <c:v>43654</c:v>
                </c:pt>
                <c:pt idx="147">
                  <c:v>43655</c:v>
                </c:pt>
                <c:pt idx="148">
                  <c:v>43656</c:v>
                </c:pt>
                <c:pt idx="149">
                  <c:v>43657</c:v>
                </c:pt>
                <c:pt idx="150">
                  <c:v>43658</c:v>
                </c:pt>
                <c:pt idx="151">
                  <c:v>43661</c:v>
                </c:pt>
                <c:pt idx="152">
                  <c:v>43662</c:v>
                </c:pt>
                <c:pt idx="153">
                  <c:v>43663</c:v>
                </c:pt>
                <c:pt idx="154">
                  <c:v>43664</c:v>
                </c:pt>
                <c:pt idx="155">
                  <c:v>43665</c:v>
                </c:pt>
                <c:pt idx="156">
                  <c:v>43668</c:v>
                </c:pt>
                <c:pt idx="157">
                  <c:v>43669</c:v>
                </c:pt>
                <c:pt idx="158">
                  <c:v>43670</c:v>
                </c:pt>
                <c:pt idx="159">
                  <c:v>43671</c:v>
                </c:pt>
                <c:pt idx="160">
                  <c:v>43672</c:v>
                </c:pt>
                <c:pt idx="161">
                  <c:v>43675</c:v>
                </c:pt>
                <c:pt idx="162">
                  <c:v>43676</c:v>
                </c:pt>
                <c:pt idx="163">
                  <c:v>43677</c:v>
                </c:pt>
                <c:pt idx="164">
                  <c:v>43678</c:v>
                </c:pt>
                <c:pt idx="165">
                  <c:v>43679</c:v>
                </c:pt>
                <c:pt idx="166">
                  <c:v>43682</c:v>
                </c:pt>
                <c:pt idx="167">
                  <c:v>43683</c:v>
                </c:pt>
                <c:pt idx="168">
                  <c:v>43684</c:v>
                </c:pt>
                <c:pt idx="169">
                  <c:v>43685</c:v>
                </c:pt>
                <c:pt idx="170">
                  <c:v>43686</c:v>
                </c:pt>
                <c:pt idx="171">
                  <c:v>43689</c:v>
                </c:pt>
                <c:pt idx="172">
                  <c:v>43690</c:v>
                </c:pt>
                <c:pt idx="173">
                  <c:v>43691</c:v>
                </c:pt>
                <c:pt idx="174">
                  <c:v>43692</c:v>
                </c:pt>
                <c:pt idx="175">
                  <c:v>43693</c:v>
                </c:pt>
                <c:pt idx="176">
                  <c:v>43696</c:v>
                </c:pt>
                <c:pt idx="177">
                  <c:v>43697</c:v>
                </c:pt>
                <c:pt idx="178">
                  <c:v>43698</c:v>
                </c:pt>
                <c:pt idx="179">
                  <c:v>43699</c:v>
                </c:pt>
                <c:pt idx="180">
                  <c:v>43700</c:v>
                </c:pt>
                <c:pt idx="181">
                  <c:v>43703</c:v>
                </c:pt>
                <c:pt idx="182">
                  <c:v>43704</c:v>
                </c:pt>
                <c:pt idx="183">
                  <c:v>43705</c:v>
                </c:pt>
                <c:pt idx="184">
                  <c:v>43706</c:v>
                </c:pt>
                <c:pt idx="185">
                  <c:v>43707</c:v>
                </c:pt>
                <c:pt idx="186">
                  <c:v>43711</c:v>
                </c:pt>
                <c:pt idx="187">
                  <c:v>43712</c:v>
                </c:pt>
                <c:pt idx="188">
                  <c:v>43713</c:v>
                </c:pt>
                <c:pt idx="189">
                  <c:v>43714</c:v>
                </c:pt>
                <c:pt idx="190">
                  <c:v>43717</c:v>
                </c:pt>
                <c:pt idx="191">
                  <c:v>43718</c:v>
                </c:pt>
                <c:pt idx="192">
                  <c:v>43719</c:v>
                </c:pt>
                <c:pt idx="193">
                  <c:v>43720</c:v>
                </c:pt>
                <c:pt idx="194">
                  <c:v>43721</c:v>
                </c:pt>
                <c:pt idx="195">
                  <c:v>43724</c:v>
                </c:pt>
                <c:pt idx="196">
                  <c:v>43725</c:v>
                </c:pt>
                <c:pt idx="197">
                  <c:v>43726</c:v>
                </c:pt>
                <c:pt idx="198">
                  <c:v>43727</c:v>
                </c:pt>
                <c:pt idx="199">
                  <c:v>43728</c:v>
                </c:pt>
                <c:pt idx="200">
                  <c:v>43731</c:v>
                </c:pt>
                <c:pt idx="201">
                  <c:v>43732</c:v>
                </c:pt>
                <c:pt idx="202">
                  <c:v>43733</c:v>
                </c:pt>
                <c:pt idx="203">
                  <c:v>43734</c:v>
                </c:pt>
                <c:pt idx="204">
                  <c:v>43735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43745</c:v>
                </c:pt>
                <c:pt idx="211">
                  <c:v>43746</c:v>
                </c:pt>
                <c:pt idx="212">
                  <c:v>43747</c:v>
                </c:pt>
                <c:pt idx="213">
                  <c:v>43748</c:v>
                </c:pt>
                <c:pt idx="214">
                  <c:v>43749</c:v>
                </c:pt>
                <c:pt idx="215">
                  <c:v>43752</c:v>
                </c:pt>
                <c:pt idx="216">
                  <c:v>43753</c:v>
                </c:pt>
                <c:pt idx="217">
                  <c:v>43754</c:v>
                </c:pt>
                <c:pt idx="218">
                  <c:v>43755</c:v>
                </c:pt>
                <c:pt idx="219">
                  <c:v>43756</c:v>
                </c:pt>
                <c:pt idx="220">
                  <c:v>43759</c:v>
                </c:pt>
                <c:pt idx="221">
                  <c:v>43760</c:v>
                </c:pt>
                <c:pt idx="222">
                  <c:v>43761</c:v>
                </c:pt>
                <c:pt idx="223">
                  <c:v>43762</c:v>
                </c:pt>
                <c:pt idx="224">
                  <c:v>43763</c:v>
                </c:pt>
                <c:pt idx="225">
                  <c:v>43766</c:v>
                </c:pt>
                <c:pt idx="226">
                  <c:v>43767</c:v>
                </c:pt>
                <c:pt idx="227">
                  <c:v>43768</c:v>
                </c:pt>
                <c:pt idx="228">
                  <c:v>43769</c:v>
                </c:pt>
                <c:pt idx="229">
                  <c:v>43770</c:v>
                </c:pt>
                <c:pt idx="230">
                  <c:v>43773</c:v>
                </c:pt>
                <c:pt idx="231">
                  <c:v>43774</c:v>
                </c:pt>
                <c:pt idx="232">
                  <c:v>43775</c:v>
                </c:pt>
                <c:pt idx="233">
                  <c:v>43776</c:v>
                </c:pt>
                <c:pt idx="234">
                  <c:v>43777</c:v>
                </c:pt>
                <c:pt idx="235">
                  <c:v>43780</c:v>
                </c:pt>
                <c:pt idx="236">
                  <c:v>43781</c:v>
                </c:pt>
                <c:pt idx="237">
                  <c:v>43782</c:v>
                </c:pt>
                <c:pt idx="238">
                  <c:v>43783</c:v>
                </c:pt>
                <c:pt idx="239">
                  <c:v>43784</c:v>
                </c:pt>
                <c:pt idx="240">
                  <c:v>43787</c:v>
                </c:pt>
                <c:pt idx="241">
                  <c:v>43788</c:v>
                </c:pt>
                <c:pt idx="242">
                  <c:v>43789</c:v>
                </c:pt>
                <c:pt idx="243">
                  <c:v>43790</c:v>
                </c:pt>
                <c:pt idx="244">
                  <c:v>43791</c:v>
                </c:pt>
                <c:pt idx="245">
                  <c:v>43794</c:v>
                </c:pt>
                <c:pt idx="246">
                  <c:v>43795</c:v>
                </c:pt>
                <c:pt idx="247">
                  <c:v>43796</c:v>
                </c:pt>
                <c:pt idx="248">
                  <c:v>43798</c:v>
                </c:pt>
                <c:pt idx="249">
                  <c:v>43801</c:v>
                </c:pt>
                <c:pt idx="250">
                  <c:v>43802</c:v>
                </c:pt>
                <c:pt idx="251">
                  <c:v>43803</c:v>
                </c:pt>
                <c:pt idx="252">
                  <c:v>43804</c:v>
                </c:pt>
                <c:pt idx="253">
                  <c:v>43805</c:v>
                </c:pt>
              </c:numCache>
            </c:numRef>
          </c:cat>
          <c:val>
            <c:numRef>
              <c:f>'Raw Data'!$H$2:$H$255</c:f>
              <c:numCache>
                <c:formatCode>0.00</c:formatCode>
                <c:ptCount val="254"/>
                <c:pt idx="0">
                  <c:v>94.089995999999999</c:v>
                </c:pt>
                <c:pt idx="1">
                  <c:v>91.709998999999996</c:v>
                </c:pt>
                <c:pt idx="2">
                  <c:v>90.830001999999993</c:v>
                </c:pt>
                <c:pt idx="3">
                  <c:v>91.010002</c:v>
                </c:pt>
                <c:pt idx="4">
                  <c:v>88.519997000000004</c:v>
                </c:pt>
                <c:pt idx="5">
                  <c:v>91.440002000000007</c:v>
                </c:pt>
                <c:pt idx="6">
                  <c:v>87.690002000000007</c:v>
                </c:pt>
                <c:pt idx="7">
                  <c:v>86.370002999999997</c:v>
                </c:pt>
                <c:pt idx="8">
                  <c:v>82.660004000000001</c:v>
                </c:pt>
                <c:pt idx="9">
                  <c:v>81.919998000000007</c:v>
                </c:pt>
                <c:pt idx="10">
                  <c:v>81.169998000000007</c:v>
                </c:pt>
                <c:pt idx="11">
                  <c:v>79.559997999999993</c:v>
                </c:pt>
                <c:pt idx="12">
                  <c:v>75.449996999999996</c:v>
                </c:pt>
                <c:pt idx="13">
                  <c:v>75.980002999999996</c:v>
                </c:pt>
                <c:pt idx="14">
                  <c:v>81.790001000000004</c:v>
                </c:pt>
                <c:pt idx="15">
                  <c:v>82.389999000000003</c:v>
                </c:pt>
                <c:pt idx="16">
                  <c:v>81.319999999999993</c:v>
                </c:pt>
                <c:pt idx="17">
                  <c:v>83.739998</c:v>
                </c:pt>
                <c:pt idx="18">
                  <c:v>79.239998</c:v>
                </c:pt>
                <c:pt idx="19">
                  <c:v>78.279999000000004</c:v>
                </c:pt>
                <c:pt idx="20">
                  <c:v>83.32</c:v>
                </c:pt>
                <c:pt idx="21">
                  <c:v>85.580001999999993</c:v>
                </c:pt>
                <c:pt idx="22">
                  <c:v>88.309997999999993</c:v>
                </c:pt>
                <c:pt idx="23">
                  <c:v>87.949996999999996</c:v>
                </c:pt>
                <c:pt idx="24">
                  <c:v>86.459998999999996</c:v>
                </c:pt>
                <c:pt idx="25">
                  <c:v>86.440002000000007</c:v>
                </c:pt>
                <c:pt idx="26">
                  <c:v>83.419998000000007</c:v>
                </c:pt>
                <c:pt idx="27">
                  <c:v>84.93</c:v>
                </c:pt>
                <c:pt idx="28">
                  <c:v>85</c:v>
                </c:pt>
                <c:pt idx="29">
                  <c:v>88.010002</c:v>
                </c:pt>
                <c:pt idx="30">
                  <c:v>89.550003000000004</c:v>
                </c:pt>
                <c:pt idx="31">
                  <c:v>84.760002</c:v>
                </c:pt>
                <c:pt idx="32">
                  <c:v>85.160004000000001</c:v>
                </c:pt>
                <c:pt idx="33">
                  <c:v>85.57</c:v>
                </c:pt>
                <c:pt idx="34">
                  <c:v>86.019997000000004</c:v>
                </c:pt>
                <c:pt idx="35">
                  <c:v>86.18</c:v>
                </c:pt>
                <c:pt idx="36">
                  <c:v>84</c:v>
                </c:pt>
                <c:pt idx="37">
                  <c:v>91.019997000000004</c:v>
                </c:pt>
                <c:pt idx="38">
                  <c:v>89.790001000000004</c:v>
                </c:pt>
                <c:pt idx="39">
                  <c:v>89.010002</c:v>
                </c:pt>
                <c:pt idx="40">
                  <c:v>90.660004000000001</c:v>
                </c:pt>
                <c:pt idx="41">
                  <c:v>89.099997999999999</c:v>
                </c:pt>
                <c:pt idx="42">
                  <c:v>89.419998000000007</c:v>
                </c:pt>
                <c:pt idx="43">
                  <c:v>98.040001000000004</c:v>
                </c:pt>
                <c:pt idx="44">
                  <c:v>104.16999800000001</c:v>
                </c:pt>
                <c:pt idx="45">
                  <c:v>106.25</c:v>
                </c:pt>
                <c:pt idx="46">
                  <c:v>114.5</c:v>
                </c:pt>
                <c:pt idx="47">
                  <c:v>115.089996</c:v>
                </c:pt>
                <c:pt idx="48">
                  <c:v>115.279999</c:v>
                </c:pt>
                <c:pt idx="49">
                  <c:v>119.389999</c:v>
                </c:pt>
                <c:pt idx="50">
                  <c:v>120.510002</c:v>
                </c:pt>
                <c:pt idx="51">
                  <c:v>122.529999</c:v>
                </c:pt>
                <c:pt idx="52">
                  <c:v>119.470001</c:v>
                </c:pt>
                <c:pt idx="53">
                  <c:v>120.5</c:v>
                </c:pt>
                <c:pt idx="54">
                  <c:v>121.69000200000001</c:v>
                </c:pt>
                <c:pt idx="55">
                  <c:v>120.860001</c:v>
                </c:pt>
                <c:pt idx="56">
                  <c:v>124.07</c:v>
                </c:pt>
                <c:pt idx="57">
                  <c:v>125.05999799999999</c:v>
                </c:pt>
                <c:pt idx="58">
                  <c:v>129.55999800000001</c:v>
                </c:pt>
                <c:pt idx="59">
                  <c:v>130.779999</c:v>
                </c:pt>
                <c:pt idx="60">
                  <c:v>129.36000100000001</c:v>
                </c:pt>
                <c:pt idx="61">
                  <c:v>124.739998</c:v>
                </c:pt>
                <c:pt idx="62">
                  <c:v>121.69000200000001</c:v>
                </c:pt>
                <c:pt idx="63">
                  <c:v>122.199997</c:v>
                </c:pt>
                <c:pt idx="64">
                  <c:v>122.970001</c:v>
                </c:pt>
                <c:pt idx="65">
                  <c:v>123.980003</c:v>
                </c:pt>
                <c:pt idx="66">
                  <c:v>125.029999</c:v>
                </c:pt>
                <c:pt idx="67">
                  <c:v>125.470001</c:v>
                </c:pt>
                <c:pt idx="68">
                  <c:v>124.709999</c:v>
                </c:pt>
                <c:pt idx="69">
                  <c:v>127.83000199999999</c:v>
                </c:pt>
                <c:pt idx="70">
                  <c:v>121.33000199999999</c:v>
                </c:pt>
                <c:pt idx="71">
                  <c:v>122.760002</c:v>
                </c:pt>
                <c:pt idx="72">
                  <c:v>125.550003</c:v>
                </c:pt>
                <c:pt idx="73">
                  <c:v>119.25</c:v>
                </c:pt>
                <c:pt idx="74">
                  <c:v>120.470001</c:v>
                </c:pt>
                <c:pt idx="75">
                  <c:v>121.269997</c:v>
                </c:pt>
                <c:pt idx="76">
                  <c:v>115.709999</c:v>
                </c:pt>
                <c:pt idx="77">
                  <c:v>116.449997</c:v>
                </c:pt>
                <c:pt idx="78">
                  <c:v>117.69000200000001</c:v>
                </c:pt>
                <c:pt idx="79">
                  <c:v>118.94000200000001</c:v>
                </c:pt>
                <c:pt idx="80">
                  <c:v>121.480003</c:v>
                </c:pt>
                <c:pt idx="81">
                  <c:v>122.629997</c:v>
                </c:pt>
                <c:pt idx="82">
                  <c:v>121.589996</c:v>
                </c:pt>
                <c:pt idx="83">
                  <c:v>124.360001</c:v>
                </c:pt>
                <c:pt idx="84">
                  <c:v>123.860001</c:v>
                </c:pt>
                <c:pt idx="85">
                  <c:v>122.05999799999999</c:v>
                </c:pt>
                <c:pt idx="86">
                  <c:v>126</c:v>
                </c:pt>
                <c:pt idx="87">
                  <c:v>127.910004</c:v>
                </c:pt>
                <c:pt idx="88">
                  <c:v>128.03999300000001</c:v>
                </c:pt>
                <c:pt idx="89">
                  <c:v>127.529999</c:v>
                </c:pt>
                <c:pt idx="90">
                  <c:v>129.679993</c:v>
                </c:pt>
                <c:pt idx="91">
                  <c:v>129.16000399999999</c:v>
                </c:pt>
                <c:pt idx="92">
                  <c:v>128.820007</c:v>
                </c:pt>
                <c:pt idx="93">
                  <c:v>128.729996</c:v>
                </c:pt>
                <c:pt idx="94">
                  <c:v>130.570007</c:v>
                </c:pt>
                <c:pt idx="95">
                  <c:v>100.41999800000001</c:v>
                </c:pt>
                <c:pt idx="96">
                  <c:v>98.870002999999997</c:v>
                </c:pt>
                <c:pt idx="97">
                  <c:v>100.040001</c:v>
                </c:pt>
                <c:pt idx="98">
                  <c:v>101.949997</c:v>
                </c:pt>
                <c:pt idx="99">
                  <c:v>103.540001</c:v>
                </c:pt>
                <c:pt idx="100">
                  <c:v>102.540001</c:v>
                </c:pt>
                <c:pt idx="101">
                  <c:v>103.860001</c:v>
                </c:pt>
                <c:pt idx="102">
                  <c:v>104.879997</c:v>
                </c:pt>
                <c:pt idx="103">
                  <c:v>100.459999</c:v>
                </c:pt>
                <c:pt idx="104">
                  <c:v>98.730002999999996</c:v>
                </c:pt>
                <c:pt idx="105">
                  <c:v>96.849997999999999</c:v>
                </c:pt>
                <c:pt idx="106">
                  <c:v>96.529999000000004</c:v>
                </c:pt>
                <c:pt idx="107">
                  <c:v>94.800003000000004</c:v>
                </c:pt>
                <c:pt idx="108">
                  <c:v>91.699996999999996</c:v>
                </c:pt>
                <c:pt idx="109">
                  <c:v>91.800003000000004</c:v>
                </c:pt>
                <c:pt idx="110">
                  <c:v>92.699996999999996</c:v>
                </c:pt>
                <c:pt idx="111">
                  <c:v>93.709998999999996</c:v>
                </c:pt>
                <c:pt idx="112">
                  <c:v>89.449996999999996</c:v>
                </c:pt>
                <c:pt idx="113">
                  <c:v>90.120002999999997</c:v>
                </c:pt>
                <c:pt idx="114">
                  <c:v>91.639999000000003</c:v>
                </c:pt>
                <c:pt idx="115">
                  <c:v>92.400002000000001</c:v>
                </c:pt>
                <c:pt idx="116">
                  <c:v>88.709998999999996</c:v>
                </c:pt>
                <c:pt idx="117">
                  <c:v>88.690002000000007</c:v>
                </c:pt>
                <c:pt idx="118">
                  <c:v>89.470000999999996</c:v>
                </c:pt>
                <c:pt idx="119">
                  <c:v>88.279999000000004</c:v>
                </c:pt>
                <c:pt idx="120">
                  <c:v>88.760002</c:v>
                </c:pt>
                <c:pt idx="121">
                  <c:v>87.110000999999997</c:v>
                </c:pt>
                <c:pt idx="122">
                  <c:v>86.839995999999999</c:v>
                </c:pt>
                <c:pt idx="123">
                  <c:v>89.870002999999997</c:v>
                </c:pt>
                <c:pt idx="124">
                  <c:v>88.809997999999993</c:v>
                </c:pt>
                <c:pt idx="125">
                  <c:v>89.660004000000001</c:v>
                </c:pt>
                <c:pt idx="126">
                  <c:v>91.620002999999997</c:v>
                </c:pt>
                <c:pt idx="127">
                  <c:v>90.120002999999997</c:v>
                </c:pt>
                <c:pt idx="128">
                  <c:v>89.699996999999996</c:v>
                </c:pt>
                <c:pt idx="129">
                  <c:v>89.370002999999997</c:v>
                </c:pt>
                <c:pt idx="130">
                  <c:v>90.059997999999993</c:v>
                </c:pt>
                <c:pt idx="131">
                  <c:v>88.5</c:v>
                </c:pt>
                <c:pt idx="132">
                  <c:v>89.400002000000001</c:v>
                </c:pt>
                <c:pt idx="133">
                  <c:v>91.709998999999996</c:v>
                </c:pt>
                <c:pt idx="134">
                  <c:v>93</c:v>
                </c:pt>
                <c:pt idx="135">
                  <c:v>92.139999000000003</c:v>
                </c:pt>
                <c:pt idx="136">
                  <c:v>92.220000999999996</c:v>
                </c:pt>
                <c:pt idx="137">
                  <c:v>90.900002000000001</c:v>
                </c:pt>
                <c:pt idx="138">
                  <c:v>90.580001999999993</c:v>
                </c:pt>
                <c:pt idx="139">
                  <c:v>90.209998999999996</c:v>
                </c:pt>
                <c:pt idx="140">
                  <c:v>90.519997000000004</c:v>
                </c:pt>
                <c:pt idx="141">
                  <c:v>91.639999000000003</c:v>
                </c:pt>
                <c:pt idx="142">
                  <c:v>91.330001999999993</c:v>
                </c:pt>
                <c:pt idx="143">
                  <c:v>89.480002999999996</c:v>
                </c:pt>
                <c:pt idx="144">
                  <c:v>91.290001000000004</c:v>
                </c:pt>
                <c:pt idx="145">
                  <c:v>90.309997999999993</c:v>
                </c:pt>
                <c:pt idx="146">
                  <c:v>89.019997000000004</c:v>
                </c:pt>
                <c:pt idx="147">
                  <c:v>89.57</c:v>
                </c:pt>
                <c:pt idx="148">
                  <c:v>90.730002999999996</c:v>
                </c:pt>
                <c:pt idx="149">
                  <c:v>90.290001000000004</c:v>
                </c:pt>
                <c:pt idx="150">
                  <c:v>90.82</c:v>
                </c:pt>
                <c:pt idx="151">
                  <c:v>91.260002</c:v>
                </c:pt>
                <c:pt idx="152">
                  <c:v>91.440002000000007</c:v>
                </c:pt>
                <c:pt idx="153">
                  <c:v>93.580001999999993</c:v>
                </c:pt>
                <c:pt idx="154">
                  <c:v>91.629997000000003</c:v>
                </c:pt>
                <c:pt idx="155">
                  <c:v>90.440002000000007</c:v>
                </c:pt>
                <c:pt idx="156">
                  <c:v>92.379997000000003</c:v>
                </c:pt>
                <c:pt idx="157">
                  <c:v>89.629997000000003</c:v>
                </c:pt>
                <c:pt idx="158">
                  <c:v>74.510002</c:v>
                </c:pt>
                <c:pt idx="159">
                  <c:v>73.269997000000004</c:v>
                </c:pt>
                <c:pt idx="160">
                  <c:v>74.510002</c:v>
                </c:pt>
                <c:pt idx="161">
                  <c:v>74.580001999999993</c:v>
                </c:pt>
                <c:pt idx="162">
                  <c:v>74.489998</c:v>
                </c:pt>
                <c:pt idx="163">
                  <c:v>73.099997999999999</c:v>
                </c:pt>
                <c:pt idx="164">
                  <c:v>71.379997000000003</c:v>
                </c:pt>
                <c:pt idx="165">
                  <c:v>69.849997999999999</c:v>
                </c:pt>
                <c:pt idx="166">
                  <c:v>67.910004000000001</c:v>
                </c:pt>
                <c:pt idx="167">
                  <c:v>68.410004000000001</c:v>
                </c:pt>
                <c:pt idx="168">
                  <c:v>69.209998999999996</c:v>
                </c:pt>
                <c:pt idx="169">
                  <c:v>69.190002000000007</c:v>
                </c:pt>
                <c:pt idx="170">
                  <c:v>67.680000000000007</c:v>
                </c:pt>
                <c:pt idx="171">
                  <c:v>65.519997000000004</c:v>
                </c:pt>
                <c:pt idx="172">
                  <c:v>66.220000999999996</c:v>
                </c:pt>
                <c:pt idx="173">
                  <c:v>64.629997000000003</c:v>
                </c:pt>
                <c:pt idx="174">
                  <c:v>63.75</c:v>
                </c:pt>
                <c:pt idx="175">
                  <c:v>65.220000999999996</c:v>
                </c:pt>
                <c:pt idx="176">
                  <c:v>66.819999999999993</c:v>
                </c:pt>
                <c:pt idx="177">
                  <c:v>67.319999999999993</c:v>
                </c:pt>
                <c:pt idx="178">
                  <c:v>66.379997000000003</c:v>
                </c:pt>
                <c:pt idx="179">
                  <c:v>65.470000999999996</c:v>
                </c:pt>
                <c:pt idx="180">
                  <c:v>63.209999000000003</c:v>
                </c:pt>
                <c:pt idx="181">
                  <c:v>61.66</c:v>
                </c:pt>
                <c:pt idx="182">
                  <c:v>60.779998999999997</c:v>
                </c:pt>
                <c:pt idx="183">
                  <c:v>61.419998</c:v>
                </c:pt>
                <c:pt idx="184">
                  <c:v>62.110000999999997</c:v>
                </c:pt>
                <c:pt idx="185">
                  <c:v>61.810001</c:v>
                </c:pt>
                <c:pt idx="186">
                  <c:v>60.400002000000001</c:v>
                </c:pt>
                <c:pt idx="187">
                  <c:v>60.23</c:v>
                </c:pt>
                <c:pt idx="188">
                  <c:v>62.950001</c:v>
                </c:pt>
                <c:pt idx="189">
                  <c:v>62.139999000000003</c:v>
                </c:pt>
                <c:pt idx="190">
                  <c:v>63.299999</c:v>
                </c:pt>
                <c:pt idx="191">
                  <c:v>63.869999</c:v>
                </c:pt>
                <c:pt idx="192">
                  <c:v>65.900002000000001</c:v>
                </c:pt>
                <c:pt idx="193">
                  <c:v>65.660004000000001</c:v>
                </c:pt>
                <c:pt idx="194">
                  <c:v>63.75</c:v>
                </c:pt>
                <c:pt idx="195">
                  <c:v>63.580002</c:v>
                </c:pt>
                <c:pt idx="196">
                  <c:v>63.419998</c:v>
                </c:pt>
                <c:pt idx="197">
                  <c:v>62.450001</c:v>
                </c:pt>
                <c:pt idx="198">
                  <c:v>61.380001</c:v>
                </c:pt>
                <c:pt idx="199">
                  <c:v>60.07</c:v>
                </c:pt>
                <c:pt idx="200">
                  <c:v>61.290000999999997</c:v>
                </c:pt>
                <c:pt idx="201">
                  <c:v>58.099997999999999</c:v>
                </c:pt>
                <c:pt idx="202">
                  <c:v>59</c:v>
                </c:pt>
                <c:pt idx="203">
                  <c:v>59.709999000000003</c:v>
                </c:pt>
                <c:pt idx="204">
                  <c:v>60.32</c:v>
                </c:pt>
                <c:pt idx="205">
                  <c:v>61.669998</c:v>
                </c:pt>
                <c:pt idx="206">
                  <c:v>59.880001</c:v>
                </c:pt>
                <c:pt idx="207">
                  <c:v>58.23</c:v>
                </c:pt>
                <c:pt idx="208">
                  <c:v>59.27</c:v>
                </c:pt>
                <c:pt idx="209">
                  <c:v>59.700001</c:v>
                </c:pt>
                <c:pt idx="210">
                  <c:v>58.779998999999997</c:v>
                </c:pt>
                <c:pt idx="211">
                  <c:v>57.419998</c:v>
                </c:pt>
                <c:pt idx="212">
                  <c:v>55.52</c:v>
                </c:pt>
                <c:pt idx="213">
                  <c:v>55.25</c:v>
                </c:pt>
                <c:pt idx="214">
                  <c:v>56.830002</c:v>
                </c:pt>
                <c:pt idx="215">
                  <c:v>55.77</c:v>
                </c:pt>
                <c:pt idx="216">
                  <c:v>57.77</c:v>
                </c:pt>
                <c:pt idx="217">
                  <c:v>57.299999</c:v>
                </c:pt>
                <c:pt idx="218">
                  <c:v>57.959999000000003</c:v>
                </c:pt>
                <c:pt idx="219">
                  <c:v>57.689999</c:v>
                </c:pt>
                <c:pt idx="220">
                  <c:v>55.740001999999997</c:v>
                </c:pt>
                <c:pt idx="221">
                  <c:v>54.029998999999997</c:v>
                </c:pt>
                <c:pt idx="222">
                  <c:v>49.060001</c:v>
                </c:pt>
                <c:pt idx="223">
                  <c:v>47.599997999999999</c:v>
                </c:pt>
                <c:pt idx="224">
                  <c:v>49.77</c:v>
                </c:pt>
                <c:pt idx="225">
                  <c:v>49.349997999999999</c:v>
                </c:pt>
                <c:pt idx="226">
                  <c:v>49.099997999999999</c:v>
                </c:pt>
                <c:pt idx="227">
                  <c:v>48.959999000000003</c:v>
                </c:pt>
                <c:pt idx="228">
                  <c:v>48.060001</c:v>
                </c:pt>
                <c:pt idx="229">
                  <c:v>48.150002000000001</c:v>
                </c:pt>
                <c:pt idx="230">
                  <c:v>49.52</c:v>
                </c:pt>
                <c:pt idx="231">
                  <c:v>50.580002</c:v>
                </c:pt>
                <c:pt idx="232">
                  <c:v>49.459999000000003</c:v>
                </c:pt>
                <c:pt idx="233">
                  <c:v>49.25</c:v>
                </c:pt>
                <c:pt idx="234">
                  <c:v>49.32</c:v>
                </c:pt>
                <c:pt idx="235">
                  <c:v>49.240001999999997</c:v>
                </c:pt>
                <c:pt idx="236">
                  <c:v>47.68</c:v>
                </c:pt>
                <c:pt idx="237">
                  <c:v>44.91</c:v>
                </c:pt>
                <c:pt idx="238">
                  <c:v>44.93</c:v>
                </c:pt>
                <c:pt idx="239">
                  <c:v>45.130001</c:v>
                </c:pt>
                <c:pt idx="240">
                  <c:v>46.68</c:v>
                </c:pt>
                <c:pt idx="241">
                  <c:v>46.41</c:v>
                </c:pt>
                <c:pt idx="242">
                  <c:v>45.099997999999999</c:v>
                </c:pt>
                <c:pt idx="243">
                  <c:v>46.02</c:v>
                </c:pt>
                <c:pt idx="244">
                  <c:v>46.509998000000003</c:v>
                </c:pt>
                <c:pt idx="245">
                  <c:v>47.540000999999997</c:v>
                </c:pt>
                <c:pt idx="246">
                  <c:v>45.700001</c:v>
                </c:pt>
                <c:pt idx="247">
                  <c:v>44.27</c:v>
                </c:pt>
                <c:pt idx="248">
                  <c:v>43.560001</c:v>
                </c:pt>
                <c:pt idx="249">
                  <c:v>43.830002</c:v>
                </c:pt>
                <c:pt idx="250">
                  <c:v>44.029998999999997</c:v>
                </c:pt>
                <c:pt idx="251">
                  <c:v>44.25</c:v>
                </c:pt>
                <c:pt idx="252">
                  <c:v>44.310001</c:v>
                </c:pt>
                <c:pt idx="253">
                  <c:v>45.34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5E-4E3A-9BF1-529EF54BF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33007"/>
        <c:axId val="27137919"/>
      </c:lineChart>
      <c:dateAx>
        <c:axId val="5026330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7919"/>
        <c:crosses val="autoZero"/>
        <c:auto val="1"/>
        <c:lblOffset val="100"/>
        <c:baseTimeUnit val="days"/>
      </c:dateAx>
      <c:valAx>
        <c:axId val="271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'Apple Simulation'!$C$1</c:f>
              <c:strCache>
                <c:ptCount val="1"/>
                <c:pt idx="0">
                  <c:v>APPLE
NASDAQ: AAPL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'Apple Simulation'!$B$2:$B$256</c:f>
              <c:numCache>
                <c:formatCode>m/d/yyyy</c:formatCode>
                <c:ptCount val="255"/>
                <c:pt idx="0">
                  <c:v>43438</c:v>
                </c:pt>
                <c:pt idx="1">
                  <c:v>43440</c:v>
                </c:pt>
                <c:pt idx="2">
                  <c:v>43441</c:v>
                </c:pt>
                <c:pt idx="3">
                  <c:v>43444</c:v>
                </c:pt>
                <c:pt idx="4">
                  <c:v>43445</c:v>
                </c:pt>
                <c:pt idx="5">
                  <c:v>43446</c:v>
                </c:pt>
                <c:pt idx="6">
                  <c:v>43447</c:v>
                </c:pt>
                <c:pt idx="7">
                  <c:v>43448</c:v>
                </c:pt>
                <c:pt idx="8">
                  <c:v>43451</c:v>
                </c:pt>
                <c:pt idx="9">
                  <c:v>43452</c:v>
                </c:pt>
                <c:pt idx="10">
                  <c:v>43453</c:v>
                </c:pt>
                <c:pt idx="11">
                  <c:v>43454</c:v>
                </c:pt>
                <c:pt idx="12">
                  <c:v>43455</c:v>
                </c:pt>
                <c:pt idx="13">
                  <c:v>43458</c:v>
                </c:pt>
                <c:pt idx="14">
                  <c:v>43460</c:v>
                </c:pt>
                <c:pt idx="15">
                  <c:v>43461</c:v>
                </c:pt>
                <c:pt idx="16">
                  <c:v>43462</c:v>
                </c:pt>
                <c:pt idx="17">
                  <c:v>43465</c:v>
                </c:pt>
                <c:pt idx="18">
                  <c:v>43467</c:v>
                </c:pt>
                <c:pt idx="19">
                  <c:v>43468</c:v>
                </c:pt>
                <c:pt idx="20">
                  <c:v>43469</c:v>
                </c:pt>
                <c:pt idx="21">
                  <c:v>43472</c:v>
                </c:pt>
                <c:pt idx="22">
                  <c:v>43473</c:v>
                </c:pt>
                <c:pt idx="23">
                  <c:v>43474</c:v>
                </c:pt>
                <c:pt idx="24">
                  <c:v>43475</c:v>
                </c:pt>
                <c:pt idx="25">
                  <c:v>43476</c:v>
                </c:pt>
                <c:pt idx="26">
                  <c:v>43479</c:v>
                </c:pt>
                <c:pt idx="27">
                  <c:v>43480</c:v>
                </c:pt>
                <c:pt idx="28">
                  <c:v>43481</c:v>
                </c:pt>
                <c:pt idx="29">
                  <c:v>43482</c:v>
                </c:pt>
                <c:pt idx="30">
                  <c:v>43483</c:v>
                </c:pt>
                <c:pt idx="31">
                  <c:v>43487</c:v>
                </c:pt>
                <c:pt idx="32">
                  <c:v>43488</c:v>
                </c:pt>
                <c:pt idx="33">
                  <c:v>43489</c:v>
                </c:pt>
                <c:pt idx="34">
                  <c:v>43490</c:v>
                </c:pt>
                <c:pt idx="35">
                  <c:v>43493</c:v>
                </c:pt>
                <c:pt idx="36">
                  <c:v>43494</c:v>
                </c:pt>
                <c:pt idx="37">
                  <c:v>43495</c:v>
                </c:pt>
                <c:pt idx="38">
                  <c:v>43496</c:v>
                </c:pt>
                <c:pt idx="39">
                  <c:v>43497</c:v>
                </c:pt>
                <c:pt idx="40">
                  <c:v>43500</c:v>
                </c:pt>
                <c:pt idx="41">
                  <c:v>43501</c:v>
                </c:pt>
                <c:pt idx="42">
                  <c:v>43502</c:v>
                </c:pt>
                <c:pt idx="43">
                  <c:v>43503</c:v>
                </c:pt>
                <c:pt idx="44">
                  <c:v>43504</c:v>
                </c:pt>
                <c:pt idx="45">
                  <c:v>43507</c:v>
                </c:pt>
                <c:pt idx="46">
                  <c:v>43508</c:v>
                </c:pt>
                <c:pt idx="47">
                  <c:v>43509</c:v>
                </c:pt>
                <c:pt idx="48">
                  <c:v>43510</c:v>
                </c:pt>
                <c:pt idx="49">
                  <c:v>43511</c:v>
                </c:pt>
                <c:pt idx="50">
                  <c:v>43515</c:v>
                </c:pt>
                <c:pt idx="51">
                  <c:v>43516</c:v>
                </c:pt>
                <c:pt idx="52">
                  <c:v>43517</c:v>
                </c:pt>
                <c:pt idx="53">
                  <c:v>43518</c:v>
                </c:pt>
                <c:pt idx="54">
                  <c:v>43521</c:v>
                </c:pt>
                <c:pt idx="55">
                  <c:v>43522</c:v>
                </c:pt>
                <c:pt idx="56">
                  <c:v>43523</c:v>
                </c:pt>
                <c:pt idx="57">
                  <c:v>43524</c:v>
                </c:pt>
                <c:pt idx="58">
                  <c:v>43525</c:v>
                </c:pt>
                <c:pt idx="59">
                  <c:v>43528</c:v>
                </c:pt>
                <c:pt idx="60">
                  <c:v>43529</c:v>
                </c:pt>
                <c:pt idx="61">
                  <c:v>43530</c:v>
                </c:pt>
                <c:pt idx="62">
                  <c:v>43531</c:v>
                </c:pt>
                <c:pt idx="63">
                  <c:v>43532</c:v>
                </c:pt>
                <c:pt idx="64">
                  <c:v>43535</c:v>
                </c:pt>
                <c:pt idx="65">
                  <c:v>43536</c:v>
                </c:pt>
                <c:pt idx="66">
                  <c:v>43537</c:v>
                </c:pt>
                <c:pt idx="67">
                  <c:v>43538</c:v>
                </c:pt>
                <c:pt idx="68">
                  <c:v>43539</c:v>
                </c:pt>
                <c:pt idx="69">
                  <c:v>43542</c:v>
                </c:pt>
                <c:pt idx="70">
                  <c:v>43543</c:v>
                </c:pt>
                <c:pt idx="71">
                  <c:v>43544</c:v>
                </c:pt>
                <c:pt idx="72">
                  <c:v>43545</c:v>
                </c:pt>
                <c:pt idx="73">
                  <c:v>43546</c:v>
                </c:pt>
                <c:pt idx="74">
                  <c:v>43549</c:v>
                </c:pt>
                <c:pt idx="75">
                  <c:v>43550</c:v>
                </c:pt>
                <c:pt idx="76">
                  <c:v>43551</c:v>
                </c:pt>
                <c:pt idx="77">
                  <c:v>43552</c:v>
                </c:pt>
                <c:pt idx="78">
                  <c:v>43553</c:v>
                </c:pt>
                <c:pt idx="79">
                  <c:v>43556</c:v>
                </c:pt>
                <c:pt idx="80">
                  <c:v>43557</c:v>
                </c:pt>
                <c:pt idx="81">
                  <c:v>43558</c:v>
                </c:pt>
                <c:pt idx="82">
                  <c:v>43559</c:v>
                </c:pt>
                <c:pt idx="83">
                  <c:v>43560</c:v>
                </c:pt>
                <c:pt idx="84">
                  <c:v>43563</c:v>
                </c:pt>
                <c:pt idx="85">
                  <c:v>43564</c:v>
                </c:pt>
                <c:pt idx="86">
                  <c:v>43565</c:v>
                </c:pt>
                <c:pt idx="87">
                  <c:v>43566</c:v>
                </c:pt>
                <c:pt idx="88">
                  <c:v>43567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43577</c:v>
                </c:pt>
                <c:pt idx="94">
                  <c:v>43578</c:v>
                </c:pt>
                <c:pt idx="95">
                  <c:v>43579</c:v>
                </c:pt>
                <c:pt idx="96">
                  <c:v>43580</c:v>
                </c:pt>
                <c:pt idx="97">
                  <c:v>43581</c:v>
                </c:pt>
                <c:pt idx="98">
                  <c:v>43584</c:v>
                </c:pt>
                <c:pt idx="99">
                  <c:v>43585</c:v>
                </c:pt>
                <c:pt idx="100">
                  <c:v>43586</c:v>
                </c:pt>
                <c:pt idx="101">
                  <c:v>43587</c:v>
                </c:pt>
                <c:pt idx="102">
                  <c:v>43588</c:v>
                </c:pt>
                <c:pt idx="103">
                  <c:v>43591</c:v>
                </c:pt>
                <c:pt idx="104">
                  <c:v>43592</c:v>
                </c:pt>
                <c:pt idx="105">
                  <c:v>43593</c:v>
                </c:pt>
                <c:pt idx="106">
                  <c:v>43594</c:v>
                </c:pt>
                <c:pt idx="107">
                  <c:v>43595</c:v>
                </c:pt>
                <c:pt idx="108">
                  <c:v>43598</c:v>
                </c:pt>
                <c:pt idx="109">
                  <c:v>43599</c:v>
                </c:pt>
                <c:pt idx="110">
                  <c:v>43600</c:v>
                </c:pt>
                <c:pt idx="111">
                  <c:v>43601</c:v>
                </c:pt>
                <c:pt idx="112">
                  <c:v>43602</c:v>
                </c:pt>
                <c:pt idx="113">
                  <c:v>43605</c:v>
                </c:pt>
                <c:pt idx="114">
                  <c:v>43606</c:v>
                </c:pt>
                <c:pt idx="115">
                  <c:v>43607</c:v>
                </c:pt>
                <c:pt idx="116">
                  <c:v>43608</c:v>
                </c:pt>
                <c:pt idx="117">
                  <c:v>43609</c:v>
                </c:pt>
                <c:pt idx="118">
                  <c:v>43613</c:v>
                </c:pt>
                <c:pt idx="119">
                  <c:v>43614</c:v>
                </c:pt>
                <c:pt idx="120">
                  <c:v>43615</c:v>
                </c:pt>
                <c:pt idx="121">
                  <c:v>43616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43626</c:v>
                </c:pt>
                <c:pt idx="128">
                  <c:v>43627</c:v>
                </c:pt>
                <c:pt idx="129">
                  <c:v>43628</c:v>
                </c:pt>
                <c:pt idx="130">
                  <c:v>43629</c:v>
                </c:pt>
                <c:pt idx="131">
                  <c:v>43630</c:v>
                </c:pt>
                <c:pt idx="132">
                  <c:v>43633</c:v>
                </c:pt>
                <c:pt idx="133">
                  <c:v>43634</c:v>
                </c:pt>
                <c:pt idx="134">
                  <c:v>43635</c:v>
                </c:pt>
                <c:pt idx="135">
                  <c:v>43636</c:v>
                </c:pt>
                <c:pt idx="136">
                  <c:v>43637</c:v>
                </c:pt>
                <c:pt idx="137">
                  <c:v>43640</c:v>
                </c:pt>
                <c:pt idx="138">
                  <c:v>43641</c:v>
                </c:pt>
                <c:pt idx="139">
                  <c:v>43642</c:v>
                </c:pt>
                <c:pt idx="140">
                  <c:v>43643</c:v>
                </c:pt>
                <c:pt idx="141">
                  <c:v>43644</c:v>
                </c:pt>
                <c:pt idx="142">
                  <c:v>43647</c:v>
                </c:pt>
                <c:pt idx="143">
                  <c:v>43648</c:v>
                </c:pt>
                <c:pt idx="144">
                  <c:v>43649</c:v>
                </c:pt>
                <c:pt idx="145">
                  <c:v>43651</c:v>
                </c:pt>
                <c:pt idx="146">
                  <c:v>43654</c:v>
                </c:pt>
                <c:pt idx="147">
                  <c:v>43655</c:v>
                </c:pt>
                <c:pt idx="148">
                  <c:v>43656</c:v>
                </c:pt>
                <c:pt idx="149">
                  <c:v>43657</c:v>
                </c:pt>
                <c:pt idx="150">
                  <c:v>43658</c:v>
                </c:pt>
                <c:pt idx="151">
                  <c:v>43661</c:v>
                </c:pt>
                <c:pt idx="152">
                  <c:v>43662</c:v>
                </c:pt>
                <c:pt idx="153">
                  <c:v>43663</c:v>
                </c:pt>
                <c:pt idx="154">
                  <c:v>43664</c:v>
                </c:pt>
                <c:pt idx="155">
                  <c:v>43665</c:v>
                </c:pt>
                <c:pt idx="156">
                  <c:v>43668</c:v>
                </c:pt>
                <c:pt idx="157">
                  <c:v>43669</c:v>
                </c:pt>
                <c:pt idx="158">
                  <c:v>43670</c:v>
                </c:pt>
                <c:pt idx="159">
                  <c:v>43671</c:v>
                </c:pt>
                <c:pt idx="160">
                  <c:v>43672</c:v>
                </c:pt>
                <c:pt idx="161">
                  <c:v>43675</c:v>
                </c:pt>
                <c:pt idx="162">
                  <c:v>43676</c:v>
                </c:pt>
                <c:pt idx="163">
                  <c:v>43677</c:v>
                </c:pt>
                <c:pt idx="164">
                  <c:v>43678</c:v>
                </c:pt>
                <c:pt idx="165">
                  <c:v>43679</c:v>
                </c:pt>
                <c:pt idx="166">
                  <c:v>43682</c:v>
                </c:pt>
                <c:pt idx="167">
                  <c:v>43683</c:v>
                </c:pt>
                <c:pt idx="168">
                  <c:v>43684</c:v>
                </c:pt>
                <c:pt idx="169">
                  <c:v>43685</c:v>
                </c:pt>
                <c:pt idx="170">
                  <c:v>43686</c:v>
                </c:pt>
                <c:pt idx="171">
                  <c:v>43689</c:v>
                </c:pt>
                <c:pt idx="172">
                  <c:v>43690</c:v>
                </c:pt>
                <c:pt idx="173">
                  <c:v>43691</c:v>
                </c:pt>
                <c:pt idx="174">
                  <c:v>43692</c:v>
                </c:pt>
                <c:pt idx="175">
                  <c:v>43693</c:v>
                </c:pt>
                <c:pt idx="176">
                  <c:v>43696</c:v>
                </c:pt>
                <c:pt idx="177">
                  <c:v>43697</c:v>
                </c:pt>
                <c:pt idx="178">
                  <c:v>43698</c:v>
                </c:pt>
                <c:pt idx="179">
                  <c:v>43699</c:v>
                </c:pt>
                <c:pt idx="180">
                  <c:v>43700</c:v>
                </c:pt>
                <c:pt idx="181">
                  <c:v>43703</c:v>
                </c:pt>
                <c:pt idx="182">
                  <c:v>43704</c:v>
                </c:pt>
                <c:pt idx="183">
                  <c:v>43705</c:v>
                </c:pt>
                <c:pt idx="184">
                  <c:v>43706</c:v>
                </c:pt>
                <c:pt idx="185">
                  <c:v>43707</c:v>
                </c:pt>
                <c:pt idx="186">
                  <c:v>43711</c:v>
                </c:pt>
                <c:pt idx="187">
                  <c:v>43712</c:v>
                </c:pt>
                <c:pt idx="188">
                  <c:v>43713</c:v>
                </c:pt>
                <c:pt idx="189">
                  <c:v>43714</c:v>
                </c:pt>
                <c:pt idx="190">
                  <c:v>43717</c:v>
                </c:pt>
                <c:pt idx="191">
                  <c:v>43718</c:v>
                </c:pt>
                <c:pt idx="192">
                  <c:v>43719</c:v>
                </c:pt>
                <c:pt idx="193">
                  <c:v>43720</c:v>
                </c:pt>
                <c:pt idx="194">
                  <c:v>43721</c:v>
                </c:pt>
                <c:pt idx="195">
                  <c:v>43724</c:v>
                </c:pt>
                <c:pt idx="196">
                  <c:v>43725</c:v>
                </c:pt>
                <c:pt idx="197">
                  <c:v>43726</c:v>
                </c:pt>
                <c:pt idx="198">
                  <c:v>43727</c:v>
                </c:pt>
                <c:pt idx="199">
                  <c:v>43728</c:v>
                </c:pt>
                <c:pt idx="200">
                  <c:v>43731</c:v>
                </c:pt>
                <c:pt idx="201">
                  <c:v>43732</c:v>
                </c:pt>
                <c:pt idx="202">
                  <c:v>43733</c:v>
                </c:pt>
                <c:pt idx="203">
                  <c:v>43734</c:v>
                </c:pt>
                <c:pt idx="204">
                  <c:v>43735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43745</c:v>
                </c:pt>
                <c:pt idx="211">
                  <c:v>43746</c:v>
                </c:pt>
                <c:pt idx="212">
                  <c:v>43747</c:v>
                </c:pt>
                <c:pt idx="213">
                  <c:v>43748</c:v>
                </c:pt>
                <c:pt idx="214">
                  <c:v>43749</c:v>
                </c:pt>
                <c:pt idx="215">
                  <c:v>43752</c:v>
                </c:pt>
                <c:pt idx="216">
                  <c:v>43753</c:v>
                </c:pt>
                <c:pt idx="217">
                  <c:v>43754</c:v>
                </c:pt>
                <c:pt idx="218">
                  <c:v>43755</c:v>
                </c:pt>
                <c:pt idx="219">
                  <c:v>43756</c:v>
                </c:pt>
                <c:pt idx="220">
                  <c:v>43759</c:v>
                </c:pt>
                <c:pt idx="221">
                  <c:v>43760</c:v>
                </c:pt>
                <c:pt idx="222">
                  <c:v>43761</c:v>
                </c:pt>
                <c:pt idx="223">
                  <c:v>43762</c:v>
                </c:pt>
                <c:pt idx="224">
                  <c:v>43763</c:v>
                </c:pt>
                <c:pt idx="225">
                  <c:v>43766</c:v>
                </c:pt>
                <c:pt idx="226">
                  <c:v>43767</c:v>
                </c:pt>
                <c:pt idx="227">
                  <c:v>43768</c:v>
                </c:pt>
                <c:pt idx="228">
                  <c:v>43769</c:v>
                </c:pt>
                <c:pt idx="229">
                  <c:v>43770</c:v>
                </c:pt>
                <c:pt idx="230">
                  <c:v>43773</c:v>
                </c:pt>
                <c:pt idx="231">
                  <c:v>43774</c:v>
                </c:pt>
                <c:pt idx="232">
                  <c:v>43775</c:v>
                </c:pt>
                <c:pt idx="233">
                  <c:v>43776</c:v>
                </c:pt>
                <c:pt idx="234">
                  <c:v>43777</c:v>
                </c:pt>
                <c:pt idx="235">
                  <c:v>43780</c:v>
                </c:pt>
                <c:pt idx="236">
                  <c:v>43781</c:v>
                </c:pt>
                <c:pt idx="237">
                  <c:v>43782</c:v>
                </c:pt>
                <c:pt idx="238">
                  <c:v>43783</c:v>
                </c:pt>
                <c:pt idx="239">
                  <c:v>43784</c:v>
                </c:pt>
                <c:pt idx="240">
                  <c:v>43787</c:v>
                </c:pt>
                <c:pt idx="241">
                  <c:v>43788</c:v>
                </c:pt>
                <c:pt idx="242">
                  <c:v>43789</c:v>
                </c:pt>
                <c:pt idx="243">
                  <c:v>43790</c:v>
                </c:pt>
                <c:pt idx="244">
                  <c:v>43791</c:v>
                </c:pt>
                <c:pt idx="245">
                  <c:v>43794</c:v>
                </c:pt>
                <c:pt idx="246">
                  <c:v>43795</c:v>
                </c:pt>
                <c:pt idx="247">
                  <c:v>43796</c:v>
                </c:pt>
                <c:pt idx="248">
                  <c:v>43798</c:v>
                </c:pt>
                <c:pt idx="249">
                  <c:v>43801</c:v>
                </c:pt>
                <c:pt idx="250">
                  <c:v>43802</c:v>
                </c:pt>
                <c:pt idx="251">
                  <c:v>43803</c:v>
                </c:pt>
                <c:pt idx="252">
                  <c:v>43804</c:v>
                </c:pt>
                <c:pt idx="253">
                  <c:v>43805</c:v>
                </c:pt>
              </c:numCache>
            </c:numRef>
          </c:cat>
          <c:val>
            <c:numRef>
              <c:f>'Apple Simulation'!$C$2:$C$256</c:f>
              <c:numCache>
                <c:formatCode>0.00</c:formatCode>
                <c:ptCount val="255"/>
                <c:pt idx="0">
                  <c:v>174.07453899999999</c:v>
                </c:pt>
                <c:pt idx="1">
                  <c:v>172.13368199999999</c:v>
                </c:pt>
                <c:pt idx="2">
                  <c:v>165.995926</c:v>
                </c:pt>
                <c:pt idx="3">
                  <c:v>167.08947800000001</c:v>
                </c:pt>
                <c:pt idx="4">
                  <c:v>166.13385</c:v>
                </c:pt>
                <c:pt idx="5">
                  <c:v>166.596878</c:v>
                </c:pt>
                <c:pt idx="6">
                  <c:v>168.419479</c:v>
                </c:pt>
                <c:pt idx="7">
                  <c:v>163.03045700000001</c:v>
                </c:pt>
                <c:pt idx="8">
                  <c:v>161.51326</c:v>
                </c:pt>
                <c:pt idx="9">
                  <c:v>163.61174</c:v>
                </c:pt>
                <c:pt idx="10">
                  <c:v>158.508408</c:v>
                </c:pt>
                <c:pt idx="11">
                  <c:v>154.508499</c:v>
                </c:pt>
                <c:pt idx="12">
                  <c:v>148.498795</c:v>
                </c:pt>
                <c:pt idx="13">
                  <c:v>144.65654000000001</c:v>
                </c:pt>
                <c:pt idx="14">
                  <c:v>154.84347500000001</c:v>
                </c:pt>
                <c:pt idx="15">
                  <c:v>153.838562</c:v>
                </c:pt>
                <c:pt idx="16">
                  <c:v>153.91738900000001</c:v>
                </c:pt>
                <c:pt idx="17">
                  <c:v>155.405045</c:v>
                </c:pt>
                <c:pt idx="18">
                  <c:v>155.582367</c:v>
                </c:pt>
                <c:pt idx="19">
                  <c:v>140.08521999999999</c:v>
                </c:pt>
                <c:pt idx="20">
                  <c:v>146.06535299999999</c:v>
                </c:pt>
                <c:pt idx="21">
                  <c:v>145.74026499999999</c:v>
                </c:pt>
                <c:pt idx="22">
                  <c:v>148.51850899999999</c:v>
                </c:pt>
                <c:pt idx="23">
                  <c:v>151.040604</c:v>
                </c:pt>
                <c:pt idx="24">
                  <c:v>151.52337600000001</c:v>
                </c:pt>
                <c:pt idx="25">
                  <c:v>150.035706</c:v>
                </c:pt>
                <c:pt idx="26">
                  <c:v>147.77960200000001</c:v>
                </c:pt>
                <c:pt idx="27">
                  <c:v>150.804169</c:v>
                </c:pt>
                <c:pt idx="28">
                  <c:v>152.64648399999999</c:v>
                </c:pt>
                <c:pt idx="29">
                  <c:v>153.55287200000001</c:v>
                </c:pt>
                <c:pt idx="30">
                  <c:v>154.49865700000001</c:v>
                </c:pt>
                <c:pt idx="31">
                  <c:v>151.030777</c:v>
                </c:pt>
                <c:pt idx="32">
                  <c:v>151.64158599999999</c:v>
                </c:pt>
                <c:pt idx="33">
                  <c:v>150.43963600000001</c:v>
                </c:pt>
                <c:pt idx="34">
                  <c:v>155.424744</c:v>
                </c:pt>
                <c:pt idx="35">
                  <c:v>153.98635899999999</c:v>
                </c:pt>
                <c:pt idx="36">
                  <c:v>152.39032</c:v>
                </c:pt>
                <c:pt idx="37">
                  <c:v>162.803864</c:v>
                </c:pt>
                <c:pt idx="38">
                  <c:v>163.97624200000001</c:v>
                </c:pt>
                <c:pt idx="39">
                  <c:v>164.055069</c:v>
                </c:pt>
                <c:pt idx="40">
                  <c:v>168.71504200000001</c:v>
                </c:pt>
                <c:pt idx="41">
                  <c:v>171.601685</c:v>
                </c:pt>
                <c:pt idx="42">
                  <c:v>171.660797</c:v>
                </c:pt>
                <c:pt idx="43">
                  <c:v>168.40965299999999</c:v>
                </c:pt>
                <c:pt idx="44">
                  <c:v>168.607529</c:v>
                </c:pt>
                <c:pt idx="45">
                  <c:v>167.637878</c:v>
                </c:pt>
                <c:pt idx="46">
                  <c:v>169.08244300000001</c:v>
                </c:pt>
                <c:pt idx="47">
                  <c:v>168.37994399999999</c:v>
                </c:pt>
                <c:pt idx="48">
                  <c:v>168.99340799999999</c:v>
                </c:pt>
                <c:pt idx="49">
                  <c:v>168.61743200000001</c:v>
                </c:pt>
                <c:pt idx="50">
                  <c:v>169.12200899999999</c:v>
                </c:pt>
                <c:pt idx="51">
                  <c:v>170.21038799999999</c:v>
                </c:pt>
                <c:pt idx="52">
                  <c:v>169.25065599999999</c:v>
                </c:pt>
                <c:pt idx="53">
                  <c:v>171.14044200000001</c:v>
                </c:pt>
                <c:pt idx="54">
                  <c:v>172.38711499999999</c:v>
                </c:pt>
                <c:pt idx="55">
                  <c:v>172.486053</c:v>
                </c:pt>
                <c:pt idx="56">
                  <c:v>173.02034</c:v>
                </c:pt>
                <c:pt idx="57">
                  <c:v>171.31854200000001</c:v>
                </c:pt>
                <c:pt idx="58">
                  <c:v>173.11927800000001</c:v>
                </c:pt>
                <c:pt idx="59">
                  <c:v>173.98999000000001</c:v>
                </c:pt>
                <c:pt idx="60">
                  <c:v>173.67337000000001</c:v>
                </c:pt>
                <c:pt idx="61">
                  <c:v>172.674057</c:v>
                </c:pt>
                <c:pt idx="62">
                  <c:v>170.67541499999999</c:v>
                </c:pt>
                <c:pt idx="63">
                  <c:v>171.081085</c:v>
                </c:pt>
                <c:pt idx="64">
                  <c:v>177.00770600000001</c:v>
                </c:pt>
                <c:pt idx="65">
                  <c:v>178.996475</c:v>
                </c:pt>
                <c:pt idx="66">
                  <c:v>179.787994</c:v>
                </c:pt>
                <c:pt idx="67">
                  <c:v>181.786621</c:v>
                </c:pt>
                <c:pt idx="68">
                  <c:v>184.15133700000001</c:v>
                </c:pt>
                <c:pt idx="69">
                  <c:v>186.03126499999999</c:v>
                </c:pt>
                <c:pt idx="70">
                  <c:v>184.55702199999999</c:v>
                </c:pt>
                <c:pt idx="71">
                  <c:v>186.16978499999999</c:v>
                </c:pt>
                <c:pt idx="72">
                  <c:v>193.02645899999999</c:v>
                </c:pt>
                <c:pt idx="73">
                  <c:v>189.02920499999999</c:v>
                </c:pt>
                <c:pt idx="74">
                  <c:v>186.74363700000001</c:v>
                </c:pt>
                <c:pt idx="75">
                  <c:v>184.814255</c:v>
                </c:pt>
                <c:pt idx="76">
                  <c:v>186.47648599999999</c:v>
                </c:pt>
                <c:pt idx="77">
                  <c:v>186.72384600000001</c:v>
                </c:pt>
                <c:pt idx="78">
                  <c:v>187.940842</c:v>
                </c:pt>
                <c:pt idx="79">
                  <c:v>189.217209</c:v>
                </c:pt>
                <c:pt idx="80">
                  <c:v>191.967804</c:v>
                </c:pt>
                <c:pt idx="81">
                  <c:v>193.283737</c:v>
                </c:pt>
                <c:pt idx="82">
                  <c:v>193.62011699999999</c:v>
                </c:pt>
                <c:pt idx="83">
                  <c:v>194.91625999999999</c:v>
                </c:pt>
                <c:pt idx="84">
                  <c:v>197.983475</c:v>
                </c:pt>
                <c:pt idx="85">
                  <c:v>197.38983200000001</c:v>
                </c:pt>
                <c:pt idx="86">
                  <c:v>198.49797100000001</c:v>
                </c:pt>
                <c:pt idx="87">
                  <c:v>196.845642</c:v>
                </c:pt>
                <c:pt idx="88">
                  <c:v>196.76649499999999</c:v>
                </c:pt>
                <c:pt idx="89">
                  <c:v>197.122681</c:v>
                </c:pt>
                <c:pt idx="90">
                  <c:v>197.142471</c:v>
                </c:pt>
                <c:pt idx="91">
                  <c:v>200.98144500000001</c:v>
                </c:pt>
                <c:pt idx="92">
                  <c:v>201.70372</c:v>
                </c:pt>
                <c:pt idx="93">
                  <c:v>202.36663799999999</c:v>
                </c:pt>
                <c:pt idx="94">
                  <c:v>205.285416</c:v>
                </c:pt>
                <c:pt idx="95">
                  <c:v>204.96881099999999</c:v>
                </c:pt>
                <c:pt idx="96">
                  <c:v>203.10870399999999</c:v>
                </c:pt>
                <c:pt idx="97">
                  <c:v>202.13906900000001</c:v>
                </c:pt>
                <c:pt idx="98">
                  <c:v>202.445786</c:v>
                </c:pt>
                <c:pt idx="99">
                  <c:v>198.54745500000001</c:v>
                </c:pt>
                <c:pt idx="100">
                  <c:v>208.293274</c:v>
                </c:pt>
                <c:pt idx="101">
                  <c:v>206.937759</c:v>
                </c:pt>
                <c:pt idx="102">
                  <c:v>209.51026899999999</c:v>
                </c:pt>
                <c:pt idx="103">
                  <c:v>206.274857</c:v>
                </c:pt>
                <c:pt idx="104">
                  <c:v>200.714294</c:v>
                </c:pt>
                <c:pt idx="105">
                  <c:v>200.75386</c:v>
                </c:pt>
                <c:pt idx="106">
                  <c:v>198.596924</c:v>
                </c:pt>
                <c:pt idx="107">
                  <c:v>195.84567300000001</c:v>
                </c:pt>
                <c:pt idx="108">
                  <c:v>184.46324200000001</c:v>
                </c:pt>
                <c:pt idx="109">
                  <c:v>187.383331</c:v>
                </c:pt>
                <c:pt idx="110">
                  <c:v>189.62803600000001</c:v>
                </c:pt>
                <c:pt idx="111">
                  <c:v>188.79373200000001</c:v>
                </c:pt>
                <c:pt idx="112">
                  <c:v>187.72103899999999</c:v>
                </c:pt>
                <c:pt idx="113">
                  <c:v>181.85102800000001</c:v>
                </c:pt>
                <c:pt idx="114">
                  <c:v>185.33727999999999</c:v>
                </c:pt>
                <c:pt idx="115">
                  <c:v>181.54312100000001</c:v>
                </c:pt>
                <c:pt idx="116">
                  <c:v>178.444244</c:v>
                </c:pt>
                <c:pt idx="117">
                  <c:v>177.75891100000001</c:v>
                </c:pt>
                <c:pt idx="118">
                  <c:v>177.023911</c:v>
                </c:pt>
                <c:pt idx="119">
                  <c:v>176.17965699999999</c:v>
                </c:pt>
                <c:pt idx="120">
                  <c:v>177.093445</c:v>
                </c:pt>
                <c:pt idx="121">
                  <c:v>173.8853</c:v>
                </c:pt>
                <c:pt idx="122">
                  <c:v>172.127274</c:v>
                </c:pt>
                <c:pt idx="123">
                  <c:v>178.42437699999999</c:v>
                </c:pt>
                <c:pt idx="124">
                  <c:v>181.304733</c:v>
                </c:pt>
                <c:pt idx="125">
                  <c:v>183.96661399999999</c:v>
                </c:pt>
                <c:pt idx="126">
                  <c:v>188.86325099999999</c:v>
                </c:pt>
                <c:pt idx="127">
                  <c:v>191.27681000000001</c:v>
                </c:pt>
                <c:pt idx="128">
                  <c:v>193.491714</c:v>
                </c:pt>
                <c:pt idx="129">
                  <c:v>192.87591599999999</c:v>
                </c:pt>
                <c:pt idx="130">
                  <c:v>192.83616599999999</c:v>
                </c:pt>
                <c:pt idx="131">
                  <c:v>191.43573000000001</c:v>
                </c:pt>
                <c:pt idx="132">
                  <c:v>192.57794200000001</c:v>
                </c:pt>
                <c:pt idx="133">
                  <c:v>197.10708600000001</c:v>
                </c:pt>
                <c:pt idx="134">
                  <c:v>196.53100599999999</c:v>
                </c:pt>
                <c:pt idx="135">
                  <c:v>198.11024499999999</c:v>
                </c:pt>
                <c:pt idx="136">
                  <c:v>197.434845</c:v>
                </c:pt>
                <c:pt idx="137">
                  <c:v>197.23620600000001</c:v>
                </c:pt>
                <c:pt idx="138">
                  <c:v>194.24658199999999</c:v>
                </c:pt>
                <c:pt idx="139">
                  <c:v>198.44795199999999</c:v>
                </c:pt>
                <c:pt idx="140">
                  <c:v>198.38836699999999</c:v>
                </c:pt>
                <c:pt idx="141">
                  <c:v>196.580658</c:v>
                </c:pt>
                <c:pt idx="142">
                  <c:v>200.18611100000001</c:v>
                </c:pt>
                <c:pt idx="143">
                  <c:v>201.35810900000001</c:v>
                </c:pt>
                <c:pt idx="144">
                  <c:v>203.026749</c:v>
                </c:pt>
                <c:pt idx="145">
                  <c:v>202.847961</c:v>
                </c:pt>
                <c:pt idx="146">
                  <c:v>198.66645800000001</c:v>
                </c:pt>
                <c:pt idx="147">
                  <c:v>199.87822</c:v>
                </c:pt>
                <c:pt idx="148">
                  <c:v>201.854736</c:v>
                </c:pt>
                <c:pt idx="149">
                  <c:v>200.38475</c:v>
                </c:pt>
                <c:pt idx="150">
                  <c:v>201.924271</c:v>
                </c:pt>
                <c:pt idx="151">
                  <c:v>203.82135</c:v>
                </c:pt>
                <c:pt idx="152">
                  <c:v>203.11613500000001</c:v>
                </c:pt>
                <c:pt idx="153">
                  <c:v>201.97392300000001</c:v>
                </c:pt>
                <c:pt idx="154">
                  <c:v>204.26829499999999</c:v>
                </c:pt>
                <c:pt idx="155">
                  <c:v>201.21906999999999</c:v>
                </c:pt>
                <c:pt idx="156">
                  <c:v>205.817734</c:v>
                </c:pt>
                <c:pt idx="157">
                  <c:v>207.42675800000001</c:v>
                </c:pt>
                <c:pt idx="158">
                  <c:v>207.257935</c:v>
                </c:pt>
                <c:pt idx="159">
                  <c:v>205.61909499999999</c:v>
                </c:pt>
                <c:pt idx="160">
                  <c:v>206.33421300000001</c:v>
                </c:pt>
                <c:pt idx="161">
                  <c:v>208.261078</c:v>
                </c:pt>
                <c:pt idx="162">
                  <c:v>207.36717200000001</c:v>
                </c:pt>
                <c:pt idx="163">
                  <c:v>211.59835799999999</c:v>
                </c:pt>
                <c:pt idx="164">
                  <c:v>207.019531</c:v>
                </c:pt>
                <c:pt idx="165">
                  <c:v>202.63938899999999</c:v>
                </c:pt>
                <c:pt idx="166">
                  <c:v>192.03164699999999</c:v>
                </c:pt>
                <c:pt idx="167">
                  <c:v>195.66688500000001</c:v>
                </c:pt>
                <c:pt idx="168">
                  <c:v>197.693085</c:v>
                </c:pt>
                <c:pt idx="169">
                  <c:v>202.05337499999999</c:v>
                </c:pt>
                <c:pt idx="170">
                  <c:v>200.38838200000001</c:v>
                </c:pt>
                <c:pt idx="171">
                  <c:v>199.879898</c:v>
                </c:pt>
                <c:pt idx="172">
                  <c:v>208.34449799999999</c:v>
                </c:pt>
                <c:pt idx="173">
                  <c:v>202.143112</c:v>
                </c:pt>
                <c:pt idx="174">
                  <c:v>201.13613900000001</c:v>
                </c:pt>
                <c:pt idx="175">
                  <c:v>205.88188199999999</c:v>
                </c:pt>
                <c:pt idx="176">
                  <c:v>209.72036700000001</c:v>
                </c:pt>
                <c:pt idx="177">
                  <c:v>209.73033100000001</c:v>
                </c:pt>
                <c:pt idx="178">
                  <c:v>212.00351000000001</c:v>
                </c:pt>
                <c:pt idx="179">
                  <c:v>211.824051</c:v>
                </c:pt>
                <c:pt idx="180">
                  <c:v>202.033447</c:v>
                </c:pt>
                <c:pt idx="181">
                  <c:v>205.87191799999999</c:v>
                </c:pt>
                <c:pt idx="182">
                  <c:v>203.548889</c:v>
                </c:pt>
                <c:pt idx="183">
                  <c:v>204.914795</c:v>
                </c:pt>
                <c:pt idx="184">
                  <c:v>208.38436899999999</c:v>
                </c:pt>
                <c:pt idx="185">
                  <c:v>208.11518899999999</c:v>
                </c:pt>
                <c:pt idx="186">
                  <c:v>205.08427399999999</c:v>
                </c:pt>
                <c:pt idx="187">
                  <c:v>208.56384299999999</c:v>
                </c:pt>
                <c:pt idx="188">
                  <c:v>212.64158599999999</c:v>
                </c:pt>
                <c:pt idx="189">
                  <c:v>212.62164300000001</c:v>
                </c:pt>
                <c:pt idx="190">
                  <c:v>213.528931</c:v>
                </c:pt>
                <c:pt idx="191">
                  <c:v>216.051346</c:v>
                </c:pt>
                <c:pt idx="192">
                  <c:v>222.92073099999999</c:v>
                </c:pt>
                <c:pt idx="193">
                  <c:v>222.42222599999999</c:v>
                </c:pt>
                <c:pt idx="194">
                  <c:v>218.095215</c:v>
                </c:pt>
                <c:pt idx="195">
                  <c:v>219.24177599999999</c:v>
                </c:pt>
                <c:pt idx="196">
                  <c:v>220.03938299999999</c:v>
                </c:pt>
                <c:pt idx="197">
                  <c:v>222.103195</c:v>
                </c:pt>
                <c:pt idx="198">
                  <c:v>220.29861500000001</c:v>
                </c:pt>
                <c:pt idx="199">
                  <c:v>217.078262</c:v>
                </c:pt>
                <c:pt idx="200">
                  <c:v>218.06530799999999</c:v>
                </c:pt>
                <c:pt idx="201">
                  <c:v>217.028412</c:v>
                </c:pt>
                <c:pt idx="202">
                  <c:v>220.368393</c:v>
                </c:pt>
                <c:pt idx="203">
                  <c:v>219.23181199999999</c:v>
                </c:pt>
                <c:pt idx="204">
                  <c:v>218.16502399999999</c:v>
                </c:pt>
                <c:pt idx="205">
                  <c:v>223.29959099999999</c:v>
                </c:pt>
                <c:pt idx="206">
                  <c:v>223.91774000000001</c:v>
                </c:pt>
                <c:pt idx="207">
                  <c:v>218.304596</c:v>
                </c:pt>
                <c:pt idx="208">
                  <c:v>220.15902700000001</c:v>
                </c:pt>
                <c:pt idx="209">
                  <c:v>226.33049</c:v>
                </c:pt>
                <c:pt idx="210">
                  <c:v>226.38034099999999</c:v>
                </c:pt>
                <c:pt idx="211">
                  <c:v>223.72830200000001</c:v>
                </c:pt>
                <c:pt idx="212">
                  <c:v>226.35043300000001</c:v>
                </c:pt>
                <c:pt idx="213">
                  <c:v>229.401276</c:v>
                </c:pt>
                <c:pt idx="214">
                  <c:v>235.50296</c:v>
                </c:pt>
                <c:pt idx="215">
                  <c:v>235.163971</c:v>
                </c:pt>
                <c:pt idx="216">
                  <c:v>234.61563100000001</c:v>
                </c:pt>
                <c:pt idx="217">
                  <c:v>233.66845699999999</c:v>
                </c:pt>
                <c:pt idx="218">
                  <c:v>234.57574500000001</c:v>
                </c:pt>
                <c:pt idx="219">
                  <c:v>235.70236199999999</c:v>
                </c:pt>
                <c:pt idx="220">
                  <c:v>239.790085</c:v>
                </c:pt>
                <c:pt idx="221">
                  <c:v>239.24174500000001</c:v>
                </c:pt>
                <c:pt idx="222">
                  <c:v>242.45208700000001</c:v>
                </c:pt>
                <c:pt idx="223">
                  <c:v>242.85089099999999</c:v>
                </c:pt>
                <c:pt idx="224">
                  <c:v>245.84191899999999</c:v>
                </c:pt>
                <c:pt idx="225">
                  <c:v>248.30452</c:v>
                </c:pt>
                <c:pt idx="226">
                  <c:v>242.56175200000001</c:v>
                </c:pt>
                <c:pt idx="227">
                  <c:v>242.531845</c:v>
                </c:pt>
                <c:pt idx="228">
                  <c:v>248.01538099999999</c:v>
                </c:pt>
                <c:pt idx="229">
                  <c:v>255.05426</c:v>
                </c:pt>
                <c:pt idx="230">
                  <c:v>256.729218</c:v>
                </c:pt>
                <c:pt idx="231">
                  <c:v>256.36035199999998</c:v>
                </c:pt>
                <c:pt idx="232">
                  <c:v>256.47000100000002</c:v>
                </c:pt>
                <c:pt idx="233">
                  <c:v>259.42999300000002</c:v>
                </c:pt>
                <c:pt idx="234">
                  <c:v>260.14001500000001</c:v>
                </c:pt>
                <c:pt idx="235">
                  <c:v>262.20001200000002</c:v>
                </c:pt>
                <c:pt idx="236">
                  <c:v>261.959991</c:v>
                </c:pt>
                <c:pt idx="237">
                  <c:v>264.47000100000002</c:v>
                </c:pt>
                <c:pt idx="238">
                  <c:v>262.64001500000001</c:v>
                </c:pt>
                <c:pt idx="239">
                  <c:v>265.76001000000002</c:v>
                </c:pt>
                <c:pt idx="240">
                  <c:v>267.10000600000001</c:v>
                </c:pt>
                <c:pt idx="241">
                  <c:v>266.290009</c:v>
                </c:pt>
                <c:pt idx="242">
                  <c:v>263.19000199999999</c:v>
                </c:pt>
                <c:pt idx="243">
                  <c:v>262.01001000000002</c:v>
                </c:pt>
                <c:pt idx="244">
                  <c:v>261.77999899999998</c:v>
                </c:pt>
                <c:pt idx="245">
                  <c:v>266.36999500000002</c:v>
                </c:pt>
                <c:pt idx="246">
                  <c:v>264.290009</c:v>
                </c:pt>
                <c:pt idx="247">
                  <c:v>267.83999599999999</c:v>
                </c:pt>
                <c:pt idx="248">
                  <c:v>267.25</c:v>
                </c:pt>
                <c:pt idx="249">
                  <c:v>264.16000400000001</c:v>
                </c:pt>
                <c:pt idx="250">
                  <c:v>259.45001200000002</c:v>
                </c:pt>
                <c:pt idx="251">
                  <c:v>261.73998999999998</c:v>
                </c:pt>
                <c:pt idx="252">
                  <c:v>265.57998700000002</c:v>
                </c:pt>
                <c:pt idx="253">
                  <c:v>270.709991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3-4951-A304-7EC383F5D807}"/>
            </c:ext>
          </c:extLst>
        </c:ser>
        <c:ser>
          <c:idx val="1"/>
          <c:order val="1"/>
          <c:tx>
            <c:strRef>
              <c:f>'Apple Simulation'!$H$1</c:f>
              <c:strCache>
                <c:ptCount val="1"/>
                <c:pt idx="0">
                  <c:v>SAY LSTM = Expected 7 day Running Average Apple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'Apple Simulation'!$B$2:$B$256</c:f>
              <c:numCache>
                <c:formatCode>m/d/yyyy</c:formatCode>
                <c:ptCount val="255"/>
                <c:pt idx="0">
                  <c:v>43438</c:v>
                </c:pt>
                <c:pt idx="1">
                  <c:v>43440</c:v>
                </c:pt>
                <c:pt idx="2">
                  <c:v>43441</c:v>
                </c:pt>
                <c:pt idx="3">
                  <c:v>43444</c:v>
                </c:pt>
                <c:pt idx="4">
                  <c:v>43445</c:v>
                </c:pt>
                <c:pt idx="5">
                  <c:v>43446</c:v>
                </c:pt>
                <c:pt idx="6">
                  <c:v>43447</c:v>
                </c:pt>
                <c:pt idx="7">
                  <c:v>43448</c:v>
                </c:pt>
                <c:pt idx="8">
                  <c:v>43451</c:v>
                </c:pt>
                <c:pt idx="9">
                  <c:v>43452</c:v>
                </c:pt>
                <c:pt idx="10">
                  <c:v>43453</c:v>
                </c:pt>
                <c:pt idx="11">
                  <c:v>43454</c:v>
                </c:pt>
                <c:pt idx="12">
                  <c:v>43455</c:v>
                </c:pt>
                <c:pt idx="13">
                  <c:v>43458</c:v>
                </c:pt>
                <c:pt idx="14">
                  <c:v>43460</c:v>
                </c:pt>
                <c:pt idx="15">
                  <c:v>43461</c:v>
                </c:pt>
                <c:pt idx="16">
                  <c:v>43462</c:v>
                </c:pt>
                <c:pt idx="17">
                  <c:v>43465</c:v>
                </c:pt>
                <c:pt idx="18">
                  <c:v>43467</c:v>
                </c:pt>
                <c:pt idx="19">
                  <c:v>43468</c:v>
                </c:pt>
                <c:pt idx="20">
                  <c:v>43469</c:v>
                </c:pt>
                <c:pt idx="21">
                  <c:v>43472</c:v>
                </c:pt>
                <c:pt idx="22">
                  <c:v>43473</c:v>
                </c:pt>
                <c:pt idx="23">
                  <c:v>43474</c:v>
                </c:pt>
                <c:pt idx="24">
                  <c:v>43475</c:v>
                </c:pt>
                <c:pt idx="25">
                  <c:v>43476</c:v>
                </c:pt>
                <c:pt idx="26">
                  <c:v>43479</c:v>
                </c:pt>
                <c:pt idx="27">
                  <c:v>43480</c:v>
                </c:pt>
                <c:pt idx="28">
                  <c:v>43481</c:v>
                </c:pt>
                <c:pt idx="29">
                  <c:v>43482</c:v>
                </c:pt>
                <c:pt idx="30">
                  <c:v>43483</c:v>
                </c:pt>
                <c:pt idx="31">
                  <c:v>43487</c:v>
                </c:pt>
                <c:pt idx="32">
                  <c:v>43488</c:v>
                </c:pt>
                <c:pt idx="33">
                  <c:v>43489</c:v>
                </c:pt>
                <c:pt idx="34">
                  <c:v>43490</c:v>
                </c:pt>
                <c:pt idx="35">
                  <c:v>43493</c:v>
                </c:pt>
                <c:pt idx="36">
                  <c:v>43494</c:v>
                </c:pt>
                <c:pt idx="37">
                  <c:v>43495</c:v>
                </c:pt>
                <c:pt idx="38">
                  <c:v>43496</c:v>
                </c:pt>
                <c:pt idx="39">
                  <c:v>43497</c:v>
                </c:pt>
                <c:pt idx="40">
                  <c:v>43500</c:v>
                </c:pt>
                <c:pt idx="41">
                  <c:v>43501</c:v>
                </c:pt>
                <c:pt idx="42">
                  <c:v>43502</c:v>
                </c:pt>
                <c:pt idx="43">
                  <c:v>43503</c:v>
                </c:pt>
                <c:pt idx="44">
                  <c:v>43504</c:v>
                </c:pt>
                <c:pt idx="45">
                  <c:v>43507</c:v>
                </c:pt>
                <c:pt idx="46">
                  <c:v>43508</c:v>
                </c:pt>
                <c:pt idx="47">
                  <c:v>43509</c:v>
                </c:pt>
                <c:pt idx="48">
                  <c:v>43510</c:v>
                </c:pt>
                <c:pt idx="49">
                  <c:v>43511</c:v>
                </c:pt>
                <c:pt idx="50">
                  <c:v>43515</c:v>
                </c:pt>
                <c:pt idx="51">
                  <c:v>43516</c:v>
                </c:pt>
                <c:pt idx="52">
                  <c:v>43517</c:v>
                </c:pt>
                <c:pt idx="53">
                  <c:v>43518</c:v>
                </c:pt>
                <c:pt idx="54">
                  <c:v>43521</c:v>
                </c:pt>
                <c:pt idx="55">
                  <c:v>43522</c:v>
                </c:pt>
                <c:pt idx="56">
                  <c:v>43523</c:v>
                </c:pt>
                <c:pt idx="57">
                  <c:v>43524</c:v>
                </c:pt>
                <c:pt idx="58">
                  <c:v>43525</c:v>
                </c:pt>
                <c:pt idx="59">
                  <c:v>43528</c:v>
                </c:pt>
                <c:pt idx="60">
                  <c:v>43529</c:v>
                </c:pt>
                <c:pt idx="61">
                  <c:v>43530</c:v>
                </c:pt>
                <c:pt idx="62">
                  <c:v>43531</c:v>
                </c:pt>
                <c:pt idx="63">
                  <c:v>43532</c:v>
                </c:pt>
                <c:pt idx="64">
                  <c:v>43535</c:v>
                </c:pt>
                <c:pt idx="65">
                  <c:v>43536</c:v>
                </c:pt>
                <c:pt idx="66">
                  <c:v>43537</c:v>
                </c:pt>
                <c:pt idx="67">
                  <c:v>43538</c:v>
                </c:pt>
                <c:pt idx="68">
                  <c:v>43539</c:v>
                </c:pt>
                <c:pt idx="69">
                  <c:v>43542</c:v>
                </c:pt>
                <c:pt idx="70">
                  <c:v>43543</c:v>
                </c:pt>
                <c:pt idx="71">
                  <c:v>43544</c:v>
                </c:pt>
                <c:pt idx="72">
                  <c:v>43545</c:v>
                </c:pt>
                <c:pt idx="73">
                  <c:v>43546</c:v>
                </c:pt>
                <c:pt idx="74">
                  <c:v>43549</c:v>
                </c:pt>
                <c:pt idx="75">
                  <c:v>43550</c:v>
                </c:pt>
                <c:pt idx="76">
                  <c:v>43551</c:v>
                </c:pt>
                <c:pt idx="77">
                  <c:v>43552</c:v>
                </c:pt>
                <c:pt idx="78">
                  <c:v>43553</c:v>
                </c:pt>
                <c:pt idx="79">
                  <c:v>43556</c:v>
                </c:pt>
                <c:pt idx="80">
                  <c:v>43557</c:v>
                </c:pt>
                <c:pt idx="81">
                  <c:v>43558</c:v>
                </c:pt>
                <c:pt idx="82">
                  <c:v>43559</c:v>
                </c:pt>
                <c:pt idx="83">
                  <c:v>43560</c:v>
                </c:pt>
                <c:pt idx="84">
                  <c:v>43563</c:v>
                </c:pt>
                <c:pt idx="85">
                  <c:v>43564</c:v>
                </c:pt>
                <c:pt idx="86">
                  <c:v>43565</c:v>
                </c:pt>
                <c:pt idx="87">
                  <c:v>43566</c:v>
                </c:pt>
                <c:pt idx="88">
                  <c:v>43567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43577</c:v>
                </c:pt>
                <c:pt idx="94">
                  <c:v>43578</c:v>
                </c:pt>
                <c:pt idx="95">
                  <c:v>43579</c:v>
                </c:pt>
                <c:pt idx="96">
                  <c:v>43580</c:v>
                </c:pt>
                <c:pt idx="97">
                  <c:v>43581</c:v>
                </c:pt>
                <c:pt idx="98">
                  <c:v>43584</c:v>
                </c:pt>
                <c:pt idx="99">
                  <c:v>43585</c:v>
                </c:pt>
                <c:pt idx="100">
                  <c:v>43586</c:v>
                </c:pt>
                <c:pt idx="101">
                  <c:v>43587</c:v>
                </c:pt>
                <c:pt idx="102">
                  <c:v>43588</c:v>
                </c:pt>
                <c:pt idx="103">
                  <c:v>43591</c:v>
                </c:pt>
                <c:pt idx="104">
                  <c:v>43592</c:v>
                </c:pt>
                <c:pt idx="105">
                  <c:v>43593</c:v>
                </c:pt>
                <c:pt idx="106">
                  <c:v>43594</c:v>
                </c:pt>
                <c:pt idx="107">
                  <c:v>43595</c:v>
                </c:pt>
                <c:pt idx="108">
                  <c:v>43598</c:v>
                </c:pt>
                <c:pt idx="109">
                  <c:v>43599</c:v>
                </c:pt>
                <c:pt idx="110">
                  <c:v>43600</c:v>
                </c:pt>
                <c:pt idx="111">
                  <c:v>43601</c:v>
                </c:pt>
                <c:pt idx="112">
                  <c:v>43602</c:v>
                </c:pt>
                <c:pt idx="113">
                  <c:v>43605</c:v>
                </c:pt>
                <c:pt idx="114">
                  <c:v>43606</c:v>
                </c:pt>
                <c:pt idx="115">
                  <c:v>43607</c:v>
                </c:pt>
                <c:pt idx="116">
                  <c:v>43608</c:v>
                </c:pt>
                <c:pt idx="117">
                  <c:v>43609</c:v>
                </c:pt>
                <c:pt idx="118">
                  <c:v>43613</c:v>
                </c:pt>
                <c:pt idx="119">
                  <c:v>43614</c:v>
                </c:pt>
                <c:pt idx="120">
                  <c:v>43615</c:v>
                </c:pt>
                <c:pt idx="121">
                  <c:v>43616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43626</c:v>
                </c:pt>
                <c:pt idx="128">
                  <c:v>43627</c:v>
                </c:pt>
                <c:pt idx="129">
                  <c:v>43628</c:v>
                </c:pt>
                <c:pt idx="130">
                  <c:v>43629</c:v>
                </c:pt>
                <c:pt idx="131">
                  <c:v>43630</c:v>
                </c:pt>
                <c:pt idx="132">
                  <c:v>43633</c:v>
                </c:pt>
                <c:pt idx="133">
                  <c:v>43634</c:v>
                </c:pt>
                <c:pt idx="134">
                  <c:v>43635</c:v>
                </c:pt>
                <c:pt idx="135">
                  <c:v>43636</c:v>
                </c:pt>
                <c:pt idx="136">
                  <c:v>43637</c:v>
                </c:pt>
                <c:pt idx="137">
                  <c:v>43640</c:v>
                </c:pt>
                <c:pt idx="138">
                  <c:v>43641</c:v>
                </c:pt>
                <c:pt idx="139">
                  <c:v>43642</c:v>
                </c:pt>
                <c:pt idx="140">
                  <c:v>43643</c:v>
                </c:pt>
                <c:pt idx="141">
                  <c:v>43644</c:v>
                </c:pt>
                <c:pt idx="142">
                  <c:v>43647</c:v>
                </c:pt>
                <c:pt idx="143">
                  <c:v>43648</c:v>
                </c:pt>
                <c:pt idx="144">
                  <c:v>43649</c:v>
                </c:pt>
                <c:pt idx="145">
                  <c:v>43651</c:v>
                </c:pt>
                <c:pt idx="146">
                  <c:v>43654</c:v>
                </c:pt>
                <c:pt idx="147">
                  <c:v>43655</c:v>
                </c:pt>
                <c:pt idx="148">
                  <c:v>43656</c:v>
                </c:pt>
                <c:pt idx="149">
                  <c:v>43657</c:v>
                </c:pt>
                <c:pt idx="150">
                  <c:v>43658</c:v>
                </c:pt>
                <c:pt idx="151">
                  <c:v>43661</c:v>
                </c:pt>
                <c:pt idx="152">
                  <c:v>43662</c:v>
                </c:pt>
                <c:pt idx="153">
                  <c:v>43663</c:v>
                </c:pt>
                <c:pt idx="154">
                  <c:v>43664</c:v>
                </c:pt>
                <c:pt idx="155">
                  <c:v>43665</c:v>
                </c:pt>
                <c:pt idx="156">
                  <c:v>43668</c:v>
                </c:pt>
                <c:pt idx="157">
                  <c:v>43669</c:v>
                </c:pt>
                <c:pt idx="158">
                  <c:v>43670</c:v>
                </c:pt>
                <c:pt idx="159">
                  <c:v>43671</c:v>
                </c:pt>
                <c:pt idx="160">
                  <c:v>43672</c:v>
                </c:pt>
                <c:pt idx="161">
                  <c:v>43675</c:v>
                </c:pt>
                <c:pt idx="162">
                  <c:v>43676</c:v>
                </c:pt>
                <c:pt idx="163">
                  <c:v>43677</c:v>
                </c:pt>
                <c:pt idx="164">
                  <c:v>43678</c:v>
                </c:pt>
                <c:pt idx="165">
                  <c:v>43679</c:v>
                </c:pt>
                <c:pt idx="166">
                  <c:v>43682</c:v>
                </c:pt>
                <c:pt idx="167">
                  <c:v>43683</c:v>
                </c:pt>
                <c:pt idx="168">
                  <c:v>43684</c:v>
                </c:pt>
                <c:pt idx="169">
                  <c:v>43685</c:v>
                </c:pt>
                <c:pt idx="170">
                  <c:v>43686</c:v>
                </c:pt>
                <c:pt idx="171">
                  <c:v>43689</c:v>
                </c:pt>
                <c:pt idx="172">
                  <c:v>43690</c:v>
                </c:pt>
                <c:pt idx="173">
                  <c:v>43691</c:v>
                </c:pt>
                <c:pt idx="174">
                  <c:v>43692</c:v>
                </c:pt>
                <c:pt idx="175">
                  <c:v>43693</c:v>
                </c:pt>
                <c:pt idx="176">
                  <c:v>43696</c:v>
                </c:pt>
                <c:pt idx="177">
                  <c:v>43697</c:v>
                </c:pt>
                <c:pt idx="178">
                  <c:v>43698</c:v>
                </c:pt>
                <c:pt idx="179">
                  <c:v>43699</c:v>
                </c:pt>
                <c:pt idx="180">
                  <c:v>43700</c:v>
                </c:pt>
                <c:pt idx="181">
                  <c:v>43703</c:v>
                </c:pt>
                <c:pt idx="182">
                  <c:v>43704</c:v>
                </c:pt>
                <c:pt idx="183">
                  <c:v>43705</c:v>
                </c:pt>
                <c:pt idx="184">
                  <c:v>43706</c:v>
                </c:pt>
                <c:pt idx="185">
                  <c:v>43707</c:v>
                </c:pt>
                <c:pt idx="186">
                  <c:v>43711</c:v>
                </c:pt>
                <c:pt idx="187">
                  <c:v>43712</c:v>
                </c:pt>
                <c:pt idx="188">
                  <c:v>43713</c:v>
                </c:pt>
                <c:pt idx="189">
                  <c:v>43714</c:v>
                </c:pt>
                <c:pt idx="190">
                  <c:v>43717</c:v>
                </c:pt>
                <c:pt idx="191">
                  <c:v>43718</c:v>
                </c:pt>
                <c:pt idx="192">
                  <c:v>43719</c:v>
                </c:pt>
                <c:pt idx="193">
                  <c:v>43720</c:v>
                </c:pt>
                <c:pt idx="194">
                  <c:v>43721</c:v>
                </c:pt>
                <c:pt idx="195">
                  <c:v>43724</c:v>
                </c:pt>
                <c:pt idx="196">
                  <c:v>43725</c:v>
                </c:pt>
                <c:pt idx="197">
                  <c:v>43726</c:v>
                </c:pt>
                <c:pt idx="198">
                  <c:v>43727</c:v>
                </c:pt>
                <c:pt idx="199">
                  <c:v>43728</c:v>
                </c:pt>
                <c:pt idx="200">
                  <c:v>43731</c:v>
                </c:pt>
                <c:pt idx="201">
                  <c:v>43732</c:v>
                </c:pt>
                <c:pt idx="202">
                  <c:v>43733</c:v>
                </c:pt>
                <c:pt idx="203">
                  <c:v>43734</c:v>
                </c:pt>
                <c:pt idx="204">
                  <c:v>43735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43745</c:v>
                </c:pt>
                <c:pt idx="211">
                  <c:v>43746</c:v>
                </c:pt>
                <c:pt idx="212">
                  <c:v>43747</c:v>
                </c:pt>
                <c:pt idx="213">
                  <c:v>43748</c:v>
                </c:pt>
                <c:pt idx="214">
                  <c:v>43749</c:v>
                </c:pt>
                <c:pt idx="215">
                  <c:v>43752</c:v>
                </c:pt>
                <c:pt idx="216">
                  <c:v>43753</c:v>
                </c:pt>
                <c:pt idx="217">
                  <c:v>43754</c:v>
                </c:pt>
                <c:pt idx="218">
                  <c:v>43755</c:v>
                </c:pt>
                <c:pt idx="219">
                  <c:v>43756</c:v>
                </c:pt>
                <c:pt idx="220">
                  <c:v>43759</c:v>
                </c:pt>
                <c:pt idx="221">
                  <c:v>43760</c:v>
                </c:pt>
                <c:pt idx="222">
                  <c:v>43761</c:v>
                </c:pt>
                <c:pt idx="223">
                  <c:v>43762</c:v>
                </c:pt>
                <c:pt idx="224">
                  <c:v>43763</c:v>
                </c:pt>
                <c:pt idx="225">
                  <c:v>43766</c:v>
                </c:pt>
                <c:pt idx="226">
                  <c:v>43767</c:v>
                </c:pt>
                <c:pt idx="227">
                  <c:v>43768</c:v>
                </c:pt>
                <c:pt idx="228">
                  <c:v>43769</c:v>
                </c:pt>
                <c:pt idx="229">
                  <c:v>43770</c:v>
                </c:pt>
                <c:pt idx="230">
                  <c:v>43773</c:v>
                </c:pt>
                <c:pt idx="231">
                  <c:v>43774</c:v>
                </c:pt>
                <c:pt idx="232">
                  <c:v>43775</c:v>
                </c:pt>
                <c:pt idx="233">
                  <c:v>43776</c:v>
                </c:pt>
                <c:pt idx="234">
                  <c:v>43777</c:v>
                </c:pt>
                <c:pt idx="235">
                  <c:v>43780</c:v>
                </c:pt>
                <c:pt idx="236">
                  <c:v>43781</c:v>
                </c:pt>
                <c:pt idx="237">
                  <c:v>43782</c:v>
                </c:pt>
                <c:pt idx="238">
                  <c:v>43783</c:v>
                </c:pt>
                <c:pt idx="239">
                  <c:v>43784</c:v>
                </c:pt>
                <c:pt idx="240">
                  <c:v>43787</c:v>
                </c:pt>
                <c:pt idx="241">
                  <c:v>43788</c:v>
                </c:pt>
                <c:pt idx="242">
                  <c:v>43789</c:v>
                </c:pt>
                <c:pt idx="243">
                  <c:v>43790</c:v>
                </c:pt>
                <c:pt idx="244">
                  <c:v>43791</c:v>
                </c:pt>
                <c:pt idx="245">
                  <c:v>43794</c:v>
                </c:pt>
                <c:pt idx="246">
                  <c:v>43795</c:v>
                </c:pt>
                <c:pt idx="247">
                  <c:v>43796</c:v>
                </c:pt>
                <c:pt idx="248">
                  <c:v>43798</c:v>
                </c:pt>
                <c:pt idx="249">
                  <c:v>43801</c:v>
                </c:pt>
                <c:pt idx="250">
                  <c:v>43802</c:v>
                </c:pt>
                <c:pt idx="251">
                  <c:v>43803</c:v>
                </c:pt>
                <c:pt idx="252">
                  <c:v>43804</c:v>
                </c:pt>
                <c:pt idx="253">
                  <c:v>43805</c:v>
                </c:pt>
              </c:numCache>
            </c:numRef>
          </c:cat>
          <c:val>
            <c:numRef>
              <c:f>'Apple Simulation'!$H$2:$H$256</c:f>
              <c:numCache>
                <c:formatCode>General</c:formatCode>
                <c:ptCount val="255"/>
                <c:pt idx="6" formatCode="0.00">
                  <c:v>168.63483314285713</c:v>
                </c:pt>
                <c:pt idx="7" formatCode="0.00">
                  <c:v>167.05710714285715</c:v>
                </c:pt>
                <c:pt idx="8" formatCode="0.00">
                  <c:v>165.53990400000001</c:v>
                </c:pt>
                <c:pt idx="9" formatCode="0.00">
                  <c:v>165.19930600000001</c:v>
                </c:pt>
                <c:pt idx="10" formatCode="0.00">
                  <c:v>163.97343885714284</c:v>
                </c:pt>
                <c:pt idx="11" formatCode="0.00">
                  <c:v>162.31267442857143</c:v>
                </c:pt>
                <c:pt idx="12" formatCode="0.00">
                  <c:v>159.72723400000001</c:v>
                </c:pt>
                <c:pt idx="13" formatCode="0.00">
                  <c:v>156.33252842857141</c:v>
                </c:pt>
                <c:pt idx="14" formatCode="0.00">
                  <c:v>155.16295957142862</c:v>
                </c:pt>
                <c:pt idx="15" formatCode="0.00">
                  <c:v>154.06657414285715</c:v>
                </c:pt>
                <c:pt idx="16" formatCode="0.00">
                  <c:v>152.68166685714286</c:v>
                </c:pt>
                <c:pt idx="17" formatCode="0.00">
                  <c:v>152.23832928571431</c:v>
                </c:pt>
                <c:pt idx="18" formatCode="0.00">
                  <c:v>152.391739</c:v>
                </c:pt>
                <c:pt idx="19" formatCode="0.00">
                  <c:v>151.1897997142857</c:v>
                </c:pt>
                <c:pt idx="20" formatCode="0.00">
                  <c:v>151.39105871428572</c:v>
                </c:pt>
                <c:pt idx="21" formatCode="0.00">
                  <c:v>150.09060014285711</c:v>
                </c:pt>
                <c:pt idx="22" formatCode="0.00">
                  <c:v>149.33059257142855</c:v>
                </c:pt>
                <c:pt idx="23" formatCode="0.00">
                  <c:v>148.91962328571429</c:v>
                </c:pt>
                <c:pt idx="24" formatCode="0.00">
                  <c:v>148.36509914285716</c:v>
                </c:pt>
                <c:pt idx="25" formatCode="0.00">
                  <c:v>147.57271900000001</c:v>
                </c:pt>
                <c:pt idx="26" formatCode="0.00">
                  <c:v>148.67191642857142</c:v>
                </c:pt>
                <c:pt idx="27" formatCode="0.00">
                  <c:v>149.34889014285713</c:v>
                </c:pt>
                <c:pt idx="28" formatCode="0.00">
                  <c:v>150.33549285714284</c:v>
                </c:pt>
                <c:pt idx="29" formatCode="0.00">
                  <c:v>151.05468757142859</c:v>
                </c:pt>
                <c:pt idx="30" formatCode="0.00">
                  <c:v>151.54869514285716</c:v>
                </c:pt>
                <c:pt idx="31" formatCode="0.00">
                  <c:v>151.47832385714287</c:v>
                </c:pt>
                <c:pt idx="32" formatCode="0.00">
                  <c:v>151.70773528571428</c:v>
                </c:pt>
                <c:pt idx="33" formatCode="0.00">
                  <c:v>152.08774014285714</c:v>
                </c:pt>
                <c:pt idx="34" formatCode="0.00">
                  <c:v>152.74782228571425</c:v>
                </c:pt>
                <c:pt idx="35" formatCode="0.00">
                  <c:v>152.939233</c:v>
                </c:pt>
                <c:pt idx="36" formatCode="0.00">
                  <c:v>152.77315414285718</c:v>
                </c:pt>
                <c:pt idx="37" formatCode="0.00">
                  <c:v>153.95961228571429</c:v>
                </c:pt>
                <c:pt idx="38" formatCode="0.00">
                  <c:v>155.80896442857144</c:v>
                </c:pt>
                <c:pt idx="39" formatCode="0.00">
                  <c:v>157.58231914285713</c:v>
                </c:pt>
                <c:pt idx="40" formatCode="0.00">
                  <c:v>160.19309142857145</c:v>
                </c:pt>
                <c:pt idx="41" formatCode="0.00">
                  <c:v>162.50408300000001</c:v>
                </c:pt>
                <c:pt idx="42" formatCode="0.00">
                  <c:v>165.02900271428572</c:v>
                </c:pt>
                <c:pt idx="43" formatCode="0.00">
                  <c:v>167.31747885714285</c:v>
                </c:pt>
                <c:pt idx="44" formatCode="0.00">
                  <c:v>168.14657385714287</c:v>
                </c:pt>
                <c:pt idx="45" formatCode="0.00">
                  <c:v>168.66966471428572</c:v>
                </c:pt>
                <c:pt idx="46" formatCode="0.00">
                  <c:v>169.38786100000002</c:v>
                </c:pt>
                <c:pt idx="47" formatCode="0.00">
                  <c:v>169.33998985714285</c:v>
                </c:pt>
                <c:pt idx="48" formatCode="0.00">
                  <c:v>168.96737885714288</c:v>
                </c:pt>
                <c:pt idx="49" formatCode="0.00">
                  <c:v>168.53261242857144</c:v>
                </c:pt>
                <c:pt idx="50" formatCode="0.00">
                  <c:v>168.63437757142856</c:v>
                </c:pt>
                <c:pt idx="51" formatCode="0.00">
                  <c:v>168.86335742857142</c:v>
                </c:pt>
                <c:pt idx="52" formatCode="0.00">
                  <c:v>169.09375428571428</c:v>
                </c:pt>
                <c:pt idx="53" formatCode="0.00">
                  <c:v>169.38775414285712</c:v>
                </c:pt>
                <c:pt idx="54" formatCode="0.00">
                  <c:v>169.96020714285714</c:v>
                </c:pt>
                <c:pt idx="55" formatCode="0.00">
                  <c:v>170.45915642857145</c:v>
                </c:pt>
                <c:pt idx="56" formatCode="0.00">
                  <c:v>171.0881432857143</c:v>
                </c:pt>
                <c:pt idx="57" formatCode="0.00">
                  <c:v>171.40193371428569</c:v>
                </c:pt>
                <c:pt idx="58" formatCode="0.00">
                  <c:v>171.81748942857146</c:v>
                </c:pt>
                <c:pt idx="59" formatCode="0.00">
                  <c:v>172.49453714285715</c:v>
                </c:pt>
                <c:pt idx="60" formatCode="0.00">
                  <c:v>172.85638399999999</c:v>
                </c:pt>
                <c:pt idx="61" formatCode="0.00">
                  <c:v>172.89737571428572</c:v>
                </c:pt>
                <c:pt idx="62" formatCode="0.00">
                  <c:v>172.63871314285714</c:v>
                </c:pt>
                <c:pt idx="63" formatCode="0.00">
                  <c:v>172.36167671428572</c:v>
                </c:pt>
                <c:pt idx="64" formatCode="0.00">
                  <c:v>173.17441442857145</c:v>
                </c:pt>
                <c:pt idx="65" formatCode="0.00">
                  <c:v>174.014014</c:v>
                </c:pt>
                <c:pt idx="66" formatCode="0.00">
                  <c:v>174.84230028571432</c:v>
                </c:pt>
                <c:pt idx="67" formatCode="0.00">
                  <c:v>176.00133614285713</c:v>
                </c:pt>
                <c:pt idx="68" formatCode="0.00">
                  <c:v>177.64094757142857</c:v>
                </c:pt>
                <c:pt idx="69" formatCode="0.00">
                  <c:v>179.83464042857145</c:v>
                </c:pt>
                <c:pt idx="70" formatCode="0.00">
                  <c:v>181.75977428571429</c:v>
                </c:pt>
                <c:pt idx="71" formatCode="0.00">
                  <c:v>183.06864271428572</c:v>
                </c:pt>
                <c:pt idx="72" formatCode="0.00">
                  <c:v>185.07292614285711</c:v>
                </c:pt>
                <c:pt idx="73" formatCode="0.00">
                  <c:v>186.39309914285712</c:v>
                </c:pt>
                <c:pt idx="74" formatCode="0.00">
                  <c:v>187.10124428571427</c:v>
                </c:pt>
                <c:pt idx="75" formatCode="0.00">
                  <c:v>187.19594685714287</c:v>
                </c:pt>
                <c:pt idx="76" formatCode="0.00">
                  <c:v>187.25954985714287</c:v>
                </c:pt>
                <c:pt idx="77" formatCode="0.00">
                  <c:v>187.56909614285718</c:v>
                </c:pt>
                <c:pt idx="78" formatCode="0.00">
                  <c:v>187.82210428571429</c:v>
                </c:pt>
                <c:pt idx="79" formatCode="0.00">
                  <c:v>187.27792571428569</c:v>
                </c:pt>
                <c:pt idx="80" formatCode="0.00">
                  <c:v>187.69772557142855</c:v>
                </c:pt>
                <c:pt idx="81" formatCode="0.00">
                  <c:v>188.63202557142856</c:v>
                </c:pt>
                <c:pt idx="82" formatCode="0.00">
                  <c:v>189.89000585714285</c:v>
                </c:pt>
                <c:pt idx="83" formatCode="0.00">
                  <c:v>191.09568785714285</c:v>
                </c:pt>
                <c:pt idx="84" formatCode="0.00">
                  <c:v>192.70420628571426</c:v>
                </c:pt>
                <c:pt idx="85" formatCode="0.00">
                  <c:v>194.05406199999999</c:v>
                </c:pt>
                <c:pt idx="86" formatCode="0.00">
                  <c:v>195.37988514285715</c:v>
                </c:pt>
                <c:pt idx="87" formatCode="0.00">
                  <c:v>196.07671914285714</c:v>
                </c:pt>
                <c:pt idx="88" formatCode="0.00">
                  <c:v>196.57425600000002</c:v>
                </c:pt>
                <c:pt idx="89" formatCode="0.00">
                  <c:v>197.0746222857143</c:v>
                </c:pt>
                <c:pt idx="90" formatCode="0.00">
                  <c:v>197.39265242857144</c:v>
                </c:pt>
                <c:pt idx="91" formatCode="0.00">
                  <c:v>197.82093385714285</c:v>
                </c:pt>
                <c:pt idx="92" formatCode="0.00">
                  <c:v>198.43720357142857</c:v>
                </c:pt>
                <c:pt idx="93" formatCode="0.00">
                  <c:v>198.98987028571426</c:v>
                </c:pt>
                <c:pt idx="94" formatCode="0.00">
                  <c:v>200.19555228571429</c:v>
                </c:pt>
                <c:pt idx="95" formatCode="0.00">
                  <c:v>201.36731171428571</c:v>
                </c:pt>
                <c:pt idx="96" formatCode="0.00">
                  <c:v>202.22245785714284</c:v>
                </c:pt>
                <c:pt idx="97" formatCode="0.00">
                  <c:v>202.93625757142857</c:v>
                </c:pt>
                <c:pt idx="98" formatCode="0.00">
                  <c:v>203.14544914285713</c:v>
                </c:pt>
                <c:pt idx="99" formatCode="0.00">
                  <c:v>202.69455414285716</c:v>
                </c:pt>
                <c:pt idx="100" formatCode="0.00">
                  <c:v>203.54121642857146</c:v>
                </c:pt>
                <c:pt idx="101" formatCode="0.00">
                  <c:v>203.77726542857141</c:v>
                </c:pt>
                <c:pt idx="102" formatCode="0.00">
                  <c:v>204.42604514285716</c:v>
                </c:pt>
                <c:pt idx="103" formatCode="0.00">
                  <c:v>204.87835271428568</c:v>
                </c:pt>
                <c:pt idx="104" formatCode="0.00">
                  <c:v>204.67481342857141</c:v>
                </c:pt>
                <c:pt idx="105" formatCode="0.00">
                  <c:v>204.43310971428573</c:v>
                </c:pt>
                <c:pt idx="106" formatCode="0.00">
                  <c:v>204.44017671428574</c:v>
                </c:pt>
                <c:pt idx="107" formatCode="0.00">
                  <c:v>202.661948</c:v>
                </c:pt>
                <c:pt idx="108" formatCode="0.00">
                  <c:v>199.45130271428573</c:v>
                </c:pt>
                <c:pt idx="109" formatCode="0.00">
                  <c:v>196.29031157142859</c:v>
                </c:pt>
                <c:pt idx="110" formatCode="0.00">
                  <c:v>193.91219428571432</c:v>
                </c:pt>
                <c:pt idx="111" formatCode="0.00">
                  <c:v>192.20925685714289</c:v>
                </c:pt>
                <c:pt idx="112" formatCode="0.00">
                  <c:v>190.34742528571431</c:v>
                </c:pt>
                <c:pt idx="113" formatCode="0.00">
                  <c:v>187.95515442857143</c:v>
                </c:pt>
                <c:pt idx="114" formatCode="0.00">
                  <c:v>186.45395542857142</c:v>
                </c:pt>
                <c:pt idx="115" formatCode="0.00">
                  <c:v>186.03679528571431</c:v>
                </c:pt>
                <c:pt idx="116" formatCode="0.00">
                  <c:v>184.75978285714288</c:v>
                </c:pt>
                <c:pt idx="117" formatCode="0.00">
                  <c:v>183.0641935714286</c:v>
                </c:pt>
                <c:pt idx="118" formatCode="0.00">
                  <c:v>181.38279057142859</c:v>
                </c:pt>
                <c:pt idx="119" formatCode="0.00">
                  <c:v>179.73402171428572</c:v>
                </c:pt>
                <c:pt idx="120" formatCode="0.00">
                  <c:v>179.05436699999998</c:v>
                </c:pt>
                <c:pt idx="121" formatCode="0.00">
                  <c:v>177.41836985714286</c:v>
                </c:pt>
                <c:pt idx="122" formatCode="0.00">
                  <c:v>176.07324885714283</c:v>
                </c:pt>
                <c:pt idx="123" formatCode="0.00">
                  <c:v>176.07041071428574</c:v>
                </c:pt>
                <c:pt idx="124" formatCode="0.00">
                  <c:v>176.5769567142857</c:v>
                </c:pt>
                <c:pt idx="125" formatCode="0.00">
                  <c:v>177.56877142857141</c:v>
                </c:pt>
                <c:pt idx="126" formatCode="0.00">
                  <c:v>179.38071342857143</c:v>
                </c:pt>
                <c:pt idx="127" formatCode="0.00">
                  <c:v>181.4069084285714</c:v>
                </c:pt>
                <c:pt idx="128" formatCode="0.00">
                  <c:v>184.20782471428569</c:v>
                </c:pt>
                <c:pt idx="129" formatCode="0.00">
                  <c:v>187.17191642857142</c:v>
                </c:pt>
                <c:pt idx="130" formatCode="0.00">
                  <c:v>189.23074342857143</c:v>
                </c:pt>
                <c:pt idx="131" formatCode="0.00">
                  <c:v>190.67802871428572</c:v>
                </c:pt>
                <c:pt idx="132" formatCode="0.00">
                  <c:v>191.90821842857142</c:v>
                </c:pt>
                <c:pt idx="133" formatCode="0.00">
                  <c:v>193.08590914285716</c:v>
                </c:pt>
                <c:pt idx="134" formatCode="0.00">
                  <c:v>193.83650857142857</c:v>
                </c:pt>
                <c:pt idx="135" formatCode="0.00">
                  <c:v>194.49629871428573</c:v>
                </c:pt>
                <c:pt idx="136" formatCode="0.00">
                  <c:v>195.14757428571428</c:v>
                </c:pt>
                <c:pt idx="137" formatCode="0.00">
                  <c:v>195.77615142857141</c:v>
                </c:pt>
                <c:pt idx="138" formatCode="0.00">
                  <c:v>196.17770171428569</c:v>
                </c:pt>
                <c:pt idx="139" formatCode="0.00">
                  <c:v>197.01627457142857</c:v>
                </c:pt>
                <c:pt idx="140" formatCode="0.00">
                  <c:v>197.19931471428572</c:v>
                </c:pt>
                <c:pt idx="141" formatCode="0.00">
                  <c:v>197.20640785714286</c:v>
                </c:pt>
                <c:pt idx="142" formatCode="0.00">
                  <c:v>197.50296014285715</c:v>
                </c:pt>
                <c:pt idx="143" formatCode="0.00">
                  <c:v>198.06342642857143</c:v>
                </c:pt>
                <c:pt idx="144" formatCode="0.00">
                  <c:v>198.89064685714285</c:v>
                </c:pt>
                <c:pt idx="145" formatCode="0.00">
                  <c:v>200.11941528571427</c:v>
                </c:pt>
                <c:pt idx="146" formatCode="0.00">
                  <c:v>200.15063042857142</c:v>
                </c:pt>
                <c:pt idx="147" formatCode="0.00">
                  <c:v>200.36346657142857</c:v>
                </c:pt>
                <c:pt idx="148" formatCode="0.00">
                  <c:v>201.11690628571429</c:v>
                </c:pt>
                <c:pt idx="149" formatCode="0.00">
                  <c:v>201.14528328571427</c:v>
                </c:pt>
                <c:pt idx="150" formatCode="0.00">
                  <c:v>201.22616357142857</c:v>
                </c:pt>
                <c:pt idx="151" formatCode="0.00">
                  <c:v>201.33967799999999</c:v>
                </c:pt>
                <c:pt idx="152" formatCode="0.00">
                  <c:v>201.37798857142857</c:v>
                </c:pt>
                <c:pt idx="153" formatCode="0.00">
                  <c:v>201.85048357142858</c:v>
                </c:pt>
                <c:pt idx="154" formatCode="0.00">
                  <c:v>202.47763714285716</c:v>
                </c:pt>
                <c:pt idx="155" formatCode="0.00">
                  <c:v>202.38682771428572</c:v>
                </c:pt>
                <c:pt idx="156" formatCode="0.00">
                  <c:v>203.16296828571427</c:v>
                </c:pt>
                <c:pt idx="157" formatCode="0.00">
                  <c:v>203.94903785714288</c:v>
                </c:pt>
                <c:pt idx="158" formatCode="0.00">
                  <c:v>204.43997857142858</c:v>
                </c:pt>
                <c:pt idx="159" formatCode="0.00">
                  <c:v>204.79754428571431</c:v>
                </c:pt>
                <c:pt idx="160" formatCode="0.00">
                  <c:v>205.42044285714289</c:v>
                </c:pt>
                <c:pt idx="161" formatCode="0.00">
                  <c:v>205.9908404285714</c:v>
                </c:pt>
                <c:pt idx="162" formatCode="0.00">
                  <c:v>206.86914071428572</c:v>
                </c:pt>
                <c:pt idx="163" formatCode="0.00">
                  <c:v>207.69494414285714</c:v>
                </c:pt>
                <c:pt idx="164" formatCode="0.00">
                  <c:v>207.63676885714284</c:v>
                </c:pt>
                <c:pt idx="165" formatCode="0.00">
                  <c:v>206.97697657142857</c:v>
                </c:pt>
                <c:pt idx="166" formatCode="0.00">
                  <c:v>205.03591257142855</c:v>
                </c:pt>
                <c:pt idx="167" formatCode="0.00">
                  <c:v>203.51200857142859</c:v>
                </c:pt>
                <c:pt idx="168" formatCode="0.00">
                  <c:v>202.0022952857143</c:v>
                </c:pt>
                <c:pt idx="169" formatCode="0.00">
                  <c:v>201.24318142857143</c:v>
                </c:pt>
                <c:pt idx="170" formatCode="0.00">
                  <c:v>199.64175628571431</c:v>
                </c:pt>
                <c:pt idx="171" formatCode="0.00">
                  <c:v>198.62180871428569</c:v>
                </c:pt>
                <c:pt idx="172" formatCode="0.00">
                  <c:v>199.43682428571427</c:v>
                </c:pt>
                <c:pt idx="173" formatCode="0.00">
                  <c:v>200.88131928571426</c:v>
                </c:pt>
                <c:pt idx="174" formatCode="0.00">
                  <c:v>201.66264128571427</c:v>
                </c:pt>
                <c:pt idx="175" formatCode="0.00">
                  <c:v>202.83246942857139</c:v>
                </c:pt>
                <c:pt idx="176" formatCode="0.00">
                  <c:v>203.92775399999996</c:v>
                </c:pt>
                <c:pt idx="177" formatCode="0.00">
                  <c:v>205.26231814285714</c:v>
                </c:pt>
                <c:pt idx="178" formatCode="0.00">
                  <c:v>206.99426271428572</c:v>
                </c:pt>
                <c:pt idx="179" formatCode="0.00">
                  <c:v>207.49134171428574</c:v>
                </c:pt>
                <c:pt idx="180" formatCode="0.00">
                  <c:v>207.47567528571429</c:v>
                </c:pt>
                <c:pt idx="181" formatCode="0.00">
                  <c:v>208.15221514285716</c:v>
                </c:pt>
                <c:pt idx="182" formatCode="0.00">
                  <c:v>207.81893042857141</c:v>
                </c:pt>
                <c:pt idx="183" formatCode="0.00">
                  <c:v>207.13242014285714</c:v>
                </c:pt>
                <c:pt idx="184" formatCode="0.00">
                  <c:v>206.94013985714284</c:v>
                </c:pt>
                <c:pt idx="185" formatCode="0.00">
                  <c:v>206.38466542857142</c:v>
                </c:pt>
                <c:pt idx="186" formatCode="0.00">
                  <c:v>205.42184014285712</c:v>
                </c:pt>
                <c:pt idx="187" formatCode="0.00">
                  <c:v>206.35475385714287</c:v>
                </c:pt>
                <c:pt idx="188" formatCode="0.00">
                  <c:v>207.32184928571425</c:v>
                </c:pt>
                <c:pt idx="189" formatCode="0.00">
                  <c:v>208.61795699999996</c:v>
                </c:pt>
                <c:pt idx="190" formatCode="0.00">
                  <c:v>209.84854785714288</c:v>
                </c:pt>
                <c:pt idx="191" formatCode="0.00">
                  <c:v>210.94383028571428</c:v>
                </c:pt>
                <c:pt idx="192" formatCode="0.00">
                  <c:v>213.05890771428568</c:v>
                </c:pt>
                <c:pt idx="193" formatCode="0.00">
                  <c:v>215.53575799999999</c:v>
                </c:pt>
                <c:pt idx="194" formatCode="0.00">
                  <c:v>216.89738257142855</c:v>
                </c:pt>
                <c:pt idx="195" formatCode="0.00">
                  <c:v>217.84026685714284</c:v>
                </c:pt>
                <c:pt idx="196" formatCode="0.00">
                  <c:v>218.899944</c:v>
                </c:pt>
                <c:pt idx="197" formatCode="0.00">
                  <c:v>220.12483885714286</c:v>
                </c:pt>
                <c:pt idx="198" formatCode="0.00">
                  <c:v>220.73159157142851</c:v>
                </c:pt>
                <c:pt idx="199" formatCode="0.00">
                  <c:v>219.89695314285709</c:v>
                </c:pt>
                <c:pt idx="200" formatCode="0.00">
                  <c:v>219.27453628571428</c:v>
                </c:pt>
                <c:pt idx="201" formatCode="0.00">
                  <c:v>219.12213585714284</c:v>
                </c:pt>
                <c:pt idx="202" formatCode="0.00">
                  <c:v>219.28308114285713</c:v>
                </c:pt>
                <c:pt idx="203" formatCode="0.00">
                  <c:v>219.16771385714287</c:v>
                </c:pt>
                <c:pt idx="204" formatCode="0.00">
                  <c:v>218.60511799999998</c:v>
                </c:pt>
                <c:pt idx="205" formatCode="0.00">
                  <c:v>219.03382885714285</c:v>
                </c:pt>
                <c:pt idx="206" formatCode="0.00">
                  <c:v>220.01089714285715</c:v>
                </c:pt>
                <c:pt idx="207" formatCode="0.00">
                  <c:v>220.04508114285713</c:v>
                </c:pt>
                <c:pt idx="208" formatCode="0.00">
                  <c:v>220.49231185714282</c:v>
                </c:pt>
                <c:pt idx="209" formatCode="0.00">
                  <c:v>221.34403999999998</c:v>
                </c:pt>
                <c:pt idx="210" formatCode="0.00">
                  <c:v>222.36525842857142</c:v>
                </c:pt>
                <c:pt idx="211" formatCode="0.00">
                  <c:v>223.16001242857143</c:v>
                </c:pt>
                <c:pt idx="212" formatCode="0.00">
                  <c:v>223.59584700000002</c:v>
                </c:pt>
                <c:pt idx="213" formatCode="0.00">
                  <c:v>224.3792092857143</c:v>
                </c:pt>
                <c:pt idx="214" formatCode="0.00">
                  <c:v>226.83611842857144</c:v>
                </c:pt>
                <c:pt idx="215" formatCode="0.00">
                  <c:v>228.97968185714285</c:v>
                </c:pt>
                <c:pt idx="216" formatCode="0.00">
                  <c:v>230.16327342857144</c:v>
                </c:pt>
                <c:pt idx="217" formatCode="0.00">
                  <c:v>231.20443285714285</c:v>
                </c:pt>
                <c:pt idx="218" formatCode="0.00">
                  <c:v>232.75406757142858</c:v>
                </c:pt>
                <c:pt idx="219" formatCode="0.00">
                  <c:v>234.09005742857147</c:v>
                </c:pt>
                <c:pt idx="220" formatCode="0.00">
                  <c:v>235.574173</c:v>
                </c:pt>
                <c:pt idx="221" formatCode="0.00">
                  <c:v>236.10828514285714</c:v>
                </c:pt>
                <c:pt idx="222" formatCode="0.00">
                  <c:v>237.14944457142857</c:v>
                </c:pt>
                <c:pt idx="223" formatCode="0.00">
                  <c:v>238.32591028571429</c:v>
                </c:pt>
                <c:pt idx="224" formatCode="0.00">
                  <c:v>240.06497628571429</c:v>
                </c:pt>
                <c:pt idx="225" formatCode="0.00">
                  <c:v>242.02622985714285</c:v>
                </c:pt>
                <c:pt idx="226" formatCode="0.00">
                  <c:v>243.00614271428572</c:v>
                </c:pt>
                <c:pt idx="227" formatCode="0.00">
                  <c:v>243.3978227142857</c:v>
                </c:pt>
                <c:pt idx="228" formatCode="0.00">
                  <c:v>244.65119928571428</c:v>
                </c:pt>
                <c:pt idx="229" formatCode="0.00">
                  <c:v>246.45150971428569</c:v>
                </c:pt>
                <c:pt idx="230" formatCode="0.00">
                  <c:v>248.43412785714281</c:v>
                </c:pt>
                <c:pt idx="231" formatCode="0.00">
                  <c:v>249.93676114285708</c:v>
                </c:pt>
                <c:pt idx="232" formatCode="0.00">
                  <c:v>251.10325842857142</c:v>
                </c:pt>
                <c:pt idx="233" formatCode="0.00">
                  <c:v>253.51300714285711</c:v>
                </c:pt>
                <c:pt idx="234" formatCode="0.00">
                  <c:v>256.02845999999994</c:v>
                </c:pt>
                <c:pt idx="235" formatCode="0.00">
                  <c:v>258.05483585714285</c:v>
                </c:pt>
                <c:pt idx="236" formatCode="0.00">
                  <c:v>259.04136885714286</c:v>
                </c:pt>
                <c:pt idx="237" formatCode="0.00">
                  <c:v>260.14719500000001</c:v>
                </c:pt>
                <c:pt idx="238" formatCode="0.00">
                  <c:v>261.0442897142857</c:v>
                </c:pt>
                <c:pt idx="239" formatCode="0.00">
                  <c:v>262.3714338571429</c:v>
                </c:pt>
                <c:pt idx="240" formatCode="0.00">
                  <c:v>263.46715</c:v>
                </c:pt>
                <c:pt idx="241" formatCode="0.00">
                  <c:v>264.34572057142861</c:v>
                </c:pt>
                <c:pt idx="242" formatCode="0.00">
                  <c:v>264.4871477142857</c:v>
                </c:pt>
                <c:pt idx="243" formatCode="0.00">
                  <c:v>264.49429328571432</c:v>
                </c:pt>
                <c:pt idx="244" formatCode="0.00">
                  <c:v>264.11000728571429</c:v>
                </c:pt>
                <c:pt idx="245" formatCode="0.00">
                  <c:v>264.64286157142857</c:v>
                </c:pt>
                <c:pt idx="246" formatCode="0.00">
                  <c:v>264.43286142857147</c:v>
                </c:pt>
                <c:pt idx="247" formatCode="0.00">
                  <c:v>264.53857428571428</c:v>
                </c:pt>
                <c:pt idx="248" formatCode="0.00">
                  <c:v>264.67571585714285</c:v>
                </c:pt>
                <c:pt idx="249" formatCode="0.00">
                  <c:v>264.81428757142857</c:v>
                </c:pt>
                <c:pt idx="250" formatCode="0.00">
                  <c:v>264.44857357142854</c:v>
                </c:pt>
                <c:pt idx="251" formatCode="0.00">
                  <c:v>264.442858</c:v>
                </c:pt>
                <c:pt idx="252" formatCode="0.00">
                  <c:v>264.32999971428575</c:v>
                </c:pt>
                <c:pt idx="253" formatCode="0.00">
                  <c:v>265.24714</c:v>
                </c:pt>
                <c:pt idx="254" formatCode="0.00">
                  <c:v>264.81499733333334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3-4951-A304-7EC383F5D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721631"/>
        <c:axId val="27142495"/>
      </c:lineChart>
      <c:dateAx>
        <c:axId val="6187216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2495"/>
        <c:crosses val="autoZero"/>
        <c:auto val="1"/>
        <c:lblOffset val="100"/>
        <c:baseTimeUnit val="days"/>
      </c:dateAx>
      <c:valAx>
        <c:axId val="271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2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Various Scenarios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'Portfolio Summary'!$D$3:$D$7</c:f>
              <c:strCache>
                <c:ptCount val="5"/>
                <c:pt idx="0">
                  <c:v>Buy and Hold Strategy</c:v>
                </c:pt>
                <c:pt idx="1">
                  <c:v>1X Multiplier Strategy</c:v>
                </c:pt>
                <c:pt idx="2">
                  <c:v>2X Multiplier Strategy</c:v>
                </c:pt>
                <c:pt idx="3">
                  <c:v>3X Multiplier Strategy</c:v>
                </c:pt>
                <c:pt idx="4">
                  <c:v>Crystal Ball Strategy</c:v>
                </c:pt>
              </c:strCache>
            </c:strRef>
          </c:cat>
          <c:val>
            <c:numRef>
              <c:f>'Portfolio Summary'!$E$3:$E$7</c:f>
              <c:numCache>
                <c:formatCode>0%</c:formatCode>
                <c:ptCount val="5"/>
                <c:pt idx="0" formatCode="0.0%">
                  <c:v>0.55513834794645078</c:v>
                </c:pt>
                <c:pt idx="1">
                  <c:v>0.72577471263518534</c:v>
                </c:pt>
                <c:pt idx="2">
                  <c:v>0.8840388755881412</c:v>
                </c:pt>
                <c:pt idx="3">
                  <c:v>1.0901372395821503</c:v>
                </c:pt>
                <c:pt idx="4">
                  <c:v>1.4900654684684653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2-4682-8E4A-200310F24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4540736"/>
        <c:axId val="559515680"/>
      </c:barChart>
      <c:lineChart>
        <c:grouping val="standard"/>
        <c:varyColors val="0"/>
        <c:ser>
          <c:idx val="1"/>
          <c:order val="1"/>
          <c:tx>
            <c:strRef>
              <c:f>'Portfolio Summary'!$F$2</c:f>
              <c:strCache>
                <c:ptCount val="1"/>
                <c:pt idx="0">
                  <c:v>Leverage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'Portfolio Summary'!$F$3:$F$6</c:f>
              <c:numCache>
                <c:formatCode>0%</c:formatCode>
                <c:ptCount val="4"/>
                <c:pt idx="0">
                  <c:v>0</c:v>
                </c:pt>
                <c:pt idx="1">
                  <c:v>0.31030434702930315</c:v>
                </c:pt>
                <c:pt idx="2">
                  <c:v>0.51141832077100768</c:v>
                </c:pt>
                <c:pt idx="3">
                  <c:v>0.64474527362191714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2-4682-8E4A-200310F24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542336"/>
        <c:axId val="559523168"/>
      </c:lineChart>
      <c:catAx>
        <c:axId val="2445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15680"/>
        <c:crosses val="autoZero"/>
        <c:auto val="1"/>
        <c:lblAlgn val="ctr"/>
        <c:lblOffset val="100"/>
        <c:noMultiLvlLbl val="0"/>
      </c:catAx>
      <c:valAx>
        <c:axId val="5595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40736"/>
        <c:crosses val="autoZero"/>
        <c:crossBetween val="between"/>
      </c:valAx>
      <c:valAx>
        <c:axId val="5595231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42336"/>
        <c:crosses val="max"/>
        <c:crossBetween val="between"/>
      </c:valAx>
      <c:catAx>
        <c:axId val="244542336"/>
        <c:scaling>
          <c:orientation val="minMax"/>
        </c:scaling>
        <c:delete val="1"/>
        <c:axPos val="b"/>
        <c:majorTickMark val="out"/>
        <c:minorTickMark val="none"/>
        <c:tickLblPos val="nextTo"/>
        <c:crossAx val="559523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'CAPM Without Rf'!$B$22</c:f>
              <c:strCache>
                <c:ptCount val="1"/>
                <c:pt idx="0">
                  <c:v>Exp. 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'CAPM Without Rf'!$A$23:$A$30</c:f>
              <c:numCache>
                <c:formatCode>0.000</c:formatCode>
                <c:ptCount val="8"/>
                <c:pt idx="0">
                  <c:v>0.34113410686729811</c:v>
                </c:pt>
                <c:pt idx="1">
                  <c:v>0.10287510014880283</c:v>
                </c:pt>
                <c:pt idx="2">
                  <c:v>0.11176837691481073</c:v>
                </c:pt>
                <c:pt idx="3">
                  <c:v>0.14353802424435191</c:v>
                </c:pt>
                <c:pt idx="4">
                  <c:v>0.1898985853003444</c:v>
                </c:pt>
                <c:pt idx="5">
                  <c:v>0.25060952871474551</c:v>
                </c:pt>
                <c:pt idx="6">
                  <c:v>0.3273487063447022</c:v>
                </c:pt>
                <c:pt idx="7">
                  <c:v>0.51176898725941777</c:v>
                </c:pt>
              </c:numCache>
            </c:numRef>
          </c:xVal>
          <c:yVal>
            <c:numRef>
              <c:f>'CAPM Without Rf'!$B$23:$B$30</c:f>
              <c:numCache>
                <c:formatCode>General</c:formatCode>
                <c:ptCount val="8"/>
                <c:pt idx="0">
                  <c:v>0.05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0.09</c:v>
                </c:pt>
                <c:pt idx="5">
                  <c:v>0.1</c:v>
                </c:pt>
                <c:pt idx="6">
                  <c:v>0.11</c:v>
                </c:pt>
                <c:pt idx="7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8A-4EAF-98D4-363156706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263824"/>
        <c:axId val="440881392"/>
      </c:scatterChart>
      <c:valAx>
        <c:axId val="87126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81392"/>
        <c:crosses val="autoZero"/>
        <c:crossBetween val="midCat"/>
      </c:valAx>
      <c:valAx>
        <c:axId val="4408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6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'CAPM With Rf'!$B$23</c:f>
              <c:strCache>
                <c:ptCount val="1"/>
                <c:pt idx="0">
                  <c:v>Exp. 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'CAPM With Rf'!$A$24:$A$32</c:f>
              <c:numCache>
                <c:formatCode>0.0000</c:formatCode>
                <c:ptCount val="9"/>
                <c:pt idx="0">
                  <c:v>0</c:v>
                </c:pt>
                <c:pt idx="1">
                  <c:v>7.0474586075670087E-2</c:v>
                </c:pt>
                <c:pt idx="2">
                  <c:v>9.1138736346126764E-2</c:v>
                </c:pt>
                <c:pt idx="3">
                  <c:v>0.11298887359637086</c:v>
                </c:pt>
                <c:pt idx="4">
                  <c:v>0.14500820123959707</c:v>
                </c:pt>
                <c:pt idx="5">
                  <c:v>0.194420725342068</c:v>
                </c:pt>
                <c:pt idx="6">
                  <c:v>0.25311785299414724</c:v>
                </c:pt>
                <c:pt idx="7">
                  <c:v>0.32734863174287782</c:v>
                </c:pt>
                <c:pt idx="8">
                  <c:v>0.51176745088982489</c:v>
                </c:pt>
              </c:numCache>
            </c:numRef>
          </c:xVal>
          <c:yVal>
            <c:numRef>
              <c:f>'CAPM With Rf'!$B$24:$B$32</c:f>
              <c:numCache>
                <c:formatCode>General</c:formatCode>
                <c:ptCount val="9"/>
                <c:pt idx="0">
                  <c:v>1.7999999999999999E-2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D2-4C4F-8F01-B52A540E2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91312"/>
        <c:axId val="793656240"/>
      </c:scatterChart>
      <c:valAx>
        <c:axId val="79779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656240"/>
        <c:crosses val="autoZero"/>
        <c:crossBetween val="midCat"/>
      </c:valAx>
      <c:valAx>
        <c:axId val="79365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Without Rf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Summary!$C$5:$C$12</c:f>
              <c:numCache>
                <c:formatCode>0.000</c:formatCode>
                <c:ptCount val="8"/>
                <c:pt idx="0">
                  <c:v>0.34495372942078956</c:v>
                </c:pt>
                <c:pt idx="1">
                  <c:v>0.10403019617168482</c:v>
                </c:pt>
                <c:pt idx="2">
                  <c:v>0.111771600338956</c:v>
                </c:pt>
                <c:pt idx="3">
                  <c:v>0.14353802424435191</c:v>
                </c:pt>
                <c:pt idx="4">
                  <c:v>0.1898985853003444</c:v>
                </c:pt>
                <c:pt idx="5">
                  <c:v>0.25060952871474551</c:v>
                </c:pt>
                <c:pt idx="6">
                  <c:v>0.3273487063447022</c:v>
                </c:pt>
                <c:pt idx="7">
                  <c:v>0.51176898725941777</c:v>
                </c:pt>
              </c:numCache>
            </c:numRef>
          </c:xVal>
          <c:yVal>
            <c:numRef>
              <c:f>Summary!$D$5:$D$12</c:f>
              <c:numCache>
                <c:formatCode>0.00</c:formatCode>
                <c:ptCount val="8"/>
                <c:pt idx="0">
                  <c:v>0.05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0.09</c:v>
                </c:pt>
                <c:pt idx="5">
                  <c:v>0.1</c:v>
                </c:pt>
                <c:pt idx="6">
                  <c:v>0.11</c:v>
                </c:pt>
                <c:pt idx="7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F4-454B-B592-33B8121EB4B5}"/>
            </c:ext>
          </c:extLst>
        </c:ser>
        <c:ser>
          <c:idx val="1"/>
          <c:order val="1"/>
          <c:tx>
            <c:v>With Rf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Summary!$C$16:$C$24</c:f>
              <c:numCache>
                <c:formatCode>0.000</c:formatCode>
                <c:ptCount val="9"/>
                <c:pt idx="0">
                  <c:v>0</c:v>
                </c:pt>
                <c:pt idx="1">
                  <c:v>6.9438703514899711E-2</c:v>
                </c:pt>
                <c:pt idx="2">
                  <c:v>9.1138736346126764E-2</c:v>
                </c:pt>
                <c:pt idx="3">
                  <c:v>0.11298887359637086</c:v>
                </c:pt>
                <c:pt idx="4">
                  <c:v>0.14500820123959707</c:v>
                </c:pt>
                <c:pt idx="5">
                  <c:v>0.1918503966297212</c:v>
                </c:pt>
                <c:pt idx="6">
                  <c:v>0.25311785299414724</c:v>
                </c:pt>
                <c:pt idx="7">
                  <c:v>0.33063117073864062</c:v>
                </c:pt>
                <c:pt idx="8">
                  <c:v>0.51726593232419826</c:v>
                </c:pt>
              </c:numCache>
            </c:numRef>
          </c:xVal>
          <c:yVal>
            <c:numRef>
              <c:f>Summary!$D$16:$D$24</c:f>
              <c:numCache>
                <c:formatCode>0.00</c:formatCode>
                <c:ptCount val="9"/>
                <c:pt idx="0">
                  <c:v>1.7999999999999999E-2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F4-454B-B592-33B8121EB4B5}"/>
            </c:ext>
          </c:extLst>
        </c:ser>
        <c:ser>
          <c:idx val="2"/>
          <c:order val="2"/>
          <c:tx>
            <c:v>With Rf with Borrow</c:v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/>
            </c:spPr>
          </c:marker>
          <c:xVal>
            <c:numRef>
              <c:f>Summary!$C$28:$C$36</c:f>
              <c:numCache>
                <c:formatCode>0.000</c:formatCode>
                <c:ptCount val="9"/>
                <c:pt idx="0">
                  <c:v>0</c:v>
                </c:pt>
                <c:pt idx="1">
                  <c:v>6.9438703514899711E-2</c:v>
                </c:pt>
                <c:pt idx="2">
                  <c:v>9.1138736346126764E-2</c:v>
                </c:pt>
                <c:pt idx="3">
                  <c:v>0.11283843547615696</c:v>
                </c:pt>
                <c:pt idx="4">
                  <c:v>0.13453813460618713</c:v>
                </c:pt>
                <c:pt idx="5">
                  <c:v>0.1562378337362173</c:v>
                </c:pt>
                <c:pt idx="6">
                  <c:v>0.1779375328662475</c:v>
                </c:pt>
                <c:pt idx="7">
                  <c:v>0.1996372319962777</c:v>
                </c:pt>
                <c:pt idx="8">
                  <c:v>0.22133693112630787</c:v>
                </c:pt>
              </c:numCache>
            </c:numRef>
          </c:xVal>
          <c:yVal>
            <c:numRef>
              <c:f>Summary!$D$28:$D$36</c:f>
              <c:numCache>
                <c:formatCode>0.00</c:formatCode>
                <c:ptCount val="9"/>
                <c:pt idx="0">
                  <c:v>1.7999999999999999E-2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9-4080-B8B7-812C3B14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923760"/>
        <c:axId val="787618336"/>
      </c:scatterChart>
      <c:valAx>
        <c:axId val="79192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618336"/>
        <c:crosses val="autoZero"/>
        <c:crossBetween val="midCat"/>
      </c:valAx>
      <c:valAx>
        <c:axId val="787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2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Companies Selected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7C-413A-A207-C178BB94F9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7C-413A-A207-C178BB94F9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7C-413A-A207-C178BB94F9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7C-413A-A207-C178BB94F9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7C-413A-A207-C178BB94F9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7C-413A-A207-C178BB94F90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7C-413A-A207-C178BB94F90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7C-413A-A207-C178BB94F90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7C-413A-A207-C178BB94F90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97C-413A-A207-C178BB94F90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97C-413A-A207-C178BB94F90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97C-413A-A207-C178BB94F90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97C-413A-A207-C178BB94F90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97C-413A-A207-C178BB94F90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97C-413A-A207-C178BB94F90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97C-413A-A207-C178BB94F90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97C-413A-A207-C178BB94F90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97C-413A-A207-C178BB94F90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697C-413A-A207-C178BB94F90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697C-413A-A207-C178BB94F900}"/>
              </c:ext>
            </c:extLst>
          </c:dPt>
          <c:cat>
            <c:strRef>
              <c:f>'Portfolio Stock Summary'!$F$6:$F$25</c:f>
              <c:strCache>
                <c:ptCount val="20"/>
                <c:pt idx="0">
                  <c:v>JP Morgan</c:v>
                </c:pt>
                <c:pt idx="1">
                  <c:v>General Mills</c:v>
                </c:pt>
                <c:pt idx="2">
                  <c:v>Raytheon</c:v>
                </c:pt>
                <c:pt idx="3">
                  <c:v>Coca Cola</c:v>
                </c:pt>
                <c:pt idx="4">
                  <c:v>SAP</c:v>
                </c:pt>
                <c:pt idx="5">
                  <c:v>iRobot </c:v>
                </c:pt>
                <c:pt idx="6">
                  <c:v>ORACLE</c:v>
                </c:pt>
                <c:pt idx="7">
                  <c:v>Netflix</c:v>
                </c:pt>
                <c:pt idx="8">
                  <c:v>Chevron</c:v>
                </c:pt>
                <c:pt idx="9">
                  <c:v>Accenture</c:v>
                </c:pt>
                <c:pt idx="10">
                  <c:v>Facebook</c:v>
                </c:pt>
                <c:pt idx="11">
                  <c:v>IBM</c:v>
                </c:pt>
                <c:pt idx="12">
                  <c:v>SuperCom</c:v>
                </c:pt>
                <c:pt idx="13">
                  <c:v>Walt Disney</c:v>
                </c:pt>
                <c:pt idx="14">
                  <c:v>MediciNova</c:v>
                </c:pt>
                <c:pt idx="15">
                  <c:v>NanoViricides</c:v>
                </c:pt>
                <c:pt idx="16">
                  <c:v>Proctor and Gamble</c:v>
                </c:pt>
                <c:pt idx="17">
                  <c:v>Amyris</c:v>
                </c:pt>
                <c:pt idx="18">
                  <c:v>Ametek</c:v>
                </c:pt>
                <c:pt idx="19">
                  <c:v>Amazon</c:v>
                </c:pt>
              </c:strCache>
            </c:strRef>
          </c:cat>
          <c:val>
            <c:numRef>
              <c:f>'Portfolio Stock Summary'!$H$6:$H$25</c:f>
              <c:numCache>
                <c:formatCode>_-"$"* #,##0_-;\-"$"* #,##0_-;_-"$"* "-"??_-;_-@_-</c:formatCode>
                <c:ptCount val="20"/>
                <c:pt idx="0">
                  <c:v>239481.78853691736</c:v>
                </c:pt>
                <c:pt idx="1">
                  <c:v>103191.58302225148</c:v>
                </c:pt>
                <c:pt idx="2">
                  <c:v>99819.241481783654</c:v>
                </c:pt>
                <c:pt idx="3">
                  <c:v>70601.01083189607</c:v>
                </c:pt>
                <c:pt idx="4">
                  <c:v>68234.672246943068</c:v>
                </c:pt>
                <c:pt idx="5">
                  <c:v>67967.556115457948</c:v>
                </c:pt>
                <c:pt idx="6">
                  <c:v>62422.932264380339</c:v>
                </c:pt>
                <c:pt idx="7">
                  <c:v>59541.674291348143</c:v>
                </c:pt>
                <c:pt idx="8">
                  <c:v>50972.542866427233</c:v>
                </c:pt>
                <c:pt idx="9">
                  <c:v>45590.529253334236</c:v>
                </c:pt>
                <c:pt idx="10">
                  <c:v>39080.467987191259</c:v>
                </c:pt>
                <c:pt idx="11">
                  <c:v>37916.561539013601</c:v>
                </c:pt>
                <c:pt idx="12">
                  <c:v>28609.471706937868</c:v>
                </c:pt>
                <c:pt idx="13">
                  <c:v>7038.8196597577989</c:v>
                </c:pt>
                <c:pt idx="14">
                  <c:v>6611.395171688293</c:v>
                </c:pt>
                <c:pt idx="15">
                  <c:v>3866.4022027011833</c:v>
                </c:pt>
                <c:pt idx="16">
                  <c:v>3590.3544634046116</c:v>
                </c:pt>
                <c:pt idx="17">
                  <c:v>2554.9733654760739</c:v>
                </c:pt>
                <c:pt idx="18">
                  <c:v>2380.8481353614866</c:v>
                </c:pt>
                <c:pt idx="19">
                  <c:v>527.17485772811733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9-4D26-9A8D-BB31DDA68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 Asset Mix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866396447279532"/>
          <c:y val="0.17171296296296296"/>
          <c:w val="0.72742136135936608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'Portfolio Stock Summary'!$K$3:$K$10</c:f>
              <c:strCache>
                <c:ptCount val="8"/>
                <c:pt idx="0">
                  <c:v>Media</c:v>
                </c:pt>
                <c:pt idx="1">
                  <c:v>Health</c:v>
                </c:pt>
                <c:pt idx="2">
                  <c:v>Consulting</c:v>
                </c:pt>
                <c:pt idx="3">
                  <c:v>Oil and Gas</c:v>
                </c:pt>
                <c:pt idx="4">
                  <c:v>Food &amp; Beverage</c:v>
                </c:pt>
                <c:pt idx="5">
                  <c:v>Manufacturing</c:v>
                </c:pt>
                <c:pt idx="6">
                  <c:v>Bank</c:v>
                </c:pt>
                <c:pt idx="7">
                  <c:v>Technology</c:v>
                </c:pt>
              </c:strCache>
            </c:strRef>
          </c:cat>
          <c:val>
            <c:numRef>
              <c:f>'Portfolio Stock Summary'!$L$3:$L$10</c:f>
              <c:numCache>
                <c:formatCode>_-"$"* #,##0_-;\-"$"* #,##0_-;_-"$"* "-"??_-;_-@_-</c:formatCode>
                <c:ptCount val="8"/>
                <c:pt idx="0">
                  <c:v>7038.8196597577989</c:v>
                </c:pt>
                <c:pt idx="1">
                  <c:v>14068.151837794088</c:v>
                </c:pt>
                <c:pt idx="2">
                  <c:v>45590.529253334236</c:v>
                </c:pt>
                <c:pt idx="3">
                  <c:v>50972.542866427233</c:v>
                </c:pt>
                <c:pt idx="4">
                  <c:v>70601.01083189607</c:v>
                </c:pt>
                <c:pt idx="5">
                  <c:v>203010.82450403512</c:v>
                </c:pt>
                <c:pt idx="6">
                  <c:v>239481.78853691736</c:v>
                </c:pt>
                <c:pt idx="7">
                  <c:v>369236.33250983793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A-44D8-8CE8-F6611F874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"/>
        <c:overlap val="-44"/>
        <c:axId val="801437304"/>
        <c:axId val="801437624"/>
      </c:barChart>
      <c:catAx>
        <c:axId val="801437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437624"/>
        <c:crosses val="autoZero"/>
        <c:auto val="1"/>
        <c:lblAlgn val="ctr"/>
        <c:lblOffset val="100"/>
        <c:noMultiLvlLbl val="0"/>
      </c:catAx>
      <c:valAx>
        <c:axId val="801437624"/>
        <c:scaling>
          <c:orientation val="minMax"/>
        </c:scaling>
        <c:delete val="1"/>
        <c:axPos val="b"/>
        <c:numFmt formatCode="_-&quot;$&quot;* #,##0_-;\-&quot;$&quot;* #,##0_-;_-&quot;$&quot;* &quot;-&quot;??_-;_-@_-" sourceLinked="1"/>
        <c:majorTickMark val="none"/>
        <c:minorTickMark val="none"/>
        <c:tickLblPos val="nextTo"/>
        <c:crossAx val="801437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CB54FF-D0E5-49DC-BA8E-892AB151F77F}">
  <sheetPr>
    <tabColor rgb="FFFF0000"/>
  </sheetPr>
  <sheetViews>
    <sheetView zoomScale="9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396FE0-263B-482D-B32D-D1026460D2DA}">
  <sheetPr>
    <tabColor rgb="FFFFC000"/>
  </sheetPr>
  <sheetViews>
    <sheetView zoomScale="104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1BD5F5-C74C-4007-9C7B-D2D9805C4F72}">
  <sheetPr>
    <tabColor rgb="FFFFC000"/>
  </sheetPr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26" Type="http://schemas.openxmlformats.org/officeDocument/2006/relationships/image" Target="../media/image13.png"/><Relationship Id="rId3" Type="http://schemas.openxmlformats.org/officeDocument/2006/relationships/customXml" Target="../ink/ink2.xml"/><Relationship Id="rId21" Type="http://schemas.openxmlformats.org/officeDocument/2006/relationships/customXml" Target="../ink/ink11.xml"/><Relationship Id="rId7" Type="http://schemas.openxmlformats.org/officeDocument/2006/relationships/customXml" Target="../ink/ink4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29" Type="http://schemas.openxmlformats.org/officeDocument/2006/relationships/customXml" Target="../ink/ink15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24" Type="http://schemas.openxmlformats.org/officeDocument/2006/relationships/image" Target="../media/image12.png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4.png"/><Relationship Id="rId10" Type="http://schemas.openxmlformats.org/officeDocument/2006/relationships/image" Target="../media/image5.png"/><Relationship Id="rId19" Type="http://schemas.openxmlformats.org/officeDocument/2006/relationships/customXml" Target="../ink/ink10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customXml" Target="../ink/ink14.xml"/><Relationship Id="rId30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85725</xdr:colOff>
      <xdr:row>3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98C868-47BF-4923-8419-009B6649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71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85725</xdr:colOff>
      <xdr:row>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7AD8C-F79D-43EC-A318-6CD717A6C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1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85725</xdr:colOff>
      <xdr:row>5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95D06A-4626-4D58-9343-71F8ED9CB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90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85725</xdr:colOff>
      <xdr:row>6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8CC291-BB5E-402E-B73D-4B76EEDAC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00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85725</xdr:colOff>
      <xdr:row>7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E5C03A-0DEF-4EED-899A-EB55F6F82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09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85725</xdr:colOff>
      <xdr:row>8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C6184D-2BBE-463E-83B6-5A36C64BD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19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85725</xdr:colOff>
      <xdr:row>9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FD501E-8C5D-4B50-8F82-59F0DDB4A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28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85725</xdr:colOff>
      <xdr:row>10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92934-1884-486D-A5C8-1BEBCE03E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038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85725</xdr:colOff>
      <xdr:row>11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10EDFC-F006-4696-BD8E-CA3DE6D7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47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85725</xdr:colOff>
      <xdr:row>12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C92692-4D42-46EA-BD51-79296F7C1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457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85725</xdr:colOff>
      <xdr:row>13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E89016-9E06-4F6D-9095-46DDDF022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67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85725</xdr:colOff>
      <xdr:row>14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FF57B8-BDF4-47BF-ABE9-ACD45CE06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76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85725</xdr:colOff>
      <xdr:row>15</xdr:row>
      <xdr:rowOff>47625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989013-FF80-4B52-AAC2-0619C92B5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86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85725</xdr:colOff>
      <xdr:row>16</xdr:row>
      <xdr:rowOff>47625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08D7B8-CB73-4AE7-963C-812E1434A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95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85725</xdr:colOff>
      <xdr:row>17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02BA5F-62DE-4F11-A04D-EA0ECAAFC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05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85725</xdr:colOff>
      <xdr:row>18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68D094-436E-4962-8AD6-30CE858E4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714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85725</xdr:colOff>
      <xdr:row>19</xdr:row>
      <xdr:rowOff>47625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A2E4E9B-32EA-4A2A-8E24-4704DDCC7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24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85725</xdr:colOff>
      <xdr:row>20</xdr:row>
      <xdr:rowOff>47625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ECA953-8144-4F06-A4E4-7C290BDF7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33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85725</xdr:colOff>
      <xdr:row>21</xdr:row>
      <xdr:rowOff>47625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28DDD5-18C6-450D-BC35-0FCE0C473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343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85725</xdr:colOff>
      <xdr:row>22</xdr:row>
      <xdr:rowOff>47625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94423A-26A8-4CFB-90A8-3F1FF0275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52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85725</xdr:colOff>
      <xdr:row>23</xdr:row>
      <xdr:rowOff>47625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857B90A-57AF-4D41-A769-1DCF7F28A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762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85725</xdr:colOff>
      <xdr:row>24</xdr:row>
      <xdr:rowOff>47625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3FEE884-902A-4452-8FCB-9543E696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72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85725</xdr:colOff>
      <xdr:row>25</xdr:row>
      <xdr:rowOff>47625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06A7E74-758B-4EDD-B50F-1F95B3583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81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85725</xdr:colOff>
      <xdr:row>26</xdr:row>
      <xdr:rowOff>47625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F2B18F-7755-4EFA-AE4C-36734785E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91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85725</xdr:colOff>
      <xdr:row>27</xdr:row>
      <xdr:rowOff>47625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5D0CC6-A6EB-4B4B-B1F0-387F71C43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00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85725</xdr:colOff>
      <xdr:row>28</xdr:row>
      <xdr:rowOff>47625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545A74-37D2-4C7B-AE7F-AB4F10BA8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10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85725</xdr:colOff>
      <xdr:row>29</xdr:row>
      <xdr:rowOff>47625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4D748B2-FAC0-4AE4-AC83-C5F7BCBD5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19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85725</xdr:colOff>
      <xdr:row>30</xdr:row>
      <xdr:rowOff>47625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900033-1FD4-4C44-9CA4-E06172474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29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85725</xdr:colOff>
      <xdr:row>31</xdr:row>
      <xdr:rowOff>47625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A04DABD-E20B-4CEB-8E1A-49F66EB7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38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85725</xdr:colOff>
      <xdr:row>32</xdr:row>
      <xdr:rowOff>47625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D332D27-630F-4A2B-A7DB-299446398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48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85725</xdr:colOff>
      <xdr:row>33</xdr:row>
      <xdr:rowOff>47625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F4B47EE-1A96-43C5-BD0A-6AC4FEFB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858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85725</xdr:colOff>
      <xdr:row>34</xdr:row>
      <xdr:rowOff>47625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185E92E-2FAE-4514-9EBD-4E7E32618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67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85725</xdr:colOff>
      <xdr:row>35</xdr:row>
      <xdr:rowOff>47625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AB6FA8-B45A-49F0-9065-DFE1ABC66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277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85725</xdr:colOff>
      <xdr:row>36</xdr:row>
      <xdr:rowOff>47625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0F0394-C5EE-4605-9AEC-716F51926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86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85725</xdr:colOff>
      <xdr:row>37</xdr:row>
      <xdr:rowOff>47625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BF52B51-F51B-4781-8E01-03EF95C0F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696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85725</xdr:colOff>
      <xdr:row>38</xdr:row>
      <xdr:rowOff>47625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DA0AC-1015-4DF0-B80B-6793AED81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905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85725</xdr:colOff>
      <xdr:row>39</xdr:row>
      <xdr:rowOff>47625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BBC0CC-8BD0-4EA4-977D-329B2F505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15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85725</xdr:colOff>
      <xdr:row>40</xdr:row>
      <xdr:rowOff>47625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4120512-EAF1-419B-A2F4-8FC166F8F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24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85725</xdr:colOff>
      <xdr:row>41</xdr:row>
      <xdr:rowOff>47625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DAA6B9A-0055-4933-A412-C8DA1FEA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34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85725</xdr:colOff>
      <xdr:row>42</xdr:row>
      <xdr:rowOff>47625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4577F90-188F-482D-9F35-817828ECB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43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85725</xdr:colOff>
      <xdr:row>43</xdr:row>
      <xdr:rowOff>47625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A418522-92F2-4E89-BEF6-834B4BCDF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53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85725</xdr:colOff>
      <xdr:row>44</xdr:row>
      <xdr:rowOff>47625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4B2B9BE-E639-443A-BE7E-686898F9A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63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85725</xdr:colOff>
      <xdr:row>45</xdr:row>
      <xdr:rowOff>47625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CB15D27-4226-46E6-B477-3092EAF37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72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85725</xdr:colOff>
      <xdr:row>46</xdr:row>
      <xdr:rowOff>47625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D99AAB2-3988-460B-B62F-A090786F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582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85725</xdr:colOff>
      <xdr:row>47</xdr:row>
      <xdr:rowOff>47625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AF5C39-0BF8-4DC7-B53F-F45B186C1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91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85725</xdr:colOff>
      <xdr:row>48</xdr:row>
      <xdr:rowOff>47625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A0C69C5-0868-4C72-B0AA-F6A129A1B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001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85725</xdr:colOff>
      <xdr:row>49</xdr:row>
      <xdr:rowOff>47625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459270-A130-48C2-9E5D-EA5D21796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10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85725</xdr:colOff>
      <xdr:row>50</xdr:row>
      <xdr:rowOff>47625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A2BACE-02AD-4DCB-A458-A0EBCE7AD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420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85725</xdr:colOff>
      <xdr:row>51</xdr:row>
      <xdr:rowOff>47625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0935E3-4D4F-490D-92EA-2450E540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29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85725</xdr:colOff>
      <xdr:row>52</xdr:row>
      <xdr:rowOff>47625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11E17FC-67CD-4D33-B619-9FD250ED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839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85725</xdr:colOff>
      <xdr:row>3</xdr:row>
      <xdr:rowOff>47625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0E008E6-A0B0-4EE4-9E78-421C8BB19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71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85725</xdr:colOff>
      <xdr:row>4</xdr:row>
      <xdr:rowOff>47625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0B28554-BC89-4788-8E0A-45554F2B2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1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85725</xdr:colOff>
      <xdr:row>5</xdr:row>
      <xdr:rowOff>47625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41074AB-C2E8-4FE4-A200-2C22E2DD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90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85725</xdr:colOff>
      <xdr:row>6</xdr:row>
      <xdr:rowOff>47625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E0D6A6C-2E06-4DFE-AC04-694032C99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00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85725</xdr:colOff>
      <xdr:row>7</xdr:row>
      <xdr:rowOff>47625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FEF34B3-C7F1-44DE-959F-19AA95A0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09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85725</xdr:colOff>
      <xdr:row>8</xdr:row>
      <xdr:rowOff>47625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416DF2F-511B-4184-B380-A485E521C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19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85725</xdr:colOff>
      <xdr:row>9</xdr:row>
      <xdr:rowOff>47625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BE67DD6-FC81-4565-A8AC-B884B2C0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28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85725</xdr:colOff>
      <xdr:row>10</xdr:row>
      <xdr:rowOff>47625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835ACA0-DEEA-4DCC-BCEC-27250B16D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038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85725</xdr:colOff>
      <xdr:row>11</xdr:row>
      <xdr:rowOff>47625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3892DCA-9552-4D3E-B781-7D0331F14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47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85725</xdr:colOff>
      <xdr:row>12</xdr:row>
      <xdr:rowOff>47625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1B843C9-8538-470B-AC5E-FB4C37C83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457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85725</xdr:colOff>
      <xdr:row>13</xdr:row>
      <xdr:rowOff>47625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A1D8966-D9F1-48EC-8C0B-D383807ED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67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85725</xdr:colOff>
      <xdr:row>14</xdr:row>
      <xdr:rowOff>47625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914373-516B-4B5D-875A-9FEC3213D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76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85725</xdr:colOff>
      <xdr:row>15</xdr:row>
      <xdr:rowOff>47625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A4C5951-68DA-4AB8-9F03-AA463A51B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86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85725</xdr:colOff>
      <xdr:row>16</xdr:row>
      <xdr:rowOff>47625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8DEF0E4-B125-4BAE-8B03-F30F67676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95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85725</xdr:colOff>
      <xdr:row>17</xdr:row>
      <xdr:rowOff>47625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DA4E7F7-AE7A-43D0-B40C-4B2BA417D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05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85725</xdr:colOff>
      <xdr:row>18</xdr:row>
      <xdr:rowOff>47625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166EA1-633C-4F33-88A9-312F9341C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714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85725</xdr:colOff>
      <xdr:row>19</xdr:row>
      <xdr:rowOff>47625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A4D70ED-F178-4EE6-8F8A-A5B664BF1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24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85725</xdr:colOff>
      <xdr:row>20</xdr:row>
      <xdr:rowOff>47625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82186A7-5E77-47E2-B4A2-D6EB25882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33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85725</xdr:colOff>
      <xdr:row>21</xdr:row>
      <xdr:rowOff>47625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C86A37E-FC21-4B5D-9BD7-23E739F4F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343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85725</xdr:colOff>
      <xdr:row>22</xdr:row>
      <xdr:rowOff>47625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2829D7E-15E4-4C46-AA6D-1D68ACBDC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52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85725</xdr:colOff>
      <xdr:row>23</xdr:row>
      <xdr:rowOff>47625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0472C97-5D02-4F3E-BBB1-5A0BCBB3A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762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85725</xdr:colOff>
      <xdr:row>24</xdr:row>
      <xdr:rowOff>47625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505D412-12A4-432D-8782-5F1EA137C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72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85725</xdr:colOff>
      <xdr:row>25</xdr:row>
      <xdr:rowOff>47625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A7709BA-4980-4886-9EEE-3E951042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81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85725</xdr:colOff>
      <xdr:row>26</xdr:row>
      <xdr:rowOff>47625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74F4C78-B962-4C69-93D6-0579D5D24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91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85725</xdr:colOff>
      <xdr:row>27</xdr:row>
      <xdr:rowOff>47625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44CDE0-C89D-44C9-ABF5-AE388D54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00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85725</xdr:colOff>
      <xdr:row>28</xdr:row>
      <xdr:rowOff>47625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340E95D-52D6-4780-ACE7-7C8938B28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10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85725</xdr:colOff>
      <xdr:row>29</xdr:row>
      <xdr:rowOff>47625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12023DE-4038-40EE-A1FC-5E7B41DD2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19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85725</xdr:colOff>
      <xdr:row>30</xdr:row>
      <xdr:rowOff>47625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C568DF4-D616-415D-8FB6-572B1278E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29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85725</xdr:colOff>
      <xdr:row>31</xdr:row>
      <xdr:rowOff>47625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E3136BA-B8B5-457F-B295-0CDE7394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38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85725</xdr:colOff>
      <xdr:row>32</xdr:row>
      <xdr:rowOff>47625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78A9E32-42B5-44DF-AA68-DE208E6FE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48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85725</xdr:colOff>
      <xdr:row>33</xdr:row>
      <xdr:rowOff>47625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F4EB8BE-0447-4A6E-9E39-745610AE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858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85725</xdr:colOff>
      <xdr:row>34</xdr:row>
      <xdr:rowOff>47625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E9E7C19-86C7-4422-9F99-672181C07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67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85725</xdr:colOff>
      <xdr:row>35</xdr:row>
      <xdr:rowOff>47625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31C77FA-7E90-4EC4-B5B3-703F01126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277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85725</xdr:colOff>
      <xdr:row>36</xdr:row>
      <xdr:rowOff>47625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D0E8D37-8ED2-42D3-A9C1-B127A68C2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86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85725</xdr:colOff>
      <xdr:row>37</xdr:row>
      <xdr:rowOff>47625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B850570-4735-4820-8595-25B0B2203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696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85725</xdr:colOff>
      <xdr:row>38</xdr:row>
      <xdr:rowOff>47625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B9CCE51-52E9-4AB8-970B-E99FF519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905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85725</xdr:colOff>
      <xdr:row>39</xdr:row>
      <xdr:rowOff>47625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9795972-9794-4D18-9DA3-01F07C0F7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15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85725</xdr:colOff>
      <xdr:row>40</xdr:row>
      <xdr:rowOff>47625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4FEB24D-F47D-4166-B8E4-A5099BDF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24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85725</xdr:colOff>
      <xdr:row>41</xdr:row>
      <xdr:rowOff>47625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6EACB72-22B6-46C3-9AE9-66DFD5B8F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34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85725</xdr:colOff>
      <xdr:row>42</xdr:row>
      <xdr:rowOff>47625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1D552AA-CCB1-406D-88DB-2F5DFF73A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43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85725</xdr:colOff>
      <xdr:row>43</xdr:row>
      <xdr:rowOff>47625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D3AD164-CF05-421E-9973-03599A5B3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53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85725</xdr:colOff>
      <xdr:row>44</xdr:row>
      <xdr:rowOff>47625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F0D6E23A-ABD5-431D-BE68-520879D87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63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85725</xdr:colOff>
      <xdr:row>45</xdr:row>
      <xdr:rowOff>47625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B6F06B6-9B7A-4739-BF20-CDAF837EA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72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85725</xdr:colOff>
      <xdr:row>46</xdr:row>
      <xdr:rowOff>47625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522E712-817E-4B0F-B38E-53E847014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582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85725</xdr:colOff>
      <xdr:row>47</xdr:row>
      <xdr:rowOff>47625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2C632AF-1464-4923-A883-E169B622A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91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85725</xdr:colOff>
      <xdr:row>48</xdr:row>
      <xdr:rowOff>47625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8634A78-0FF7-4079-A1D0-32FF56F5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001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85725</xdr:colOff>
      <xdr:row>49</xdr:row>
      <xdr:rowOff>47625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25DF84BB-1E39-45E0-AF2B-56D5EFD4B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10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85725</xdr:colOff>
      <xdr:row>50</xdr:row>
      <xdr:rowOff>47625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39EF1336-BC76-4D79-807F-3D59BA78A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420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85725</xdr:colOff>
      <xdr:row>51</xdr:row>
      <xdr:rowOff>47625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8F3A7BA-9120-4EA5-8B16-9DFBB16A5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29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85725</xdr:colOff>
      <xdr:row>52</xdr:row>
      <xdr:rowOff>47625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4AD058F-8151-4589-B31E-DD8319698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839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85725</xdr:colOff>
      <xdr:row>53</xdr:row>
      <xdr:rowOff>47625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248F330-05AD-49AC-8789-9C622647E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1049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85725</xdr:colOff>
      <xdr:row>54</xdr:row>
      <xdr:rowOff>47625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87AE4FB-0BEC-48EA-810A-4C0930FC1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1258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85725</xdr:colOff>
      <xdr:row>55</xdr:row>
      <xdr:rowOff>47625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59A3B2B-CE0F-4BF2-B2BB-6F9DA2C4D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1468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85725</xdr:colOff>
      <xdr:row>56</xdr:row>
      <xdr:rowOff>47625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45F63B2-1ACD-44E1-B171-60C504EB7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1849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85725</xdr:colOff>
      <xdr:row>57</xdr:row>
      <xdr:rowOff>47625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555DE36-5F33-4C25-8498-330D8FD6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058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85725</xdr:colOff>
      <xdr:row>58</xdr:row>
      <xdr:rowOff>47625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5F55077-6D5D-4233-AE29-EA497CF8D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268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85725</xdr:colOff>
      <xdr:row>59</xdr:row>
      <xdr:rowOff>47625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3388F9FD-E30A-4FE4-A5B0-66A37C83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477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85725</xdr:colOff>
      <xdr:row>60</xdr:row>
      <xdr:rowOff>47625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1DB2EF4-2F2A-47CE-8DC4-0F0FE9053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687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85725</xdr:colOff>
      <xdr:row>61</xdr:row>
      <xdr:rowOff>47625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B7533A7-5CA3-43A6-A459-93311B8FD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2896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85725</xdr:colOff>
      <xdr:row>62</xdr:row>
      <xdr:rowOff>47625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804A9C21-73DF-4B28-BD00-0C70DB702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3106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85725</xdr:colOff>
      <xdr:row>63</xdr:row>
      <xdr:rowOff>47625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D2E70CA-30EF-4DB9-B77E-03F030BFF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3315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85725</xdr:colOff>
      <xdr:row>64</xdr:row>
      <xdr:rowOff>47625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89611943-6529-4051-9069-85EDB4A8F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3525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85725</xdr:colOff>
      <xdr:row>65</xdr:row>
      <xdr:rowOff>47625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AA46FBC-C90C-4108-9F37-AE6568D64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3735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85725</xdr:colOff>
      <xdr:row>66</xdr:row>
      <xdr:rowOff>47625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B0F67FD-E89A-46DD-835E-D1C94A4AA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3944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85725</xdr:colOff>
      <xdr:row>67</xdr:row>
      <xdr:rowOff>47625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4E60635-700D-4219-BFC0-471F1DB7A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154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85725</xdr:colOff>
      <xdr:row>68</xdr:row>
      <xdr:rowOff>47625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1D9B088F-04A3-4B27-81B2-1AD248A77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363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85725</xdr:colOff>
      <xdr:row>69</xdr:row>
      <xdr:rowOff>47625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9348CBE-0F9C-4D4E-B361-76E88ED46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573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85725</xdr:colOff>
      <xdr:row>70</xdr:row>
      <xdr:rowOff>47625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BD7CB25-943B-45B0-9032-F0DFC5144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782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85725</xdr:colOff>
      <xdr:row>71</xdr:row>
      <xdr:rowOff>47625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A8A3D09-DD05-4479-8D93-47091779B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4992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85725</xdr:colOff>
      <xdr:row>72</xdr:row>
      <xdr:rowOff>47625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5F1C4531-2593-4A02-A22A-C34E1314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5373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85725</xdr:colOff>
      <xdr:row>73</xdr:row>
      <xdr:rowOff>47625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6B5CF68B-1077-42F5-9248-110D3C039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5582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85725</xdr:colOff>
      <xdr:row>74</xdr:row>
      <xdr:rowOff>47625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5C00492C-A569-4F9D-A10F-0AE95F83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5792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85725</xdr:colOff>
      <xdr:row>75</xdr:row>
      <xdr:rowOff>47625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24FD158-6462-41AB-8801-E434F6C2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002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85725</xdr:colOff>
      <xdr:row>76</xdr:row>
      <xdr:rowOff>47625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43E9362-1B55-4DF5-BC72-3228DBA78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211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85725</xdr:colOff>
      <xdr:row>77</xdr:row>
      <xdr:rowOff>47625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5E27C9C-5EBE-4A01-AA11-334B8195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421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85725</xdr:colOff>
      <xdr:row>78</xdr:row>
      <xdr:rowOff>47625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7384B1F-C295-4059-B10D-B96B82ACB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630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85725</xdr:colOff>
      <xdr:row>79</xdr:row>
      <xdr:rowOff>47625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85EF6E79-9478-4C25-86EF-79387DF28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6840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85725</xdr:colOff>
      <xdr:row>80</xdr:row>
      <xdr:rowOff>47625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AD4DE6D-C8A7-4066-B784-297BAE69F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7049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85725</xdr:colOff>
      <xdr:row>81</xdr:row>
      <xdr:rowOff>47625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407E652C-2D66-464D-BF99-5E1EF16D9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7259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85725</xdr:colOff>
      <xdr:row>82</xdr:row>
      <xdr:rowOff>47625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C3E103D-A19B-4FD7-A9D4-9973A82A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7468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85725</xdr:colOff>
      <xdr:row>83</xdr:row>
      <xdr:rowOff>47625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8E57B78-BF75-47DF-80FA-13BB99A69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7678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85725</xdr:colOff>
      <xdr:row>84</xdr:row>
      <xdr:rowOff>47625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499DDB8-DC60-437A-ADF6-884D329B1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7887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85725</xdr:colOff>
      <xdr:row>85</xdr:row>
      <xdr:rowOff>47625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463E9E85-923C-4034-BE00-0D6782660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097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85725</xdr:colOff>
      <xdr:row>86</xdr:row>
      <xdr:rowOff>47625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AB323C6E-336A-4AF2-828D-E2458B858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307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85725</xdr:colOff>
      <xdr:row>87</xdr:row>
      <xdr:rowOff>47625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7E27DDA-FAB5-40AC-990D-18BBE22A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516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85725</xdr:colOff>
      <xdr:row>88</xdr:row>
      <xdr:rowOff>47625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984DECD-AF96-4428-A258-B655D2AA3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726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85725</xdr:colOff>
      <xdr:row>89</xdr:row>
      <xdr:rowOff>47625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3CC526EA-3F42-458B-A1A8-51C0328C8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8935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85725</xdr:colOff>
      <xdr:row>90</xdr:row>
      <xdr:rowOff>47625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D732D38-65CB-4B28-88E1-2DB873ED7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9145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85725</xdr:colOff>
      <xdr:row>91</xdr:row>
      <xdr:rowOff>47625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0077B08-F50A-429A-A293-01FE65A1A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9354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85725</xdr:colOff>
      <xdr:row>92</xdr:row>
      <xdr:rowOff>47625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776681E4-703E-4F75-834D-9C8A63C58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9564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85725</xdr:colOff>
      <xdr:row>93</xdr:row>
      <xdr:rowOff>47625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BDD4F591-1E27-4AC1-BD4B-B76940A14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9773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85725</xdr:colOff>
      <xdr:row>94</xdr:row>
      <xdr:rowOff>47625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BAF52911-6522-4628-ACD0-BC19E6C5F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9983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85725</xdr:colOff>
      <xdr:row>95</xdr:row>
      <xdr:rowOff>47625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5124129-0611-4BA5-96D3-1FF3F2C2F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0193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85725</xdr:colOff>
      <xdr:row>96</xdr:row>
      <xdr:rowOff>47625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B4AEB4EC-5542-4A5D-AA62-7D0A95438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0402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85725</xdr:colOff>
      <xdr:row>97</xdr:row>
      <xdr:rowOff>47625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A94751E-2D98-4AEE-8619-58C21FDB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0612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85725</xdr:colOff>
      <xdr:row>98</xdr:row>
      <xdr:rowOff>47625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4B8413E0-44A0-485B-8D7E-6EC88CE26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0821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85725</xdr:colOff>
      <xdr:row>99</xdr:row>
      <xdr:rowOff>47625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E2FB9FCB-9592-4D46-BD41-E59B3428B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1031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85725</xdr:colOff>
      <xdr:row>100</xdr:row>
      <xdr:rowOff>47625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55856E7-01BB-4212-A9AC-B34A4D524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1240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85725</xdr:colOff>
      <xdr:row>101</xdr:row>
      <xdr:rowOff>47625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5DD84A8-9194-4033-BD8A-CDE2EC8C2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1450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85725</xdr:colOff>
      <xdr:row>102</xdr:row>
      <xdr:rowOff>47625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20188D7C-1274-4ABE-BA13-95AE59C76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1659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85725</xdr:colOff>
      <xdr:row>103</xdr:row>
      <xdr:rowOff>47625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2624AD1F-F73C-4645-97D4-20E134EB5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1869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85725</xdr:colOff>
      <xdr:row>104</xdr:row>
      <xdr:rowOff>47625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7BBCD884-6175-479A-A745-5A7A03D62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078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85725</xdr:colOff>
      <xdr:row>105</xdr:row>
      <xdr:rowOff>47625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28BEC8E-1DD3-461B-8367-463302056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288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85725</xdr:colOff>
      <xdr:row>106</xdr:row>
      <xdr:rowOff>47625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C30DC534-0B8C-4BC4-BBC5-287B91BE0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498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85725</xdr:colOff>
      <xdr:row>107</xdr:row>
      <xdr:rowOff>47625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3F45F7BF-79D3-46A8-9AA0-1341A570E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707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85725</xdr:colOff>
      <xdr:row>108</xdr:row>
      <xdr:rowOff>47625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019C82D-CC29-402E-AB9E-18A87B4C6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917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85725</xdr:colOff>
      <xdr:row>109</xdr:row>
      <xdr:rowOff>47625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7574F15-8760-4210-A58E-C48C37CD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3126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85725</xdr:colOff>
      <xdr:row>110</xdr:row>
      <xdr:rowOff>47625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C43800A-1758-46CE-811D-9D966134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3336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85725</xdr:colOff>
      <xdr:row>111</xdr:row>
      <xdr:rowOff>47625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DA5E2782-4717-450B-A738-B833B600F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3545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85725</xdr:colOff>
      <xdr:row>112</xdr:row>
      <xdr:rowOff>47625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6686C69E-ADEC-4E0C-A480-94222CFF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3755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85725</xdr:colOff>
      <xdr:row>113</xdr:row>
      <xdr:rowOff>47625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86FF2A19-C3BA-474B-9AEF-EC12EF905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3964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85725</xdr:colOff>
      <xdr:row>114</xdr:row>
      <xdr:rowOff>47625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D390E517-C0F9-45F5-8BF4-88F55F99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4174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85725</xdr:colOff>
      <xdr:row>115</xdr:row>
      <xdr:rowOff>47625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7A6D0E9-98BF-49E0-8A79-BC426B287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4384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85725</xdr:colOff>
      <xdr:row>116</xdr:row>
      <xdr:rowOff>47625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31AB1F2-D2CE-44E6-8F6B-820CA674C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4593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85725</xdr:colOff>
      <xdr:row>117</xdr:row>
      <xdr:rowOff>47625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B1199521-AE80-4751-8280-709E4C35C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4803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85725</xdr:colOff>
      <xdr:row>118</xdr:row>
      <xdr:rowOff>47625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E4BCE4D-BE5B-429B-9DEF-7DE3BE16D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5012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85725</xdr:colOff>
      <xdr:row>119</xdr:row>
      <xdr:rowOff>47625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80675917-EAC9-4272-BAA0-B98E6109C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5222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85725</xdr:colOff>
      <xdr:row>120</xdr:row>
      <xdr:rowOff>47625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AC00E9E1-BB27-4A10-AFFD-89E830A14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5431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85725</xdr:colOff>
      <xdr:row>121</xdr:row>
      <xdr:rowOff>47625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5477A4CE-7077-407B-851C-AD936752D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5641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85725</xdr:colOff>
      <xdr:row>122</xdr:row>
      <xdr:rowOff>47625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9CEA909-67E5-4A30-8E07-F48AFB5F7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5850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85725</xdr:colOff>
      <xdr:row>123</xdr:row>
      <xdr:rowOff>47625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160FD50-F856-4E1A-87D7-49A07B345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060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85725</xdr:colOff>
      <xdr:row>124</xdr:row>
      <xdr:rowOff>47625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F5ED68FF-829F-4677-AD0B-DE5123B77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269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85725</xdr:colOff>
      <xdr:row>125</xdr:row>
      <xdr:rowOff>47625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5A1755B-A56A-46D1-84C2-A35C72EA8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479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85725</xdr:colOff>
      <xdr:row>126</xdr:row>
      <xdr:rowOff>47625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73CC3C37-EBB9-49EB-8192-058663D40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689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85725</xdr:colOff>
      <xdr:row>127</xdr:row>
      <xdr:rowOff>47625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B900C8CD-ED71-4017-99C6-47C1EFED9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898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85725</xdr:colOff>
      <xdr:row>128</xdr:row>
      <xdr:rowOff>47625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D05A757C-AAE5-41D9-A318-3745993E8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7108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85725</xdr:colOff>
      <xdr:row>129</xdr:row>
      <xdr:rowOff>47625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5C981459-8FE6-4818-ABC5-3A0B03EFC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7317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85725</xdr:colOff>
      <xdr:row>130</xdr:row>
      <xdr:rowOff>47625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DA03E671-9DE4-49BE-8D52-A6F572053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7527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85725</xdr:colOff>
      <xdr:row>131</xdr:row>
      <xdr:rowOff>47625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2AE4596C-85B7-4310-AA8E-C5473C45F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7736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85725</xdr:colOff>
      <xdr:row>132</xdr:row>
      <xdr:rowOff>47625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4780021-3635-4A63-BD7D-9684B21C8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7946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85725</xdr:colOff>
      <xdr:row>133</xdr:row>
      <xdr:rowOff>47625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CAD57758-A069-47B6-B70A-C01BC9347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155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85725</xdr:colOff>
      <xdr:row>134</xdr:row>
      <xdr:rowOff>47625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58575DA9-173C-4C30-96AA-C9BB7A008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365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85725</xdr:colOff>
      <xdr:row>135</xdr:row>
      <xdr:rowOff>47625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508F7D8-8C2E-4402-8A6B-C2BC46D77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575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85725</xdr:colOff>
      <xdr:row>136</xdr:row>
      <xdr:rowOff>47625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E8803C20-CA88-4333-8B74-B6D584E4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784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85725</xdr:colOff>
      <xdr:row>137</xdr:row>
      <xdr:rowOff>47625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CC51E49D-0F1A-4B21-8161-CCB36C7E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8994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85725</xdr:colOff>
      <xdr:row>138</xdr:row>
      <xdr:rowOff>47625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AE614357-BA3E-46C1-A810-1F26903BA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9203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85725</xdr:colOff>
      <xdr:row>139</xdr:row>
      <xdr:rowOff>47625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57DC3C44-D0FD-4C84-84E2-AE270EAD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9413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85725</xdr:colOff>
      <xdr:row>140</xdr:row>
      <xdr:rowOff>47625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BC5E2995-A615-4F8E-BB87-4A45C29F7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9622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85725</xdr:colOff>
      <xdr:row>141</xdr:row>
      <xdr:rowOff>47625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B044DD8B-217E-447B-B822-34AC5CBA7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9832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85725</xdr:colOff>
      <xdr:row>142</xdr:row>
      <xdr:rowOff>47625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15CEF9D7-A69E-426F-B180-E5EFF7FD1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041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85725</xdr:colOff>
      <xdr:row>143</xdr:row>
      <xdr:rowOff>47625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5D11C98-FC2B-49AC-9BB0-646BA669D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251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85725</xdr:colOff>
      <xdr:row>144</xdr:row>
      <xdr:rowOff>47625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63B76142-49C0-47AA-A786-018BC23C1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460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85725</xdr:colOff>
      <xdr:row>145</xdr:row>
      <xdr:rowOff>47625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6AC1978D-719D-4134-8C58-ECA815C4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670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85725</xdr:colOff>
      <xdr:row>146</xdr:row>
      <xdr:rowOff>47625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92BAA1F4-80CA-4231-9BDD-89CEC7813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0880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85725</xdr:colOff>
      <xdr:row>147</xdr:row>
      <xdr:rowOff>47625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CCB1788-A7F1-4F53-AB07-BB3492FD4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1089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85725</xdr:colOff>
      <xdr:row>148</xdr:row>
      <xdr:rowOff>47625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303F426-5B1C-405D-B9EF-9587AC081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1299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85725</xdr:colOff>
      <xdr:row>149</xdr:row>
      <xdr:rowOff>47625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1012916-DC48-4285-A177-D847A9E1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1508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85725</xdr:colOff>
      <xdr:row>150</xdr:row>
      <xdr:rowOff>47625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F5AA3498-FB62-4FFD-AED8-C0AEDDD47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1718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85725</xdr:colOff>
      <xdr:row>151</xdr:row>
      <xdr:rowOff>47625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4412D692-5BC3-4C17-A2BA-4AACE2014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1927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85725</xdr:colOff>
      <xdr:row>152</xdr:row>
      <xdr:rowOff>47625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98CCD12A-56D0-4A68-98D0-8812B2CCE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137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85725</xdr:colOff>
      <xdr:row>153</xdr:row>
      <xdr:rowOff>47625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5D0CC08F-FEDA-4090-A1DD-2A3C9FA11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346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85725</xdr:colOff>
      <xdr:row>154</xdr:row>
      <xdr:rowOff>47625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DF4B9FA-FD20-4CA8-A0C0-70A177151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556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85725</xdr:colOff>
      <xdr:row>155</xdr:row>
      <xdr:rowOff>47625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705D2C41-D366-46CD-B530-C583A7B73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766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85725</xdr:colOff>
      <xdr:row>156</xdr:row>
      <xdr:rowOff>47625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668C043C-6A0B-4BFB-A4DE-CCBDD7D3E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2975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85725</xdr:colOff>
      <xdr:row>157</xdr:row>
      <xdr:rowOff>47625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9FCF590F-B6D1-4004-AEC4-C4C95B256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3185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85725</xdr:colOff>
      <xdr:row>158</xdr:row>
      <xdr:rowOff>47625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459B3244-A040-45D8-8ABB-939636CA3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3394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85725</xdr:colOff>
      <xdr:row>159</xdr:row>
      <xdr:rowOff>47625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CEC40550-086A-45E6-B05B-D15A33756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3604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85725</xdr:colOff>
      <xdr:row>160</xdr:row>
      <xdr:rowOff>47625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8D736C17-7BC8-4284-9317-9A6369A6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3813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85725</xdr:colOff>
      <xdr:row>161</xdr:row>
      <xdr:rowOff>47625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B459B5A-4D34-4F32-9D1E-03CF1487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4023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85725</xdr:colOff>
      <xdr:row>162</xdr:row>
      <xdr:rowOff>47625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C143D12-F0CC-473C-ACAE-5B4D801D1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4232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85725</xdr:colOff>
      <xdr:row>163</xdr:row>
      <xdr:rowOff>47625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3DDC886F-2C96-4007-BCE5-66D0EB636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4442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85725</xdr:colOff>
      <xdr:row>164</xdr:row>
      <xdr:rowOff>47625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FA6107F7-1B2B-411D-93D9-E918AD8D9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4651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85725</xdr:colOff>
      <xdr:row>165</xdr:row>
      <xdr:rowOff>47625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DD90D0C6-9712-4BA8-AB4C-836E4CBEF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4861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85725</xdr:colOff>
      <xdr:row>166</xdr:row>
      <xdr:rowOff>47625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E13B6CF4-A09D-42F7-B4C9-3ECAF9865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071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85725</xdr:colOff>
      <xdr:row>167</xdr:row>
      <xdr:rowOff>47625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935F785E-EE8A-4D53-A04B-EF4B5385B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280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85725</xdr:colOff>
      <xdr:row>168</xdr:row>
      <xdr:rowOff>47625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5AAD37B-CCF4-4F83-AB9A-E7C225031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490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85725</xdr:colOff>
      <xdr:row>169</xdr:row>
      <xdr:rowOff>47625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AF7E7A8E-DCAD-48E1-849D-3FE8ADBC2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699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85725</xdr:colOff>
      <xdr:row>170</xdr:row>
      <xdr:rowOff>47625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B5B1E6DF-AA80-4725-86E4-F9825A1B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909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85725</xdr:colOff>
      <xdr:row>171</xdr:row>
      <xdr:rowOff>47625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E137A6E-6396-421B-800E-49AFE9B71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6118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85725</xdr:colOff>
      <xdr:row>172</xdr:row>
      <xdr:rowOff>47625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C1C8FE58-2A50-4622-AC4B-BFE4F59E2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6328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85725</xdr:colOff>
      <xdr:row>173</xdr:row>
      <xdr:rowOff>47625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E9FE108B-407E-4183-A18D-A988BD04C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6537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85725</xdr:colOff>
      <xdr:row>174</xdr:row>
      <xdr:rowOff>47625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538A92E8-C1A2-4072-A267-94B162178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6747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85725</xdr:colOff>
      <xdr:row>175</xdr:row>
      <xdr:rowOff>47625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B884C8F-937B-4DF5-AF92-D24B4C803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6957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85725</xdr:colOff>
      <xdr:row>176</xdr:row>
      <xdr:rowOff>47625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BAF753B-675D-4E4F-A732-244DD4F58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7166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85725</xdr:colOff>
      <xdr:row>177</xdr:row>
      <xdr:rowOff>47625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5E2A1681-F17E-410A-A729-425E694A7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7376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85725</xdr:colOff>
      <xdr:row>178</xdr:row>
      <xdr:rowOff>47625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76C5E6A3-5761-4275-B538-79F6CC007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7757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85725</xdr:colOff>
      <xdr:row>179</xdr:row>
      <xdr:rowOff>47625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296E657E-8172-4BBD-900A-85209CB21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7966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85725</xdr:colOff>
      <xdr:row>180</xdr:row>
      <xdr:rowOff>47625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68060B7E-FD64-4AF9-867F-28A3570A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8176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85725</xdr:colOff>
      <xdr:row>181</xdr:row>
      <xdr:rowOff>47625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6FA0C1FE-FD8D-463B-A3AB-5B91AD778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8385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85725</xdr:colOff>
      <xdr:row>182</xdr:row>
      <xdr:rowOff>47625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201BCC49-0CE6-499C-B8A6-3926FCD5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8595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85725</xdr:colOff>
      <xdr:row>183</xdr:row>
      <xdr:rowOff>47625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DEDABD90-BA72-4E8F-BEC4-C1115C86D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8804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85725</xdr:colOff>
      <xdr:row>184</xdr:row>
      <xdr:rowOff>47625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D88F9A19-CF1F-4530-A711-C4EC4DE9A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014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85725</xdr:colOff>
      <xdr:row>185</xdr:row>
      <xdr:rowOff>47625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6B091D9-E711-4AE8-8BC9-89F67526C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223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85725</xdr:colOff>
      <xdr:row>186</xdr:row>
      <xdr:rowOff>47625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757FE29E-45DA-4B3A-8666-106140608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433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85725</xdr:colOff>
      <xdr:row>187</xdr:row>
      <xdr:rowOff>47625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D7B6323E-F9A4-47E4-8914-20EB0DD45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643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85725</xdr:colOff>
      <xdr:row>188</xdr:row>
      <xdr:rowOff>47625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AAA90B69-1305-43DB-85A4-7C8F39469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9852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85725</xdr:colOff>
      <xdr:row>189</xdr:row>
      <xdr:rowOff>47625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4FCAFDB6-0C8E-44E5-9276-69CFFC08C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0062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85725</xdr:colOff>
      <xdr:row>190</xdr:row>
      <xdr:rowOff>47625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9FF7BFBE-D8F1-4193-ADDE-102017B27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0271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85725</xdr:colOff>
      <xdr:row>191</xdr:row>
      <xdr:rowOff>47625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2DD30D73-39AE-43C5-B038-B967ECB31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0481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85725</xdr:colOff>
      <xdr:row>192</xdr:row>
      <xdr:rowOff>47625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E025C18-2C53-4F81-8397-041B932AD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0690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85725</xdr:colOff>
      <xdr:row>193</xdr:row>
      <xdr:rowOff>47625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70E9AB5A-B959-413D-AE42-7D7B00A8F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0900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85725</xdr:colOff>
      <xdr:row>194</xdr:row>
      <xdr:rowOff>47625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91696C7A-069B-46F3-8DB1-DC8E5525B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109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85725</xdr:colOff>
      <xdr:row>195</xdr:row>
      <xdr:rowOff>47625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433112D3-4933-463C-9F4C-87B903E3C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319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85725</xdr:colOff>
      <xdr:row>196</xdr:row>
      <xdr:rowOff>47625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85274708-E325-4494-B2E9-CFBC0B2E5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529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85725</xdr:colOff>
      <xdr:row>197</xdr:row>
      <xdr:rowOff>47625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E0CB3189-E3E4-488E-82CB-82F06341E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738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85725</xdr:colOff>
      <xdr:row>198</xdr:row>
      <xdr:rowOff>47625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B215F3E4-0838-4558-9EEA-A242B8CE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1948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85725</xdr:colOff>
      <xdr:row>199</xdr:row>
      <xdr:rowOff>47625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E4DD60FC-4E6C-41AD-A0E5-C2B7E723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2157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85725</xdr:colOff>
      <xdr:row>200</xdr:row>
      <xdr:rowOff>47625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82412796-17DA-429C-AF4C-725D7EA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2367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85725</xdr:colOff>
      <xdr:row>201</xdr:row>
      <xdr:rowOff>47625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F2ABC9A-9CBC-44C3-9581-111E21EB9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2576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85725</xdr:colOff>
      <xdr:row>202</xdr:row>
      <xdr:rowOff>47625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986F7FF-23E1-446F-9A95-A18AF25E1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2786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85725</xdr:colOff>
      <xdr:row>203</xdr:row>
      <xdr:rowOff>47625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2D58BD05-28DE-497E-A890-6174C0991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2995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85725</xdr:colOff>
      <xdr:row>204</xdr:row>
      <xdr:rowOff>47625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742FEE71-EE66-4EC5-919A-82C0473C8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3205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85725</xdr:colOff>
      <xdr:row>205</xdr:row>
      <xdr:rowOff>47625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A6F940A7-3CAF-4967-8A3F-52BE1F512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3414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85725</xdr:colOff>
      <xdr:row>206</xdr:row>
      <xdr:rowOff>47625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DFA884A1-8A00-446E-B40A-FE3FEB89F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3624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85725</xdr:colOff>
      <xdr:row>207</xdr:row>
      <xdr:rowOff>47625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1608494E-CD2C-46C6-995A-3D298EE48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3834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85725</xdr:colOff>
      <xdr:row>208</xdr:row>
      <xdr:rowOff>47625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322689E1-0A6B-423D-9B64-9787A590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4043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85725</xdr:colOff>
      <xdr:row>209</xdr:row>
      <xdr:rowOff>47625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75EE834C-E79D-4D77-A45A-0FB70E7DC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4253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85725</xdr:colOff>
      <xdr:row>210</xdr:row>
      <xdr:rowOff>47625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9466F0FD-4232-4DC5-B71D-D5086956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4462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85725</xdr:colOff>
      <xdr:row>211</xdr:row>
      <xdr:rowOff>47625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7BB7FC39-1EE9-4C06-849D-6C158305F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4672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85725</xdr:colOff>
      <xdr:row>212</xdr:row>
      <xdr:rowOff>47625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E1329F06-001B-4093-9815-B27504197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4881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85725</xdr:colOff>
      <xdr:row>213</xdr:row>
      <xdr:rowOff>47625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F2AB1EE3-4E05-4286-89E2-C179285E2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091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85725</xdr:colOff>
      <xdr:row>214</xdr:row>
      <xdr:rowOff>47625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184E8A20-7A66-48B6-8C31-236381F4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300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85725</xdr:colOff>
      <xdr:row>215</xdr:row>
      <xdr:rowOff>47625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9DF76A08-6D3F-4AE9-A32E-9DDD3A4B6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510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85725</xdr:colOff>
      <xdr:row>216</xdr:row>
      <xdr:rowOff>47625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BD7DC82B-074C-45F4-ACEE-8B25CB992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720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85725</xdr:colOff>
      <xdr:row>217</xdr:row>
      <xdr:rowOff>47625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F751B00-AF15-455A-B70C-E9AEBFD09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5929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85725</xdr:colOff>
      <xdr:row>218</xdr:row>
      <xdr:rowOff>47625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1C49581-3070-456B-80EF-33993E078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6139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85725</xdr:colOff>
      <xdr:row>219</xdr:row>
      <xdr:rowOff>47625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75B16989-D9F4-40A6-B78C-3F0D8CB01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6348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85725</xdr:colOff>
      <xdr:row>220</xdr:row>
      <xdr:rowOff>47625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108133C5-2181-4772-8645-F418A11E5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6558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85725</xdr:colOff>
      <xdr:row>221</xdr:row>
      <xdr:rowOff>47625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16DCE46E-E96C-43C2-A9A2-500499DB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6767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85725</xdr:colOff>
      <xdr:row>222</xdr:row>
      <xdr:rowOff>47625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6AD7ED00-685B-42C0-88C4-B5B8D5E71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6977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85725</xdr:colOff>
      <xdr:row>223</xdr:row>
      <xdr:rowOff>47625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4EE08832-CDF8-4BA5-B750-BFABF4C4D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7186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85725</xdr:colOff>
      <xdr:row>224</xdr:row>
      <xdr:rowOff>47625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79A4C666-0307-4A71-A557-D0B06C58A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7567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85725</xdr:colOff>
      <xdr:row>225</xdr:row>
      <xdr:rowOff>47625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734FE082-A435-4A2B-84D1-1CA4CDBEC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7777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85725</xdr:colOff>
      <xdr:row>226</xdr:row>
      <xdr:rowOff>47625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CA8E2C18-5D1E-4BE6-91ED-051403F6A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7986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85725</xdr:colOff>
      <xdr:row>227</xdr:row>
      <xdr:rowOff>47625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8B102761-8852-47FC-A232-D5ED0FE17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8196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85725</xdr:colOff>
      <xdr:row>228</xdr:row>
      <xdr:rowOff>47625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14BE288F-5B24-4C2A-A83D-6E82B3E91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8406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85725</xdr:colOff>
      <xdr:row>229</xdr:row>
      <xdr:rowOff>47625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E8D0F0D0-DF86-4327-B37D-2BC69804B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8615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85725</xdr:colOff>
      <xdr:row>230</xdr:row>
      <xdr:rowOff>47625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B4D0C83-66AB-4D56-8DEE-B451B6825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8825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85725</xdr:colOff>
      <xdr:row>231</xdr:row>
      <xdr:rowOff>47625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BD6A3B77-F830-4388-8A2C-682BD1D92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034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85725</xdr:colOff>
      <xdr:row>232</xdr:row>
      <xdr:rowOff>47625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16BB0CF-678E-4640-9E9A-32B3441F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244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85725</xdr:colOff>
      <xdr:row>233</xdr:row>
      <xdr:rowOff>47625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BCE0292-5DCE-42DC-BE40-D450122ED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453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85725</xdr:colOff>
      <xdr:row>234</xdr:row>
      <xdr:rowOff>47625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A6B3EA3D-BE4C-453C-9891-8AEEA92CC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663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85725</xdr:colOff>
      <xdr:row>235</xdr:row>
      <xdr:rowOff>47625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A6A510-69AC-4EF1-936E-865B723BF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49872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85725</xdr:colOff>
      <xdr:row>236</xdr:row>
      <xdr:rowOff>47625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DAA75E3C-29D8-4C22-B5F8-C75CD784B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0082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85725</xdr:colOff>
      <xdr:row>237</xdr:row>
      <xdr:rowOff>47625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D2029FA6-791A-43A1-8080-E550D761A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0292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85725</xdr:colOff>
      <xdr:row>238</xdr:row>
      <xdr:rowOff>47625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573455BB-480F-47F6-BFB7-0516391D6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0501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85725</xdr:colOff>
      <xdr:row>239</xdr:row>
      <xdr:rowOff>47625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13E7D4E7-E056-4CFD-A75D-996596A1F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0711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85725</xdr:colOff>
      <xdr:row>240</xdr:row>
      <xdr:rowOff>47625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C575334-1A49-4423-839A-82429AFF1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0920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85725</xdr:colOff>
      <xdr:row>241</xdr:row>
      <xdr:rowOff>47625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41A90DF2-8A6A-4579-98BB-C26527F1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130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85725</xdr:colOff>
      <xdr:row>242</xdr:row>
      <xdr:rowOff>47625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2B93602F-1BC6-48BF-88D7-737CA9E87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339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85725</xdr:colOff>
      <xdr:row>243</xdr:row>
      <xdr:rowOff>47625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BA28B016-3534-46F4-AA29-29DA740D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549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85725</xdr:colOff>
      <xdr:row>244</xdr:row>
      <xdr:rowOff>47625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1370499D-1212-4DA2-A6DC-031DD76F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758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85725</xdr:colOff>
      <xdr:row>245</xdr:row>
      <xdr:rowOff>47625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E4A8EBF3-F09E-4B7B-86EC-8ED8CBB3A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1968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85725</xdr:colOff>
      <xdr:row>246</xdr:row>
      <xdr:rowOff>47625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D7568875-DB92-4581-8A0B-A101CB6C4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2177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85725</xdr:colOff>
      <xdr:row>247</xdr:row>
      <xdr:rowOff>47625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36FBEA94-FD1B-4582-9401-2B748000C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2387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85725</xdr:colOff>
      <xdr:row>248</xdr:row>
      <xdr:rowOff>47625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A273E4BD-C13B-4351-8535-DC736EA85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2597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85725</xdr:colOff>
      <xdr:row>249</xdr:row>
      <xdr:rowOff>47625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1BCAA71B-F808-49DC-89F4-EA2110DF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2806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85725</xdr:colOff>
      <xdr:row>250</xdr:row>
      <xdr:rowOff>47625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AC4C6E5-1923-4768-9DD6-8EA35B347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016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85725</xdr:colOff>
      <xdr:row>251</xdr:row>
      <xdr:rowOff>47625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378791-7D38-41AD-949C-6ACE8871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225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4</xdr:col>
      <xdr:colOff>85725</xdr:colOff>
      <xdr:row>252</xdr:row>
      <xdr:rowOff>47625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8ED2D2DA-05C6-487F-9179-AADDB40AE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435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85725</xdr:colOff>
      <xdr:row>253</xdr:row>
      <xdr:rowOff>47625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AFF9B8BA-F48A-4ECA-A902-4A8D4698C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644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85725</xdr:colOff>
      <xdr:row>254</xdr:row>
      <xdr:rowOff>47625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3DD0B600-3DFB-4A39-B4F3-B9D68A70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854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85725</xdr:colOff>
      <xdr:row>255</xdr:row>
      <xdr:rowOff>47625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122668FC-A954-462B-927C-64D1EB2A6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4063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85725</xdr:colOff>
      <xdr:row>256</xdr:row>
      <xdr:rowOff>47625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0F1C607-59E1-4DED-AE1F-DBCCC523D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4273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85725</xdr:colOff>
      <xdr:row>257</xdr:row>
      <xdr:rowOff>47625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40B9BFF1-BD88-49EF-80AA-8FB97B687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4483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4</xdr:col>
      <xdr:colOff>85725</xdr:colOff>
      <xdr:row>258</xdr:row>
      <xdr:rowOff>47625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8BFB9354-D1F4-41E9-B33A-4C703B46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4692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85725</xdr:colOff>
      <xdr:row>259</xdr:row>
      <xdr:rowOff>47625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F7C3E95C-7465-4F72-8B01-0DB0C54BB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4902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4</xdr:col>
      <xdr:colOff>85725</xdr:colOff>
      <xdr:row>260</xdr:row>
      <xdr:rowOff>47625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753A86D3-DA48-4E0C-AB98-20BB6F88F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5111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4</xdr:col>
      <xdr:colOff>85725</xdr:colOff>
      <xdr:row>261</xdr:row>
      <xdr:rowOff>47625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D30EE3F6-8B7F-4597-AB1F-5DCBE9D28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5321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85725</xdr:colOff>
      <xdr:row>262</xdr:row>
      <xdr:rowOff>47625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8E54C65-EFA2-4C1E-BEB5-70E9A86C0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5530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85725</xdr:colOff>
      <xdr:row>263</xdr:row>
      <xdr:rowOff>47625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A9F3F490-FF17-4302-86B8-2B43AE526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5740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85725</xdr:colOff>
      <xdr:row>264</xdr:row>
      <xdr:rowOff>47625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60776D4-C6A8-4C1A-9229-71F5692BE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5949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85725</xdr:colOff>
      <xdr:row>265</xdr:row>
      <xdr:rowOff>47625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75CFA77C-BFDC-456D-AE0C-4BDE77A52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159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85725</xdr:colOff>
      <xdr:row>266</xdr:row>
      <xdr:rowOff>47625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3D18482B-E6BD-4C14-8943-9F16CAEA7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368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85725</xdr:colOff>
      <xdr:row>267</xdr:row>
      <xdr:rowOff>47625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E7B45B99-5D49-4861-A4E7-C74389459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578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85725</xdr:colOff>
      <xdr:row>268</xdr:row>
      <xdr:rowOff>47625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95E06BBD-F9D9-4927-BD2C-2268F1676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788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85725</xdr:colOff>
      <xdr:row>269</xdr:row>
      <xdr:rowOff>47625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5FBFB59-DBAA-4371-9186-C1A80956A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6997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85725</xdr:colOff>
      <xdr:row>270</xdr:row>
      <xdr:rowOff>47625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F6B09BE3-C1A4-483A-A4EB-CA20673D7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7207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85725</xdr:colOff>
      <xdr:row>271</xdr:row>
      <xdr:rowOff>47625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BF5D09D0-9BF9-4F10-BD90-EA7CAEEE1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7416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4</xdr:col>
      <xdr:colOff>85725</xdr:colOff>
      <xdr:row>272</xdr:row>
      <xdr:rowOff>47625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B3203EDA-B706-45DA-8B06-5B467BADA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7626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85725</xdr:colOff>
      <xdr:row>273</xdr:row>
      <xdr:rowOff>47625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47F6ED58-78BB-40C4-B0DF-81E8855F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7835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85725</xdr:colOff>
      <xdr:row>274</xdr:row>
      <xdr:rowOff>47625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54D07509-A01C-4EAD-8348-B377A39C2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045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85725</xdr:colOff>
      <xdr:row>275</xdr:row>
      <xdr:rowOff>47625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5A78B668-A8D0-4136-AA4E-6DF206413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254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</xdr:col>
      <xdr:colOff>85725</xdr:colOff>
      <xdr:row>276</xdr:row>
      <xdr:rowOff>47625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375D3A81-97BB-4D3C-8E0D-EF4EC844C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464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85725</xdr:colOff>
      <xdr:row>277</xdr:row>
      <xdr:rowOff>47625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99A8D241-8D53-4929-8C99-BA6F63FFA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674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85725</xdr:colOff>
      <xdr:row>278</xdr:row>
      <xdr:rowOff>47625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1722EFE-608A-4FE9-875E-D0ADEBFA6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8883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85725</xdr:colOff>
      <xdr:row>279</xdr:row>
      <xdr:rowOff>47625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04F1CF8-88C2-4952-89F1-85C02EA3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9093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85725</xdr:colOff>
      <xdr:row>280</xdr:row>
      <xdr:rowOff>47625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D698F4D1-CE8F-4865-A191-55CA409A6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9302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4</xdr:col>
      <xdr:colOff>85725</xdr:colOff>
      <xdr:row>281</xdr:row>
      <xdr:rowOff>47625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C7A25A51-7A6A-4CB7-9476-2143DF493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9512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85725</xdr:colOff>
      <xdr:row>282</xdr:row>
      <xdr:rowOff>47625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A6E04143-48F8-4499-AA09-28B56210C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9721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85725</xdr:colOff>
      <xdr:row>283</xdr:row>
      <xdr:rowOff>47625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C6E13A38-DD90-468C-AC4E-1416B6B1D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9931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85725</xdr:colOff>
      <xdr:row>284</xdr:row>
      <xdr:rowOff>47625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CD2FD069-5C65-45D2-B347-0D0A12463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140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85725</xdr:colOff>
      <xdr:row>285</xdr:row>
      <xdr:rowOff>47625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A33D76DE-1951-4AE3-BBB6-345C8887D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350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85725</xdr:colOff>
      <xdr:row>286</xdr:row>
      <xdr:rowOff>47625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76A5638A-AC6F-4EC1-8A27-415BA04D3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559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85725</xdr:colOff>
      <xdr:row>287</xdr:row>
      <xdr:rowOff>47625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676B03A4-C780-4D5C-8BAA-BD812AD5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769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85725</xdr:colOff>
      <xdr:row>288</xdr:row>
      <xdr:rowOff>47625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5D2D02A4-5098-44DD-BAAB-D978322A0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0979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85725</xdr:colOff>
      <xdr:row>289</xdr:row>
      <xdr:rowOff>47625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C750108-36D4-4B18-852C-71F6A7BFC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1188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85725</xdr:colOff>
      <xdr:row>290</xdr:row>
      <xdr:rowOff>47625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717DC6AC-74E1-4F2A-A49C-8F3459564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1398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4</xdr:col>
      <xdr:colOff>85725</xdr:colOff>
      <xdr:row>291</xdr:row>
      <xdr:rowOff>47625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ADFD1AB9-B03C-4A6C-85EB-9DCB304D1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1607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85725</xdr:colOff>
      <xdr:row>292</xdr:row>
      <xdr:rowOff>47625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9787AE4B-C8D9-4E49-800C-90CB84641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1817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85725</xdr:colOff>
      <xdr:row>293</xdr:row>
      <xdr:rowOff>47625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434A471-45E7-4C8C-825F-52272275D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026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4</xdr:col>
      <xdr:colOff>85725</xdr:colOff>
      <xdr:row>294</xdr:row>
      <xdr:rowOff>47625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B92C75E6-E604-4040-9974-A7DBF7BBA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236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85725</xdr:colOff>
      <xdr:row>295</xdr:row>
      <xdr:rowOff>47625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426B2965-8BE5-48A2-9578-CE0ED6D3C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445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85725</xdr:colOff>
      <xdr:row>296</xdr:row>
      <xdr:rowOff>47625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C40B026-553C-48B2-B693-058A0515D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655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85725</xdr:colOff>
      <xdr:row>297</xdr:row>
      <xdr:rowOff>47625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C3621DC8-D1B4-4891-B4DC-A4405679E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2865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</xdr:col>
      <xdr:colOff>85725</xdr:colOff>
      <xdr:row>298</xdr:row>
      <xdr:rowOff>47625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C2BF47A7-BFA4-4DBB-8E11-CE7CBB911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3074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85725</xdr:colOff>
      <xdr:row>299</xdr:row>
      <xdr:rowOff>47625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3D8A3080-CCD2-404C-A08E-B13455345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3284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4</xdr:col>
      <xdr:colOff>85725</xdr:colOff>
      <xdr:row>300</xdr:row>
      <xdr:rowOff>47625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7D8CE625-67A1-4D1C-B365-D2B113BD7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3493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85725</xdr:colOff>
      <xdr:row>301</xdr:row>
      <xdr:rowOff>47625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5A2C20CE-363C-4C9C-8995-A669C8448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3703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85725</xdr:colOff>
      <xdr:row>302</xdr:row>
      <xdr:rowOff>47625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6B34F06B-8CD4-4094-A6A1-8F5C262EF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3912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85725</xdr:colOff>
      <xdr:row>303</xdr:row>
      <xdr:rowOff>47625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BBBF9E3C-8E89-4421-8280-07031DEE0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122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85725</xdr:colOff>
      <xdr:row>304</xdr:row>
      <xdr:rowOff>47625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CA243CFB-2C48-4660-AFE7-BE685014C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331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85725</xdr:colOff>
      <xdr:row>305</xdr:row>
      <xdr:rowOff>47625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778B2006-3595-46F3-A90F-0F4E5002D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541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85725</xdr:colOff>
      <xdr:row>306</xdr:row>
      <xdr:rowOff>47625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FE082B05-8829-4E0A-8A99-FA1D88399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750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85725</xdr:colOff>
      <xdr:row>307</xdr:row>
      <xdr:rowOff>47625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2EB7263E-5D0A-4859-9963-A4700048D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4960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85725</xdr:colOff>
      <xdr:row>308</xdr:row>
      <xdr:rowOff>47625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16D17395-F27C-424A-BF15-2DA171FE1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5170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85725</xdr:colOff>
      <xdr:row>309</xdr:row>
      <xdr:rowOff>47625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CFF718D8-4480-4A99-B945-04344BEAE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5379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85725</xdr:colOff>
      <xdr:row>310</xdr:row>
      <xdr:rowOff>47625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10EDAD0A-585F-4382-A94F-4F3755107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5589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85725</xdr:colOff>
      <xdr:row>311</xdr:row>
      <xdr:rowOff>47625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7DEF59E4-2611-42D1-9650-ED22A07BA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5798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85725</xdr:colOff>
      <xdr:row>312</xdr:row>
      <xdr:rowOff>47625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11C6C3D-C4EC-41BC-B12E-D7F6BBF88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008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85725</xdr:colOff>
      <xdr:row>313</xdr:row>
      <xdr:rowOff>47625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489DC0B5-1467-467C-B192-642392634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217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4</xdr:col>
      <xdr:colOff>85725</xdr:colOff>
      <xdr:row>314</xdr:row>
      <xdr:rowOff>47625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251D214-E613-4A06-B43F-FC58D481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427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85725</xdr:colOff>
      <xdr:row>315</xdr:row>
      <xdr:rowOff>47625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EAFD2EBE-E53F-48C0-B792-A25F283E3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636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85725</xdr:colOff>
      <xdr:row>316</xdr:row>
      <xdr:rowOff>47625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1B8920E4-4BEB-4F35-BB5B-E5D759EC2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6846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85725</xdr:colOff>
      <xdr:row>317</xdr:row>
      <xdr:rowOff>47625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C037AE1C-0051-4ECB-8AD0-C080E94E8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7056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85725</xdr:colOff>
      <xdr:row>318</xdr:row>
      <xdr:rowOff>47625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1AD48F04-1754-4FAD-90F3-FE268965A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7265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85725</xdr:colOff>
      <xdr:row>319</xdr:row>
      <xdr:rowOff>47625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1850D112-CF2F-40C8-A63B-CECEBDC45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7475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4</xdr:col>
      <xdr:colOff>85725</xdr:colOff>
      <xdr:row>320</xdr:row>
      <xdr:rowOff>47625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6F18D7F3-FAE3-4126-B52C-6EA12686E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7684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85725</xdr:colOff>
      <xdr:row>321</xdr:row>
      <xdr:rowOff>47625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DB42890D-FD9D-4F9A-A56E-BE60C0E7B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7894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85725</xdr:colOff>
      <xdr:row>322</xdr:row>
      <xdr:rowOff>47625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90E7CC39-3A75-4315-91EC-14DDE2AA2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8103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</xdr:col>
      <xdr:colOff>85725</xdr:colOff>
      <xdr:row>323</xdr:row>
      <xdr:rowOff>47625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7410C03-7F70-428C-9DA2-DD639F707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8313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85725</xdr:colOff>
      <xdr:row>324</xdr:row>
      <xdr:rowOff>47625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AB82E107-5BA8-4EF2-8306-BCA40DAB1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8522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85725</xdr:colOff>
      <xdr:row>325</xdr:row>
      <xdr:rowOff>47625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71DD43B2-BA57-473D-B020-BABC4E91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8732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4</xdr:col>
      <xdr:colOff>85725</xdr:colOff>
      <xdr:row>326</xdr:row>
      <xdr:rowOff>47625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6392137A-CFE0-434B-9516-5AAA2CCF5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9113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4</xdr:col>
      <xdr:colOff>85725</xdr:colOff>
      <xdr:row>327</xdr:row>
      <xdr:rowOff>47625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8E10A41D-F710-4BFA-BF41-A3434856D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9322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85725</xdr:colOff>
      <xdr:row>328</xdr:row>
      <xdr:rowOff>47625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BEC8E4A0-61A1-4801-B585-74F235AC5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9532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</xdr:col>
      <xdr:colOff>85725</xdr:colOff>
      <xdr:row>329</xdr:row>
      <xdr:rowOff>47625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85F011D1-005E-41E5-B39B-3D6C9A4E8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9742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85725</xdr:colOff>
      <xdr:row>330</xdr:row>
      <xdr:rowOff>47625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DF133A9F-8D47-4F13-BFF3-FAC7EDF9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69951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85725</xdr:colOff>
      <xdr:row>331</xdr:row>
      <xdr:rowOff>47625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A1100B24-4E9B-418F-8D6F-379468CFB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161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</xdr:col>
      <xdr:colOff>85725</xdr:colOff>
      <xdr:row>332</xdr:row>
      <xdr:rowOff>47625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68B32FAA-E5E7-441E-A94F-69D41AFD7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370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85725</xdr:colOff>
      <xdr:row>333</xdr:row>
      <xdr:rowOff>47625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73C9A77E-D425-4922-A87B-077971DA6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580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85725</xdr:colOff>
      <xdr:row>334</xdr:row>
      <xdr:rowOff>47625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5C2C72E6-CFBB-4D4B-86F4-441FC422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789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85725</xdr:colOff>
      <xdr:row>335</xdr:row>
      <xdr:rowOff>47625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EF1EB0F9-B0B1-42AB-A504-D8BE56457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0999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85725</xdr:colOff>
      <xdr:row>336</xdr:row>
      <xdr:rowOff>47625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D51DBD7F-9044-4260-8657-5E087A121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1208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85725</xdr:colOff>
      <xdr:row>337</xdr:row>
      <xdr:rowOff>47625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920CAFC-EADB-4706-9C78-C7D19C0D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1418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85725</xdr:colOff>
      <xdr:row>338</xdr:row>
      <xdr:rowOff>47625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30C8D1F7-365C-44B1-89CC-45BD36CC0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1628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85725</xdr:colOff>
      <xdr:row>339</xdr:row>
      <xdr:rowOff>47625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48EE7894-B800-46A5-9713-E2CBFCC03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1837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85725</xdr:colOff>
      <xdr:row>340</xdr:row>
      <xdr:rowOff>47625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BD3A593E-69F4-406F-9489-C1C18E0E2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2047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85725</xdr:colOff>
      <xdr:row>341</xdr:row>
      <xdr:rowOff>47625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1A16A790-56BD-4508-A693-9F3EDB440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2256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85725</xdr:colOff>
      <xdr:row>342</xdr:row>
      <xdr:rowOff>47625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136663A6-8AD4-4283-9D3C-3FEC0C1A7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2466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85725</xdr:colOff>
      <xdr:row>343</xdr:row>
      <xdr:rowOff>47625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113CB159-6CDA-4EFE-A2B8-E3E0F2F27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2675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</xdr:col>
      <xdr:colOff>85725</xdr:colOff>
      <xdr:row>344</xdr:row>
      <xdr:rowOff>47625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79F93BA-E68E-4D7D-83F3-3D1570FED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3056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85725</xdr:colOff>
      <xdr:row>345</xdr:row>
      <xdr:rowOff>47625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E0DE8B16-C939-4256-B74B-5830EE7F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3437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4</xdr:col>
      <xdr:colOff>85725</xdr:colOff>
      <xdr:row>346</xdr:row>
      <xdr:rowOff>47625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D376EA41-632B-47D9-BC69-337BF68F3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3647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</xdr:col>
      <xdr:colOff>85725</xdr:colOff>
      <xdr:row>347</xdr:row>
      <xdr:rowOff>47625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B531784-6B99-45EA-9891-C5C7D5033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3856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4</xdr:col>
      <xdr:colOff>85725</xdr:colOff>
      <xdr:row>348</xdr:row>
      <xdr:rowOff>47625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AE37E7F8-0990-495C-92E6-8E1487136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066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85725</xdr:colOff>
      <xdr:row>349</xdr:row>
      <xdr:rowOff>47625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3A03FC84-9633-4373-AA34-43092CA8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275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85725</xdr:colOff>
      <xdr:row>350</xdr:row>
      <xdr:rowOff>47625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3166FE3C-D65B-457C-8EF8-8A6F3AAA4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485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4</xdr:col>
      <xdr:colOff>85725</xdr:colOff>
      <xdr:row>351</xdr:row>
      <xdr:rowOff>47625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64D53DC2-46E5-4B64-B3C2-20475EA82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695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85725</xdr:colOff>
      <xdr:row>352</xdr:row>
      <xdr:rowOff>47625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5376F94F-5E10-4E63-904E-DC2EE9784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4904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85725</xdr:colOff>
      <xdr:row>353</xdr:row>
      <xdr:rowOff>47625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7F13AA41-CA5F-4CB5-8E51-6789B79D6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5114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4</xdr:col>
      <xdr:colOff>85725</xdr:colOff>
      <xdr:row>354</xdr:row>
      <xdr:rowOff>47625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56BED5FB-EEBA-4FA7-9906-12E954A9D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5323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85725</xdr:colOff>
      <xdr:row>355</xdr:row>
      <xdr:rowOff>47625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BCF8D8BD-F7DD-42BA-A4AF-F17C05B6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5533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4</xdr:col>
      <xdr:colOff>85725</xdr:colOff>
      <xdr:row>356</xdr:row>
      <xdr:rowOff>47625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AFBF366B-6147-452A-9529-F5AB5656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5742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4</xdr:col>
      <xdr:colOff>85725</xdr:colOff>
      <xdr:row>357</xdr:row>
      <xdr:rowOff>47625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5524CE7A-EEA3-4AE0-9BE0-965C8F5EB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5952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85725</xdr:colOff>
      <xdr:row>358</xdr:row>
      <xdr:rowOff>47625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2688AF05-571B-472B-96AC-E88BF0295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6161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</xdr:col>
      <xdr:colOff>85725</xdr:colOff>
      <xdr:row>359</xdr:row>
      <xdr:rowOff>47625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3FCF9DC-E73E-4B1E-88E6-B0F7D037B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6371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</xdr:col>
      <xdr:colOff>85725</xdr:colOff>
      <xdr:row>360</xdr:row>
      <xdr:rowOff>47625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34AC7302-B46C-4F95-B84F-B1ABADF1A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6581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85725</xdr:colOff>
      <xdr:row>361</xdr:row>
      <xdr:rowOff>47625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3D37C6D9-FBFA-410D-BDFD-65474F18D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6790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4</xdr:col>
      <xdr:colOff>85725</xdr:colOff>
      <xdr:row>362</xdr:row>
      <xdr:rowOff>47625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DF4D092C-7E5B-41BB-AD91-5C2326839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7000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85725</xdr:colOff>
      <xdr:row>363</xdr:row>
      <xdr:rowOff>47625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692E99C9-5693-400B-BB34-BEF0DFD56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7209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4</xdr:col>
      <xdr:colOff>85725</xdr:colOff>
      <xdr:row>364</xdr:row>
      <xdr:rowOff>47625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BB91C5DC-A21B-477D-A536-69809317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7419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4</xdr:col>
      <xdr:colOff>85725</xdr:colOff>
      <xdr:row>365</xdr:row>
      <xdr:rowOff>47625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F39F0669-54C7-4A65-9C64-3E5E14981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7628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4</xdr:col>
      <xdr:colOff>85725</xdr:colOff>
      <xdr:row>366</xdr:row>
      <xdr:rowOff>47625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2BDEBC3E-39BC-40F1-BA41-4DA6CD0B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7838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85725</xdr:colOff>
      <xdr:row>367</xdr:row>
      <xdr:rowOff>47625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EA05D07-760A-4E66-892B-00117B5A5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047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85725</xdr:colOff>
      <xdr:row>368</xdr:row>
      <xdr:rowOff>47625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7B747023-FEDE-4A4B-89E7-4E6345338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257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4</xdr:col>
      <xdr:colOff>85725</xdr:colOff>
      <xdr:row>369</xdr:row>
      <xdr:rowOff>47625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DE03F54-D66F-4C96-B6D7-7BF28534F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466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85725</xdr:colOff>
      <xdr:row>370</xdr:row>
      <xdr:rowOff>47625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9AB6838F-A43D-4DDD-98ED-E3D96FB83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676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4</xdr:col>
      <xdr:colOff>85725</xdr:colOff>
      <xdr:row>371</xdr:row>
      <xdr:rowOff>47625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D994EEFB-62BC-456A-AE7C-48CE37AB7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8886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</xdr:col>
      <xdr:colOff>85725</xdr:colOff>
      <xdr:row>372</xdr:row>
      <xdr:rowOff>47625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57BCC31F-5E7E-480D-A267-0D03AD5B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9267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85725</xdr:colOff>
      <xdr:row>373</xdr:row>
      <xdr:rowOff>47625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60705421-AE50-405D-A051-52801065E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9476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4</xdr:col>
      <xdr:colOff>85725</xdr:colOff>
      <xdr:row>374</xdr:row>
      <xdr:rowOff>47625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FBBE5BBB-B022-43B1-A31D-548A4AEFF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9686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4</xdr:col>
      <xdr:colOff>85725</xdr:colOff>
      <xdr:row>375</xdr:row>
      <xdr:rowOff>47625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11E76ACB-131F-43FA-8736-6D9E4AD30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79895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85725</xdr:colOff>
      <xdr:row>376</xdr:row>
      <xdr:rowOff>47625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BB4CCEF0-CDDE-4370-AFCA-BEBE14BDF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0105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4</xdr:col>
      <xdr:colOff>85725</xdr:colOff>
      <xdr:row>377</xdr:row>
      <xdr:rowOff>47625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C05D820D-ED38-470C-BB7F-F9116A5D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0314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85725</xdr:colOff>
      <xdr:row>378</xdr:row>
      <xdr:rowOff>47625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919DF384-2838-4B43-8FEB-2407A4762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0524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85725</xdr:colOff>
      <xdr:row>379</xdr:row>
      <xdr:rowOff>47625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7D02B404-7F6A-4917-BE19-3DCBF99CB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0733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85725</xdr:colOff>
      <xdr:row>380</xdr:row>
      <xdr:rowOff>47625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50227491-886A-445D-9E45-F6B62FC8C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0943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4</xdr:col>
      <xdr:colOff>85725</xdr:colOff>
      <xdr:row>381</xdr:row>
      <xdr:rowOff>47625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2815AA57-31BE-4380-96CA-B36761B11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153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85725</xdr:colOff>
      <xdr:row>382</xdr:row>
      <xdr:rowOff>47625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78D484A0-A937-447A-983F-720BC8D06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362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85725</xdr:colOff>
      <xdr:row>383</xdr:row>
      <xdr:rowOff>47625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931A40E4-56CB-473B-8D19-FD5297B2C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572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</xdr:col>
      <xdr:colOff>85725</xdr:colOff>
      <xdr:row>384</xdr:row>
      <xdr:rowOff>47625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A4B418B-C39E-40A8-9320-DE2313B99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781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85725</xdr:colOff>
      <xdr:row>385</xdr:row>
      <xdr:rowOff>47625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F7B7AEB8-448C-4191-B2E0-F6B529FC2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1991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4</xdr:col>
      <xdr:colOff>85725</xdr:colOff>
      <xdr:row>386</xdr:row>
      <xdr:rowOff>47625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4E4489E7-6AAB-4B63-B7FC-2317A0B2A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2200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4</xdr:col>
      <xdr:colOff>85725</xdr:colOff>
      <xdr:row>387</xdr:row>
      <xdr:rowOff>47625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98E27212-3E16-4290-8F81-950FB689A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2410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85725</xdr:colOff>
      <xdr:row>388</xdr:row>
      <xdr:rowOff>47625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28D929FF-5EFE-4D03-9EB9-11A817300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2619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4</xdr:col>
      <xdr:colOff>85725</xdr:colOff>
      <xdr:row>389</xdr:row>
      <xdr:rowOff>47625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A6849674-F1CF-40A3-BA94-C25A3A0C2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2829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4</xdr:col>
      <xdr:colOff>85725</xdr:colOff>
      <xdr:row>390</xdr:row>
      <xdr:rowOff>47625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C2B2C5A1-0DDF-4CD9-8ECE-D54C96B0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038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85725</xdr:colOff>
      <xdr:row>391</xdr:row>
      <xdr:rowOff>47625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47A47318-9A1E-4292-B84A-48E63EEA9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248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4</xdr:col>
      <xdr:colOff>85725</xdr:colOff>
      <xdr:row>392</xdr:row>
      <xdr:rowOff>47625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8CABF521-0BC2-46B2-BCB1-8B452301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458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85725</xdr:colOff>
      <xdr:row>393</xdr:row>
      <xdr:rowOff>47625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ACD59C1D-80F8-479D-807D-87B1E1987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667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85725</xdr:colOff>
      <xdr:row>394</xdr:row>
      <xdr:rowOff>47625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D6663C12-6557-4B7F-B53B-14EEDF5E9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3877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4</xdr:col>
      <xdr:colOff>85725</xdr:colOff>
      <xdr:row>395</xdr:row>
      <xdr:rowOff>47625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79E5D341-8FF7-4566-9075-C6D3F4B5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4086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85725</xdr:colOff>
      <xdr:row>396</xdr:row>
      <xdr:rowOff>47625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49280B4A-DEF9-4F5B-B5B7-63420BC7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4296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85725</xdr:colOff>
      <xdr:row>397</xdr:row>
      <xdr:rowOff>47625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8585885D-03BC-4720-87C3-183522B2D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4505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4</xdr:col>
      <xdr:colOff>85725</xdr:colOff>
      <xdr:row>398</xdr:row>
      <xdr:rowOff>47625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22550AE2-405A-4DBB-AA69-F55D3DFD9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4715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4</xdr:col>
      <xdr:colOff>85725</xdr:colOff>
      <xdr:row>399</xdr:row>
      <xdr:rowOff>47625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D9646CA0-E5EE-458E-A7BF-899B57F8F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4924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</xdr:col>
      <xdr:colOff>85725</xdr:colOff>
      <xdr:row>400</xdr:row>
      <xdr:rowOff>47625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7413AA6-319D-4EE9-9E45-DDC46D7C8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134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85725</xdr:colOff>
      <xdr:row>401</xdr:row>
      <xdr:rowOff>47625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1F131381-D9DE-4444-B6AD-4F289AE20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344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4</xdr:col>
      <xdr:colOff>85725</xdr:colOff>
      <xdr:row>402</xdr:row>
      <xdr:rowOff>47625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884F212E-E2DD-4D56-8E84-35EE93A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553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85725</xdr:colOff>
      <xdr:row>403</xdr:row>
      <xdr:rowOff>47625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7D0C902A-16B2-4EAF-9BCC-EEF63BE2B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763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</xdr:col>
      <xdr:colOff>85725</xdr:colOff>
      <xdr:row>404</xdr:row>
      <xdr:rowOff>47625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CEFDCBC4-C403-4ABB-B8DA-620A2522D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5972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85725</xdr:colOff>
      <xdr:row>405</xdr:row>
      <xdr:rowOff>47625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A7DAE38E-AF8C-41E4-8ECE-D75CDA442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6182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85725</xdr:colOff>
      <xdr:row>406</xdr:row>
      <xdr:rowOff>47625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33828FF0-CE62-4D47-8F95-D60A977E8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6391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4</xdr:col>
      <xdr:colOff>85725</xdr:colOff>
      <xdr:row>407</xdr:row>
      <xdr:rowOff>47625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29C68431-A1F0-40C5-B279-0E06FE1F6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6601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4</xdr:col>
      <xdr:colOff>85725</xdr:colOff>
      <xdr:row>408</xdr:row>
      <xdr:rowOff>47625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C837BF05-8C30-460A-8B6B-34A79E639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6810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85725</xdr:colOff>
      <xdr:row>409</xdr:row>
      <xdr:rowOff>47625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F3101E21-176D-4D24-A4AE-3C7BB7409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020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</xdr:col>
      <xdr:colOff>85725</xdr:colOff>
      <xdr:row>410</xdr:row>
      <xdr:rowOff>47625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EDE05883-68A1-4837-B91A-82419FC53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229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85725</xdr:colOff>
      <xdr:row>411</xdr:row>
      <xdr:rowOff>47625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25420461-8945-4B7A-81EE-F2E68DF56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439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85725</xdr:colOff>
      <xdr:row>412</xdr:row>
      <xdr:rowOff>47625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4798D88C-EC69-4F60-BC05-428022C1E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649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85725</xdr:colOff>
      <xdr:row>413</xdr:row>
      <xdr:rowOff>47625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1E72B512-F0CF-4CA2-8607-156197848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7858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</xdr:col>
      <xdr:colOff>85725</xdr:colOff>
      <xdr:row>414</xdr:row>
      <xdr:rowOff>47625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6BF7DE75-9F79-42E9-86F7-34300F073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8068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85725</xdr:colOff>
      <xdr:row>415</xdr:row>
      <xdr:rowOff>47625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1ED9D3C-4FC5-4087-BBC7-E9DDF0962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8277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85725</xdr:colOff>
      <xdr:row>416</xdr:row>
      <xdr:rowOff>47625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59C49F0A-2BFB-4022-898D-DCA615D5F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8487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4</xdr:col>
      <xdr:colOff>85725</xdr:colOff>
      <xdr:row>417</xdr:row>
      <xdr:rowOff>47625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B3B0ACC0-222B-4444-9B89-B1C8947E5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8696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</xdr:col>
      <xdr:colOff>85725</xdr:colOff>
      <xdr:row>418</xdr:row>
      <xdr:rowOff>47625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E228FBD3-4B10-43C8-8C53-8EEA7892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8906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4</xdr:col>
      <xdr:colOff>85725</xdr:colOff>
      <xdr:row>419</xdr:row>
      <xdr:rowOff>47625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EA659BF2-8A32-409F-A0FA-332922DE6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115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4</xdr:col>
      <xdr:colOff>85725</xdr:colOff>
      <xdr:row>420</xdr:row>
      <xdr:rowOff>47625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9DFD61CB-93D4-4784-9E26-0A498BB38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325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85725</xdr:colOff>
      <xdr:row>421</xdr:row>
      <xdr:rowOff>47625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32C3DE0D-0A16-4B5E-AE33-90E409B3A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535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4</xdr:col>
      <xdr:colOff>85725</xdr:colOff>
      <xdr:row>422</xdr:row>
      <xdr:rowOff>47625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77A866D9-FD79-45B0-A5D8-E37B31953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744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4</xdr:col>
      <xdr:colOff>85725</xdr:colOff>
      <xdr:row>423</xdr:row>
      <xdr:rowOff>47625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766D61F2-74AB-490D-A846-EDB5B5E1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9954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85725</xdr:colOff>
      <xdr:row>424</xdr:row>
      <xdr:rowOff>47625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4B477978-60FF-46CA-B04F-780C7CA1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0163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4</xdr:col>
      <xdr:colOff>85725</xdr:colOff>
      <xdr:row>425</xdr:row>
      <xdr:rowOff>47625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B8B3F0D5-F0D9-44EC-A095-A89536672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0373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</xdr:col>
      <xdr:colOff>85725</xdr:colOff>
      <xdr:row>426</xdr:row>
      <xdr:rowOff>47625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FADB1531-C6EA-4E9E-92AC-62BDFA943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0582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85725</xdr:colOff>
      <xdr:row>427</xdr:row>
      <xdr:rowOff>47625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3DD0C77F-9111-48CA-AD57-AD80E745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0792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4</xdr:col>
      <xdr:colOff>85725</xdr:colOff>
      <xdr:row>428</xdr:row>
      <xdr:rowOff>47625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B92EB9C2-2A15-4C31-BD60-C9548757F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001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85725</xdr:colOff>
      <xdr:row>429</xdr:row>
      <xdr:rowOff>47625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31ECA053-A260-401A-9EE4-BB416A0C9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211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85725</xdr:colOff>
      <xdr:row>430</xdr:row>
      <xdr:rowOff>47625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D527FAE6-314F-479C-BCFC-5FE740514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420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4</xdr:col>
      <xdr:colOff>85725</xdr:colOff>
      <xdr:row>431</xdr:row>
      <xdr:rowOff>47625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8100E5D6-F01B-47B9-B420-FF2BDFBE1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630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</xdr:col>
      <xdr:colOff>85725</xdr:colOff>
      <xdr:row>432</xdr:row>
      <xdr:rowOff>47625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7AA7AF7F-E229-4C2A-BF0F-0CC82150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1840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85725</xdr:colOff>
      <xdr:row>433</xdr:row>
      <xdr:rowOff>47625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D329EC83-33C3-44A6-A676-46C3AD9EF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2049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85725</xdr:colOff>
      <xdr:row>434</xdr:row>
      <xdr:rowOff>47625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834890BE-0B1C-40ED-9066-3985F481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2259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85725</xdr:colOff>
      <xdr:row>435</xdr:row>
      <xdr:rowOff>47625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BC46FC44-0E76-46E2-8D80-D0C9F8EA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2468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85725</xdr:colOff>
      <xdr:row>436</xdr:row>
      <xdr:rowOff>47625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E4E38B72-A4E6-4B1C-8E06-77C5A7F36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2678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</xdr:col>
      <xdr:colOff>85725</xdr:colOff>
      <xdr:row>437</xdr:row>
      <xdr:rowOff>47625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626BB85D-B60E-4461-8CA9-6C5FC870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2887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4</xdr:col>
      <xdr:colOff>85725</xdr:colOff>
      <xdr:row>438</xdr:row>
      <xdr:rowOff>47625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2B2E495C-0272-42EE-B88B-8DC2CE459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097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85725</xdr:colOff>
      <xdr:row>439</xdr:row>
      <xdr:rowOff>47625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8B706951-4177-40E1-9E6E-4139106E1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306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</xdr:col>
      <xdr:colOff>85725</xdr:colOff>
      <xdr:row>440</xdr:row>
      <xdr:rowOff>47625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292D62EF-A364-40AB-962D-BFE838FA1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516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</xdr:col>
      <xdr:colOff>85725</xdr:colOff>
      <xdr:row>441</xdr:row>
      <xdr:rowOff>47625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7A3E39EF-3514-4F8B-A73E-CFD4181C0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726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85725</xdr:colOff>
      <xdr:row>442</xdr:row>
      <xdr:rowOff>47625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449F6E45-0178-4FF4-933F-94BD8B459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3935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</xdr:col>
      <xdr:colOff>85725</xdr:colOff>
      <xdr:row>443</xdr:row>
      <xdr:rowOff>47625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52C62106-5F73-4845-A811-EA5973013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4145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85725</xdr:colOff>
      <xdr:row>444</xdr:row>
      <xdr:rowOff>47625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23E6F141-8578-40FB-9E9A-7262D093E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4354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85725</xdr:colOff>
      <xdr:row>445</xdr:row>
      <xdr:rowOff>47625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E7E13487-E7A0-424E-99E5-E2B62D94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4564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</xdr:col>
      <xdr:colOff>85725</xdr:colOff>
      <xdr:row>446</xdr:row>
      <xdr:rowOff>47625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E4AAC26-9287-4611-BFC1-29406B0C3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4773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4</xdr:col>
      <xdr:colOff>85725</xdr:colOff>
      <xdr:row>447</xdr:row>
      <xdr:rowOff>47625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50ED7A38-1B6A-4C77-8F05-E6DF4D0F1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4983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85725</xdr:colOff>
      <xdr:row>448</xdr:row>
      <xdr:rowOff>47625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3AAE44A6-9744-481E-AB70-34112790B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5192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85725</xdr:colOff>
      <xdr:row>449</xdr:row>
      <xdr:rowOff>47625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8D454CB1-CDC5-45B6-887E-B011A5A2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5402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4</xdr:col>
      <xdr:colOff>85725</xdr:colOff>
      <xdr:row>450</xdr:row>
      <xdr:rowOff>47625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29142C9A-0831-4E2E-BF17-F26ED1CD6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5611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85725</xdr:colOff>
      <xdr:row>451</xdr:row>
      <xdr:rowOff>47625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B6E6BFA5-95A2-4DA5-BF45-92E40CD30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5821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</xdr:col>
      <xdr:colOff>85725</xdr:colOff>
      <xdr:row>452</xdr:row>
      <xdr:rowOff>47625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3DE31F15-700F-4163-859E-E20544994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6031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4</xdr:col>
      <xdr:colOff>85725</xdr:colOff>
      <xdr:row>453</xdr:row>
      <xdr:rowOff>47625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E07603DB-064A-4BCB-AA6C-3F77833D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6240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85725</xdr:colOff>
      <xdr:row>454</xdr:row>
      <xdr:rowOff>47625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121163F8-43C3-4E03-A939-AAA92EBF0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6450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</xdr:col>
      <xdr:colOff>85725</xdr:colOff>
      <xdr:row>455</xdr:row>
      <xdr:rowOff>47625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A038283B-413D-48C7-86FA-1F7F79025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6659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</xdr:col>
      <xdr:colOff>85725</xdr:colOff>
      <xdr:row>456</xdr:row>
      <xdr:rowOff>47625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8F443DB6-9182-4384-98A4-61E664D0C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6869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85725</xdr:colOff>
      <xdr:row>457</xdr:row>
      <xdr:rowOff>47625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A2555859-D7C5-41C7-9D0E-B709F2032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078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4</xdr:col>
      <xdr:colOff>85725</xdr:colOff>
      <xdr:row>458</xdr:row>
      <xdr:rowOff>47625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811DB0F8-CA32-49D8-B441-48980B93F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288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</xdr:col>
      <xdr:colOff>85725</xdr:colOff>
      <xdr:row>459</xdr:row>
      <xdr:rowOff>47625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FC9A4658-3584-4BA2-99AF-078FFB994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497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85725</xdr:colOff>
      <xdr:row>460</xdr:row>
      <xdr:rowOff>47625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8C303E60-E7BD-4316-8FF9-674E7ED53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707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4</xdr:col>
      <xdr:colOff>85725</xdr:colOff>
      <xdr:row>461</xdr:row>
      <xdr:rowOff>47625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A3CD57D4-D0DD-4767-A4D5-ACB80ED4E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7917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85725</xdr:colOff>
      <xdr:row>462</xdr:row>
      <xdr:rowOff>47625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DF2BD5B-DEE4-495D-87EE-C1A62FBEF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8126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85725</xdr:colOff>
      <xdr:row>463</xdr:row>
      <xdr:rowOff>47625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4771EEA7-F077-4019-862F-896CD9E9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8336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</xdr:col>
      <xdr:colOff>85725</xdr:colOff>
      <xdr:row>464</xdr:row>
      <xdr:rowOff>47625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81273ECB-3FE9-4A58-8A25-9BB5BB321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8545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4</xdr:col>
      <xdr:colOff>85725</xdr:colOff>
      <xdr:row>465</xdr:row>
      <xdr:rowOff>47625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D8FA2EA0-5171-4C26-B411-BE88B10EE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8755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</xdr:col>
      <xdr:colOff>85725</xdr:colOff>
      <xdr:row>466</xdr:row>
      <xdr:rowOff>47625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F0083FBD-C451-462B-B48A-AC367DE74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8964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85725</xdr:colOff>
      <xdr:row>467</xdr:row>
      <xdr:rowOff>47625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E6A3549B-7D30-4E75-84CB-873BCA670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9174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</xdr:col>
      <xdr:colOff>85725</xdr:colOff>
      <xdr:row>468</xdr:row>
      <xdr:rowOff>47625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480AE72E-DEDA-4651-9ED3-9658F3643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9555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85725</xdr:colOff>
      <xdr:row>469</xdr:row>
      <xdr:rowOff>47625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F564E2E1-513E-4B37-B6C2-8F97A655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9764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4</xdr:col>
      <xdr:colOff>85725</xdr:colOff>
      <xdr:row>470</xdr:row>
      <xdr:rowOff>47625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17C8EDEA-78DC-485E-8DD8-634BAD5E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99974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4</xdr:col>
      <xdr:colOff>85725</xdr:colOff>
      <xdr:row>471</xdr:row>
      <xdr:rowOff>47625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90F9CAAC-0912-445A-B032-EBCDF994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0183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85725</xdr:colOff>
      <xdr:row>472</xdr:row>
      <xdr:rowOff>47625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904EC728-B957-44D1-8AC2-68A783B4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0393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85725</xdr:colOff>
      <xdr:row>473</xdr:row>
      <xdr:rowOff>47625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77C75A11-E768-4C1C-94CC-59362886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0603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4</xdr:col>
      <xdr:colOff>85725</xdr:colOff>
      <xdr:row>474</xdr:row>
      <xdr:rowOff>47625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1DFE827A-6C02-4DA1-8940-1F621453D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0812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85725</xdr:colOff>
      <xdr:row>475</xdr:row>
      <xdr:rowOff>47625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8E7EF9DA-AE43-4CEE-BC2F-A39FC19EE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1022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4</xdr:col>
      <xdr:colOff>85725</xdr:colOff>
      <xdr:row>476</xdr:row>
      <xdr:rowOff>47625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913E96A9-933D-49A5-8B9A-07D3AE62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1231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85725</xdr:colOff>
      <xdr:row>477</xdr:row>
      <xdr:rowOff>47625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40E2179-40DF-4B27-AE05-1C03E120D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1441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</xdr:col>
      <xdr:colOff>85725</xdr:colOff>
      <xdr:row>478</xdr:row>
      <xdr:rowOff>47625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2B50DD74-A7F6-42C2-AA4F-D8296E80E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1650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</xdr:col>
      <xdr:colOff>85725</xdr:colOff>
      <xdr:row>479</xdr:row>
      <xdr:rowOff>47625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AD47CEC1-4664-48B6-A51E-91EC57356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1860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4</xdr:col>
      <xdr:colOff>85725</xdr:colOff>
      <xdr:row>480</xdr:row>
      <xdr:rowOff>47625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4EC802BD-0EF2-4B32-9741-5A8C9620A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069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85725</xdr:colOff>
      <xdr:row>481</xdr:row>
      <xdr:rowOff>47625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24FCACCC-6A4E-4616-9BFB-84670F6B5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279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85725</xdr:colOff>
      <xdr:row>482</xdr:row>
      <xdr:rowOff>47625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A705B451-5606-499F-BC52-A414C336B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489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4</xdr:col>
      <xdr:colOff>85725</xdr:colOff>
      <xdr:row>483</xdr:row>
      <xdr:rowOff>47625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9DA4B620-D163-45B6-AD0B-476A70618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698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85725</xdr:colOff>
      <xdr:row>484</xdr:row>
      <xdr:rowOff>47625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649BF2CC-BB7A-471F-8D4E-B6EE9458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2908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4</xdr:col>
      <xdr:colOff>85725</xdr:colOff>
      <xdr:row>485</xdr:row>
      <xdr:rowOff>47625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D7E5795C-A962-4926-BA4C-716733C7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3117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</xdr:col>
      <xdr:colOff>85725</xdr:colOff>
      <xdr:row>486</xdr:row>
      <xdr:rowOff>47625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5B032A1-99F1-43AA-B366-EC9177595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3327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85725</xdr:colOff>
      <xdr:row>487</xdr:row>
      <xdr:rowOff>47625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29EB5A2F-13A9-4436-9DDB-5E2C49BDC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3536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4</xdr:col>
      <xdr:colOff>85725</xdr:colOff>
      <xdr:row>488</xdr:row>
      <xdr:rowOff>47625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410D9B54-756F-4187-8F2E-3EED10547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37463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4</xdr:col>
      <xdr:colOff>85725</xdr:colOff>
      <xdr:row>489</xdr:row>
      <xdr:rowOff>47625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16B83C43-E072-4394-878B-C49F8FC28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39558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85725</xdr:colOff>
      <xdr:row>490</xdr:row>
      <xdr:rowOff>47625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8A17988F-967A-43E0-A86A-02262511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41654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85725</xdr:colOff>
      <xdr:row>491</xdr:row>
      <xdr:rowOff>47625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DB94F388-47AE-493F-8E10-620B3B175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43749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4</xdr:col>
      <xdr:colOff>85725</xdr:colOff>
      <xdr:row>492</xdr:row>
      <xdr:rowOff>47625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804F9972-B4F7-4994-87B2-09FB8E2CE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45845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85725</xdr:colOff>
      <xdr:row>493</xdr:row>
      <xdr:rowOff>47625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12BD94CE-A397-49B5-82D2-E81D66C02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47940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4</xdr:col>
      <xdr:colOff>85725</xdr:colOff>
      <xdr:row>494</xdr:row>
      <xdr:rowOff>47625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B10EF017-1CB4-435B-B6FC-FD3989D4D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50036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85725</xdr:colOff>
      <xdr:row>495</xdr:row>
      <xdr:rowOff>47625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73111B23-C999-4062-A94E-CA9B477D6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52131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4</xdr:col>
      <xdr:colOff>85725</xdr:colOff>
      <xdr:row>496</xdr:row>
      <xdr:rowOff>47625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B1C4B423-D654-4F49-8934-AAEEA62E1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54227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4</xdr:col>
      <xdr:colOff>85725</xdr:colOff>
      <xdr:row>497</xdr:row>
      <xdr:rowOff>47625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6588B654-13E9-4143-BA94-2FBDCEC3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56322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4</xdr:col>
      <xdr:colOff>85725</xdr:colOff>
      <xdr:row>498</xdr:row>
      <xdr:rowOff>47625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3938C331-186F-4BA1-8274-03E6719D5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58418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85725</xdr:colOff>
      <xdr:row>499</xdr:row>
      <xdr:rowOff>47625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9ADE27B0-4BA6-4574-97B2-D118F1D53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0513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85725</xdr:colOff>
      <xdr:row>500</xdr:row>
      <xdr:rowOff>47625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AFCA289C-2E74-4A15-876E-657FDA2E9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2609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</xdr:col>
      <xdr:colOff>85725</xdr:colOff>
      <xdr:row>501</xdr:row>
      <xdr:rowOff>47625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E4E2C505-CFFE-4366-ACF8-0AFDA642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4704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4</xdr:col>
      <xdr:colOff>85725</xdr:colOff>
      <xdr:row>502</xdr:row>
      <xdr:rowOff>47625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C0FBE822-1AE7-452E-9EC9-49EE3E66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6800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4</xdr:col>
      <xdr:colOff>85725</xdr:colOff>
      <xdr:row>503</xdr:row>
      <xdr:rowOff>47625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FA849E87-B97E-40BD-AC60-A3C2EBEB5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68895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</xdr:col>
      <xdr:colOff>85725</xdr:colOff>
      <xdr:row>504</xdr:row>
      <xdr:rowOff>47625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4F531D8D-5F9D-4BA9-9D59-7DC0D645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70991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85725</xdr:colOff>
      <xdr:row>505</xdr:row>
      <xdr:rowOff>47625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787BBE7E-E56B-47B6-88C4-D06CA0D07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73086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4</xdr:col>
      <xdr:colOff>85725</xdr:colOff>
      <xdr:row>506</xdr:row>
      <xdr:rowOff>47625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D6E523FE-8FCE-47DF-9405-246C9FC9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751820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4</xdr:col>
      <xdr:colOff>85725</xdr:colOff>
      <xdr:row>507</xdr:row>
      <xdr:rowOff>47625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351B04ED-F4E1-439A-8E5D-A2F6A3C4A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107727750"/>
          <a:ext cx="857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697" cy="6287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53DF5-205D-47B2-9975-7DF76302A76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087" cy="62874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9A8A9-F254-41CF-8553-57BA1614CB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0.02036</cdr:x>
      <cdr:y>0.42738</cdr:y>
    </cdr:from>
    <cdr:to>
      <cdr:x>0.13859</cdr:x>
      <cdr:y>0.44428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1">
          <cdr14:nvContentPartPr>
            <cdr14:cNvPr id="2" name="Ink 1">
              <a:extLst xmlns:a="http://schemas.openxmlformats.org/drawingml/2006/main">
                <a:ext uri="{FF2B5EF4-FFF2-40B4-BE49-F238E27FC236}">
                  <a16:creationId xmlns:a16="http://schemas.microsoft.com/office/drawing/2014/main" id="{D97DD915-BE5B-4F16-BF47-9F3727D58756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176232" y="2685603"/>
            <a:ext xmlns:a="http://schemas.openxmlformats.org/drawingml/2006/main" cx="1023480" cy="106200"/>
          </cdr14:xfrm>
        </cdr14:contentPart>
      </mc:Choice>
      <mc:Fallback xmlns="">
        <cdr:pic>
          <cdr:nvPicPr>
            <cdr:cNvPr id="2" name="Ink 1">
              <a:extLst xmlns:a="http://schemas.openxmlformats.org/drawingml/2006/main">
                <a:ext uri="{FF2B5EF4-FFF2-40B4-BE49-F238E27FC236}">
                  <a16:creationId xmlns:a16="http://schemas.microsoft.com/office/drawing/2014/main" id="{D97DD915-BE5B-4F16-BF47-9F3727D58756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2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176232" y="2685603"/>
              <a:ext cx="1023480" cy="10620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0.8289</cdr:x>
      <cdr:y>0.14735</cdr:y>
    </cdr:from>
    <cdr:to>
      <cdr:x>1</cdr:x>
      <cdr:y>0.18027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3">
          <cdr14:nvContentPartPr>
            <cdr14:cNvPr id="3" name="Ink 2">
              <a:extLst xmlns:a="http://schemas.openxmlformats.org/drawingml/2006/main">
                <a:ext uri="{FF2B5EF4-FFF2-40B4-BE49-F238E27FC236}">
                  <a16:creationId xmlns:a16="http://schemas.microsoft.com/office/drawing/2014/main" id="{1271A3C7-A3E5-4518-8643-B52E413A2D23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7205592" y="925923"/>
            <a:ext xmlns:a="http://schemas.openxmlformats.org/drawingml/2006/main" cx="1481105" cy="206862"/>
          </cdr14:xfrm>
        </cdr14:contentPart>
      </mc:Choice>
      <mc:Fallback xmlns="">
        <cdr:pic>
          <cdr:nvPicPr>
            <cdr:cNvPr id="3" name="Ink 2">
              <a:extLst xmlns:a="http://schemas.openxmlformats.org/drawingml/2006/main">
                <a:ext uri="{FF2B5EF4-FFF2-40B4-BE49-F238E27FC236}">
                  <a16:creationId xmlns:a16="http://schemas.microsoft.com/office/drawing/2014/main" id="{1271A3C7-A3E5-4518-8643-B52E413A2D23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4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7205592" y="925923"/>
              <a:ext cx="1481105" cy="206862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0.07388</cdr:x>
      <cdr:y>0.43512</cdr:y>
    </cdr:from>
    <cdr:to>
      <cdr:x>0.12791</cdr:x>
      <cdr:y>0.44079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5">
          <cdr14:nvContentPartPr>
            <cdr14:cNvPr id="4" name="Ink 3">
              <a:extLst xmlns:a="http://schemas.openxmlformats.org/drawingml/2006/main">
                <a:ext uri="{FF2B5EF4-FFF2-40B4-BE49-F238E27FC236}">
                  <a16:creationId xmlns:a16="http://schemas.microsoft.com/office/drawing/2014/main" id="{54673AEF-7FC3-4125-A1E5-1FB1CEF375F7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639552" y="2734203"/>
            <a:ext xmlns:a="http://schemas.openxmlformats.org/drawingml/2006/main" cx="467640" cy="35640"/>
          </cdr14:xfrm>
        </cdr14:contentPart>
      </mc:Choice>
      <mc:Fallback xmlns="">
        <cdr:pic>
          <cdr:nvPicPr>
            <cdr:cNvPr id="4" name="Ink 3">
              <a:extLst xmlns:a="http://schemas.openxmlformats.org/drawingml/2006/main">
                <a:ext uri="{FF2B5EF4-FFF2-40B4-BE49-F238E27FC236}">
                  <a16:creationId xmlns:a16="http://schemas.microsoft.com/office/drawing/2014/main" id="{54673AEF-7FC3-4125-A1E5-1FB1CEF375F7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6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639552" y="2734203"/>
              <a:ext cx="467640" cy="3564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0.08557</cdr:x>
      <cdr:y>0.43999</cdr:y>
    </cdr:from>
    <cdr:to>
      <cdr:x>0.11518</cdr:x>
      <cdr:y>0.44709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7">
          <cdr14:nvContentPartPr>
            <cdr14:cNvPr id="5" name="Ink 4">
              <a:extLst xmlns:a="http://schemas.openxmlformats.org/drawingml/2006/main">
                <a:ext uri="{FF2B5EF4-FFF2-40B4-BE49-F238E27FC236}">
                  <a16:creationId xmlns:a16="http://schemas.microsoft.com/office/drawing/2014/main" id="{590794A8-DC0E-4782-BDC9-047EBAE15343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740712" y="2764803"/>
            <a:ext xmlns:a="http://schemas.openxmlformats.org/drawingml/2006/main" cx="256320" cy="44640"/>
          </cdr14:xfrm>
        </cdr14:contentPart>
      </mc:Choice>
      <mc:Fallback xmlns="">
        <cdr:pic>
          <cdr:nvPicPr>
            <cdr:cNvPr id="5" name="Ink 4">
              <a:extLst xmlns:a="http://schemas.openxmlformats.org/drawingml/2006/main">
                <a:ext uri="{FF2B5EF4-FFF2-40B4-BE49-F238E27FC236}">
                  <a16:creationId xmlns:a16="http://schemas.microsoft.com/office/drawing/2014/main" id="{590794A8-DC0E-4782-BDC9-047EBAE15343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8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740712" y="2764803"/>
              <a:ext cx="256320" cy="4464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0.08964</cdr:x>
      <cdr:y>0.45471</cdr:y>
    </cdr:from>
    <cdr:to>
      <cdr:x>0.11926</cdr:x>
      <cdr:y>0.45551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9">
          <cdr14:nvContentPartPr>
            <cdr14:cNvPr id="6" name="Ink 5">
              <a:extLst xmlns:a="http://schemas.openxmlformats.org/drawingml/2006/main">
                <a:ext uri="{FF2B5EF4-FFF2-40B4-BE49-F238E27FC236}">
                  <a16:creationId xmlns:a16="http://schemas.microsoft.com/office/drawing/2014/main" id="{38032B85-53BC-4232-874A-F35D8CC75E38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775992" y="2857323"/>
            <a:ext xmlns:a="http://schemas.openxmlformats.org/drawingml/2006/main" cx="256320" cy="5040"/>
          </cdr14:xfrm>
        </cdr14:contentPart>
      </mc:Choice>
      <mc:Fallback xmlns="">
        <cdr:pic>
          <cdr:nvPicPr>
            <cdr:cNvPr id="6" name="Ink 5">
              <a:extLst xmlns:a="http://schemas.openxmlformats.org/drawingml/2006/main">
                <a:ext uri="{FF2B5EF4-FFF2-40B4-BE49-F238E27FC236}">
                  <a16:creationId xmlns:a16="http://schemas.microsoft.com/office/drawing/2014/main" id="{38032B85-53BC-4232-874A-F35D8CC75E38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10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775992" y="2857323"/>
              <a:ext cx="256320" cy="504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0.10037</cdr:x>
      <cdr:y>0.47367</cdr:y>
    </cdr:from>
    <cdr:to>
      <cdr:x>0.14625</cdr:x>
      <cdr:y>0.47516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11">
          <cdr14:nvContentPartPr>
            <cdr14:cNvPr id="7" name="Ink 6">
              <a:extLst xmlns:a="http://schemas.openxmlformats.org/drawingml/2006/main">
                <a:ext uri="{FF2B5EF4-FFF2-40B4-BE49-F238E27FC236}">
                  <a16:creationId xmlns:a16="http://schemas.microsoft.com/office/drawing/2014/main" id="{4CF4CE3E-6BCB-4D2B-822A-72E0A23FB906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868872" y="2976483"/>
            <a:ext xmlns:a="http://schemas.openxmlformats.org/drawingml/2006/main" cx="397080" cy="9360"/>
          </cdr14:xfrm>
        </cdr14:contentPart>
      </mc:Choice>
      <mc:Fallback xmlns="">
        <cdr:pic>
          <cdr:nvPicPr>
            <cdr:cNvPr id="7" name="Ink 6">
              <a:extLst xmlns:a="http://schemas.openxmlformats.org/drawingml/2006/main">
                <a:ext uri="{FF2B5EF4-FFF2-40B4-BE49-F238E27FC236}">
                  <a16:creationId xmlns:a16="http://schemas.microsoft.com/office/drawing/2014/main" id="{4CF4CE3E-6BCB-4D2B-822A-72E0A23FB906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12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868872" y="2976483"/>
              <a:ext cx="397080" cy="936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0.13194</cdr:x>
      <cdr:y>0.48072</cdr:y>
    </cdr:from>
    <cdr:to>
      <cdr:x>0.16355</cdr:x>
      <cdr:y>0.48215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13">
          <cdr14:nvContentPartPr>
            <cdr14:cNvPr id="8" name="Ink 7">
              <a:extLst xmlns:a="http://schemas.openxmlformats.org/drawingml/2006/main">
                <a:ext uri="{FF2B5EF4-FFF2-40B4-BE49-F238E27FC236}">
                  <a16:creationId xmlns:a16="http://schemas.microsoft.com/office/drawing/2014/main" id="{B04B0D61-EFC3-45D1-93D7-0F974C19CFAE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1142112" y="3020763"/>
            <a:ext xmlns:a="http://schemas.openxmlformats.org/drawingml/2006/main" cx="273600" cy="9000"/>
          </cdr14:xfrm>
        </cdr14:contentPart>
      </mc:Choice>
      <mc:Fallback xmlns="">
        <cdr:pic>
          <cdr:nvPicPr>
            <cdr:cNvPr id="8" name="Ink 7">
              <a:extLst xmlns:a="http://schemas.openxmlformats.org/drawingml/2006/main">
                <a:ext uri="{FF2B5EF4-FFF2-40B4-BE49-F238E27FC236}">
                  <a16:creationId xmlns:a16="http://schemas.microsoft.com/office/drawing/2014/main" id="{B04B0D61-EFC3-45D1-93D7-0F974C19CFAE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14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1142112" y="3020763"/>
              <a:ext cx="273600" cy="900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0.16097</cdr:x>
      <cdr:y>0.47367</cdr:y>
    </cdr:from>
    <cdr:to>
      <cdr:x>0.17224</cdr:x>
      <cdr:y>0.47442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15">
          <cdr14:nvContentPartPr>
            <cdr14:cNvPr id="9" name="Ink 8">
              <a:extLst xmlns:a="http://schemas.openxmlformats.org/drawingml/2006/main">
                <a:ext uri="{FF2B5EF4-FFF2-40B4-BE49-F238E27FC236}">
                  <a16:creationId xmlns:a16="http://schemas.microsoft.com/office/drawing/2014/main" id="{43D9298F-6390-4B31-B594-7DE64639597A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1393392" y="2976483"/>
            <a:ext xmlns:a="http://schemas.openxmlformats.org/drawingml/2006/main" cx="97560" cy="4680"/>
          </cdr14:xfrm>
        </cdr14:contentPart>
      </mc:Choice>
      <mc:Fallback xmlns="">
        <cdr:pic>
          <cdr:nvPicPr>
            <cdr:cNvPr id="9" name="Ink 8">
              <a:extLst xmlns:a="http://schemas.openxmlformats.org/drawingml/2006/main">
                <a:ext uri="{FF2B5EF4-FFF2-40B4-BE49-F238E27FC236}">
                  <a16:creationId xmlns:a16="http://schemas.microsoft.com/office/drawing/2014/main" id="{43D9298F-6390-4B31-B594-7DE64639597A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16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1393392" y="2976483"/>
              <a:ext cx="97560" cy="468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0.16758</cdr:x>
      <cdr:y>0.46244</cdr:y>
    </cdr:from>
    <cdr:to>
      <cdr:x>0.20992</cdr:x>
      <cdr:y>0.4688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17">
          <cdr14:nvContentPartPr>
            <cdr14:cNvPr id="10" name="Ink 9">
              <a:extLst xmlns:a="http://schemas.openxmlformats.org/drawingml/2006/main">
                <a:ext uri="{FF2B5EF4-FFF2-40B4-BE49-F238E27FC236}">
                  <a16:creationId xmlns:a16="http://schemas.microsoft.com/office/drawing/2014/main" id="{C2C81906-99FF-4D7C-A5B2-0BCCFC1D8A06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1450632" y="2905923"/>
            <a:ext xmlns:a="http://schemas.openxmlformats.org/drawingml/2006/main" cx="366480" cy="39960"/>
          </cdr14:xfrm>
        </cdr14:contentPart>
      </mc:Choice>
      <mc:Fallback xmlns="">
        <cdr:pic>
          <cdr:nvPicPr>
            <cdr:cNvPr id="10" name="Ink 9">
              <a:extLst xmlns:a="http://schemas.openxmlformats.org/drawingml/2006/main">
                <a:ext uri="{FF2B5EF4-FFF2-40B4-BE49-F238E27FC236}">
                  <a16:creationId xmlns:a16="http://schemas.microsoft.com/office/drawing/2014/main" id="{C2C81906-99FF-4D7C-A5B2-0BCCFC1D8A06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18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1450632" y="2905923"/>
              <a:ext cx="366480" cy="3996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0.17881</cdr:x>
      <cdr:y>0.44909</cdr:y>
    </cdr:from>
    <cdr:to>
      <cdr:x>0.21911</cdr:x>
      <cdr:y>0.45551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19">
          <cdr14:nvContentPartPr>
            <cdr14:cNvPr id="11" name="Ink 10">
              <a:extLst xmlns:a="http://schemas.openxmlformats.org/drawingml/2006/main">
                <a:ext uri="{FF2B5EF4-FFF2-40B4-BE49-F238E27FC236}">
                  <a16:creationId xmlns:a16="http://schemas.microsoft.com/office/drawing/2014/main" id="{5073EB50-9764-4DBF-B246-1BF7B26598D3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1547832" y="2822043"/>
            <a:ext xmlns:a="http://schemas.openxmlformats.org/drawingml/2006/main" cx="348840" cy="40320"/>
          </cdr14:xfrm>
        </cdr14:contentPart>
      </mc:Choice>
      <mc:Fallback xmlns="">
        <cdr:pic>
          <cdr:nvPicPr>
            <cdr:cNvPr id="11" name="Ink 10">
              <a:extLst xmlns:a="http://schemas.openxmlformats.org/drawingml/2006/main">
                <a:ext uri="{FF2B5EF4-FFF2-40B4-BE49-F238E27FC236}">
                  <a16:creationId xmlns:a16="http://schemas.microsoft.com/office/drawing/2014/main" id="{5073EB50-9764-4DBF-B246-1BF7B26598D3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20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1547832" y="2822043"/>
              <a:ext cx="348840" cy="4032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0.19511</cdr:x>
      <cdr:y>0.43861</cdr:y>
    </cdr:from>
    <cdr:to>
      <cdr:x>0.23745</cdr:x>
      <cdr:y>0.44079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21">
          <cdr14:nvContentPartPr>
            <cdr14:cNvPr id="12" name="Ink 11">
              <a:extLst xmlns:a="http://schemas.openxmlformats.org/drawingml/2006/main">
                <a:ext uri="{FF2B5EF4-FFF2-40B4-BE49-F238E27FC236}">
                  <a16:creationId xmlns:a16="http://schemas.microsoft.com/office/drawing/2014/main" id="{8F67B3FA-3B1A-4C4E-9C52-ABE65B4816E7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1688952" y="2756163"/>
            <a:ext xmlns:a="http://schemas.openxmlformats.org/drawingml/2006/main" cx="366480" cy="13680"/>
          </cdr14:xfrm>
        </cdr14:contentPart>
      </mc:Choice>
      <mc:Fallback xmlns="">
        <cdr:pic>
          <cdr:nvPicPr>
            <cdr:cNvPr id="12" name="Ink 11">
              <a:extLst xmlns:a="http://schemas.openxmlformats.org/drawingml/2006/main">
                <a:ext uri="{FF2B5EF4-FFF2-40B4-BE49-F238E27FC236}">
                  <a16:creationId xmlns:a16="http://schemas.microsoft.com/office/drawing/2014/main" id="{8F67B3FA-3B1A-4C4E-9C52-ABE65B4816E7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22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1688952" y="2756163"/>
              <a:ext cx="366480" cy="1368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0.06673</cdr:x>
      <cdr:y>0.47648</cdr:y>
    </cdr:from>
    <cdr:to>
      <cdr:x>0.23999</cdr:x>
      <cdr:y>0.48639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23">
          <cdr14:nvContentPartPr>
            <cdr14:cNvPr id="13" name="Ink 12">
              <a:extLst xmlns:a="http://schemas.openxmlformats.org/drawingml/2006/main">
                <a:ext uri="{FF2B5EF4-FFF2-40B4-BE49-F238E27FC236}">
                  <a16:creationId xmlns:a16="http://schemas.microsoft.com/office/drawing/2014/main" id="{021A65F8-5268-4786-B8C0-714C682D8052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577632" y="2994123"/>
            <a:ext xmlns:a="http://schemas.openxmlformats.org/drawingml/2006/main" cx="1499760" cy="62280"/>
          </cdr14:xfrm>
        </cdr14:contentPart>
      </mc:Choice>
      <mc:Fallback xmlns="">
        <cdr:pic>
          <cdr:nvPicPr>
            <cdr:cNvPr id="13" name="Ink 12">
              <a:extLst xmlns:a="http://schemas.openxmlformats.org/drawingml/2006/main">
                <a:ext uri="{FF2B5EF4-FFF2-40B4-BE49-F238E27FC236}">
                  <a16:creationId xmlns:a16="http://schemas.microsoft.com/office/drawing/2014/main" id="{021A65F8-5268-4786-B8C0-714C682D8052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24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577632" y="2994123"/>
              <a:ext cx="1499760" cy="6228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0.34641</cdr:x>
      <cdr:y>0.31859</cdr:y>
    </cdr:from>
    <cdr:to>
      <cdr:x>0.47533</cdr:x>
      <cdr:y>0.32987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25">
          <cdr14:nvContentPartPr>
            <cdr14:cNvPr id="14" name="Ink 13">
              <a:extLst xmlns:a="http://schemas.openxmlformats.org/drawingml/2006/main">
                <a:ext uri="{FF2B5EF4-FFF2-40B4-BE49-F238E27FC236}">
                  <a16:creationId xmlns:a16="http://schemas.microsoft.com/office/drawing/2014/main" id="{B1143A79-1686-4BC1-A365-87FFDE78F8DA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2998632" y="2001963"/>
            <a:ext xmlns:a="http://schemas.openxmlformats.org/drawingml/2006/main" cx="1116000" cy="70920"/>
          </cdr14:xfrm>
        </cdr14:contentPart>
      </mc:Choice>
      <mc:Fallback xmlns="">
        <cdr:pic>
          <cdr:nvPicPr>
            <cdr:cNvPr id="14" name="Ink 13">
              <a:extLst xmlns:a="http://schemas.openxmlformats.org/drawingml/2006/main">
                <a:ext uri="{FF2B5EF4-FFF2-40B4-BE49-F238E27FC236}">
                  <a16:creationId xmlns:a16="http://schemas.microsoft.com/office/drawing/2014/main" id="{B1143A79-1686-4BC1-A365-87FFDE78F8DA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26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2998632" y="2001963"/>
              <a:ext cx="1116000" cy="7092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0.49006</cdr:x>
      <cdr:y>0.41403</cdr:y>
    </cdr:from>
    <cdr:to>
      <cdr:x>0.53747</cdr:x>
      <cdr:y>0.41552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27">
          <cdr14:nvContentPartPr>
            <cdr14:cNvPr id="15" name="Ink 14">
              <a:extLst xmlns:a="http://schemas.openxmlformats.org/drawingml/2006/main">
                <a:ext uri="{FF2B5EF4-FFF2-40B4-BE49-F238E27FC236}">
                  <a16:creationId xmlns:a16="http://schemas.microsoft.com/office/drawing/2014/main" id="{EFE6016B-E065-4D2B-8F1C-8BEFE5E32C21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4242072" y="2601723"/>
            <a:ext xmlns:a="http://schemas.openxmlformats.org/drawingml/2006/main" cx="410400" cy="9360"/>
          </cdr14:xfrm>
        </cdr14:contentPart>
      </mc:Choice>
      <mc:Fallback xmlns="">
        <cdr:pic>
          <cdr:nvPicPr>
            <cdr:cNvPr id="15" name="Ink 14">
              <a:extLst xmlns:a="http://schemas.openxmlformats.org/drawingml/2006/main">
                <a:ext uri="{FF2B5EF4-FFF2-40B4-BE49-F238E27FC236}">
                  <a16:creationId xmlns:a16="http://schemas.microsoft.com/office/drawing/2014/main" id="{EFE6016B-E065-4D2B-8F1C-8BEFE5E32C21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28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4242072" y="2601723"/>
              <a:ext cx="410400" cy="936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  <cdr:relSizeAnchor xmlns:cdr="http://schemas.openxmlformats.org/drawingml/2006/chartDrawing">
    <cdr:from>
      <cdr:x>0.87978</cdr:x>
      <cdr:y>0.17473</cdr:y>
    </cdr:from>
    <cdr:to>
      <cdr:x>0.99648</cdr:x>
      <cdr:y>0.17972</cdr:y>
    </cdr:to>
    <mc:AlternateContent xmlns:mc="http://schemas.openxmlformats.org/markup-compatibility/2006" xmlns:cdr14="http://schemas.microsoft.com/office/drawing/2010/chartDrawing">
      <mc:Choice Requires="cdr14">
        <cdr14:contentPart xmlns:r="http://schemas.openxmlformats.org/officeDocument/2006/relationships" r:id="rId29">
          <cdr14:nvContentPartPr>
            <cdr14:cNvPr id="16" name="Ink 15">
              <a:extLst xmlns:a="http://schemas.openxmlformats.org/drawingml/2006/main">
                <a:ext uri="{FF2B5EF4-FFF2-40B4-BE49-F238E27FC236}">
                  <a16:creationId xmlns:a16="http://schemas.microsoft.com/office/drawing/2014/main" id="{4391B83F-1C1C-43F3-A3B4-6FBCADFF8091}"/>
                </a:ext>
              </a:extLst>
            </cdr14:cNvPr>
            <cdr14:cNvContentPartPr/>
          </cdr14:nvContentPartPr>
          <cdr14:nvPr macro=""/>
          <cdr14:xfrm>
            <a:off xmlns:a="http://schemas.openxmlformats.org/drawingml/2006/main" x="7615632" y="1098003"/>
            <a:ext xmlns:a="http://schemas.openxmlformats.org/drawingml/2006/main" cx="1010160" cy="31320"/>
          </cdr14:xfrm>
        </cdr14:contentPart>
      </mc:Choice>
      <mc:Fallback xmlns="">
        <cdr:pic>
          <cdr:nvPicPr>
            <cdr:cNvPr id="16" name="Ink 15">
              <a:extLst xmlns:a="http://schemas.openxmlformats.org/drawingml/2006/main">
                <a:ext uri="{FF2B5EF4-FFF2-40B4-BE49-F238E27FC236}">
                  <a16:creationId xmlns:a16="http://schemas.microsoft.com/office/drawing/2014/main" id="{4391B83F-1C1C-43F3-A3B4-6FBCADFF8091}"/>
                </a:ext>
              </a:extLst>
            </cdr:cNvPr>
            <cdr:cNvPicPr/>
          </cdr:nvPicPr>
          <cdr:blipFill>
            <a:blip xmlns:a="http://schemas.openxmlformats.org/drawingml/2006/main" xmlns:r="http://schemas.openxmlformats.org/officeDocument/2006/relationships" r:embed="rId30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7615632" y="1098003"/>
              <a:ext cx="1010160" cy="31320"/>
            </a:xfrm>
            <a:prstGeom xmlns:a="http://schemas.openxmlformats.org/drawingml/2006/main" prst="rect">
              <a:avLst/>
            </a:prstGeom>
          </cdr:spPr>
        </cdr:pic>
      </mc:Fallback>
    </mc:AlternateContent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237935</xdr:colOff>
      <xdr:row>41</xdr:row>
      <xdr:rowOff>175895</xdr:rowOff>
    </xdr:from>
    <xdr:to>
      <xdr:col>4</xdr:col>
      <xdr:colOff>127</xdr:colOff>
      <xdr:row>41</xdr:row>
      <xdr:rowOff>175895</xdr:rowOff>
    </xdr:to>
    <xdr:cxnSp macro="_xll.PtreeEvent_ObjectClick">
      <xdr:nvCxnSpPr>
        <xdr:cNvPr id="216" name="PTObj_DBranchHLine_1_3">
          <a:extLst>
            <a:ext uri="{FF2B5EF4-FFF2-40B4-BE49-F238E27FC236}">
              <a16:creationId xmlns:a16="http://schemas.microsoft.com/office/drawing/2014/main" id="{A21DBE4D-E618-4E4A-8D2F-4EE228D7DCB1}"/>
            </a:ext>
          </a:extLst>
        </xdr:cNvPr>
        <xdr:cNvCxnSpPr/>
      </xdr:nvCxnSpPr>
      <xdr:spPr>
        <a:xfrm>
          <a:off x="4038410" y="6329045"/>
          <a:ext cx="128619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85535</xdr:colOff>
      <xdr:row>33</xdr:row>
      <xdr:rowOff>170816</xdr:rowOff>
    </xdr:from>
    <xdr:to>
      <xdr:col>3</xdr:col>
      <xdr:colOff>237935</xdr:colOff>
      <xdr:row>41</xdr:row>
      <xdr:rowOff>175895</xdr:rowOff>
    </xdr:to>
    <xdr:cxnSp macro="_xll.PtreeEvent_ObjectClick">
      <xdr:nvCxnSpPr>
        <xdr:cNvPr id="215" name="PTObj_DBranchDLine_1_3">
          <a:extLst>
            <a:ext uri="{FF2B5EF4-FFF2-40B4-BE49-F238E27FC236}">
              <a16:creationId xmlns:a16="http://schemas.microsoft.com/office/drawing/2014/main" id="{7690032C-A084-44F1-8595-A1663A766794}"/>
            </a:ext>
          </a:extLst>
        </xdr:cNvPr>
        <xdr:cNvCxnSpPr/>
      </xdr:nvCxnSpPr>
      <xdr:spPr>
        <a:xfrm>
          <a:off x="3886010" y="4876166"/>
          <a:ext cx="152400" cy="145287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237935</xdr:colOff>
      <xdr:row>25</xdr:row>
      <xdr:rowOff>175895</xdr:rowOff>
    </xdr:from>
    <xdr:to>
      <xdr:col>4</xdr:col>
      <xdr:colOff>127</xdr:colOff>
      <xdr:row>25</xdr:row>
      <xdr:rowOff>175895</xdr:rowOff>
    </xdr:to>
    <xdr:cxnSp macro="_xll.PtreeEvent_ObjectClick">
      <xdr:nvCxnSpPr>
        <xdr:cNvPr id="213" name="PTObj_DBranchHLine_1_2">
          <a:extLst>
            <a:ext uri="{FF2B5EF4-FFF2-40B4-BE49-F238E27FC236}">
              <a16:creationId xmlns:a16="http://schemas.microsoft.com/office/drawing/2014/main" id="{0883F430-1651-44D1-89FD-43B30691BF54}"/>
            </a:ext>
          </a:extLst>
        </xdr:cNvPr>
        <xdr:cNvCxnSpPr/>
      </xdr:nvCxnSpPr>
      <xdr:spPr>
        <a:xfrm>
          <a:off x="4038410" y="3433445"/>
          <a:ext cx="128619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85535</xdr:colOff>
      <xdr:row>25</xdr:row>
      <xdr:rowOff>175895</xdr:rowOff>
    </xdr:from>
    <xdr:to>
      <xdr:col>3</xdr:col>
      <xdr:colOff>237935</xdr:colOff>
      <xdr:row>33</xdr:row>
      <xdr:rowOff>170816</xdr:rowOff>
    </xdr:to>
    <xdr:cxnSp macro="_xll.PtreeEvent_ObjectClick">
      <xdr:nvCxnSpPr>
        <xdr:cNvPr id="212" name="PTObj_DBranchDLine_1_2">
          <a:extLst>
            <a:ext uri="{FF2B5EF4-FFF2-40B4-BE49-F238E27FC236}">
              <a16:creationId xmlns:a16="http://schemas.microsoft.com/office/drawing/2014/main" id="{70DA6951-85D1-4EA8-A234-FB6C06CAAFC2}"/>
            </a:ext>
          </a:extLst>
        </xdr:cNvPr>
        <xdr:cNvCxnSpPr/>
      </xdr:nvCxnSpPr>
      <xdr:spPr>
        <a:xfrm flipV="1">
          <a:off x="3886010" y="3433445"/>
          <a:ext cx="152400" cy="144272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177800</xdr:colOff>
      <xdr:row>33</xdr:row>
      <xdr:rowOff>175895</xdr:rowOff>
    </xdr:from>
    <xdr:to>
      <xdr:col>3</xdr:col>
      <xdr:colOff>127</xdr:colOff>
      <xdr:row>33</xdr:row>
      <xdr:rowOff>175895</xdr:rowOff>
    </xdr:to>
    <xdr:cxnSp macro="_xll.PtreeEvent_ObjectClick">
      <xdr:nvCxnSpPr>
        <xdr:cNvPr id="210" name="PTObj_DBranchHLine_1_1">
          <a:extLst>
            <a:ext uri="{FF2B5EF4-FFF2-40B4-BE49-F238E27FC236}">
              <a16:creationId xmlns:a16="http://schemas.microsoft.com/office/drawing/2014/main" id="{77C56E0F-33E0-4BCC-924C-A95DE7B67280}"/>
            </a:ext>
          </a:extLst>
        </xdr:cNvPr>
        <xdr:cNvCxnSpPr/>
      </xdr:nvCxnSpPr>
      <xdr:spPr>
        <a:xfrm>
          <a:off x="1473200" y="4881245"/>
          <a:ext cx="232740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47</xdr:row>
      <xdr:rowOff>175895</xdr:rowOff>
    </xdr:from>
    <xdr:to>
      <xdr:col>6</xdr:col>
      <xdr:colOff>127</xdr:colOff>
      <xdr:row>47</xdr:row>
      <xdr:rowOff>175895</xdr:rowOff>
    </xdr:to>
    <xdr:cxnSp macro="_xll.PtreeEvent_ObjectClick">
      <xdr:nvCxnSpPr>
        <xdr:cNvPr id="189" name="PTObj_DBranchHLine_1_15">
          <a:extLst>
            <a:ext uri="{FF2B5EF4-FFF2-40B4-BE49-F238E27FC236}">
              <a16:creationId xmlns:a16="http://schemas.microsoft.com/office/drawing/2014/main" id="{ADAB54A4-A156-4063-A68C-930E7B8E6F9A}"/>
            </a:ext>
          </a:extLst>
        </xdr:cNvPr>
        <xdr:cNvCxnSpPr/>
      </xdr:nvCxnSpPr>
      <xdr:spPr>
        <a:xfrm>
          <a:off x="7067359" y="79578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45</xdr:row>
      <xdr:rowOff>170814</xdr:rowOff>
    </xdr:from>
    <xdr:to>
      <xdr:col>5</xdr:col>
      <xdr:colOff>237934</xdr:colOff>
      <xdr:row>47</xdr:row>
      <xdr:rowOff>175895</xdr:rowOff>
    </xdr:to>
    <xdr:cxnSp macro="_xll.PtreeEvent_ObjectClick">
      <xdr:nvCxnSpPr>
        <xdr:cNvPr id="188" name="PTObj_DBranchDLine_1_15">
          <a:extLst>
            <a:ext uri="{FF2B5EF4-FFF2-40B4-BE49-F238E27FC236}">
              <a16:creationId xmlns:a16="http://schemas.microsoft.com/office/drawing/2014/main" id="{D6A27D53-E6F4-4B72-9D72-402E66BC18F7}"/>
            </a:ext>
          </a:extLst>
        </xdr:cNvPr>
        <xdr:cNvCxnSpPr/>
      </xdr:nvCxnSpPr>
      <xdr:spPr>
        <a:xfrm>
          <a:off x="6914959" y="7590789"/>
          <a:ext cx="152400" cy="36703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43</xdr:row>
      <xdr:rowOff>175895</xdr:rowOff>
    </xdr:from>
    <xdr:to>
      <xdr:col>6</xdr:col>
      <xdr:colOff>127</xdr:colOff>
      <xdr:row>43</xdr:row>
      <xdr:rowOff>175895</xdr:rowOff>
    </xdr:to>
    <xdr:cxnSp macro="_xll.PtreeEvent_ObjectClick">
      <xdr:nvCxnSpPr>
        <xdr:cNvPr id="185" name="PTObj_DBranchHLine_1_14">
          <a:extLst>
            <a:ext uri="{FF2B5EF4-FFF2-40B4-BE49-F238E27FC236}">
              <a16:creationId xmlns:a16="http://schemas.microsoft.com/office/drawing/2014/main" id="{B676F3BD-9294-421F-8184-28B233D95630}"/>
            </a:ext>
          </a:extLst>
        </xdr:cNvPr>
        <xdr:cNvCxnSpPr/>
      </xdr:nvCxnSpPr>
      <xdr:spPr>
        <a:xfrm>
          <a:off x="7067359" y="72339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43</xdr:row>
      <xdr:rowOff>175895</xdr:rowOff>
    </xdr:from>
    <xdr:to>
      <xdr:col>5</xdr:col>
      <xdr:colOff>237934</xdr:colOff>
      <xdr:row>45</xdr:row>
      <xdr:rowOff>170814</xdr:rowOff>
    </xdr:to>
    <xdr:cxnSp macro="_xll.PtreeEvent_ObjectClick">
      <xdr:nvCxnSpPr>
        <xdr:cNvPr id="184" name="PTObj_DBranchDLine_1_14">
          <a:extLst>
            <a:ext uri="{FF2B5EF4-FFF2-40B4-BE49-F238E27FC236}">
              <a16:creationId xmlns:a16="http://schemas.microsoft.com/office/drawing/2014/main" id="{AB24D510-147F-4F81-B375-F2F3C2A577B8}"/>
            </a:ext>
          </a:extLst>
        </xdr:cNvPr>
        <xdr:cNvCxnSpPr/>
      </xdr:nvCxnSpPr>
      <xdr:spPr>
        <a:xfrm flipV="1">
          <a:off x="6914959" y="7233920"/>
          <a:ext cx="152400" cy="35686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237935</xdr:colOff>
      <xdr:row>45</xdr:row>
      <xdr:rowOff>175895</xdr:rowOff>
    </xdr:from>
    <xdr:to>
      <xdr:col>5</xdr:col>
      <xdr:colOff>127</xdr:colOff>
      <xdr:row>45</xdr:row>
      <xdr:rowOff>175895</xdr:rowOff>
    </xdr:to>
    <xdr:cxnSp macro="_xll.PtreeEvent_ObjectClick">
      <xdr:nvCxnSpPr>
        <xdr:cNvPr id="181" name="PTObj_DBranchHLine_1_13">
          <a:extLst>
            <a:ext uri="{FF2B5EF4-FFF2-40B4-BE49-F238E27FC236}">
              <a16:creationId xmlns:a16="http://schemas.microsoft.com/office/drawing/2014/main" id="{1950E968-A7CF-46A8-A735-97D12A425D92}"/>
            </a:ext>
          </a:extLst>
        </xdr:cNvPr>
        <xdr:cNvCxnSpPr/>
      </xdr:nvCxnSpPr>
      <xdr:spPr>
        <a:xfrm>
          <a:off x="5543360" y="7595870"/>
          <a:ext cx="128619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85535</xdr:colOff>
      <xdr:row>41</xdr:row>
      <xdr:rowOff>170814</xdr:rowOff>
    </xdr:from>
    <xdr:to>
      <xdr:col>4</xdr:col>
      <xdr:colOff>237935</xdr:colOff>
      <xdr:row>45</xdr:row>
      <xdr:rowOff>175895</xdr:rowOff>
    </xdr:to>
    <xdr:cxnSp macro="_xll.PtreeEvent_ObjectClick">
      <xdr:nvCxnSpPr>
        <xdr:cNvPr id="180" name="PTObj_DBranchDLine_1_13">
          <a:extLst>
            <a:ext uri="{FF2B5EF4-FFF2-40B4-BE49-F238E27FC236}">
              <a16:creationId xmlns:a16="http://schemas.microsoft.com/office/drawing/2014/main" id="{A03B7022-DE78-448A-88B3-DFC8F7B0E8F5}"/>
            </a:ext>
          </a:extLst>
        </xdr:cNvPr>
        <xdr:cNvCxnSpPr/>
      </xdr:nvCxnSpPr>
      <xdr:spPr>
        <a:xfrm>
          <a:off x="5390960" y="6866889"/>
          <a:ext cx="152400" cy="72898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39</xdr:row>
      <xdr:rowOff>175895</xdr:rowOff>
    </xdr:from>
    <xdr:to>
      <xdr:col>6</xdr:col>
      <xdr:colOff>127</xdr:colOff>
      <xdr:row>39</xdr:row>
      <xdr:rowOff>175895</xdr:rowOff>
    </xdr:to>
    <xdr:cxnSp macro="_xll.PtreeEvent_ObjectClick">
      <xdr:nvCxnSpPr>
        <xdr:cNvPr id="177" name="PTObj_DBranchHLine_1_12">
          <a:extLst>
            <a:ext uri="{FF2B5EF4-FFF2-40B4-BE49-F238E27FC236}">
              <a16:creationId xmlns:a16="http://schemas.microsoft.com/office/drawing/2014/main" id="{0F6F6D18-A820-4BAC-A64D-0BF975E27449}"/>
            </a:ext>
          </a:extLst>
        </xdr:cNvPr>
        <xdr:cNvCxnSpPr/>
      </xdr:nvCxnSpPr>
      <xdr:spPr>
        <a:xfrm>
          <a:off x="7067359" y="65100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37</xdr:row>
      <xdr:rowOff>170816</xdr:rowOff>
    </xdr:from>
    <xdr:to>
      <xdr:col>5</xdr:col>
      <xdr:colOff>237934</xdr:colOff>
      <xdr:row>39</xdr:row>
      <xdr:rowOff>175895</xdr:rowOff>
    </xdr:to>
    <xdr:cxnSp macro="_xll.PtreeEvent_ObjectClick">
      <xdr:nvCxnSpPr>
        <xdr:cNvPr id="176" name="PTObj_DBranchDLine_1_12">
          <a:extLst>
            <a:ext uri="{FF2B5EF4-FFF2-40B4-BE49-F238E27FC236}">
              <a16:creationId xmlns:a16="http://schemas.microsoft.com/office/drawing/2014/main" id="{9F902BB5-568E-47A4-9ECB-60ED567E1933}"/>
            </a:ext>
          </a:extLst>
        </xdr:cNvPr>
        <xdr:cNvCxnSpPr/>
      </xdr:nvCxnSpPr>
      <xdr:spPr>
        <a:xfrm>
          <a:off x="6914959" y="6142991"/>
          <a:ext cx="152400" cy="36702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35</xdr:row>
      <xdr:rowOff>175895</xdr:rowOff>
    </xdr:from>
    <xdr:to>
      <xdr:col>6</xdr:col>
      <xdr:colOff>127</xdr:colOff>
      <xdr:row>35</xdr:row>
      <xdr:rowOff>175895</xdr:rowOff>
    </xdr:to>
    <xdr:cxnSp macro="_xll.PtreeEvent_ObjectClick">
      <xdr:nvCxnSpPr>
        <xdr:cNvPr id="173" name="PTObj_DBranchHLine_1_7">
          <a:extLst>
            <a:ext uri="{FF2B5EF4-FFF2-40B4-BE49-F238E27FC236}">
              <a16:creationId xmlns:a16="http://schemas.microsoft.com/office/drawing/2014/main" id="{BF2F8760-F988-4FFD-B85A-ABF76CE82A02}"/>
            </a:ext>
          </a:extLst>
        </xdr:cNvPr>
        <xdr:cNvCxnSpPr/>
      </xdr:nvCxnSpPr>
      <xdr:spPr>
        <a:xfrm>
          <a:off x="7067359" y="57861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35</xdr:row>
      <xdr:rowOff>175895</xdr:rowOff>
    </xdr:from>
    <xdr:to>
      <xdr:col>5</xdr:col>
      <xdr:colOff>237934</xdr:colOff>
      <xdr:row>37</xdr:row>
      <xdr:rowOff>170816</xdr:rowOff>
    </xdr:to>
    <xdr:cxnSp macro="_xll.PtreeEvent_ObjectClick">
      <xdr:nvCxnSpPr>
        <xdr:cNvPr id="172" name="PTObj_DBranchDLine_1_7">
          <a:extLst>
            <a:ext uri="{FF2B5EF4-FFF2-40B4-BE49-F238E27FC236}">
              <a16:creationId xmlns:a16="http://schemas.microsoft.com/office/drawing/2014/main" id="{1FCE12C9-8627-46EB-BB36-B74A2E02BFAD}"/>
            </a:ext>
          </a:extLst>
        </xdr:cNvPr>
        <xdr:cNvCxnSpPr/>
      </xdr:nvCxnSpPr>
      <xdr:spPr>
        <a:xfrm flipV="1">
          <a:off x="6914959" y="5786120"/>
          <a:ext cx="152400" cy="35687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237935</xdr:colOff>
      <xdr:row>37</xdr:row>
      <xdr:rowOff>175895</xdr:rowOff>
    </xdr:from>
    <xdr:to>
      <xdr:col>5</xdr:col>
      <xdr:colOff>127</xdr:colOff>
      <xdr:row>37</xdr:row>
      <xdr:rowOff>175895</xdr:rowOff>
    </xdr:to>
    <xdr:cxnSp macro="_xll.PtreeEvent_ObjectClick">
      <xdr:nvCxnSpPr>
        <xdr:cNvPr id="169" name="PTObj_DBranchHLine_1_6">
          <a:extLst>
            <a:ext uri="{FF2B5EF4-FFF2-40B4-BE49-F238E27FC236}">
              <a16:creationId xmlns:a16="http://schemas.microsoft.com/office/drawing/2014/main" id="{8F0AE55A-2089-474C-B4AA-5566C1B4E204}"/>
            </a:ext>
          </a:extLst>
        </xdr:cNvPr>
        <xdr:cNvCxnSpPr/>
      </xdr:nvCxnSpPr>
      <xdr:spPr>
        <a:xfrm>
          <a:off x="5543360" y="6148070"/>
          <a:ext cx="128619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85535</xdr:colOff>
      <xdr:row>37</xdr:row>
      <xdr:rowOff>175895</xdr:rowOff>
    </xdr:from>
    <xdr:to>
      <xdr:col>4</xdr:col>
      <xdr:colOff>237935</xdr:colOff>
      <xdr:row>41</xdr:row>
      <xdr:rowOff>170814</xdr:rowOff>
    </xdr:to>
    <xdr:cxnSp macro="_xll.PtreeEvent_ObjectClick">
      <xdr:nvCxnSpPr>
        <xdr:cNvPr id="168" name="PTObj_DBranchDLine_1_6">
          <a:extLst>
            <a:ext uri="{FF2B5EF4-FFF2-40B4-BE49-F238E27FC236}">
              <a16:creationId xmlns:a16="http://schemas.microsoft.com/office/drawing/2014/main" id="{13B51249-3997-419C-B936-F56306C112C6}"/>
            </a:ext>
          </a:extLst>
        </xdr:cNvPr>
        <xdr:cNvCxnSpPr/>
      </xdr:nvCxnSpPr>
      <xdr:spPr>
        <a:xfrm flipV="1">
          <a:off x="5390960" y="6148070"/>
          <a:ext cx="152400" cy="71881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31</xdr:row>
      <xdr:rowOff>175895</xdr:rowOff>
    </xdr:from>
    <xdr:to>
      <xdr:col>6</xdr:col>
      <xdr:colOff>127</xdr:colOff>
      <xdr:row>31</xdr:row>
      <xdr:rowOff>175895</xdr:rowOff>
    </xdr:to>
    <xdr:cxnSp macro="_xll.PtreeEvent_ObjectClick">
      <xdr:nvCxnSpPr>
        <xdr:cNvPr id="157" name="PTObj_DBranchHLine_1_11">
          <a:extLst>
            <a:ext uri="{FF2B5EF4-FFF2-40B4-BE49-F238E27FC236}">
              <a16:creationId xmlns:a16="http://schemas.microsoft.com/office/drawing/2014/main" id="{E179DA04-6E56-4899-8B56-C5FFC56FF233}"/>
            </a:ext>
          </a:extLst>
        </xdr:cNvPr>
        <xdr:cNvCxnSpPr/>
      </xdr:nvCxnSpPr>
      <xdr:spPr>
        <a:xfrm>
          <a:off x="7067359" y="50622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29</xdr:row>
      <xdr:rowOff>170816</xdr:rowOff>
    </xdr:from>
    <xdr:to>
      <xdr:col>5</xdr:col>
      <xdr:colOff>237934</xdr:colOff>
      <xdr:row>31</xdr:row>
      <xdr:rowOff>175895</xdr:rowOff>
    </xdr:to>
    <xdr:cxnSp macro="_xll.PtreeEvent_ObjectClick">
      <xdr:nvCxnSpPr>
        <xdr:cNvPr id="156" name="PTObj_DBranchDLine_1_11">
          <a:extLst>
            <a:ext uri="{FF2B5EF4-FFF2-40B4-BE49-F238E27FC236}">
              <a16:creationId xmlns:a16="http://schemas.microsoft.com/office/drawing/2014/main" id="{7926BC70-8AA9-4AFA-AD10-0F6BC382A692}"/>
            </a:ext>
          </a:extLst>
        </xdr:cNvPr>
        <xdr:cNvCxnSpPr/>
      </xdr:nvCxnSpPr>
      <xdr:spPr>
        <a:xfrm>
          <a:off x="6914959" y="4695191"/>
          <a:ext cx="152400" cy="36702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27</xdr:row>
      <xdr:rowOff>175895</xdr:rowOff>
    </xdr:from>
    <xdr:to>
      <xdr:col>6</xdr:col>
      <xdr:colOff>127</xdr:colOff>
      <xdr:row>27</xdr:row>
      <xdr:rowOff>175895</xdr:rowOff>
    </xdr:to>
    <xdr:cxnSp macro="_xll.PtreeEvent_ObjectClick">
      <xdr:nvCxnSpPr>
        <xdr:cNvPr id="153" name="PTObj_DBranchHLine_1_10">
          <a:extLst>
            <a:ext uri="{FF2B5EF4-FFF2-40B4-BE49-F238E27FC236}">
              <a16:creationId xmlns:a16="http://schemas.microsoft.com/office/drawing/2014/main" id="{E860FFEB-9E5E-44FC-8ED0-187D7A947F2C}"/>
            </a:ext>
          </a:extLst>
        </xdr:cNvPr>
        <xdr:cNvCxnSpPr/>
      </xdr:nvCxnSpPr>
      <xdr:spPr>
        <a:xfrm>
          <a:off x="7067359" y="43383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27</xdr:row>
      <xdr:rowOff>175895</xdr:rowOff>
    </xdr:from>
    <xdr:to>
      <xdr:col>5</xdr:col>
      <xdr:colOff>237934</xdr:colOff>
      <xdr:row>29</xdr:row>
      <xdr:rowOff>170816</xdr:rowOff>
    </xdr:to>
    <xdr:cxnSp macro="_xll.PtreeEvent_ObjectClick">
      <xdr:nvCxnSpPr>
        <xdr:cNvPr id="152" name="PTObj_DBranchDLine_1_10">
          <a:extLst>
            <a:ext uri="{FF2B5EF4-FFF2-40B4-BE49-F238E27FC236}">
              <a16:creationId xmlns:a16="http://schemas.microsoft.com/office/drawing/2014/main" id="{5AB80BCF-9FAD-4F6E-B3EE-DC0C8CD45054}"/>
            </a:ext>
          </a:extLst>
        </xdr:cNvPr>
        <xdr:cNvCxnSpPr/>
      </xdr:nvCxnSpPr>
      <xdr:spPr>
        <a:xfrm flipV="1">
          <a:off x="6914959" y="4338320"/>
          <a:ext cx="152400" cy="35687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237935</xdr:colOff>
      <xdr:row>29</xdr:row>
      <xdr:rowOff>175895</xdr:rowOff>
    </xdr:from>
    <xdr:to>
      <xdr:col>5</xdr:col>
      <xdr:colOff>127</xdr:colOff>
      <xdr:row>29</xdr:row>
      <xdr:rowOff>175895</xdr:rowOff>
    </xdr:to>
    <xdr:cxnSp macro="_xll.PtreeEvent_ObjectClick">
      <xdr:nvCxnSpPr>
        <xdr:cNvPr id="149" name="PTObj_DBranchHLine_1_5">
          <a:extLst>
            <a:ext uri="{FF2B5EF4-FFF2-40B4-BE49-F238E27FC236}">
              <a16:creationId xmlns:a16="http://schemas.microsoft.com/office/drawing/2014/main" id="{940A656A-7601-47BE-9AE2-A81CBFE7A773}"/>
            </a:ext>
          </a:extLst>
        </xdr:cNvPr>
        <xdr:cNvCxnSpPr/>
      </xdr:nvCxnSpPr>
      <xdr:spPr>
        <a:xfrm>
          <a:off x="5543360" y="4700270"/>
          <a:ext cx="128619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85535</xdr:colOff>
      <xdr:row>25</xdr:row>
      <xdr:rowOff>170816</xdr:rowOff>
    </xdr:from>
    <xdr:to>
      <xdr:col>4</xdr:col>
      <xdr:colOff>237935</xdr:colOff>
      <xdr:row>29</xdr:row>
      <xdr:rowOff>175895</xdr:rowOff>
    </xdr:to>
    <xdr:cxnSp macro="_xll.PtreeEvent_ObjectClick">
      <xdr:nvCxnSpPr>
        <xdr:cNvPr id="148" name="PTObj_DBranchDLine_1_5">
          <a:extLst>
            <a:ext uri="{FF2B5EF4-FFF2-40B4-BE49-F238E27FC236}">
              <a16:creationId xmlns:a16="http://schemas.microsoft.com/office/drawing/2014/main" id="{7311E7C6-11C0-46FD-8427-D616CD36578E}"/>
            </a:ext>
          </a:extLst>
        </xdr:cNvPr>
        <xdr:cNvCxnSpPr/>
      </xdr:nvCxnSpPr>
      <xdr:spPr>
        <a:xfrm>
          <a:off x="5390960" y="3971291"/>
          <a:ext cx="152400" cy="72897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237935</xdr:colOff>
      <xdr:row>21</xdr:row>
      <xdr:rowOff>175895</xdr:rowOff>
    </xdr:from>
    <xdr:to>
      <xdr:col>5</xdr:col>
      <xdr:colOff>127</xdr:colOff>
      <xdr:row>21</xdr:row>
      <xdr:rowOff>175895</xdr:rowOff>
    </xdr:to>
    <xdr:cxnSp macro="_xll.PtreeEvent_ObjectClick">
      <xdr:nvCxnSpPr>
        <xdr:cNvPr id="138" name="PTObj_DBranchHLine_1_4">
          <a:extLst>
            <a:ext uri="{FF2B5EF4-FFF2-40B4-BE49-F238E27FC236}">
              <a16:creationId xmlns:a16="http://schemas.microsoft.com/office/drawing/2014/main" id="{1FB25E99-6970-427A-9C4B-F31D7C496DDC}"/>
            </a:ext>
          </a:extLst>
        </xdr:cNvPr>
        <xdr:cNvCxnSpPr/>
      </xdr:nvCxnSpPr>
      <xdr:spPr>
        <a:xfrm>
          <a:off x="5543360" y="3252470"/>
          <a:ext cx="1286192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85535</xdr:colOff>
      <xdr:row>21</xdr:row>
      <xdr:rowOff>175895</xdr:rowOff>
    </xdr:from>
    <xdr:to>
      <xdr:col>4</xdr:col>
      <xdr:colOff>237935</xdr:colOff>
      <xdr:row>25</xdr:row>
      <xdr:rowOff>170816</xdr:rowOff>
    </xdr:to>
    <xdr:cxnSp macro="_xll.PtreeEvent_ObjectClick">
      <xdr:nvCxnSpPr>
        <xdr:cNvPr id="137" name="PTObj_DBranchDLine_1_4">
          <a:extLst>
            <a:ext uri="{FF2B5EF4-FFF2-40B4-BE49-F238E27FC236}">
              <a16:creationId xmlns:a16="http://schemas.microsoft.com/office/drawing/2014/main" id="{D0F4BB2D-C9A7-4E6F-97AA-043B886A110C}"/>
            </a:ext>
          </a:extLst>
        </xdr:cNvPr>
        <xdr:cNvCxnSpPr/>
      </xdr:nvCxnSpPr>
      <xdr:spPr>
        <a:xfrm flipV="1">
          <a:off x="5390960" y="3252470"/>
          <a:ext cx="152400" cy="71882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23</xdr:row>
      <xdr:rowOff>175895</xdr:rowOff>
    </xdr:from>
    <xdr:to>
      <xdr:col>6</xdr:col>
      <xdr:colOff>127</xdr:colOff>
      <xdr:row>23</xdr:row>
      <xdr:rowOff>175895</xdr:rowOff>
    </xdr:to>
    <xdr:cxnSp macro="_xll.PtreeEvent_ObjectClick">
      <xdr:nvCxnSpPr>
        <xdr:cNvPr id="131" name="PTObj_DBranchHLine_1_9">
          <a:extLst>
            <a:ext uri="{FF2B5EF4-FFF2-40B4-BE49-F238E27FC236}">
              <a16:creationId xmlns:a16="http://schemas.microsoft.com/office/drawing/2014/main" id="{0C51307E-0734-40AC-8734-A44108EF812D}"/>
            </a:ext>
          </a:extLst>
        </xdr:cNvPr>
        <xdr:cNvCxnSpPr/>
      </xdr:nvCxnSpPr>
      <xdr:spPr>
        <a:xfrm>
          <a:off x="7067359" y="36144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21</xdr:row>
      <xdr:rowOff>170816</xdr:rowOff>
    </xdr:from>
    <xdr:to>
      <xdr:col>5</xdr:col>
      <xdr:colOff>237934</xdr:colOff>
      <xdr:row>23</xdr:row>
      <xdr:rowOff>175895</xdr:rowOff>
    </xdr:to>
    <xdr:cxnSp macro="_xll.PtreeEvent_ObjectClick">
      <xdr:nvCxnSpPr>
        <xdr:cNvPr id="130" name="PTObj_DBranchDLine_1_9">
          <a:extLst>
            <a:ext uri="{FF2B5EF4-FFF2-40B4-BE49-F238E27FC236}">
              <a16:creationId xmlns:a16="http://schemas.microsoft.com/office/drawing/2014/main" id="{A3C46626-2C61-4B8E-8EC0-E7A942C96EF8}"/>
            </a:ext>
          </a:extLst>
        </xdr:cNvPr>
        <xdr:cNvCxnSpPr/>
      </xdr:nvCxnSpPr>
      <xdr:spPr>
        <a:xfrm>
          <a:off x="6914959" y="3247391"/>
          <a:ext cx="152400" cy="367029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237934</xdr:colOff>
      <xdr:row>19</xdr:row>
      <xdr:rowOff>175895</xdr:rowOff>
    </xdr:from>
    <xdr:to>
      <xdr:col>6</xdr:col>
      <xdr:colOff>127</xdr:colOff>
      <xdr:row>19</xdr:row>
      <xdr:rowOff>175895</xdr:rowOff>
    </xdr:to>
    <xdr:cxnSp macro="_xll.PtreeEvent_ObjectClick">
      <xdr:nvCxnSpPr>
        <xdr:cNvPr id="128" name="PTObj_DBranchHLine_1_8">
          <a:extLst>
            <a:ext uri="{FF2B5EF4-FFF2-40B4-BE49-F238E27FC236}">
              <a16:creationId xmlns:a16="http://schemas.microsoft.com/office/drawing/2014/main" id="{819D4D3D-125E-426C-91E1-4E4EBE5C79A9}"/>
            </a:ext>
          </a:extLst>
        </xdr:cNvPr>
        <xdr:cNvCxnSpPr/>
      </xdr:nvCxnSpPr>
      <xdr:spPr>
        <a:xfrm>
          <a:off x="7067359" y="2890520"/>
          <a:ext cx="1286193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85534</xdr:colOff>
      <xdr:row>19</xdr:row>
      <xdr:rowOff>175895</xdr:rowOff>
    </xdr:from>
    <xdr:to>
      <xdr:col>5</xdr:col>
      <xdr:colOff>237934</xdr:colOff>
      <xdr:row>21</xdr:row>
      <xdr:rowOff>170816</xdr:rowOff>
    </xdr:to>
    <xdr:cxnSp macro="_xll.PtreeEvent_ObjectClick">
      <xdr:nvCxnSpPr>
        <xdr:cNvPr id="127" name="PTObj_DBranchDLine_1_8">
          <a:extLst>
            <a:ext uri="{FF2B5EF4-FFF2-40B4-BE49-F238E27FC236}">
              <a16:creationId xmlns:a16="http://schemas.microsoft.com/office/drawing/2014/main" id="{672DB0C0-558D-4F2B-8D4F-D8FFCCCD4680}"/>
            </a:ext>
          </a:extLst>
        </xdr:cNvPr>
        <xdr:cNvCxnSpPr/>
      </xdr:nvCxnSpPr>
      <xdr:spPr>
        <a:xfrm flipV="1">
          <a:off x="6914959" y="2890520"/>
          <a:ext cx="152400" cy="356871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127</xdr:colOff>
      <xdr:row>19</xdr:row>
      <xdr:rowOff>85408</xdr:rowOff>
    </xdr:from>
    <xdr:to>
      <xdr:col>6</xdr:col>
      <xdr:colOff>181102</xdr:colOff>
      <xdr:row>20</xdr:row>
      <xdr:rowOff>85408</xdr:rowOff>
    </xdr:to>
    <xdr:sp macro="_xll.PtreeEvent_ObjectClick" textlink="">
      <xdr:nvSpPr>
        <xdr:cNvPr id="47" name="PTObj_DNode_1_8">
          <a:extLst>
            <a:ext uri="{FF2B5EF4-FFF2-40B4-BE49-F238E27FC236}">
              <a16:creationId xmlns:a16="http://schemas.microsoft.com/office/drawing/2014/main" id="{CF407DDB-6802-4239-A0F6-78400263C5DA}"/>
            </a:ext>
          </a:extLst>
        </xdr:cNvPr>
        <xdr:cNvSpPr/>
      </xdr:nvSpPr>
      <xdr:spPr>
        <a:xfrm rot="-5400000">
          <a:off x="8015415" y="2800033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127</xdr:colOff>
      <xdr:row>23</xdr:row>
      <xdr:rowOff>85408</xdr:rowOff>
    </xdr:from>
    <xdr:to>
      <xdr:col>6</xdr:col>
      <xdr:colOff>181102</xdr:colOff>
      <xdr:row>24</xdr:row>
      <xdr:rowOff>85408</xdr:rowOff>
    </xdr:to>
    <xdr:sp macro="_xll.PtreeEvent_ObjectClick" textlink="">
      <xdr:nvSpPr>
        <xdr:cNvPr id="51" name="PTObj_DNode_1_9">
          <a:extLst>
            <a:ext uri="{FF2B5EF4-FFF2-40B4-BE49-F238E27FC236}">
              <a16:creationId xmlns:a16="http://schemas.microsoft.com/office/drawing/2014/main" id="{C71FC643-FEB8-47DE-8A6C-810CB48EAF87}"/>
            </a:ext>
          </a:extLst>
        </xdr:cNvPr>
        <xdr:cNvSpPr/>
      </xdr:nvSpPr>
      <xdr:spPr>
        <a:xfrm rot="-5400000">
          <a:off x="8210677" y="3523933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127</xdr:colOff>
      <xdr:row>21</xdr:row>
      <xdr:rowOff>85408</xdr:rowOff>
    </xdr:from>
    <xdr:to>
      <xdr:col>5</xdr:col>
      <xdr:colOff>181102</xdr:colOff>
      <xdr:row>22</xdr:row>
      <xdr:rowOff>85408</xdr:rowOff>
    </xdr:to>
    <xdr:sp macro="_xll.PtreeEvent_ObjectClick" textlink="">
      <xdr:nvSpPr>
        <xdr:cNvPr id="123" name="PTObj_DNode_1_4">
          <a:extLst>
            <a:ext uri="{FF2B5EF4-FFF2-40B4-BE49-F238E27FC236}">
              <a16:creationId xmlns:a16="http://schemas.microsoft.com/office/drawing/2014/main" id="{AD97E663-BC21-4A6C-9FC3-7B79B33B8A8B}"/>
            </a:ext>
          </a:extLst>
        </xdr:cNvPr>
        <xdr:cNvSpPr/>
      </xdr:nvSpPr>
      <xdr:spPr>
        <a:xfrm>
          <a:off x="6829552" y="3161983"/>
          <a:ext cx="180975" cy="180975"/>
        </a:xfrm>
        <a:prstGeom prst="ellipse">
          <a:avLst/>
        </a:prstGeom>
        <a:solidFill>
          <a:srgbClr val="800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19</xdr:row>
      <xdr:rowOff>85582</xdr:rowOff>
    </xdr:from>
    <xdr:ext cx="800668" cy="180627"/>
    <xdr:sp macro="_xll.PtreeEvent_ObjectClick" textlink="">
      <xdr:nvSpPr>
        <xdr:cNvPr id="129" name="PTObj_DBranchName_1_8">
          <a:extLst>
            <a:ext uri="{FF2B5EF4-FFF2-40B4-BE49-F238E27FC236}">
              <a16:creationId xmlns:a16="http://schemas.microsoft.com/office/drawing/2014/main" id="{8209F700-2A15-4C57-B32F-52920056C012}"/>
            </a:ext>
          </a:extLst>
        </xdr:cNvPr>
        <xdr:cNvSpPr txBox="1"/>
      </xdr:nvSpPr>
      <xdr:spPr>
        <a:xfrm>
          <a:off x="7124509" y="2257282"/>
          <a:ext cx="800668" cy="180627"/>
        </a:xfrm>
        <a:prstGeom prst="rect">
          <a:avLst/>
        </a:prstGeom>
        <a:solidFill>
          <a:schemeClr val="lt1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Up (True Positive)</a:t>
          </a:r>
        </a:p>
      </xdr:txBody>
    </xdr:sp>
    <xdr:clientData/>
  </xdr:oneCellAnchor>
  <xdr:oneCellAnchor>
    <xdr:from>
      <xdr:col>5</xdr:col>
      <xdr:colOff>276034</xdr:colOff>
      <xdr:row>23</xdr:row>
      <xdr:rowOff>85582</xdr:rowOff>
    </xdr:from>
    <xdr:ext cx="945580" cy="180627"/>
    <xdr:sp macro="_xll.PtreeEvent_ObjectClick" textlink="">
      <xdr:nvSpPr>
        <xdr:cNvPr id="132" name="PTObj_DBranchName_1_9">
          <a:extLst>
            <a:ext uri="{FF2B5EF4-FFF2-40B4-BE49-F238E27FC236}">
              <a16:creationId xmlns:a16="http://schemas.microsoft.com/office/drawing/2014/main" id="{A2733FD8-25A3-4952-9882-3FF2917217AD}"/>
            </a:ext>
          </a:extLst>
        </xdr:cNvPr>
        <xdr:cNvSpPr txBox="1"/>
      </xdr:nvSpPr>
      <xdr:spPr>
        <a:xfrm>
          <a:off x="7124509" y="2981182"/>
          <a:ext cx="945580" cy="180627"/>
        </a:xfrm>
        <a:prstGeom prst="rect">
          <a:avLst/>
        </a:prstGeom>
        <a:solidFill>
          <a:schemeClr val="lt1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Down (False Positive)</a:t>
          </a:r>
        </a:p>
      </xdr:txBody>
    </xdr:sp>
    <xdr:clientData/>
  </xdr:oneCellAnchor>
  <xdr:twoCellAnchor editAs="oneCell">
    <xdr:from>
      <xdr:col>4</xdr:col>
      <xdr:colOff>127</xdr:colOff>
      <xdr:row>25</xdr:row>
      <xdr:rowOff>85408</xdr:rowOff>
    </xdr:from>
    <xdr:to>
      <xdr:col>4</xdr:col>
      <xdr:colOff>181102</xdr:colOff>
      <xdr:row>26</xdr:row>
      <xdr:rowOff>85408</xdr:rowOff>
    </xdr:to>
    <xdr:sp macro="_xll.PtreeEvent_ObjectClick" textlink="">
      <xdr:nvSpPr>
        <xdr:cNvPr id="133" name="PTObj_DNode_1_2">
          <a:extLst>
            <a:ext uri="{FF2B5EF4-FFF2-40B4-BE49-F238E27FC236}">
              <a16:creationId xmlns:a16="http://schemas.microsoft.com/office/drawing/2014/main" id="{06B61DE7-FE34-4688-92C3-3BD60187C33B}"/>
            </a:ext>
          </a:extLst>
        </xdr:cNvPr>
        <xdr:cNvSpPr/>
      </xdr:nvSpPr>
      <xdr:spPr>
        <a:xfrm>
          <a:off x="5305552" y="3885883"/>
          <a:ext cx="180975" cy="180975"/>
        </a:xfrm>
        <a:prstGeom prst="rect">
          <a:avLst/>
        </a:prstGeom>
        <a:solidFill>
          <a:srgbClr val="008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276035</xdr:colOff>
      <xdr:row>21</xdr:row>
      <xdr:rowOff>85582</xdr:rowOff>
    </xdr:from>
    <xdr:ext cx="203517" cy="180627"/>
    <xdr:sp macro="_xll.PtreeEvent_ObjectClick" textlink="">
      <xdr:nvSpPr>
        <xdr:cNvPr id="139" name="PTObj_DBranchName_1_4">
          <a:extLst>
            <a:ext uri="{FF2B5EF4-FFF2-40B4-BE49-F238E27FC236}">
              <a16:creationId xmlns:a16="http://schemas.microsoft.com/office/drawing/2014/main" id="{03435B85-EC77-4EBF-8EDF-1EE7F9C76B96}"/>
            </a:ext>
          </a:extLst>
        </xdr:cNvPr>
        <xdr:cNvSpPr txBox="1"/>
      </xdr:nvSpPr>
      <xdr:spPr>
        <a:xfrm>
          <a:off x="5600510" y="2619232"/>
          <a:ext cx="203517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Full</a:t>
          </a:r>
        </a:p>
      </xdr:txBody>
    </xdr:sp>
    <xdr:clientData/>
  </xdr:oneCellAnchor>
  <xdr:twoCellAnchor editAs="oneCell">
    <xdr:from>
      <xdr:col>5</xdr:col>
      <xdr:colOff>127</xdr:colOff>
      <xdr:row>29</xdr:row>
      <xdr:rowOff>85408</xdr:rowOff>
    </xdr:from>
    <xdr:to>
      <xdr:col>5</xdr:col>
      <xdr:colOff>181102</xdr:colOff>
      <xdr:row>30</xdr:row>
      <xdr:rowOff>85408</xdr:rowOff>
    </xdr:to>
    <xdr:sp macro="_xll.PtreeEvent_ObjectClick" textlink="">
      <xdr:nvSpPr>
        <xdr:cNvPr id="147" name="PTObj_DNode_1_5">
          <a:extLst>
            <a:ext uri="{FF2B5EF4-FFF2-40B4-BE49-F238E27FC236}">
              <a16:creationId xmlns:a16="http://schemas.microsoft.com/office/drawing/2014/main" id="{5AFC8E18-B5E4-4C2B-B7F5-ACC891DF23FD}"/>
            </a:ext>
          </a:extLst>
        </xdr:cNvPr>
        <xdr:cNvSpPr/>
      </xdr:nvSpPr>
      <xdr:spPr>
        <a:xfrm>
          <a:off x="6829552" y="4609783"/>
          <a:ext cx="180975" cy="180975"/>
        </a:xfrm>
        <a:prstGeom prst="ellipse">
          <a:avLst/>
        </a:prstGeom>
        <a:solidFill>
          <a:srgbClr val="800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276035</xdr:colOff>
      <xdr:row>29</xdr:row>
      <xdr:rowOff>85582</xdr:rowOff>
    </xdr:from>
    <xdr:ext cx="323871" cy="180627"/>
    <xdr:sp macro="_xll.PtreeEvent_ObjectClick" textlink="">
      <xdr:nvSpPr>
        <xdr:cNvPr id="150" name="PTObj_DBranchName_1_5">
          <a:extLst>
            <a:ext uri="{FF2B5EF4-FFF2-40B4-BE49-F238E27FC236}">
              <a16:creationId xmlns:a16="http://schemas.microsoft.com/office/drawing/2014/main" id="{7668F117-9680-4C73-98FA-4718D8DE4548}"/>
            </a:ext>
          </a:extLst>
        </xdr:cNvPr>
        <xdr:cNvSpPr txBox="1"/>
      </xdr:nvSpPr>
      <xdr:spPr>
        <a:xfrm>
          <a:off x="5581460" y="4609957"/>
          <a:ext cx="323871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Partial</a:t>
          </a:r>
        </a:p>
      </xdr:txBody>
    </xdr:sp>
    <xdr:clientData/>
  </xdr:oneCellAnchor>
  <xdr:twoCellAnchor editAs="oneCell">
    <xdr:from>
      <xdr:col>6</xdr:col>
      <xdr:colOff>127</xdr:colOff>
      <xdr:row>27</xdr:row>
      <xdr:rowOff>85408</xdr:rowOff>
    </xdr:from>
    <xdr:to>
      <xdr:col>6</xdr:col>
      <xdr:colOff>181102</xdr:colOff>
      <xdr:row>28</xdr:row>
      <xdr:rowOff>85408</xdr:rowOff>
    </xdr:to>
    <xdr:sp macro="_xll.PtreeEvent_ObjectClick" textlink="">
      <xdr:nvSpPr>
        <xdr:cNvPr id="151" name="PTObj_DNode_1_10">
          <a:extLst>
            <a:ext uri="{FF2B5EF4-FFF2-40B4-BE49-F238E27FC236}">
              <a16:creationId xmlns:a16="http://schemas.microsoft.com/office/drawing/2014/main" id="{E6101E04-60CD-4838-9CA1-C48D96379DA1}"/>
            </a:ext>
          </a:extLst>
        </xdr:cNvPr>
        <xdr:cNvSpPr/>
      </xdr:nvSpPr>
      <xdr:spPr>
        <a:xfrm rot="-5400000">
          <a:off x="8353552" y="4247833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27</xdr:row>
      <xdr:rowOff>85582</xdr:rowOff>
    </xdr:from>
    <xdr:ext cx="800668" cy="180627"/>
    <xdr:sp macro="_xll.PtreeEvent_ObjectClick" textlink="">
      <xdr:nvSpPr>
        <xdr:cNvPr id="154" name="PTObj_DBranchName_1_10">
          <a:extLst>
            <a:ext uri="{FF2B5EF4-FFF2-40B4-BE49-F238E27FC236}">
              <a16:creationId xmlns:a16="http://schemas.microsoft.com/office/drawing/2014/main" id="{CB1B7CA5-156C-47EC-B1F1-9BC8F3AB739F}"/>
            </a:ext>
          </a:extLst>
        </xdr:cNvPr>
        <xdr:cNvSpPr txBox="1"/>
      </xdr:nvSpPr>
      <xdr:spPr>
        <a:xfrm>
          <a:off x="7124509" y="3705082"/>
          <a:ext cx="800668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Up (True Positive)</a:t>
          </a:r>
        </a:p>
      </xdr:txBody>
    </xdr:sp>
    <xdr:clientData/>
  </xdr:oneCellAnchor>
  <xdr:twoCellAnchor editAs="oneCell">
    <xdr:from>
      <xdr:col>6</xdr:col>
      <xdr:colOff>127</xdr:colOff>
      <xdr:row>31</xdr:row>
      <xdr:rowOff>85408</xdr:rowOff>
    </xdr:from>
    <xdr:to>
      <xdr:col>6</xdr:col>
      <xdr:colOff>181102</xdr:colOff>
      <xdr:row>32</xdr:row>
      <xdr:rowOff>85408</xdr:rowOff>
    </xdr:to>
    <xdr:sp macro="_xll.PtreeEvent_ObjectClick" textlink="">
      <xdr:nvSpPr>
        <xdr:cNvPr id="155" name="PTObj_DNode_1_11">
          <a:extLst>
            <a:ext uri="{FF2B5EF4-FFF2-40B4-BE49-F238E27FC236}">
              <a16:creationId xmlns:a16="http://schemas.microsoft.com/office/drawing/2014/main" id="{ABE9E521-20C6-4981-B3B6-4E2CA90EDE99}"/>
            </a:ext>
          </a:extLst>
        </xdr:cNvPr>
        <xdr:cNvSpPr/>
      </xdr:nvSpPr>
      <xdr:spPr>
        <a:xfrm rot="-5400000">
          <a:off x="8353552" y="4971733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31</xdr:row>
      <xdr:rowOff>85582</xdr:rowOff>
    </xdr:from>
    <xdr:ext cx="945580" cy="180627"/>
    <xdr:sp macro="_xll.PtreeEvent_ObjectClick" textlink="">
      <xdr:nvSpPr>
        <xdr:cNvPr id="158" name="PTObj_DBranchName_1_11">
          <a:extLst>
            <a:ext uri="{FF2B5EF4-FFF2-40B4-BE49-F238E27FC236}">
              <a16:creationId xmlns:a16="http://schemas.microsoft.com/office/drawing/2014/main" id="{FE25E112-9916-41B4-B1D2-5A1D4AB28592}"/>
            </a:ext>
          </a:extLst>
        </xdr:cNvPr>
        <xdr:cNvSpPr txBox="1"/>
      </xdr:nvSpPr>
      <xdr:spPr>
        <a:xfrm>
          <a:off x="7124509" y="4428982"/>
          <a:ext cx="945580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Down (False Positive)</a:t>
          </a:r>
        </a:p>
      </xdr:txBody>
    </xdr:sp>
    <xdr:clientData/>
  </xdr:oneCellAnchor>
  <xdr:twoCellAnchor editAs="oneCell">
    <xdr:from>
      <xdr:col>4</xdr:col>
      <xdr:colOff>127</xdr:colOff>
      <xdr:row>41</xdr:row>
      <xdr:rowOff>85407</xdr:rowOff>
    </xdr:from>
    <xdr:to>
      <xdr:col>4</xdr:col>
      <xdr:colOff>181102</xdr:colOff>
      <xdr:row>42</xdr:row>
      <xdr:rowOff>85407</xdr:rowOff>
    </xdr:to>
    <xdr:sp macro="_xll.PtreeEvent_ObjectClick" textlink="">
      <xdr:nvSpPr>
        <xdr:cNvPr id="163" name="PTObj_DNode_1_3">
          <a:extLst>
            <a:ext uri="{FF2B5EF4-FFF2-40B4-BE49-F238E27FC236}">
              <a16:creationId xmlns:a16="http://schemas.microsoft.com/office/drawing/2014/main" id="{644314A6-96CA-45D7-A100-941986A9111E}"/>
            </a:ext>
          </a:extLst>
        </xdr:cNvPr>
        <xdr:cNvSpPr/>
      </xdr:nvSpPr>
      <xdr:spPr>
        <a:xfrm>
          <a:off x="5305552" y="6781482"/>
          <a:ext cx="180975" cy="180975"/>
        </a:xfrm>
        <a:prstGeom prst="rect">
          <a:avLst/>
        </a:prstGeom>
        <a:solidFill>
          <a:srgbClr val="008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127</xdr:colOff>
      <xdr:row>37</xdr:row>
      <xdr:rowOff>85408</xdr:rowOff>
    </xdr:from>
    <xdr:to>
      <xdr:col>5</xdr:col>
      <xdr:colOff>181102</xdr:colOff>
      <xdr:row>38</xdr:row>
      <xdr:rowOff>85408</xdr:rowOff>
    </xdr:to>
    <xdr:sp macro="_xll.PtreeEvent_ObjectClick" textlink="">
      <xdr:nvSpPr>
        <xdr:cNvPr id="167" name="PTObj_DNode_1_6">
          <a:extLst>
            <a:ext uri="{FF2B5EF4-FFF2-40B4-BE49-F238E27FC236}">
              <a16:creationId xmlns:a16="http://schemas.microsoft.com/office/drawing/2014/main" id="{F0DEB34A-E444-405F-BDC7-2BCBE82F813F}"/>
            </a:ext>
          </a:extLst>
        </xdr:cNvPr>
        <xdr:cNvSpPr/>
      </xdr:nvSpPr>
      <xdr:spPr>
        <a:xfrm>
          <a:off x="6829552" y="6057583"/>
          <a:ext cx="180975" cy="180975"/>
        </a:xfrm>
        <a:prstGeom prst="ellipse">
          <a:avLst/>
        </a:prstGeom>
        <a:solidFill>
          <a:srgbClr val="800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276035</xdr:colOff>
      <xdr:row>37</xdr:row>
      <xdr:rowOff>85582</xdr:rowOff>
    </xdr:from>
    <xdr:ext cx="203517" cy="180627"/>
    <xdr:sp macro="_xll.PtreeEvent_ObjectClick" textlink="">
      <xdr:nvSpPr>
        <xdr:cNvPr id="170" name="PTObj_DBranchName_1_6">
          <a:extLst>
            <a:ext uri="{FF2B5EF4-FFF2-40B4-BE49-F238E27FC236}">
              <a16:creationId xmlns:a16="http://schemas.microsoft.com/office/drawing/2014/main" id="{61E60A19-AFDF-44D0-83C7-658186C8C4EA}"/>
            </a:ext>
          </a:extLst>
        </xdr:cNvPr>
        <xdr:cNvSpPr txBox="1"/>
      </xdr:nvSpPr>
      <xdr:spPr>
        <a:xfrm>
          <a:off x="5581460" y="6057757"/>
          <a:ext cx="203517" cy="180627"/>
        </a:xfrm>
        <a:prstGeom prst="rect">
          <a:avLst/>
        </a:prstGeom>
        <a:solidFill>
          <a:schemeClr val="lt1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Full</a:t>
          </a:r>
        </a:p>
      </xdr:txBody>
    </xdr:sp>
    <xdr:clientData/>
  </xdr:oneCellAnchor>
  <xdr:twoCellAnchor editAs="oneCell">
    <xdr:from>
      <xdr:col>6</xdr:col>
      <xdr:colOff>127</xdr:colOff>
      <xdr:row>35</xdr:row>
      <xdr:rowOff>85408</xdr:rowOff>
    </xdr:from>
    <xdr:to>
      <xdr:col>6</xdr:col>
      <xdr:colOff>181102</xdr:colOff>
      <xdr:row>36</xdr:row>
      <xdr:rowOff>85408</xdr:rowOff>
    </xdr:to>
    <xdr:sp macro="_xll.PtreeEvent_ObjectClick" textlink="">
      <xdr:nvSpPr>
        <xdr:cNvPr id="171" name="PTObj_DNode_1_7">
          <a:extLst>
            <a:ext uri="{FF2B5EF4-FFF2-40B4-BE49-F238E27FC236}">
              <a16:creationId xmlns:a16="http://schemas.microsoft.com/office/drawing/2014/main" id="{11FA9D97-9851-4CE2-A990-854648620CF4}"/>
            </a:ext>
          </a:extLst>
        </xdr:cNvPr>
        <xdr:cNvSpPr/>
      </xdr:nvSpPr>
      <xdr:spPr>
        <a:xfrm rot="-5400000">
          <a:off x="8353552" y="5695633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35</xdr:row>
      <xdr:rowOff>85582</xdr:rowOff>
    </xdr:from>
    <xdr:ext cx="323936" cy="180627"/>
    <xdr:sp macro="_xll.PtreeEvent_ObjectClick" textlink="">
      <xdr:nvSpPr>
        <xdr:cNvPr id="174" name="PTObj_DBranchName_1_7">
          <a:extLst>
            <a:ext uri="{FF2B5EF4-FFF2-40B4-BE49-F238E27FC236}">
              <a16:creationId xmlns:a16="http://schemas.microsoft.com/office/drawing/2014/main" id="{D85E0CB4-79BA-4D91-A66E-ACC5F7D91C8D}"/>
            </a:ext>
          </a:extLst>
        </xdr:cNvPr>
        <xdr:cNvSpPr txBox="1"/>
      </xdr:nvSpPr>
      <xdr:spPr>
        <a:xfrm>
          <a:off x="7124509" y="5152882"/>
          <a:ext cx="323936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Match</a:t>
          </a:r>
        </a:p>
      </xdr:txBody>
    </xdr:sp>
    <xdr:clientData/>
  </xdr:oneCellAnchor>
  <xdr:twoCellAnchor editAs="oneCell">
    <xdr:from>
      <xdr:col>6</xdr:col>
      <xdr:colOff>128</xdr:colOff>
      <xdr:row>39</xdr:row>
      <xdr:rowOff>85407</xdr:rowOff>
    </xdr:from>
    <xdr:to>
      <xdr:col>6</xdr:col>
      <xdr:colOff>181102</xdr:colOff>
      <xdr:row>40</xdr:row>
      <xdr:rowOff>85407</xdr:rowOff>
    </xdr:to>
    <xdr:sp macro="_xll.PtreeEvent_ObjectClick" textlink="">
      <xdr:nvSpPr>
        <xdr:cNvPr id="175" name="PTObj_DNode_1_12">
          <a:extLst>
            <a:ext uri="{FF2B5EF4-FFF2-40B4-BE49-F238E27FC236}">
              <a16:creationId xmlns:a16="http://schemas.microsoft.com/office/drawing/2014/main" id="{0E2F4114-E617-4770-BEC7-FB7481C6E9F0}"/>
            </a:ext>
          </a:extLst>
        </xdr:cNvPr>
        <xdr:cNvSpPr/>
      </xdr:nvSpPr>
      <xdr:spPr>
        <a:xfrm rot="-5400000">
          <a:off x="8353552" y="6419533"/>
          <a:ext cx="180975" cy="180974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39</xdr:row>
      <xdr:rowOff>85582</xdr:rowOff>
    </xdr:from>
    <xdr:ext cx="469552" cy="180627"/>
    <xdr:sp macro="_xll.PtreeEvent_ObjectClick" textlink="">
      <xdr:nvSpPr>
        <xdr:cNvPr id="178" name="PTObj_DBranchName_1_12">
          <a:extLst>
            <a:ext uri="{FF2B5EF4-FFF2-40B4-BE49-F238E27FC236}">
              <a16:creationId xmlns:a16="http://schemas.microsoft.com/office/drawing/2014/main" id="{E87C4914-45DE-4348-9EC5-A5B0323442B6}"/>
            </a:ext>
          </a:extLst>
        </xdr:cNvPr>
        <xdr:cNvSpPr txBox="1"/>
      </xdr:nvSpPr>
      <xdr:spPr>
        <a:xfrm>
          <a:off x="7124509" y="5876782"/>
          <a:ext cx="469552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Mismatch</a:t>
          </a:r>
        </a:p>
      </xdr:txBody>
    </xdr:sp>
    <xdr:clientData/>
  </xdr:oneCellAnchor>
  <xdr:twoCellAnchor editAs="oneCell">
    <xdr:from>
      <xdr:col>5</xdr:col>
      <xdr:colOff>127</xdr:colOff>
      <xdr:row>45</xdr:row>
      <xdr:rowOff>85407</xdr:rowOff>
    </xdr:from>
    <xdr:to>
      <xdr:col>5</xdr:col>
      <xdr:colOff>181102</xdr:colOff>
      <xdr:row>46</xdr:row>
      <xdr:rowOff>85407</xdr:rowOff>
    </xdr:to>
    <xdr:sp macro="_xll.PtreeEvent_ObjectClick" textlink="">
      <xdr:nvSpPr>
        <xdr:cNvPr id="179" name="PTObj_DNode_1_13">
          <a:extLst>
            <a:ext uri="{FF2B5EF4-FFF2-40B4-BE49-F238E27FC236}">
              <a16:creationId xmlns:a16="http://schemas.microsoft.com/office/drawing/2014/main" id="{A70B9B11-C231-4904-9450-02B1CC1AD422}"/>
            </a:ext>
          </a:extLst>
        </xdr:cNvPr>
        <xdr:cNvSpPr/>
      </xdr:nvSpPr>
      <xdr:spPr>
        <a:xfrm>
          <a:off x="6829552" y="7505382"/>
          <a:ext cx="180975" cy="180975"/>
        </a:xfrm>
        <a:prstGeom prst="ellipse">
          <a:avLst/>
        </a:prstGeom>
        <a:solidFill>
          <a:srgbClr val="800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276035</xdr:colOff>
      <xdr:row>45</xdr:row>
      <xdr:rowOff>85582</xdr:rowOff>
    </xdr:from>
    <xdr:ext cx="323871" cy="180627"/>
    <xdr:sp macro="_xll.PtreeEvent_ObjectClick" textlink="">
      <xdr:nvSpPr>
        <xdr:cNvPr id="182" name="PTObj_DBranchName_1_13">
          <a:extLst>
            <a:ext uri="{FF2B5EF4-FFF2-40B4-BE49-F238E27FC236}">
              <a16:creationId xmlns:a16="http://schemas.microsoft.com/office/drawing/2014/main" id="{6D954DC2-5EEA-428C-A9AE-1AF2245E7E80}"/>
            </a:ext>
          </a:extLst>
        </xdr:cNvPr>
        <xdr:cNvSpPr txBox="1"/>
      </xdr:nvSpPr>
      <xdr:spPr>
        <a:xfrm>
          <a:off x="5581460" y="7505557"/>
          <a:ext cx="323871" cy="180627"/>
        </a:xfrm>
        <a:prstGeom prst="rect">
          <a:avLst/>
        </a:prstGeom>
        <a:solidFill>
          <a:schemeClr val="lt1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Partial</a:t>
          </a:r>
        </a:p>
      </xdr:txBody>
    </xdr:sp>
    <xdr:clientData/>
  </xdr:oneCellAnchor>
  <xdr:twoCellAnchor editAs="oneCell">
    <xdr:from>
      <xdr:col>6</xdr:col>
      <xdr:colOff>127</xdr:colOff>
      <xdr:row>43</xdr:row>
      <xdr:rowOff>85407</xdr:rowOff>
    </xdr:from>
    <xdr:to>
      <xdr:col>6</xdr:col>
      <xdr:colOff>181102</xdr:colOff>
      <xdr:row>44</xdr:row>
      <xdr:rowOff>85407</xdr:rowOff>
    </xdr:to>
    <xdr:sp macro="_xll.PtreeEvent_ObjectClick" textlink="">
      <xdr:nvSpPr>
        <xdr:cNvPr id="183" name="PTObj_DNode_1_14">
          <a:extLst>
            <a:ext uri="{FF2B5EF4-FFF2-40B4-BE49-F238E27FC236}">
              <a16:creationId xmlns:a16="http://schemas.microsoft.com/office/drawing/2014/main" id="{0624FCBF-F15D-4434-8BEA-981452756660}"/>
            </a:ext>
          </a:extLst>
        </xdr:cNvPr>
        <xdr:cNvSpPr/>
      </xdr:nvSpPr>
      <xdr:spPr>
        <a:xfrm rot="-5400000">
          <a:off x="8353552" y="7143432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43</xdr:row>
      <xdr:rowOff>85582</xdr:rowOff>
    </xdr:from>
    <xdr:ext cx="323936" cy="180627"/>
    <xdr:sp macro="_xll.PtreeEvent_ObjectClick" textlink="">
      <xdr:nvSpPr>
        <xdr:cNvPr id="186" name="PTObj_DBranchName_1_14">
          <a:extLst>
            <a:ext uri="{FF2B5EF4-FFF2-40B4-BE49-F238E27FC236}">
              <a16:creationId xmlns:a16="http://schemas.microsoft.com/office/drawing/2014/main" id="{598A6105-C78B-4478-884E-832C1C93916C}"/>
            </a:ext>
          </a:extLst>
        </xdr:cNvPr>
        <xdr:cNvSpPr txBox="1"/>
      </xdr:nvSpPr>
      <xdr:spPr>
        <a:xfrm>
          <a:off x="7124509" y="6600682"/>
          <a:ext cx="323936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Match</a:t>
          </a:r>
        </a:p>
      </xdr:txBody>
    </xdr:sp>
    <xdr:clientData/>
  </xdr:oneCellAnchor>
  <xdr:twoCellAnchor editAs="oneCell">
    <xdr:from>
      <xdr:col>6</xdr:col>
      <xdr:colOff>127</xdr:colOff>
      <xdr:row>47</xdr:row>
      <xdr:rowOff>85407</xdr:rowOff>
    </xdr:from>
    <xdr:to>
      <xdr:col>6</xdr:col>
      <xdr:colOff>181102</xdr:colOff>
      <xdr:row>48</xdr:row>
      <xdr:rowOff>85407</xdr:rowOff>
    </xdr:to>
    <xdr:sp macro="_xll.PtreeEvent_ObjectClick" textlink="">
      <xdr:nvSpPr>
        <xdr:cNvPr id="187" name="PTObj_DNode_1_15">
          <a:extLst>
            <a:ext uri="{FF2B5EF4-FFF2-40B4-BE49-F238E27FC236}">
              <a16:creationId xmlns:a16="http://schemas.microsoft.com/office/drawing/2014/main" id="{FE032916-B699-45DD-A5DE-B85CDA2BC610}"/>
            </a:ext>
          </a:extLst>
        </xdr:cNvPr>
        <xdr:cNvSpPr/>
      </xdr:nvSpPr>
      <xdr:spPr>
        <a:xfrm rot="-5400000">
          <a:off x="8353552" y="7867332"/>
          <a:ext cx="180975" cy="180975"/>
        </a:xfrm>
        <a:prstGeom prst="triangle">
          <a:avLst/>
        </a:prstGeom>
        <a:solidFill>
          <a:srgbClr val="000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276034</xdr:colOff>
      <xdr:row>47</xdr:row>
      <xdr:rowOff>85582</xdr:rowOff>
    </xdr:from>
    <xdr:ext cx="469552" cy="180627"/>
    <xdr:sp macro="_xll.PtreeEvent_ObjectClick" textlink="">
      <xdr:nvSpPr>
        <xdr:cNvPr id="190" name="PTObj_DBranchName_1_15">
          <a:extLst>
            <a:ext uri="{FF2B5EF4-FFF2-40B4-BE49-F238E27FC236}">
              <a16:creationId xmlns:a16="http://schemas.microsoft.com/office/drawing/2014/main" id="{CDC90A05-8AFB-4472-ACD8-733DBCE27BA2}"/>
            </a:ext>
          </a:extLst>
        </xdr:cNvPr>
        <xdr:cNvSpPr txBox="1"/>
      </xdr:nvSpPr>
      <xdr:spPr>
        <a:xfrm>
          <a:off x="7124509" y="7324582"/>
          <a:ext cx="469552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Mismatch</a:t>
          </a:r>
        </a:p>
      </xdr:txBody>
    </xdr:sp>
    <xdr:clientData/>
  </xdr:oneCellAnchor>
  <xdr:twoCellAnchor editAs="oneCell">
    <xdr:from>
      <xdr:col>3</xdr:col>
      <xdr:colOff>127</xdr:colOff>
      <xdr:row>33</xdr:row>
      <xdr:rowOff>85408</xdr:rowOff>
    </xdr:from>
    <xdr:to>
      <xdr:col>3</xdr:col>
      <xdr:colOff>181102</xdr:colOff>
      <xdr:row>34</xdr:row>
      <xdr:rowOff>85408</xdr:rowOff>
    </xdr:to>
    <xdr:sp macro="_xll.PtreeEvent_ObjectClick" textlink="">
      <xdr:nvSpPr>
        <xdr:cNvPr id="209" name="PTObj_DNode_1_1">
          <a:extLst>
            <a:ext uri="{FF2B5EF4-FFF2-40B4-BE49-F238E27FC236}">
              <a16:creationId xmlns:a16="http://schemas.microsoft.com/office/drawing/2014/main" id="{009A3B6F-7ADB-48B4-9374-FDB64D91B8C5}"/>
            </a:ext>
          </a:extLst>
        </xdr:cNvPr>
        <xdr:cNvSpPr/>
      </xdr:nvSpPr>
      <xdr:spPr>
        <a:xfrm>
          <a:off x="3800602" y="4790758"/>
          <a:ext cx="180975" cy="180975"/>
        </a:xfrm>
        <a:prstGeom prst="ellipse">
          <a:avLst/>
        </a:prstGeom>
        <a:solidFill>
          <a:srgbClr val="80000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215900</xdr:colOff>
      <xdr:row>33</xdr:row>
      <xdr:rowOff>85582</xdr:rowOff>
    </xdr:from>
    <xdr:ext cx="1856919" cy="180627"/>
    <xdr:sp macro="_xll.PtreeEvent_ObjectClick" textlink="">
      <xdr:nvSpPr>
        <xdr:cNvPr id="211" name="PTObj_DBranchName_1_1">
          <a:extLst>
            <a:ext uri="{FF2B5EF4-FFF2-40B4-BE49-F238E27FC236}">
              <a16:creationId xmlns:a16="http://schemas.microsoft.com/office/drawing/2014/main" id="{34B92B5D-AC1E-4EBC-8306-9F76F85C73F9}"/>
            </a:ext>
          </a:extLst>
        </xdr:cNvPr>
        <xdr:cNvSpPr txBox="1"/>
      </xdr:nvSpPr>
      <xdr:spPr>
        <a:xfrm>
          <a:off x="1511300" y="4790932"/>
          <a:ext cx="1856919" cy="180627"/>
        </a:xfrm>
        <a:prstGeom prst="rect">
          <a:avLst/>
        </a:prstGeom>
        <a:solidFill>
          <a:schemeClr val="lt1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Model Prediction based on Past Stock Price</a:t>
          </a:r>
        </a:p>
      </xdr:txBody>
    </xdr:sp>
    <xdr:clientData/>
  </xdr:oneCellAnchor>
  <xdr:oneCellAnchor>
    <xdr:from>
      <xdr:col>3</xdr:col>
      <xdr:colOff>276035</xdr:colOff>
      <xdr:row>25</xdr:row>
      <xdr:rowOff>85582</xdr:rowOff>
    </xdr:from>
    <xdr:ext cx="175176" cy="180627"/>
    <xdr:sp macro="_xll.PtreeEvent_ObjectClick" textlink="">
      <xdr:nvSpPr>
        <xdr:cNvPr id="214" name="PTObj_DBranchName_1_2">
          <a:extLst>
            <a:ext uri="{FF2B5EF4-FFF2-40B4-BE49-F238E27FC236}">
              <a16:creationId xmlns:a16="http://schemas.microsoft.com/office/drawing/2014/main" id="{DE9FDDD9-32A4-47B0-BC6C-7B18A4ABD756}"/>
            </a:ext>
          </a:extLst>
        </xdr:cNvPr>
        <xdr:cNvSpPr txBox="1"/>
      </xdr:nvSpPr>
      <xdr:spPr>
        <a:xfrm>
          <a:off x="4076510" y="3343132"/>
          <a:ext cx="175176" cy="180627"/>
        </a:xfrm>
        <a:prstGeom prst="rect">
          <a:avLst/>
        </a:prstGeom>
        <a:solidFill>
          <a:srgbClr val="FFFFFF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Up</a:t>
          </a:r>
        </a:p>
      </xdr:txBody>
    </xdr:sp>
    <xdr:clientData/>
  </xdr:oneCellAnchor>
  <xdr:oneCellAnchor>
    <xdr:from>
      <xdr:col>3</xdr:col>
      <xdr:colOff>276035</xdr:colOff>
      <xdr:row>41</xdr:row>
      <xdr:rowOff>85582</xdr:rowOff>
    </xdr:from>
    <xdr:ext cx="299889" cy="180627"/>
    <xdr:sp macro="_xll.PtreeEvent_ObjectClick" textlink="">
      <xdr:nvSpPr>
        <xdr:cNvPr id="217" name="PTObj_DBranchName_1_3">
          <a:extLst>
            <a:ext uri="{FF2B5EF4-FFF2-40B4-BE49-F238E27FC236}">
              <a16:creationId xmlns:a16="http://schemas.microsoft.com/office/drawing/2014/main" id="{EC4F4CA1-B16A-4C5F-86A4-19D5BC0E6F90}"/>
            </a:ext>
          </a:extLst>
        </xdr:cNvPr>
        <xdr:cNvSpPr txBox="1"/>
      </xdr:nvSpPr>
      <xdr:spPr>
        <a:xfrm>
          <a:off x="4076510" y="6238732"/>
          <a:ext cx="299889" cy="180627"/>
        </a:xfrm>
        <a:prstGeom prst="rect">
          <a:avLst/>
        </a:prstGeom>
        <a:solidFill>
          <a:schemeClr val="lt1"/>
        </a:solidFill>
        <a:ln w="9525" cmpd="sng">
          <a:solidFill>
            <a:srgbClr val="8080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27432" tIns="27432" rIns="27432" bIns="27432" rtlCol="0" anchor="ctr">
          <a:spAutoFit/>
        </a:bodyPr>
        <a:lstStyle/>
        <a:p>
          <a:pPr algn="ctr"/>
          <a:r>
            <a:rPr lang="en-US" sz="800"/>
            <a:t>Down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3697" cy="6287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19142-CCC4-42AA-A055-00455CD0CD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761999</xdr:colOff>
      <xdr:row>30</xdr:row>
      <xdr:rowOff>57150</xdr:rowOff>
    </xdr:from>
    <xdr:to>
      <xdr:col>8</xdr:col>
      <xdr:colOff>133349</xdr:colOff>
      <xdr:row>50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51D438-3C07-4E39-A674-0AA205DBC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228606</xdr:colOff>
      <xdr:row>32</xdr:row>
      <xdr:rowOff>104775</xdr:rowOff>
    </xdr:from>
    <xdr:to>
      <xdr:col>8</xdr:col>
      <xdr:colOff>381006</xdr:colOff>
      <xdr:row>52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9A73A-AC91-4062-972F-5BEA66327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47624</xdr:rowOff>
    </xdr:from>
    <xdr:to>
      <xdr:col>19</xdr:col>
      <xdr:colOff>238125</xdr:colOff>
      <xdr:row>33</xdr:row>
      <xdr:rowOff>19049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CA3E6331-310C-4D89-8C60-AC96423A0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396240</xdr:colOff>
      <xdr:row>22</xdr:row>
      <xdr:rowOff>22860</xdr:rowOff>
    </xdr:from>
    <xdr:to>
      <xdr:col>22</xdr:col>
      <xdr:colOff>381000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BD1FE-7A25-46DC-9B44-BFE86847F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173915</xdr:colOff>
      <xdr:row>0</xdr:row>
      <xdr:rowOff>122816</xdr:rowOff>
    </xdr:from>
    <xdr:to>
      <xdr:col>23</xdr:col>
      <xdr:colOff>105335</xdr:colOff>
      <xdr:row>15</xdr:row>
      <xdr:rowOff>107576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A7DBE1-5D54-41D7-8E6A-DBA790BDB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29:33.272"/>
    </inkml:context>
    <inkml:brush xml:id="br0">
      <inkml:brushProperty name="width" value="0.1" units="cm"/>
      <inkml:brushProperty name="height" value="0.1" units="cm"/>
      <inkml:brushProperty name="color" value="#00A0D7"/>
    </inkml:brush>
  </inkml:definitions>
  <inkml:trace contextRef="#ctx0" brushRef="#br0">0 0 0,'13'0'281,"11"12"-265,1-12-16,11 12 15,-11-12-15,12 0 0,-1 13 16,-11 11-16,36-24 16,-36 0-16,11 12 0,1 13 15,-12-25-15,11 0 16,-11 0-16,36 0 15,-36 0-15,11 0 16,-23 0-16,-1 0 0,12 0 16,-11 0-1,11 0-15,1 0 16,-13 0 0,0 0-16,0 0 0,13 0 15,-1 0-15,13 0 16,-12 0-16,11 0 15,-11 0-15,12 0 0,12 0 16,-13-12-16,13 12 16,-12 0-16,12 0 15,-24 0-15,11 0 16,1 0-16,-12 0 0,-13 0 16,25 0-16,-25 0 15,0 0-15,13 0 16,-1 0-16,1 0 15,11 0-15,-11 24 0,36-24 16,-12 0-16,25 0 16,-1 12-16,-24-12 15,25 25-15,-13-13 16,-12-12-16,-12 25 0,-13-13 16,13-12-16,0 0 15,-25 0-15,0 12 16,13-12-16,-13 0 0,37 0 15,-12 0-15,-13 0 16,50 0-16,-1 0 16,-12 0-16,-12 25 15,-12-25-15,12 0 0,0 12 16,-12-12-16,0 24 16,-13-24-16,13 0 15,-25 0-15,0 0 16,-12 13 46,0-1-46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29:36.596"/>
    </inkml:context>
    <inkml:brush xml:id="br0">
      <inkml:brushProperty name="width" value="0.1" units="cm"/>
      <inkml:brushProperty name="height" value="0.1" units="cm"/>
      <inkml:brushProperty name="color" value="#00A0D7"/>
    </inkml:brush>
  </inkml:definitions>
  <inkml:trace contextRef="#ctx0" brushRef="#br0">0 0 0,'12'0'172,"25"13"-172,12-13 16,12 0-16,-37 0 16,50 24-16,-1-24 0,-36 0 15,37 0-15,-1 25 16,1-13-16,-1-12 15,-12 24-15,-12-11 16,25-13-16,-25 12 0,12 12 16,-36-24-16,36 13 15,-12-13-15,24 24 16,-24-24-16,25 0 0,-13 0 16,-12 0-16,0 0 15,-12 0-15,0 12 16,-25 1-16,0-13 15,13 0-15,-13 0 0,25 24 16,-25-24-16,12 12 16,13-12-16,0 0 15,12 0-15,0 0 0,-12 13 16,12-13-16,12 24 16,-37-24-16,13 0 15,-12 0-15,11 12 16,1 1-16,-12-13 0,11 0 15,-11 0-15,12 0 16,12 24-16,49-24 16,-25 0-16,1 12 15,-38-12-15,13 0 0,13 0 16,-38 0-16,13 25 16,-13-25-16,13 0 15,0 12-15,12-12 16,0 25-16,12-13 0,37-12 15,0 24-15,12 1 16,25-25-16,-37 0 16,0 0-16,12 12 0,0 13 15,-36-25-15,-1 36 16,-36-36-16,8 23 16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29:57.2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0,'24'0'297,"-12"0"-282,1 0-15,23 0 16,-23 0-16,11 0 15,37 12-15,-12-12 0,0 24 16,25-24-16,-25 0 16,12 0-16,13 0 15,-50 0-15,37 0 16,-12 0-16,-24 0 0,48 0 16,-36 13-16,12-13 15,-12 12-15,0-12 16,-13 0-16,-12 0 0,25 0 15,-25 0-15,1 0 16,11 0-16,13 24 16,-25-24-1,0 0-15,25 0 0,-12 0 16,11 0-16,1 0 16,-12 0-16,-13 0 15,0 0 16,-12 13-15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29:59.34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0,'13'0'157,"-1"0"-142,25 0-15,-25 0 0,0 0 16,0 0-16,1 0 16,-1 0-1,0 0-15,0 0 0,13 0 16,-13 13-16,0-13 15,13 0-15,12 0 16,-25 0-16,12 0 0,1 0 16,-13 0-16,0 0 15,-12 24 1,13-24 62,-1 0-62,0 12-1,0-12-15,13 0 16,-13 0-16,0 0 0,1 0 16,-1 0-1,0 13-15,0-13 16,1 0-16,11 12 15,-12-12-15,1 0 0,-1 0 16,0 0-16,0 12 16,-12 0 15,37-12 0,-25 0-31,13 0 16,-13 12-16,13-12 0,-13 0 15,-12 13 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01.16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0,'37'0'297,"-12"0"-297,11 0 15,-11 0-15,12 0 16,-1 13-16,13-13 0,0 0 15,-12 0-15,-12 0 16,-13 0-16,12 0 16,-11 0-16,-1 0 31,37 0 0,0 0-15,-12 0-1,12 0-15,-25 0 0,13 0 16,-13 0-16,1 0 16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02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0,'36'0'141,"-11"0"-126,12 0-15,-13 0 16,13 0-16,-25 12 16,0-12-16,1 0 0,23 0 15,-11 0-15,12 0 16,36 0-16,-48 0 16,60 0-16,-60 0 0,12 0 15,-13 0-15,13 0 16,-25 0-16,0 0 15,25 0-15,-25 0 16,1 0-16,-1 0 16,0 0-16,0 0 15,1 0-15,23 0 16,-11 0-16,-13 0 16,13 13-16,-13-13 109,37 0-109,24 0 16,1-13-16,-50 13 0,13 0 15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04.2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0,'12'0'172,"13"0"-156,-13 0-16,25 0 16,-25 0-16,13 0 15,11 0-15,-11 0 0,-1 0 16,-11 0-16,11 0 15,13 0-15,-25 0 16,0 0-16,0 0 16,1 0-1,-1 0 1,12 0-16,-11 0 16,-1 0-16,0 0 0,0 0 15,1 0-15,-1 0 16,25 0-16,-13 0 15,-12 0-15,13 0 16,-13 0-16,0 0 0,1 0 31,-1 0-31,0 0 16,0 12-16,25-12 16,-25 0-16,1 0 0,23 12 15,-23-12-15,-1 0 16,0 0-16,0 0 15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06.15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0,'49'0'234,"12"12"-234,-12-12 16,-24 0-16,12 0 16,-1 0-16,-23 0 15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08.3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0,'13'0'234,"11"0"-218,-12 0-16,1 0 15,-1 0-15,0 0 16,0 0-16,1 0 0,-1 0 16,25 0-16,-1 12 15,-11-12-15,12 0 16,-13 0-16,13 0 16,-25 0-16,0 25 0,1-25 62,23 0-46,-11 0-16,-13 0 15,25 0-15,0 12 16,-25-12 0,0 0-16,13 0 62,11 0-46,-11 0-16,12 0 15,-25 0-15,25 12 16,-25 1-16,0-13 47,0 0-32,1 0-15,23 0 16,13 0-16,0 0 16,-12 0-16,12 0 15,-37 0-15,1 12 0,-1-12 110,0 0-95,-12 24 48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10.48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0,'37'0'219,"24"0"-219,-37 0 16,13 0-16,-25 13 15,1-13-15,-1 0 0,0 0 16,0 0-1,13 0 1,-13 0-16,0 12 16,1-12-16,-1 0 15,0 0-15,0 0 32,13 0-17,-13 12-15,0-12 16,13 0-16,-13 0 15,13 0-15,-1 0 16,-12 0-16,1 0 16,-13 25-16,36-25 78,-11 0-63,48 0-15,-24 0 16,-12 0-16,-25 12 0,25-12 16,-37 12-1,12-12 32,1 0-31,11 0-16,13 0 15,-13 0-15,-11 0 0,11 0 16,-12 12-16,1-12 16,-1 0 31,0 0-32,0 0 1,1 13-1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13.45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37 0,'24'0'265,"1"0"-265,12 0 16,-25 0-16,0 0 15,0 0 1,1 0-16,23 0 16,-11 0-16,12 0 15,-1 0-15,38 0 16,-1-13-16,-48 13 16,36 0-16,-36 0 0,-13 0 15,0 0 48,37 0-48,49-24-15,12 24 16,-85 0-16,12 0 16,-25 0 46,0 0-46,25 0-16,-25 0 15,0 0 1,1 0 62,-1 0-78,0 0 16,0 0-16,1 12 15,-13 0 32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27.30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61 0,'12'0'219,"50"0"-219,-38 0 15,13 0-15,-13 0 0,13 0 16,-25 0-16,13 0 15,12 0-15,12 0 16,12 0-16,-12 0 0,0 0 16,0 0-16,-12 0 15,-1 0-15,-11 0 16,12 0-16,-25 0 16,12 0-16,13 0 15,-25 0-15,1 0 16,-1 0-16,25 0 15,-13 0-15,25 0 0,-12 0 16,24-24-16,-12 24 16,-24 0-16,11 0 15,-11 0-15,-1 0 16,-11 0-16,11 0 0,-12 0 16,1 0-1,23 0-15,-23 0 16,11 0-16,13 0 15,-25 0-15,25 0 0,-13 0 16,13 0-16,-25 0 16,13 0-16,12 0 15,-13 0-15,13 0 16,12 0-16,-12 0 0,12 0 16,0 0-16,24 0 15,-12-12-15,-12-13 16,0 25-16,12 0 0,-36 0 15,24 0-15,-12 0 16,-1 12-16,-11-12 16,12 13-16,12-13 15,-13 0-15,38 0 0,24 0 16,-25 24-16,1-24 16,24 12-16,-25-12 15,1 0-15,-1 0 0,1 25 16,-13-13-16,-12-12 15,-12 25-15,12-25 16,0 12-16,-12-12 16,-13 0-16,13 0 0,0 0 15,-13 0-15,-12 0 16,25 0-16,-12 0 16,36 0-16,-12 0 0,0 0 15,-12 0-15,12 0 16,0 0-16,-13 0 15,-11 12-15,12-12 16,-25 25-16,25-25 16,-13 0-16,13 0 0,-13 0 15,13 0-15,-12 0 16,11 0-16,-23 0 16,-1 0-16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32.338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0 0,'37'0'234,"61"0"-234,0 0 16,-25 0-16,25 0 16,-24 0-16,-1 0 0,-24 0 15,25 0-15,-38 0 16,13 12-16,13 1 0,-38-13 15,13 0-15,-25 12 16,0-12-16,25 12 16,-25-12-16,13 0 0,24 0 15,12 0-15,37 0 16,-24 0-16,-1-24 16,1 24-16,-25 0 15,12 12-15,-37 0 0,13-12 16,0 12-16,-25 13 15,0-25-15,25 12 16,-25 0-16,1-12 16,11 0-16,-12 0 0,13 13 15,12-13-15,24 0 16,-12 0-16,24 0 16,-24 0-16,25 0 0,-37 0 15,12 0-15,-13 0 16,-11 0-16,-13 0 15,0 12-15,13-12 16,-13 0 0,25 0-1,0 0-15,-1 0 16,-11 0-16,12 0 16,-13 0-16,13 24 0,-25-24 15,25 13-15,-13-13 16,13 0-16,-12 0 15,11 0-15,-11 0 16,36 0-16,-36 0 0,36 0 16,-12 0-16,-25 0 15,38 0-15,-38 0 16,-12 12-16,0 0 0,13-12 16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34.250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0 0,'49'0'172,"12"0"-156,-12 12-16,-12-12 15,-12 13-15,11-13 16,-23 0-16,-1 0 0,0 0 15,13 0-15,-13 0 16,12 0-16,13 0 16,12 0-16,-24 0 0,36 0 15,-12 0-15,0 0 16,12 0-16,-36 0 16,-13 0-16,0 0 0,13 0 15,-13 0-15,0 0 47,13 0-47,36 0 16,-37 0-16,13 0 15,-25 0-15,1 0 16,11 0 0,-12 0-16,13 0 62,-1 0-46,13 0-16,-25 0 15,13 0-15,-13 0 94,0 0-94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12-29T17:30:36.664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0 0,'122'0'47,"38"0"-31,-26 25-16,-60-1 15,-1-24-15,13 12 0,-61 13 16,36-25-16,-12 0 15,-25 0-15,13 0 16,-12 0-16,11-12 0,26-1 16,11-11-16,25-1 15,-24 25-15,-13-12 16,-12 12-16,-12 0 0,-13 0 16,25 0-16,12 0 15,-12 0-15,0 0 16,13 0-16,-13 0 15,24 0-15,1 0 0,-1 0 16,1 0-16,24 0 16,-1 0-16,38 0 15,-61 0-15,-1 0 16,-61 0-16,1 0 0,-1 0 16,12 0-1,1 0 32,48 0-47,1 0 16,-25 0-16,-12 0 15,-25 0-15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lickcharts.com/symbol/GE" TargetMode="External"/><Relationship Id="rId671" Type="http://schemas.openxmlformats.org/officeDocument/2006/relationships/hyperlink" Target="https://www.slickcharts.com/symbol/FANG" TargetMode="External"/><Relationship Id="rId769" Type="http://schemas.openxmlformats.org/officeDocument/2006/relationships/hyperlink" Target="https://www.slickcharts.com/symbol/XRAY" TargetMode="External"/><Relationship Id="rId976" Type="http://schemas.openxmlformats.org/officeDocument/2006/relationships/hyperlink" Target="https://www.slickcharts.com/symbol/CPRI" TargetMode="External"/><Relationship Id="rId21" Type="http://schemas.openxmlformats.org/officeDocument/2006/relationships/hyperlink" Target="https://www.slickcharts.com/symbol/PG" TargetMode="External"/><Relationship Id="rId324" Type="http://schemas.openxmlformats.org/officeDocument/2006/relationships/hyperlink" Target="https://www.slickcharts.com/symbol/ETN" TargetMode="External"/><Relationship Id="rId531" Type="http://schemas.openxmlformats.org/officeDocument/2006/relationships/hyperlink" Target="https://www.slickcharts.com/symbol/AWK" TargetMode="External"/><Relationship Id="rId629" Type="http://schemas.openxmlformats.org/officeDocument/2006/relationships/hyperlink" Target="https://www.slickcharts.com/symbol/MXIM" TargetMode="External"/><Relationship Id="rId170" Type="http://schemas.openxmlformats.org/officeDocument/2006/relationships/hyperlink" Target="https://www.slickcharts.com/symbol/COP" TargetMode="External"/><Relationship Id="rId836" Type="http://schemas.openxmlformats.org/officeDocument/2006/relationships/hyperlink" Target="https://www.slickcharts.com/symbol/MYL" TargetMode="External"/><Relationship Id="rId268" Type="http://schemas.openxmlformats.org/officeDocument/2006/relationships/hyperlink" Target="https://www.slickcharts.com/symbol/GM" TargetMode="External"/><Relationship Id="rId475" Type="http://schemas.openxmlformats.org/officeDocument/2006/relationships/hyperlink" Target="https://www.slickcharts.com/symbol/MNST" TargetMode="External"/><Relationship Id="rId682" Type="http://schemas.openxmlformats.org/officeDocument/2006/relationships/hyperlink" Target="https://www.slickcharts.com/symbol/WAB" TargetMode="External"/><Relationship Id="rId903" Type="http://schemas.openxmlformats.org/officeDocument/2006/relationships/hyperlink" Target="https://www.slickcharts.com/symbol/FFIV" TargetMode="External"/><Relationship Id="rId32" Type="http://schemas.openxmlformats.org/officeDocument/2006/relationships/hyperlink" Target="https://www.slickcharts.com/symbol/MA" TargetMode="External"/><Relationship Id="rId128" Type="http://schemas.openxmlformats.org/officeDocument/2006/relationships/hyperlink" Target="https://www.slickcharts.com/symbol/LMT" TargetMode="External"/><Relationship Id="rId335" Type="http://schemas.openxmlformats.org/officeDocument/2006/relationships/hyperlink" Target="https://www.slickcharts.com/symbol/OXY" TargetMode="External"/><Relationship Id="rId542" Type="http://schemas.openxmlformats.org/officeDocument/2006/relationships/hyperlink" Target="https://www.slickcharts.com/symbol/SNPS" TargetMode="External"/><Relationship Id="rId987" Type="http://schemas.openxmlformats.org/officeDocument/2006/relationships/hyperlink" Target="https://www.slickcharts.com/symbol/DISCA" TargetMode="External"/><Relationship Id="rId181" Type="http://schemas.openxmlformats.org/officeDocument/2006/relationships/hyperlink" Target="https://www.slickcharts.com/symbol/SYK" TargetMode="External"/><Relationship Id="rId402" Type="http://schemas.openxmlformats.org/officeDocument/2006/relationships/hyperlink" Target="https://www.slickcharts.com/symbol/KLAC" TargetMode="External"/><Relationship Id="rId847" Type="http://schemas.openxmlformats.org/officeDocument/2006/relationships/hyperlink" Target="https://www.slickcharts.com/symbol/PKG" TargetMode="External"/><Relationship Id="rId279" Type="http://schemas.openxmlformats.org/officeDocument/2006/relationships/hyperlink" Target="https://www.slickcharts.com/symbol/ATVI" TargetMode="External"/><Relationship Id="rId486" Type="http://schemas.openxmlformats.org/officeDocument/2006/relationships/hyperlink" Target="https://www.slickcharts.com/symbol/LVS" TargetMode="External"/><Relationship Id="rId693" Type="http://schemas.openxmlformats.org/officeDocument/2006/relationships/hyperlink" Target="https://www.slickcharts.com/symbol/NTAP" TargetMode="External"/><Relationship Id="rId707" Type="http://schemas.openxmlformats.org/officeDocument/2006/relationships/hyperlink" Target="https://www.slickcharts.com/symbol/DGX" TargetMode="External"/><Relationship Id="rId914" Type="http://schemas.openxmlformats.org/officeDocument/2006/relationships/hyperlink" Target="https://www.slickcharts.com/symbol/MHK" TargetMode="External"/><Relationship Id="rId43" Type="http://schemas.openxmlformats.org/officeDocument/2006/relationships/hyperlink" Target="https://www.slickcharts.com/symbol/CVX" TargetMode="External"/><Relationship Id="rId139" Type="http://schemas.openxmlformats.org/officeDocument/2006/relationships/hyperlink" Target="https://www.slickcharts.com/symbol/AXP" TargetMode="External"/><Relationship Id="rId346" Type="http://schemas.openxmlformats.org/officeDocument/2006/relationships/hyperlink" Target="https://www.slickcharts.com/symbol/TRV" TargetMode="External"/><Relationship Id="rId553" Type="http://schemas.openxmlformats.org/officeDocument/2006/relationships/hyperlink" Target="https://www.slickcharts.com/symbol/CDW" TargetMode="External"/><Relationship Id="rId760" Type="http://schemas.openxmlformats.org/officeDocument/2006/relationships/hyperlink" Target="https://www.slickcharts.com/symbol/URI" TargetMode="External"/><Relationship Id="rId998" Type="http://schemas.openxmlformats.org/officeDocument/2006/relationships/hyperlink" Target="https://www.slickcharts.com/symbol/JWN" TargetMode="External"/><Relationship Id="rId192" Type="http://schemas.openxmlformats.org/officeDocument/2006/relationships/hyperlink" Target="https://www.slickcharts.com/symbol/TGT" TargetMode="External"/><Relationship Id="rId206" Type="http://schemas.openxmlformats.org/officeDocument/2006/relationships/hyperlink" Target="https://www.slickcharts.com/symbol/BLK" TargetMode="External"/><Relationship Id="rId413" Type="http://schemas.openxmlformats.org/officeDocument/2006/relationships/hyperlink" Target="https://www.slickcharts.com/symbol/TDG" TargetMode="External"/><Relationship Id="rId858" Type="http://schemas.openxmlformats.org/officeDocument/2006/relationships/hyperlink" Target="https://www.slickcharts.com/symbol/NI" TargetMode="External"/><Relationship Id="rId497" Type="http://schemas.openxmlformats.org/officeDocument/2006/relationships/hyperlink" Target="https://www.slickcharts.com/symbol/RCL" TargetMode="External"/><Relationship Id="rId620" Type="http://schemas.openxmlformats.org/officeDocument/2006/relationships/hyperlink" Target="https://www.slickcharts.com/symbol/CXO" TargetMode="External"/><Relationship Id="rId718" Type="http://schemas.openxmlformats.org/officeDocument/2006/relationships/hyperlink" Target="https://www.slickcharts.com/symbol/WYNN" TargetMode="External"/><Relationship Id="rId925" Type="http://schemas.openxmlformats.org/officeDocument/2006/relationships/hyperlink" Target="https://www.slickcharts.com/symbol/ALB" TargetMode="External"/><Relationship Id="rId357" Type="http://schemas.openxmlformats.org/officeDocument/2006/relationships/hyperlink" Target="https://www.slickcharts.com/symbol/XEL" TargetMode="External"/><Relationship Id="rId54" Type="http://schemas.openxmlformats.org/officeDocument/2006/relationships/hyperlink" Target="https://www.slickcharts.com/symbol/CSCO" TargetMode="External"/><Relationship Id="rId217" Type="http://schemas.openxmlformats.org/officeDocument/2006/relationships/hyperlink" Target="https://www.slickcharts.com/symbol/VRTX" TargetMode="External"/><Relationship Id="rId564" Type="http://schemas.openxmlformats.org/officeDocument/2006/relationships/hyperlink" Target="https://www.slickcharts.com/symbol/CCL" TargetMode="External"/><Relationship Id="rId771" Type="http://schemas.openxmlformats.org/officeDocument/2006/relationships/hyperlink" Target="https://www.slickcharts.com/symbol/NCLH" TargetMode="External"/><Relationship Id="rId869" Type="http://schemas.openxmlformats.org/officeDocument/2006/relationships/hyperlink" Target="https://www.slickcharts.com/symbol/PHM" TargetMode="External"/><Relationship Id="rId424" Type="http://schemas.openxmlformats.org/officeDocument/2006/relationships/hyperlink" Target="https://www.slickcharts.com/symbol/PCAR" TargetMode="External"/><Relationship Id="rId631" Type="http://schemas.openxmlformats.org/officeDocument/2006/relationships/hyperlink" Target="https://www.slickcharts.com/symbol/DOV" TargetMode="External"/><Relationship Id="rId729" Type="http://schemas.openxmlformats.org/officeDocument/2006/relationships/hyperlink" Target="https://www.slickcharts.com/symbol/IFF" TargetMode="External"/><Relationship Id="rId270" Type="http://schemas.openxmlformats.org/officeDocument/2006/relationships/hyperlink" Target="https://www.slickcharts.com/symbol/SHW" TargetMode="External"/><Relationship Id="rId936" Type="http://schemas.openxmlformats.org/officeDocument/2006/relationships/hyperlink" Target="https://www.slickcharts.com/symbol/PBCT" TargetMode="External"/><Relationship Id="rId65" Type="http://schemas.openxmlformats.org/officeDocument/2006/relationships/hyperlink" Target="https://www.slickcharts.com/symbol/ABT" TargetMode="External"/><Relationship Id="rId130" Type="http://schemas.openxmlformats.org/officeDocument/2006/relationships/hyperlink" Target="https://www.slickcharts.com/symbol/CVS" TargetMode="External"/><Relationship Id="rId368" Type="http://schemas.openxmlformats.org/officeDocument/2006/relationships/hyperlink" Target="https://www.slickcharts.com/symbol/JCI" TargetMode="External"/><Relationship Id="rId575" Type="http://schemas.openxmlformats.org/officeDocument/2006/relationships/hyperlink" Target="https://www.slickcharts.com/symbol/MTD" TargetMode="External"/><Relationship Id="rId782" Type="http://schemas.openxmlformats.org/officeDocument/2006/relationships/hyperlink" Target="https://www.slickcharts.com/symbol/LW" TargetMode="External"/><Relationship Id="rId228" Type="http://schemas.openxmlformats.org/officeDocument/2006/relationships/hyperlink" Target="https://www.slickcharts.com/symbol/DE" TargetMode="External"/><Relationship Id="rId435" Type="http://schemas.openxmlformats.org/officeDocument/2006/relationships/hyperlink" Target="https://www.slickcharts.com/symbol/EIX" TargetMode="External"/><Relationship Id="rId642" Type="http://schemas.openxmlformats.org/officeDocument/2006/relationships/hyperlink" Target="https://www.slickcharts.com/symbol/RF" TargetMode="External"/><Relationship Id="rId281" Type="http://schemas.openxmlformats.org/officeDocument/2006/relationships/hyperlink" Target="https://www.slickcharts.com/symbol/AIG" TargetMode="External"/><Relationship Id="rId502" Type="http://schemas.openxmlformats.org/officeDocument/2006/relationships/hyperlink" Target="https://www.slickcharts.com/symbol/FTV" TargetMode="External"/><Relationship Id="rId947" Type="http://schemas.openxmlformats.org/officeDocument/2006/relationships/hyperlink" Target="https://www.slickcharts.com/symbol/NLSN" TargetMode="External"/><Relationship Id="rId76" Type="http://schemas.openxmlformats.org/officeDocument/2006/relationships/hyperlink" Target="https://www.slickcharts.com/symbol/NVDA" TargetMode="External"/><Relationship Id="rId141" Type="http://schemas.openxmlformats.org/officeDocument/2006/relationships/hyperlink" Target="https://www.slickcharts.com/symbol/USB" TargetMode="External"/><Relationship Id="rId379" Type="http://schemas.openxmlformats.org/officeDocument/2006/relationships/hyperlink" Target="https://www.slickcharts.com/symbol/OKE" TargetMode="External"/><Relationship Id="rId586" Type="http://schemas.openxmlformats.org/officeDocument/2006/relationships/hyperlink" Target="https://www.slickcharts.com/symbol/WDC" TargetMode="External"/><Relationship Id="rId793" Type="http://schemas.openxmlformats.org/officeDocument/2006/relationships/hyperlink" Target="https://www.slickcharts.com/symbol/LNC" TargetMode="External"/><Relationship Id="rId807" Type="http://schemas.openxmlformats.org/officeDocument/2006/relationships/hyperlink" Target="https://www.slickcharts.com/symbol/RJF" TargetMode="External"/><Relationship Id="rId7" Type="http://schemas.openxmlformats.org/officeDocument/2006/relationships/hyperlink" Target="https://www.slickcharts.com/symbol/FB" TargetMode="External"/><Relationship Id="rId239" Type="http://schemas.openxmlformats.org/officeDocument/2006/relationships/hyperlink" Target="https://www.slickcharts.com/symbol/ICE" TargetMode="External"/><Relationship Id="rId446" Type="http://schemas.openxmlformats.org/officeDocument/2006/relationships/hyperlink" Target="https://www.slickcharts.com/symbol/MCHP" TargetMode="External"/><Relationship Id="rId653" Type="http://schemas.openxmlformats.org/officeDocument/2006/relationships/hyperlink" Target="https://www.slickcharts.com/symbol/LEN" TargetMode="External"/><Relationship Id="rId292" Type="http://schemas.openxmlformats.org/officeDocument/2006/relationships/hyperlink" Target="https://www.slickcharts.com/symbol/EXC" TargetMode="External"/><Relationship Id="rId306" Type="http://schemas.openxmlformats.org/officeDocument/2006/relationships/hyperlink" Target="https://www.slickcharts.com/symbol/SRE" TargetMode="External"/><Relationship Id="rId860" Type="http://schemas.openxmlformats.org/officeDocument/2006/relationships/hyperlink" Target="https://www.slickcharts.com/symbol/JBHT" TargetMode="External"/><Relationship Id="rId958" Type="http://schemas.openxmlformats.org/officeDocument/2006/relationships/hyperlink" Target="https://www.slickcharts.com/symbol/AOS" TargetMode="External"/><Relationship Id="rId87" Type="http://schemas.openxmlformats.org/officeDocument/2006/relationships/hyperlink" Target="https://www.slickcharts.com/symbol/TMO" TargetMode="External"/><Relationship Id="rId513" Type="http://schemas.openxmlformats.org/officeDocument/2006/relationships/hyperlink" Target="https://www.slickcharts.com/symbol/MSCI" TargetMode="External"/><Relationship Id="rId597" Type="http://schemas.openxmlformats.org/officeDocument/2006/relationships/hyperlink" Target="https://www.slickcharts.com/symbol/AEE" TargetMode="External"/><Relationship Id="rId720" Type="http://schemas.openxmlformats.org/officeDocument/2006/relationships/hyperlink" Target="https://www.slickcharts.com/symbol/L" TargetMode="External"/><Relationship Id="rId818" Type="http://schemas.openxmlformats.org/officeDocument/2006/relationships/hyperlink" Target="https://www.slickcharts.com/symbol/TSCO" TargetMode="External"/><Relationship Id="rId152" Type="http://schemas.openxmlformats.org/officeDocument/2006/relationships/hyperlink" Target="https://www.slickcharts.com/symbol/CHTR" TargetMode="External"/><Relationship Id="rId457" Type="http://schemas.openxmlformats.org/officeDocument/2006/relationships/hyperlink" Target="https://www.slickcharts.com/symbol/CNC" TargetMode="External"/><Relationship Id="rId1003" Type="http://schemas.openxmlformats.org/officeDocument/2006/relationships/hyperlink" Target="https://www.slickcharts.com/symbol/UA" TargetMode="External"/><Relationship Id="rId664" Type="http://schemas.openxmlformats.org/officeDocument/2006/relationships/hyperlink" Target="https://www.slickcharts.com/symbol/EXPE" TargetMode="External"/><Relationship Id="rId871" Type="http://schemas.openxmlformats.org/officeDocument/2006/relationships/hyperlink" Target="https://www.slickcharts.com/symbol/HSIC" TargetMode="External"/><Relationship Id="rId969" Type="http://schemas.openxmlformats.org/officeDocument/2006/relationships/hyperlink" Target="https://www.slickcharts.com/symbol/PWR" TargetMode="External"/><Relationship Id="rId14" Type="http://schemas.openxmlformats.org/officeDocument/2006/relationships/hyperlink" Target="https://www.slickcharts.com/symbol/GOOGL" TargetMode="External"/><Relationship Id="rId317" Type="http://schemas.openxmlformats.org/officeDocument/2006/relationships/hyperlink" Target="https://www.slickcharts.com/symbol/MPC" TargetMode="External"/><Relationship Id="rId524" Type="http://schemas.openxmlformats.org/officeDocument/2006/relationships/hyperlink" Target="https://www.slickcharts.com/symbol/HIG" TargetMode="External"/><Relationship Id="rId731" Type="http://schemas.openxmlformats.org/officeDocument/2006/relationships/hyperlink" Target="https://www.slickcharts.com/symbol/UDR" TargetMode="External"/><Relationship Id="rId98" Type="http://schemas.openxmlformats.org/officeDocument/2006/relationships/hyperlink" Target="https://www.slickcharts.com/symbol/NKE" TargetMode="External"/><Relationship Id="rId163" Type="http://schemas.openxmlformats.org/officeDocument/2006/relationships/hyperlink" Target="https://www.slickcharts.com/symbol/BDX" TargetMode="External"/><Relationship Id="rId370" Type="http://schemas.openxmlformats.org/officeDocument/2006/relationships/hyperlink" Target="https://www.slickcharts.com/symbol/EA" TargetMode="External"/><Relationship Id="rId829" Type="http://schemas.openxmlformats.org/officeDocument/2006/relationships/hyperlink" Target="https://www.slickcharts.com/symbol/EMN" TargetMode="External"/><Relationship Id="rId230" Type="http://schemas.openxmlformats.org/officeDocument/2006/relationships/hyperlink" Target="https://www.slickcharts.com/symbol/SCHW" TargetMode="External"/><Relationship Id="rId468" Type="http://schemas.openxmlformats.org/officeDocument/2006/relationships/hyperlink" Target="https://www.slickcharts.com/symbol/TMUS" TargetMode="External"/><Relationship Id="rId675" Type="http://schemas.openxmlformats.org/officeDocument/2006/relationships/hyperlink" Target="https://www.slickcharts.com/symbol/KMX" TargetMode="External"/><Relationship Id="rId882" Type="http://schemas.openxmlformats.org/officeDocument/2006/relationships/hyperlink" Target="https://www.slickcharts.com/symbol/SNA" TargetMode="External"/><Relationship Id="rId25" Type="http://schemas.openxmlformats.org/officeDocument/2006/relationships/hyperlink" Target="https://www.slickcharts.com/symbol/BAC" TargetMode="External"/><Relationship Id="rId328" Type="http://schemas.openxmlformats.org/officeDocument/2006/relationships/hyperlink" Target="https://www.slickcharts.com/symbol/VLO" TargetMode="External"/><Relationship Id="rId535" Type="http://schemas.openxmlformats.org/officeDocument/2006/relationships/hyperlink" Target="https://www.slickcharts.com/symbol/AMP" TargetMode="External"/><Relationship Id="rId742" Type="http://schemas.openxmlformats.org/officeDocument/2006/relationships/hyperlink" Target="https://www.slickcharts.com/symbol/CBOE" TargetMode="External"/><Relationship Id="rId174" Type="http://schemas.openxmlformats.org/officeDocument/2006/relationships/hyperlink" Target="https://www.slickcharts.com/symbol/PNC" TargetMode="External"/><Relationship Id="rId381" Type="http://schemas.openxmlformats.org/officeDocument/2006/relationships/hyperlink" Target="https://www.slickcharts.com/symbol/YUM" TargetMode="External"/><Relationship Id="rId602" Type="http://schemas.openxmlformats.org/officeDocument/2006/relationships/hyperlink" Target="https://www.slickcharts.com/symbol/IP" TargetMode="External"/><Relationship Id="rId241" Type="http://schemas.openxmlformats.org/officeDocument/2006/relationships/hyperlink" Target="https://www.slickcharts.com/symbol/NSC" TargetMode="External"/><Relationship Id="rId479" Type="http://schemas.openxmlformats.org/officeDocument/2006/relationships/hyperlink" Target="https://www.slickcharts.com/symbol/LYB" TargetMode="External"/><Relationship Id="rId686" Type="http://schemas.openxmlformats.org/officeDocument/2006/relationships/hyperlink" Target="https://www.slickcharts.com/symbol/ULTA" TargetMode="External"/><Relationship Id="rId893" Type="http://schemas.openxmlformats.org/officeDocument/2006/relationships/hyperlink" Target="https://www.slickcharts.com/symbol/FTI" TargetMode="External"/><Relationship Id="rId907" Type="http://schemas.openxmlformats.org/officeDocument/2006/relationships/hyperlink" Target="https://www.slickcharts.com/symbol/CPB" TargetMode="External"/><Relationship Id="rId36" Type="http://schemas.openxmlformats.org/officeDocument/2006/relationships/hyperlink" Target="https://www.slickcharts.com/symbol/INTC" TargetMode="External"/><Relationship Id="rId339" Type="http://schemas.openxmlformats.org/officeDocument/2006/relationships/hyperlink" Target="https://www.slickcharts.com/symbol/FDX" TargetMode="External"/><Relationship Id="rId546" Type="http://schemas.openxmlformats.org/officeDocument/2006/relationships/hyperlink" Target="https://www.slickcharts.com/symbol/BLL" TargetMode="External"/><Relationship Id="rId753" Type="http://schemas.openxmlformats.org/officeDocument/2006/relationships/hyperlink" Target="https://www.slickcharts.com/symbol/SIVB" TargetMode="External"/><Relationship Id="rId101" Type="http://schemas.openxmlformats.org/officeDocument/2006/relationships/hyperlink" Target="https://www.slickcharts.com/symbol/UTX" TargetMode="External"/><Relationship Id="rId185" Type="http://schemas.openxmlformats.org/officeDocument/2006/relationships/hyperlink" Target="https://www.slickcharts.com/symbol/FISV" TargetMode="External"/><Relationship Id="rId406" Type="http://schemas.openxmlformats.org/officeDocument/2006/relationships/hyperlink" Target="https://www.slickcharts.com/symbol/IQV" TargetMode="External"/><Relationship Id="rId960" Type="http://schemas.openxmlformats.org/officeDocument/2006/relationships/hyperlink" Target="https://www.slickcharts.com/symbol/LEG" TargetMode="External"/><Relationship Id="rId392" Type="http://schemas.openxmlformats.org/officeDocument/2006/relationships/hyperlink" Target="https://www.slickcharts.com/symbol/REGN" TargetMode="External"/><Relationship Id="rId613" Type="http://schemas.openxmlformats.org/officeDocument/2006/relationships/hyperlink" Target="https://www.slickcharts.com/symbol/CMS" TargetMode="External"/><Relationship Id="rId697" Type="http://schemas.openxmlformats.org/officeDocument/2006/relationships/hyperlink" Target="https://www.slickcharts.com/symbol/AKAM" TargetMode="External"/><Relationship Id="rId820" Type="http://schemas.openxmlformats.org/officeDocument/2006/relationships/hyperlink" Target="https://www.slickcharts.com/symbol/WU" TargetMode="External"/><Relationship Id="rId918" Type="http://schemas.openxmlformats.org/officeDocument/2006/relationships/hyperlink" Target="https://www.slickcharts.com/symbol/PVH" TargetMode="External"/><Relationship Id="rId252" Type="http://schemas.openxmlformats.org/officeDocument/2006/relationships/hyperlink" Target="https://www.slickcharts.com/symbol/EOG" TargetMode="External"/><Relationship Id="rId47" Type="http://schemas.openxmlformats.org/officeDocument/2006/relationships/hyperlink" Target="https://www.slickcharts.com/symbol/KO" TargetMode="External"/><Relationship Id="rId112" Type="http://schemas.openxmlformats.org/officeDocument/2006/relationships/hyperlink" Target="https://www.slickcharts.com/symbol/LIN" TargetMode="External"/><Relationship Id="rId557" Type="http://schemas.openxmlformats.org/officeDocument/2006/relationships/hyperlink" Target="https://www.slickcharts.com/symbol/ALGN" TargetMode="External"/><Relationship Id="rId764" Type="http://schemas.openxmlformats.org/officeDocument/2006/relationships/hyperlink" Target="https://www.slickcharts.com/symbol/IEX" TargetMode="External"/><Relationship Id="rId971" Type="http://schemas.openxmlformats.org/officeDocument/2006/relationships/hyperlink" Target="https://www.slickcharts.com/symbol/HOG" TargetMode="External"/><Relationship Id="rId196" Type="http://schemas.openxmlformats.org/officeDocument/2006/relationships/hyperlink" Target="https://www.slickcharts.com/symbol/ZTS" TargetMode="External"/><Relationship Id="rId417" Type="http://schemas.openxmlformats.org/officeDocument/2006/relationships/hyperlink" Target="https://www.slickcharts.com/symbol/EBAY" TargetMode="External"/><Relationship Id="rId624" Type="http://schemas.openxmlformats.org/officeDocument/2006/relationships/hyperlink" Target="https://www.slickcharts.com/symbol/MLM" TargetMode="External"/><Relationship Id="rId831" Type="http://schemas.openxmlformats.org/officeDocument/2006/relationships/hyperlink" Target="https://www.slickcharts.com/symbol/CMA" TargetMode="External"/><Relationship Id="rId263" Type="http://schemas.openxmlformats.org/officeDocument/2006/relationships/hyperlink" Target="https://www.slickcharts.com/symbol/EMR" TargetMode="External"/><Relationship Id="rId470" Type="http://schemas.openxmlformats.org/officeDocument/2006/relationships/hyperlink" Target="https://www.slickcharts.com/symbol/FLT" TargetMode="External"/><Relationship Id="rId929" Type="http://schemas.openxmlformats.org/officeDocument/2006/relationships/hyperlink" Target="https://www.slickcharts.com/symbol/AIV" TargetMode="External"/><Relationship Id="rId58" Type="http://schemas.openxmlformats.org/officeDocument/2006/relationships/hyperlink" Target="https://www.slickcharts.com/symbol/BA" TargetMode="External"/><Relationship Id="rId123" Type="http://schemas.openxmlformats.org/officeDocument/2006/relationships/hyperlink" Target="https://www.slickcharts.com/symbol/QCOM" TargetMode="External"/><Relationship Id="rId330" Type="http://schemas.openxmlformats.org/officeDocument/2006/relationships/hyperlink" Target="https://www.slickcharts.com/symbol/MCO" TargetMode="External"/><Relationship Id="rId568" Type="http://schemas.openxmlformats.org/officeDocument/2006/relationships/hyperlink" Target="https://www.slickcharts.com/symbol/BBY" TargetMode="External"/><Relationship Id="rId775" Type="http://schemas.openxmlformats.org/officeDocument/2006/relationships/hyperlink" Target="https://www.slickcharts.com/symbol/LNT" TargetMode="External"/><Relationship Id="rId982" Type="http://schemas.openxmlformats.org/officeDocument/2006/relationships/hyperlink" Target="https://www.slickcharts.com/symbol/XEC" TargetMode="External"/><Relationship Id="rId428" Type="http://schemas.openxmlformats.org/officeDocument/2006/relationships/hyperlink" Target="https://www.slickcharts.com/symbol/PAYX" TargetMode="External"/><Relationship Id="rId635" Type="http://schemas.openxmlformats.org/officeDocument/2006/relationships/hyperlink" Target="https://www.slickcharts.com/symbol/NUE" TargetMode="External"/><Relationship Id="rId842" Type="http://schemas.openxmlformats.org/officeDocument/2006/relationships/hyperlink" Target="https://www.slickcharts.com/symbol/TXT" TargetMode="External"/><Relationship Id="rId274" Type="http://schemas.openxmlformats.org/officeDocument/2006/relationships/hyperlink" Target="https://www.slickcharts.com/symbol/AEP" TargetMode="External"/><Relationship Id="rId481" Type="http://schemas.openxmlformats.org/officeDocument/2006/relationships/hyperlink" Target="https://www.slickcharts.com/symbol/ALXN" TargetMode="External"/><Relationship Id="rId702" Type="http://schemas.openxmlformats.org/officeDocument/2006/relationships/hyperlink" Target="https://www.slickcharts.com/symbol/XYL" TargetMode="External"/><Relationship Id="rId69" Type="http://schemas.openxmlformats.org/officeDocument/2006/relationships/hyperlink" Target="https://www.slickcharts.com/symbol/MCD" TargetMode="External"/><Relationship Id="rId134" Type="http://schemas.openxmlformats.org/officeDocument/2006/relationships/hyperlink" Target="https://www.slickcharts.com/symbol/MO" TargetMode="External"/><Relationship Id="rId579" Type="http://schemas.openxmlformats.org/officeDocument/2006/relationships/hyperlink" Target="https://www.slickcharts.com/symbol/ESS" TargetMode="External"/><Relationship Id="rId786" Type="http://schemas.openxmlformats.org/officeDocument/2006/relationships/hyperlink" Target="https://www.slickcharts.com/symbol/ARNC" TargetMode="External"/><Relationship Id="rId993" Type="http://schemas.openxmlformats.org/officeDocument/2006/relationships/hyperlink" Target="https://www.slickcharts.com/symbol/HRB" TargetMode="External"/><Relationship Id="rId341" Type="http://schemas.openxmlformats.org/officeDocument/2006/relationships/hyperlink" Target="https://www.slickcharts.com/symbol/F" TargetMode="External"/><Relationship Id="rId439" Type="http://schemas.openxmlformats.org/officeDocument/2006/relationships/hyperlink" Target="https://www.slickcharts.com/symbol/TSN" TargetMode="External"/><Relationship Id="rId646" Type="http://schemas.openxmlformats.org/officeDocument/2006/relationships/hyperlink" Target="https://www.slickcharts.com/symbol/LH" TargetMode="External"/><Relationship Id="rId201" Type="http://schemas.openxmlformats.org/officeDocument/2006/relationships/hyperlink" Target="https://www.slickcharts.com/symbol/RTN" TargetMode="External"/><Relationship Id="rId285" Type="http://schemas.openxmlformats.org/officeDocument/2006/relationships/hyperlink" Target="https://www.slickcharts.com/symbol/SPG" TargetMode="External"/><Relationship Id="rId506" Type="http://schemas.openxmlformats.org/officeDocument/2006/relationships/hyperlink" Target="https://www.slickcharts.com/symbol/AME" TargetMode="External"/><Relationship Id="rId853" Type="http://schemas.openxmlformats.org/officeDocument/2006/relationships/hyperlink" Target="https://www.slickcharts.com/symbol/LYV" TargetMode="External"/><Relationship Id="rId492" Type="http://schemas.openxmlformats.org/officeDocument/2006/relationships/hyperlink" Target="https://www.slickcharts.com/symbol/GLW" TargetMode="External"/><Relationship Id="rId713" Type="http://schemas.openxmlformats.org/officeDocument/2006/relationships/hyperlink" Target="https://www.slickcharts.com/symbol/HOLX" TargetMode="External"/><Relationship Id="rId797" Type="http://schemas.openxmlformats.org/officeDocument/2006/relationships/hyperlink" Target="https://www.slickcharts.com/symbol/NBL" TargetMode="External"/><Relationship Id="rId920" Type="http://schemas.openxmlformats.org/officeDocument/2006/relationships/hyperlink" Target="https://www.slickcharts.com/symbol/PNR" TargetMode="External"/><Relationship Id="rId145" Type="http://schemas.openxmlformats.org/officeDocument/2006/relationships/hyperlink" Target="https://www.slickcharts.com/symbol/GILD" TargetMode="External"/><Relationship Id="rId352" Type="http://schemas.openxmlformats.org/officeDocument/2006/relationships/hyperlink" Target="https://www.slickcharts.com/symbol/DAL" TargetMode="External"/><Relationship Id="rId212" Type="http://schemas.openxmlformats.org/officeDocument/2006/relationships/hyperlink" Target="https://www.slickcharts.com/symbol/AMAT" TargetMode="External"/><Relationship Id="rId657" Type="http://schemas.openxmlformats.org/officeDocument/2006/relationships/hyperlink" Target="https://www.slickcharts.com/symbol/FTNT" TargetMode="External"/><Relationship Id="rId864" Type="http://schemas.openxmlformats.org/officeDocument/2006/relationships/hyperlink" Target="https://www.slickcharts.com/symbol/DVN" TargetMode="External"/><Relationship Id="rId296" Type="http://schemas.openxmlformats.org/officeDocument/2006/relationships/hyperlink" Target="https://www.slickcharts.com/symbol/PGR" TargetMode="External"/><Relationship Id="rId517" Type="http://schemas.openxmlformats.org/officeDocument/2006/relationships/hyperlink" Target="https://www.slickcharts.com/symbol/ANSS" TargetMode="External"/><Relationship Id="rId724" Type="http://schemas.openxmlformats.org/officeDocument/2006/relationships/hyperlink" Target="https://www.slickcharts.com/symbol/DRI" TargetMode="External"/><Relationship Id="rId931" Type="http://schemas.openxmlformats.org/officeDocument/2006/relationships/hyperlink" Target="https://www.slickcharts.com/symbol/RHI" TargetMode="External"/><Relationship Id="rId60" Type="http://schemas.openxmlformats.org/officeDocument/2006/relationships/hyperlink" Target="https://www.slickcharts.com/symbol/C" TargetMode="External"/><Relationship Id="rId156" Type="http://schemas.openxmlformats.org/officeDocument/2006/relationships/hyperlink" Target="https://www.slickcharts.com/symbol/ANTM" TargetMode="External"/><Relationship Id="rId363" Type="http://schemas.openxmlformats.org/officeDocument/2006/relationships/hyperlink" Target="https://www.slickcharts.com/symbol/APH" TargetMode="External"/><Relationship Id="rId570" Type="http://schemas.openxmlformats.org/officeDocument/2006/relationships/hyperlink" Target="https://www.slickcharts.com/symbol/CDNS" TargetMode="External"/><Relationship Id="rId1007" Type="http://schemas.openxmlformats.org/officeDocument/2006/relationships/hyperlink" Target="https://www.slickcharts.com/symbol/COTY" TargetMode="External"/><Relationship Id="rId223" Type="http://schemas.openxmlformats.org/officeDocument/2006/relationships/hyperlink" Target="https://www.slickcharts.com/symbol/GPN" TargetMode="External"/><Relationship Id="rId430" Type="http://schemas.openxmlformats.org/officeDocument/2006/relationships/hyperlink" Target="https://www.slickcharts.com/symbol/SBAC" TargetMode="External"/><Relationship Id="rId668" Type="http://schemas.openxmlformats.org/officeDocument/2006/relationships/hyperlink" Target="https://www.slickcharts.com/symbol/INCY" TargetMode="External"/><Relationship Id="rId875" Type="http://schemas.openxmlformats.org/officeDocument/2006/relationships/hyperlink" Target="https://www.slickcharts.com/symbol/NOV" TargetMode="External"/><Relationship Id="rId18" Type="http://schemas.openxmlformats.org/officeDocument/2006/relationships/hyperlink" Target="https://www.slickcharts.com/symbol/JNJ" TargetMode="External"/><Relationship Id="rId528" Type="http://schemas.openxmlformats.org/officeDocument/2006/relationships/hyperlink" Target="https://www.slickcharts.com/symbol/WY" TargetMode="External"/><Relationship Id="rId735" Type="http://schemas.openxmlformats.org/officeDocument/2006/relationships/hyperlink" Target="https://www.slickcharts.com/symbol/HAS" TargetMode="External"/><Relationship Id="rId942" Type="http://schemas.openxmlformats.org/officeDocument/2006/relationships/hyperlink" Target="https://www.slickcharts.com/symbol/COG" TargetMode="External"/><Relationship Id="rId167" Type="http://schemas.openxmlformats.org/officeDocument/2006/relationships/hyperlink" Target="https://www.slickcharts.com/symbol/CME" TargetMode="External"/><Relationship Id="rId374" Type="http://schemas.openxmlformats.org/officeDocument/2006/relationships/hyperlink" Target="https://www.slickcharts.com/symbol/PSA" TargetMode="External"/><Relationship Id="rId581" Type="http://schemas.openxmlformats.org/officeDocument/2006/relationships/hyperlink" Target="https://www.slickcharts.com/symbol/BXP" TargetMode="External"/><Relationship Id="rId71" Type="http://schemas.openxmlformats.org/officeDocument/2006/relationships/hyperlink" Target="https://www.slickcharts.com/symbol/BMY" TargetMode="External"/><Relationship Id="rId234" Type="http://schemas.openxmlformats.org/officeDocument/2006/relationships/hyperlink" Target="https://www.slickcharts.com/symbol/AMD" TargetMode="External"/><Relationship Id="rId679" Type="http://schemas.openxmlformats.org/officeDocument/2006/relationships/hyperlink" Target="https://www.slickcharts.com/symbol/CAH" TargetMode="External"/><Relationship Id="rId802" Type="http://schemas.openxmlformats.org/officeDocument/2006/relationships/hyperlink" Target="https://www.slickcharts.com/symbol/UHS" TargetMode="External"/><Relationship Id="rId886" Type="http://schemas.openxmlformats.org/officeDocument/2006/relationships/hyperlink" Target="https://www.slickcharts.com/symbol/ZION" TargetMode="External"/><Relationship Id="rId2" Type="http://schemas.openxmlformats.org/officeDocument/2006/relationships/hyperlink" Target="https://www.slickcharts.com/symbol/AAPL" TargetMode="External"/><Relationship Id="rId29" Type="http://schemas.openxmlformats.org/officeDocument/2006/relationships/hyperlink" Target="https://www.slickcharts.com/symbol/UNH" TargetMode="External"/><Relationship Id="rId441" Type="http://schemas.openxmlformats.org/officeDocument/2006/relationships/hyperlink" Target="https://www.slickcharts.com/symbol/WLTW" TargetMode="External"/><Relationship Id="rId539" Type="http://schemas.openxmlformats.org/officeDocument/2006/relationships/hyperlink" Target="https://www.slickcharts.com/symbol/HSY" TargetMode="External"/><Relationship Id="rId746" Type="http://schemas.openxmlformats.org/officeDocument/2006/relationships/hyperlink" Target="https://www.slickcharts.com/symbol/EXR" TargetMode="External"/><Relationship Id="rId178" Type="http://schemas.openxmlformats.org/officeDocument/2006/relationships/hyperlink" Target="https://www.slickcharts.com/symbol/INTU" TargetMode="External"/><Relationship Id="rId301" Type="http://schemas.openxmlformats.org/officeDocument/2006/relationships/hyperlink" Target="https://www.slickcharts.com/symbol/BK" TargetMode="External"/><Relationship Id="rId953" Type="http://schemas.openxmlformats.org/officeDocument/2006/relationships/hyperlink" Target="https://www.slickcharts.com/symbol/IVZ" TargetMode="External"/><Relationship Id="rId82" Type="http://schemas.openxmlformats.org/officeDocument/2006/relationships/hyperlink" Target="https://www.slickcharts.com/symbol/ACN" TargetMode="External"/><Relationship Id="rId385" Type="http://schemas.openxmlformats.org/officeDocument/2006/relationships/hyperlink" Target="https://www.slickcharts.com/symbol/HPQ" TargetMode="External"/><Relationship Id="rId592" Type="http://schemas.openxmlformats.org/officeDocument/2006/relationships/hyperlink" Target="https://www.slickcharts.com/symbol/FCX" TargetMode="External"/><Relationship Id="rId606" Type="http://schemas.openxmlformats.org/officeDocument/2006/relationships/hyperlink" Target="https://www.slickcharts.com/symbol/DHI" TargetMode="External"/><Relationship Id="rId813" Type="http://schemas.openxmlformats.org/officeDocument/2006/relationships/hyperlink" Target="https://www.slickcharts.com/symbol/WRK" TargetMode="External"/><Relationship Id="rId245" Type="http://schemas.openxmlformats.org/officeDocument/2006/relationships/hyperlink" Target="https://www.slickcharts.com/symbol/PSX" TargetMode="External"/><Relationship Id="rId452" Type="http://schemas.openxmlformats.org/officeDocument/2006/relationships/hyperlink" Target="https://www.slickcharts.com/symbol/FE" TargetMode="External"/><Relationship Id="rId897" Type="http://schemas.openxmlformats.org/officeDocument/2006/relationships/hyperlink" Target="https://www.slickcharts.com/symbol/FRT" TargetMode="External"/><Relationship Id="rId105" Type="http://schemas.openxmlformats.org/officeDocument/2006/relationships/hyperlink" Target="https://www.slickcharts.com/symbol/IBM" TargetMode="External"/><Relationship Id="rId312" Type="http://schemas.openxmlformats.org/officeDocument/2006/relationships/hyperlink" Target="https://www.slickcharts.com/symbol/ADSK" TargetMode="External"/><Relationship Id="rId757" Type="http://schemas.openxmlformats.org/officeDocument/2006/relationships/hyperlink" Target="https://www.slickcharts.com/symbol/FOXA" TargetMode="External"/><Relationship Id="rId964" Type="http://schemas.openxmlformats.org/officeDocument/2006/relationships/hyperlink" Target="https://www.slickcharts.com/symbol/RL" TargetMode="External"/><Relationship Id="rId93" Type="http://schemas.openxmlformats.org/officeDocument/2006/relationships/hyperlink" Target="https://www.slickcharts.com/symbol/COST" TargetMode="External"/><Relationship Id="rId189" Type="http://schemas.openxmlformats.org/officeDocument/2006/relationships/hyperlink" Target="https://www.slickcharts.com/symbol/SO" TargetMode="External"/><Relationship Id="rId396" Type="http://schemas.openxmlformats.org/officeDocument/2006/relationships/hyperlink" Target="https://www.slickcharts.com/symbol/PEG" TargetMode="External"/><Relationship Id="rId617" Type="http://schemas.openxmlformats.org/officeDocument/2006/relationships/hyperlink" Target="https://www.slickcharts.com/symbol/OMC" TargetMode="External"/><Relationship Id="rId824" Type="http://schemas.openxmlformats.org/officeDocument/2006/relationships/hyperlink" Target="https://www.slickcharts.com/symbol/MRO" TargetMode="External"/><Relationship Id="rId256" Type="http://schemas.openxmlformats.org/officeDocument/2006/relationships/hyperlink" Target="https://www.slickcharts.com/symbol/EW" TargetMode="External"/><Relationship Id="rId463" Type="http://schemas.openxmlformats.org/officeDocument/2006/relationships/hyperlink" Target="https://www.slickcharts.com/symbol/TWTR" TargetMode="External"/><Relationship Id="rId670" Type="http://schemas.openxmlformats.org/officeDocument/2006/relationships/hyperlink" Target="https://www.slickcharts.com/symbol/WAT" TargetMode="External"/><Relationship Id="rId116" Type="http://schemas.openxmlformats.org/officeDocument/2006/relationships/hyperlink" Target="https://www.slickcharts.com/symbol/SBUX" TargetMode="External"/><Relationship Id="rId323" Type="http://schemas.openxmlformats.org/officeDocument/2006/relationships/hyperlink" Target="https://www.slickcharts.com/symbol/ETN" TargetMode="External"/><Relationship Id="rId530" Type="http://schemas.openxmlformats.org/officeDocument/2006/relationships/hyperlink" Target="https://www.slickcharts.com/symbol/HAL" TargetMode="External"/><Relationship Id="rId768" Type="http://schemas.openxmlformats.org/officeDocument/2006/relationships/hyperlink" Target="https://www.slickcharts.com/symbol/STE" TargetMode="External"/><Relationship Id="rId975" Type="http://schemas.openxmlformats.org/officeDocument/2006/relationships/hyperlink" Target="https://www.slickcharts.com/symbol/CPRI" TargetMode="External"/><Relationship Id="rId20" Type="http://schemas.openxmlformats.org/officeDocument/2006/relationships/hyperlink" Target="https://www.slickcharts.com/symbol/V" TargetMode="External"/><Relationship Id="rId628" Type="http://schemas.openxmlformats.org/officeDocument/2006/relationships/hyperlink" Target="https://www.slickcharts.com/symbol/EFX" TargetMode="External"/><Relationship Id="rId835" Type="http://schemas.openxmlformats.org/officeDocument/2006/relationships/hyperlink" Target="https://www.slickcharts.com/symbol/MYL" TargetMode="External"/><Relationship Id="rId267" Type="http://schemas.openxmlformats.org/officeDocument/2006/relationships/hyperlink" Target="https://www.slickcharts.com/symbol/GM" TargetMode="External"/><Relationship Id="rId474" Type="http://schemas.openxmlformats.org/officeDocument/2006/relationships/hyperlink" Target="https://www.slickcharts.com/symbol/VRSK" TargetMode="External"/><Relationship Id="rId127" Type="http://schemas.openxmlformats.org/officeDocument/2006/relationships/hyperlink" Target="https://www.slickcharts.com/symbol/LMT" TargetMode="External"/><Relationship Id="rId681" Type="http://schemas.openxmlformats.org/officeDocument/2006/relationships/hyperlink" Target="https://www.slickcharts.com/symbol/WAB" TargetMode="External"/><Relationship Id="rId779" Type="http://schemas.openxmlformats.org/officeDocument/2006/relationships/hyperlink" Target="https://www.slickcharts.com/symbol/CTL" TargetMode="External"/><Relationship Id="rId902" Type="http://schemas.openxmlformats.org/officeDocument/2006/relationships/hyperlink" Target="https://www.slickcharts.com/symbol/JNPR" TargetMode="External"/><Relationship Id="rId986" Type="http://schemas.openxmlformats.org/officeDocument/2006/relationships/hyperlink" Target="https://www.slickcharts.com/symbol/M" TargetMode="External"/><Relationship Id="rId31" Type="http://schemas.openxmlformats.org/officeDocument/2006/relationships/hyperlink" Target="https://www.slickcharts.com/symbol/MA" TargetMode="External"/><Relationship Id="rId334" Type="http://schemas.openxmlformats.org/officeDocument/2006/relationships/hyperlink" Target="https://www.slickcharts.com/symbol/PRU" TargetMode="External"/><Relationship Id="rId541" Type="http://schemas.openxmlformats.org/officeDocument/2006/relationships/hyperlink" Target="https://www.slickcharts.com/symbol/SNPS" TargetMode="External"/><Relationship Id="rId639" Type="http://schemas.openxmlformats.org/officeDocument/2006/relationships/hyperlink" Target="https://www.slickcharts.com/symbol/PEAK" TargetMode="External"/><Relationship Id="rId180" Type="http://schemas.openxmlformats.org/officeDocument/2006/relationships/hyperlink" Target="https://www.slickcharts.com/symbol/SPGI" TargetMode="External"/><Relationship Id="rId278" Type="http://schemas.openxmlformats.org/officeDocument/2006/relationships/hyperlink" Target="https://www.slickcharts.com/symbol/LHX" TargetMode="External"/><Relationship Id="rId401" Type="http://schemas.openxmlformats.org/officeDocument/2006/relationships/hyperlink" Target="https://www.slickcharts.com/symbol/KLAC" TargetMode="External"/><Relationship Id="rId846" Type="http://schemas.openxmlformats.org/officeDocument/2006/relationships/hyperlink" Target="https://www.slickcharts.com/symbol/ETFC" TargetMode="External"/><Relationship Id="rId485" Type="http://schemas.openxmlformats.org/officeDocument/2006/relationships/hyperlink" Target="https://www.slickcharts.com/symbol/LVS" TargetMode="External"/><Relationship Id="rId692" Type="http://schemas.openxmlformats.org/officeDocument/2006/relationships/hyperlink" Target="https://www.slickcharts.com/symbol/TIF" TargetMode="External"/><Relationship Id="rId706" Type="http://schemas.openxmlformats.org/officeDocument/2006/relationships/hyperlink" Target="https://www.slickcharts.com/symbol/BR" TargetMode="External"/><Relationship Id="rId913" Type="http://schemas.openxmlformats.org/officeDocument/2006/relationships/hyperlink" Target="https://www.slickcharts.com/symbol/MHK" TargetMode="External"/><Relationship Id="rId42" Type="http://schemas.openxmlformats.org/officeDocument/2006/relationships/hyperlink" Target="https://www.slickcharts.com/symbol/MRK" TargetMode="External"/><Relationship Id="rId138" Type="http://schemas.openxmlformats.org/officeDocument/2006/relationships/hyperlink" Target="https://www.slickcharts.com/symbol/FIS" TargetMode="External"/><Relationship Id="rId345" Type="http://schemas.openxmlformats.org/officeDocument/2006/relationships/hyperlink" Target="https://www.slickcharts.com/symbol/TRV" TargetMode="External"/><Relationship Id="rId552" Type="http://schemas.openxmlformats.org/officeDocument/2006/relationships/hyperlink" Target="https://www.slickcharts.com/symbol/VTR" TargetMode="External"/><Relationship Id="rId997" Type="http://schemas.openxmlformats.org/officeDocument/2006/relationships/hyperlink" Target="https://www.slickcharts.com/symbol/JWN" TargetMode="External"/><Relationship Id="rId191" Type="http://schemas.openxmlformats.org/officeDocument/2006/relationships/hyperlink" Target="https://www.slickcharts.com/symbol/TGT" TargetMode="External"/><Relationship Id="rId205" Type="http://schemas.openxmlformats.org/officeDocument/2006/relationships/hyperlink" Target="https://www.slickcharts.com/symbol/BLK" TargetMode="External"/><Relationship Id="rId412" Type="http://schemas.openxmlformats.org/officeDocument/2006/relationships/hyperlink" Target="https://www.slickcharts.com/symbol/WMB" TargetMode="External"/><Relationship Id="rId857" Type="http://schemas.openxmlformats.org/officeDocument/2006/relationships/hyperlink" Target="https://www.slickcharts.com/symbol/NI" TargetMode="External"/><Relationship Id="rId289" Type="http://schemas.openxmlformats.org/officeDocument/2006/relationships/hyperlink" Target="https://www.slickcharts.com/symbol/WBA" TargetMode="External"/><Relationship Id="rId496" Type="http://schemas.openxmlformats.org/officeDocument/2006/relationships/hyperlink" Target="https://www.slickcharts.com/symbol/NTRS" TargetMode="External"/><Relationship Id="rId717" Type="http://schemas.openxmlformats.org/officeDocument/2006/relationships/hyperlink" Target="https://www.slickcharts.com/symbol/WYNN" TargetMode="External"/><Relationship Id="rId924" Type="http://schemas.openxmlformats.org/officeDocument/2006/relationships/hyperlink" Target="https://www.slickcharts.com/symbol/TPR" TargetMode="External"/><Relationship Id="rId53" Type="http://schemas.openxmlformats.org/officeDocument/2006/relationships/hyperlink" Target="https://www.slickcharts.com/symbol/CSCO" TargetMode="External"/><Relationship Id="rId149" Type="http://schemas.openxmlformats.org/officeDocument/2006/relationships/hyperlink" Target="https://www.slickcharts.com/symbol/MDLZ" TargetMode="External"/><Relationship Id="rId356" Type="http://schemas.openxmlformats.org/officeDocument/2006/relationships/hyperlink" Target="https://www.slickcharts.com/symbol/VFC" TargetMode="External"/><Relationship Id="rId563" Type="http://schemas.openxmlformats.org/officeDocument/2006/relationships/hyperlink" Target="https://www.slickcharts.com/symbol/CCL" TargetMode="External"/><Relationship Id="rId770" Type="http://schemas.openxmlformats.org/officeDocument/2006/relationships/hyperlink" Target="https://www.slickcharts.com/symbol/XRAY" TargetMode="External"/><Relationship Id="rId216" Type="http://schemas.openxmlformats.org/officeDocument/2006/relationships/hyperlink" Target="https://www.slickcharts.com/symbol/MMC" TargetMode="External"/><Relationship Id="rId423" Type="http://schemas.openxmlformats.org/officeDocument/2006/relationships/hyperlink" Target="https://www.slickcharts.com/symbol/PCAR" TargetMode="External"/><Relationship Id="rId868" Type="http://schemas.openxmlformats.org/officeDocument/2006/relationships/hyperlink" Target="https://www.slickcharts.com/symbol/PNW" TargetMode="External"/><Relationship Id="rId630" Type="http://schemas.openxmlformats.org/officeDocument/2006/relationships/hyperlink" Target="https://www.slickcharts.com/symbol/MXIM" TargetMode="External"/><Relationship Id="rId728" Type="http://schemas.openxmlformats.org/officeDocument/2006/relationships/hyperlink" Target="https://www.slickcharts.com/symbol/QRVO" TargetMode="External"/><Relationship Id="rId935" Type="http://schemas.openxmlformats.org/officeDocument/2006/relationships/hyperlink" Target="https://www.slickcharts.com/symbol/PBCT" TargetMode="External"/><Relationship Id="rId64" Type="http://schemas.openxmlformats.org/officeDocument/2006/relationships/hyperlink" Target="https://www.slickcharts.com/symbol/ADBE" TargetMode="External"/><Relationship Id="rId367" Type="http://schemas.openxmlformats.org/officeDocument/2006/relationships/hyperlink" Target="https://www.slickcharts.com/symbol/JCI" TargetMode="External"/><Relationship Id="rId574" Type="http://schemas.openxmlformats.org/officeDocument/2006/relationships/hyperlink" Target="https://www.slickcharts.com/symbol/UAL" TargetMode="External"/><Relationship Id="rId227" Type="http://schemas.openxmlformats.org/officeDocument/2006/relationships/hyperlink" Target="https://www.slickcharts.com/symbol/DE" TargetMode="External"/><Relationship Id="rId781" Type="http://schemas.openxmlformats.org/officeDocument/2006/relationships/hyperlink" Target="https://www.slickcharts.com/symbol/LW" TargetMode="External"/><Relationship Id="rId879" Type="http://schemas.openxmlformats.org/officeDocument/2006/relationships/hyperlink" Target="https://www.slickcharts.com/symbol/APA" TargetMode="External"/><Relationship Id="rId434" Type="http://schemas.openxmlformats.org/officeDocument/2006/relationships/hyperlink" Target="https://www.slickcharts.com/symbol/ES" TargetMode="External"/><Relationship Id="rId641" Type="http://schemas.openxmlformats.org/officeDocument/2006/relationships/hyperlink" Target="https://www.slickcharts.com/symbol/RF" TargetMode="External"/><Relationship Id="rId739" Type="http://schemas.openxmlformats.org/officeDocument/2006/relationships/hyperlink" Target="https://www.slickcharts.com/symbol/LDOS" TargetMode="External"/><Relationship Id="rId280" Type="http://schemas.openxmlformats.org/officeDocument/2006/relationships/hyperlink" Target="https://www.slickcharts.com/symbol/ATVI" TargetMode="External"/><Relationship Id="rId501" Type="http://schemas.openxmlformats.org/officeDocument/2006/relationships/hyperlink" Target="https://www.slickcharts.com/symbol/FTV" TargetMode="External"/><Relationship Id="rId946" Type="http://schemas.openxmlformats.org/officeDocument/2006/relationships/hyperlink" Target="https://www.slickcharts.com/symbol/FLIR" TargetMode="External"/><Relationship Id="rId75" Type="http://schemas.openxmlformats.org/officeDocument/2006/relationships/hyperlink" Target="https://www.slickcharts.com/symbol/NVDA" TargetMode="External"/><Relationship Id="rId140" Type="http://schemas.openxmlformats.org/officeDocument/2006/relationships/hyperlink" Target="https://www.slickcharts.com/symbol/AXP" TargetMode="External"/><Relationship Id="rId378" Type="http://schemas.openxmlformats.org/officeDocument/2006/relationships/hyperlink" Target="https://www.slickcharts.com/symbol/STZ" TargetMode="External"/><Relationship Id="rId585" Type="http://schemas.openxmlformats.org/officeDocument/2006/relationships/hyperlink" Target="https://www.slickcharts.com/symbol/WDC" TargetMode="External"/><Relationship Id="rId792" Type="http://schemas.openxmlformats.org/officeDocument/2006/relationships/hyperlink" Target="https://www.slickcharts.com/symbol/HRL" TargetMode="External"/><Relationship Id="rId806" Type="http://schemas.openxmlformats.org/officeDocument/2006/relationships/hyperlink" Target="https://www.slickcharts.com/symbol/AAP" TargetMode="External"/><Relationship Id="rId6" Type="http://schemas.openxmlformats.org/officeDocument/2006/relationships/hyperlink" Target="https://www.slickcharts.com/symbol/AMZN" TargetMode="External"/><Relationship Id="rId238" Type="http://schemas.openxmlformats.org/officeDocument/2006/relationships/hyperlink" Target="https://www.slickcharts.com/symbol/BIIB" TargetMode="External"/><Relationship Id="rId445" Type="http://schemas.openxmlformats.org/officeDocument/2006/relationships/hyperlink" Target="https://www.slickcharts.com/symbol/MCHP" TargetMode="External"/><Relationship Id="rId652" Type="http://schemas.openxmlformats.org/officeDocument/2006/relationships/hyperlink" Target="https://www.slickcharts.com/symbol/COO" TargetMode="External"/><Relationship Id="rId291" Type="http://schemas.openxmlformats.org/officeDocument/2006/relationships/hyperlink" Target="https://www.slickcharts.com/symbol/EXC" TargetMode="External"/><Relationship Id="rId305" Type="http://schemas.openxmlformats.org/officeDocument/2006/relationships/hyperlink" Target="https://www.slickcharts.com/symbol/SRE" TargetMode="External"/><Relationship Id="rId512" Type="http://schemas.openxmlformats.org/officeDocument/2006/relationships/hyperlink" Target="https://www.slickcharts.com/symbol/CTAS" TargetMode="External"/><Relationship Id="rId957" Type="http://schemas.openxmlformats.org/officeDocument/2006/relationships/hyperlink" Target="https://www.slickcharts.com/symbol/AOS" TargetMode="External"/><Relationship Id="rId86" Type="http://schemas.openxmlformats.org/officeDocument/2006/relationships/hyperlink" Target="https://www.slickcharts.com/symbol/ABBV" TargetMode="External"/><Relationship Id="rId151" Type="http://schemas.openxmlformats.org/officeDocument/2006/relationships/hyperlink" Target="https://www.slickcharts.com/symbol/CHTR" TargetMode="External"/><Relationship Id="rId389" Type="http://schemas.openxmlformats.org/officeDocument/2006/relationships/hyperlink" Target="https://www.slickcharts.com/symbol/INFO" TargetMode="External"/><Relationship Id="rId596" Type="http://schemas.openxmlformats.org/officeDocument/2006/relationships/hyperlink" Target="https://www.slickcharts.com/symbol/VMC" TargetMode="External"/><Relationship Id="rId817" Type="http://schemas.openxmlformats.org/officeDocument/2006/relationships/hyperlink" Target="https://www.slickcharts.com/symbol/TSCO" TargetMode="External"/><Relationship Id="rId1002" Type="http://schemas.openxmlformats.org/officeDocument/2006/relationships/hyperlink" Target="https://www.slickcharts.com/symbol/LB" TargetMode="External"/><Relationship Id="rId249" Type="http://schemas.openxmlformats.org/officeDocument/2006/relationships/hyperlink" Target="https://www.slickcharts.com/symbol/AON" TargetMode="External"/><Relationship Id="rId456" Type="http://schemas.openxmlformats.org/officeDocument/2006/relationships/hyperlink" Target="https://www.slickcharts.com/symbol/PXD" TargetMode="External"/><Relationship Id="rId663" Type="http://schemas.openxmlformats.org/officeDocument/2006/relationships/hyperlink" Target="https://www.slickcharts.com/symbol/EXPE" TargetMode="External"/><Relationship Id="rId870" Type="http://schemas.openxmlformats.org/officeDocument/2006/relationships/hyperlink" Target="https://www.slickcharts.com/symbol/PHM" TargetMode="External"/><Relationship Id="rId13" Type="http://schemas.openxmlformats.org/officeDocument/2006/relationships/hyperlink" Target="https://www.slickcharts.com/symbol/GOOGL" TargetMode="External"/><Relationship Id="rId109" Type="http://schemas.openxmlformats.org/officeDocument/2006/relationships/hyperlink" Target="https://www.slickcharts.com/symbol/NEE" TargetMode="External"/><Relationship Id="rId316" Type="http://schemas.openxmlformats.org/officeDocument/2006/relationships/hyperlink" Target="https://www.slickcharts.com/symbol/MET" TargetMode="External"/><Relationship Id="rId523" Type="http://schemas.openxmlformats.org/officeDocument/2006/relationships/hyperlink" Target="https://www.slickcharts.com/symbol/HIG" TargetMode="External"/><Relationship Id="rId968" Type="http://schemas.openxmlformats.org/officeDocument/2006/relationships/hyperlink" Target="https://www.slickcharts.com/symbol/SEE" TargetMode="External"/><Relationship Id="rId97" Type="http://schemas.openxmlformats.org/officeDocument/2006/relationships/hyperlink" Target="https://www.slickcharts.com/symbol/NKE" TargetMode="External"/><Relationship Id="rId730" Type="http://schemas.openxmlformats.org/officeDocument/2006/relationships/hyperlink" Target="https://www.slickcharts.com/symbol/IFF" TargetMode="External"/><Relationship Id="rId828" Type="http://schemas.openxmlformats.org/officeDocument/2006/relationships/hyperlink" Target="https://www.slickcharts.com/symbol/AVY" TargetMode="External"/><Relationship Id="rId162" Type="http://schemas.openxmlformats.org/officeDocument/2006/relationships/hyperlink" Target="https://www.slickcharts.com/symbol/GS" TargetMode="External"/><Relationship Id="rId467" Type="http://schemas.openxmlformats.org/officeDocument/2006/relationships/hyperlink" Target="https://www.slickcharts.com/symbol/TMUS" TargetMode="External"/><Relationship Id="rId674" Type="http://schemas.openxmlformats.org/officeDocument/2006/relationships/hyperlink" Target="https://www.slickcharts.com/symbol/CE" TargetMode="External"/><Relationship Id="rId881" Type="http://schemas.openxmlformats.org/officeDocument/2006/relationships/hyperlink" Target="https://www.slickcharts.com/symbol/SNA" TargetMode="External"/><Relationship Id="rId979" Type="http://schemas.openxmlformats.org/officeDocument/2006/relationships/hyperlink" Target="https://www.slickcharts.com/symbol/HBI" TargetMode="External"/><Relationship Id="rId24" Type="http://schemas.openxmlformats.org/officeDocument/2006/relationships/hyperlink" Target="https://www.slickcharts.com/symbol/XOM" TargetMode="External"/><Relationship Id="rId327" Type="http://schemas.openxmlformats.org/officeDocument/2006/relationships/hyperlink" Target="https://www.slickcharts.com/symbol/VLO" TargetMode="External"/><Relationship Id="rId534" Type="http://schemas.openxmlformats.org/officeDocument/2006/relationships/hyperlink" Target="https://www.slickcharts.com/symbol/SYF" TargetMode="External"/><Relationship Id="rId741" Type="http://schemas.openxmlformats.org/officeDocument/2006/relationships/hyperlink" Target="https://www.slickcharts.com/symbol/CBOE" TargetMode="External"/><Relationship Id="rId839" Type="http://schemas.openxmlformats.org/officeDocument/2006/relationships/hyperlink" Target="https://www.slickcharts.com/symbol/GL" TargetMode="External"/><Relationship Id="rId173" Type="http://schemas.openxmlformats.org/officeDocument/2006/relationships/hyperlink" Target="https://www.slickcharts.com/symbol/PNC" TargetMode="External"/><Relationship Id="rId380" Type="http://schemas.openxmlformats.org/officeDocument/2006/relationships/hyperlink" Target="https://www.slickcharts.com/symbol/OKE" TargetMode="External"/><Relationship Id="rId601" Type="http://schemas.openxmlformats.org/officeDocument/2006/relationships/hyperlink" Target="https://www.slickcharts.com/symbol/IP" TargetMode="External"/><Relationship Id="rId240" Type="http://schemas.openxmlformats.org/officeDocument/2006/relationships/hyperlink" Target="https://www.slickcharts.com/symbol/ICE" TargetMode="External"/><Relationship Id="rId478" Type="http://schemas.openxmlformats.org/officeDocument/2006/relationships/hyperlink" Target="https://www.slickcharts.com/symbol/DLR" TargetMode="External"/><Relationship Id="rId685" Type="http://schemas.openxmlformats.org/officeDocument/2006/relationships/hyperlink" Target="https://www.slickcharts.com/symbol/ULTA" TargetMode="External"/><Relationship Id="rId892" Type="http://schemas.openxmlformats.org/officeDocument/2006/relationships/hyperlink" Target="https://www.slickcharts.com/symbol/BWA" TargetMode="External"/><Relationship Id="rId906" Type="http://schemas.openxmlformats.org/officeDocument/2006/relationships/hyperlink" Target="https://www.slickcharts.com/symbol/ALK" TargetMode="External"/><Relationship Id="rId35" Type="http://schemas.openxmlformats.org/officeDocument/2006/relationships/hyperlink" Target="https://www.slickcharts.com/symbol/INTC" TargetMode="External"/><Relationship Id="rId100" Type="http://schemas.openxmlformats.org/officeDocument/2006/relationships/hyperlink" Target="https://www.slickcharts.com/symbol/UNP" TargetMode="External"/><Relationship Id="rId338" Type="http://schemas.openxmlformats.org/officeDocument/2006/relationships/hyperlink" Target="https://www.slickcharts.com/symbol/ROP" TargetMode="External"/><Relationship Id="rId545" Type="http://schemas.openxmlformats.org/officeDocument/2006/relationships/hyperlink" Target="https://www.slickcharts.com/symbol/BLL" TargetMode="External"/><Relationship Id="rId752" Type="http://schemas.openxmlformats.org/officeDocument/2006/relationships/hyperlink" Target="https://www.slickcharts.com/symbol/VAR" TargetMode="External"/><Relationship Id="rId184" Type="http://schemas.openxmlformats.org/officeDocument/2006/relationships/hyperlink" Target="https://www.slickcharts.com/symbol/D" TargetMode="External"/><Relationship Id="rId391" Type="http://schemas.openxmlformats.org/officeDocument/2006/relationships/hyperlink" Target="https://www.slickcharts.com/symbol/REGN" TargetMode="External"/><Relationship Id="rId405" Type="http://schemas.openxmlformats.org/officeDocument/2006/relationships/hyperlink" Target="https://www.slickcharts.com/symbol/IQV" TargetMode="External"/><Relationship Id="rId612" Type="http://schemas.openxmlformats.org/officeDocument/2006/relationships/hyperlink" Target="https://www.slickcharts.com/symbol/HES" TargetMode="External"/><Relationship Id="rId251" Type="http://schemas.openxmlformats.org/officeDocument/2006/relationships/hyperlink" Target="https://www.slickcharts.com/symbol/EOG" TargetMode="External"/><Relationship Id="rId489" Type="http://schemas.openxmlformats.org/officeDocument/2006/relationships/hyperlink" Target="https://www.slickcharts.com/symbol/ETR" TargetMode="External"/><Relationship Id="rId696" Type="http://schemas.openxmlformats.org/officeDocument/2006/relationships/hyperlink" Target="https://www.slickcharts.com/symbol/MKTX" TargetMode="External"/><Relationship Id="rId917" Type="http://schemas.openxmlformats.org/officeDocument/2006/relationships/hyperlink" Target="https://www.slickcharts.com/symbol/PVH" TargetMode="External"/><Relationship Id="rId46" Type="http://schemas.openxmlformats.org/officeDocument/2006/relationships/hyperlink" Target="https://www.slickcharts.com/symbol/PFE" TargetMode="External"/><Relationship Id="rId349" Type="http://schemas.openxmlformats.org/officeDocument/2006/relationships/hyperlink" Target="https://www.slickcharts.com/symbol/CTSH" TargetMode="External"/><Relationship Id="rId556" Type="http://schemas.openxmlformats.org/officeDocument/2006/relationships/hyperlink" Target="https://www.slickcharts.com/symbol/CBRE" TargetMode="External"/><Relationship Id="rId763" Type="http://schemas.openxmlformats.org/officeDocument/2006/relationships/hyperlink" Target="https://www.slickcharts.com/symbol/IEX" TargetMode="External"/><Relationship Id="rId111" Type="http://schemas.openxmlformats.org/officeDocument/2006/relationships/hyperlink" Target="https://www.slickcharts.com/symbol/LIN" TargetMode="External"/><Relationship Id="rId195" Type="http://schemas.openxmlformats.org/officeDocument/2006/relationships/hyperlink" Target="https://www.slickcharts.com/symbol/ZTS" TargetMode="External"/><Relationship Id="rId209" Type="http://schemas.openxmlformats.org/officeDocument/2006/relationships/hyperlink" Target="https://www.slickcharts.com/symbol/CL" TargetMode="External"/><Relationship Id="rId416" Type="http://schemas.openxmlformats.org/officeDocument/2006/relationships/hyperlink" Target="https://www.slickcharts.com/symbol/EQR" TargetMode="External"/><Relationship Id="rId970" Type="http://schemas.openxmlformats.org/officeDocument/2006/relationships/hyperlink" Target="https://www.slickcharts.com/symbol/PWR" TargetMode="External"/><Relationship Id="rId623" Type="http://schemas.openxmlformats.org/officeDocument/2006/relationships/hyperlink" Target="https://www.slickcharts.com/symbol/MLM" TargetMode="External"/><Relationship Id="rId830" Type="http://schemas.openxmlformats.org/officeDocument/2006/relationships/hyperlink" Target="https://www.slickcharts.com/symbol/EMN" TargetMode="External"/><Relationship Id="rId928" Type="http://schemas.openxmlformats.org/officeDocument/2006/relationships/hyperlink" Target="https://www.slickcharts.com/symbol/ABMD" TargetMode="External"/><Relationship Id="rId57" Type="http://schemas.openxmlformats.org/officeDocument/2006/relationships/hyperlink" Target="https://www.slickcharts.com/symbol/BA" TargetMode="External"/><Relationship Id="rId262" Type="http://schemas.openxmlformats.org/officeDocument/2006/relationships/hyperlink" Target="https://www.slickcharts.com/symbol/ECL" TargetMode="External"/><Relationship Id="rId567" Type="http://schemas.openxmlformats.org/officeDocument/2006/relationships/hyperlink" Target="https://www.slickcharts.com/symbol/BBY" TargetMode="External"/><Relationship Id="rId122" Type="http://schemas.openxmlformats.org/officeDocument/2006/relationships/hyperlink" Target="https://www.slickcharts.com/symbol/AMT" TargetMode="External"/><Relationship Id="rId774" Type="http://schemas.openxmlformats.org/officeDocument/2006/relationships/hyperlink" Target="https://www.slickcharts.com/symbol/DRE" TargetMode="External"/><Relationship Id="rId981" Type="http://schemas.openxmlformats.org/officeDocument/2006/relationships/hyperlink" Target="https://www.slickcharts.com/symbol/XEC" TargetMode="External"/><Relationship Id="rId427" Type="http://schemas.openxmlformats.org/officeDocument/2006/relationships/hyperlink" Target="https://www.slickcharts.com/symbol/PAYX" TargetMode="External"/><Relationship Id="rId634" Type="http://schemas.openxmlformats.org/officeDocument/2006/relationships/hyperlink" Target="https://www.slickcharts.com/symbol/K" TargetMode="External"/><Relationship Id="rId841" Type="http://schemas.openxmlformats.org/officeDocument/2006/relationships/hyperlink" Target="https://www.slickcharts.com/symbol/TXT" TargetMode="External"/><Relationship Id="rId273" Type="http://schemas.openxmlformats.org/officeDocument/2006/relationships/hyperlink" Target="https://www.slickcharts.com/symbol/AEP" TargetMode="External"/><Relationship Id="rId480" Type="http://schemas.openxmlformats.org/officeDocument/2006/relationships/hyperlink" Target="https://www.slickcharts.com/symbol/LYB" TargetMode="External"/><Relationship Id="rId701" Type="http://schemas.openxmlformats.org/officeDocument/2006/relationships/hyperlink" Target="https://www.slickcharts.com/symbol/XYL" TargetMode="External"/><Relationship Id="rId939" Type="http://schemas.openxmlformats.org/officeDocument/2006/relationships/hyperlink" Target="https://www.slickcharts.com/symbol/SLG" TargetMode="External"/><Relationship Id="rId68" Type="http://schemas.openxmlformats.org/officeDocument/2006/relationships/hyperlink" Target="https://www.slickcharts.com/symbol/MDT" TargetMode="External"/><Relationship Id="rId133" Type="http://schemas.openxmlformats.org/officeDocument/2006/relationships/hyperlink" Target="https://www.slickcharts.com/symbol/MO" TargetMode="External"/><Relationship Id="rId340" Type="http://schemas.openxmlformats.org/officeDocument/2006/relationships/hyperlink" Target="https://www.slickcharts.com/symbol/FDX" TargetMode="External"/><Relationship Id="rId578" Type="http://schemas.openxmlformats.org/officeDocument/2006/relationships/hyperlink" Target="https://www.slickcharts.com/symbol/KHC" TargetMode="External"/><Relationship Id="rId785" Type="http://schemas.openxmlformats.org/officeDocument/2006/relationships/hyperlink" Target="https://www.slickcharts.com/symbol/ARNC" TargetMode="External"/><Relationship Id="rId992" Type="http://schemas.openxmlformats.org/officeDocument/2006/relationships/hyperlink" Target="https://www.slickcharts.com/symbol/ROL" TargetMode="External"/><Relationship Id="rId200" Type="http://schemas.openxmlformats.org/officeDocument/2006/relationships/hyperlink" Target="https://www.slickcharts.com/symbol/AGN" TargetMode="External"/><Relationship Id="rId438" Type="http://schemas.openxmlformats.org/officeDocument/2006/relationships/hyperlink" Target="https://www.slickcharts.com/symbol/A" TargetMode="External"/><Relationship Id="rId645" Type="http://schemas.openxmlformats.org/officeDocument/2006/relationships/hyperlink" Target="https://www.slickcharts.com/symbol/LH" TargetMode="External"/><Relationship Id="rId852" Type="http://schemas.openxmlformats.org/officeDocument/2006/relationships/hyperlink" Target="https://www.slickcharts.com/symbol/REG" TargetMode="External"/><Relationship Id="rId284" Type="http://schemas.openxmlformats.org/officeDocument/2006/relationships/hyperlink" Target="https://www.slickcharts.com/symbol/WM" TargetMode="External"/><Relationship Id="rId491" Type="http://schemas.openxmlformats.org/officeDocument/2006/relationships/hyperlink" Target="https://www.slickcharts.com/symbol/GLW" TargetMode="External"/><Relationship Id="rId505" Type="http://schemas.openxmlformats.org/officeDocument/2006/relationships/hyperlink" Target="https://www.slickcharts.com/symbol/AME" TargetMode="External"/><Relationship Id="rId712" Type="http://schemas.openxmlformats.org/officeDocument/2006/relationships/hyperlink" Target="https://www.slickcharts.com/symbol/MAS" TargetMode="External"/><Relationship Id="rId79" Type="http://schemas.openxmlformats.org/officeDocument/2006/relationships/hyperlink" Target="https://www.slickcharts.com/symbol/AMGN" TargetMode="External"/><Relationship Id="rId144" Type="http://schemas.openxmlformats.org/officeDocument/2006/relationships/hyperlink" Target="https://www.slickcharts.com/symbol/CAT" TargetMode="External"/><Relationship Id="rId589" Type="http://schemas.openxmlformats.org/officeDocument/2006/relationships/hyperlink" Target="https://www.slickcharts.com/symbol/CPRT" TargetMode="External"/><Relationship Id="rId796" Type="http://schemas.openxmlformats.org/officeDocument/2006/relationships/hyperlink" Target="https://www.slickcharts.com/symbol/ALLE" TargetMode="External"/><Relationship Id="rId351" Type="http://schemas.openxmlformats.org/officeDocument/2006/relationships/hyperlink" Target="https://www.slickcharts.com/symbol/DAL" TargetMode="External"/><Relationship Id="rId449" Type="http://schemas.openxmlformats.org/officeDocument/2006/relationships/hyperlink" Target="https://www.slickcharts.com/symbol/XLNX" TargetMode="External"/><Relationship Id="rId656" Type="http://schemas.openxmlformats.org/officeDocument/2006/relationships/hyperlink" Target="https://www.slickcharts.com/symbol/KSU" TargetMode="External"/><Relationship Id="rId863" Type="http://schemas.openxmlformats.org/officeDocument/2006/relationships/hyperlink" Target="https://www.slickcharts.com/symbol/DVN" TargetMode="External"/><Relationship Id="rId211" Type="http://schemas.openxmlformats.org/officeDocument/2006/relationships/hyperlink" Target="https://www.slickcharts.com/symbol/AMAT" TargetMode="External"/><Relationship Id="rId295" Type="http://schemas.openxmlformats.org/officeDocument/2006/relationships/hyperlink" Target="https://www.slickcharts.com/symbol/PGR" TargetMode="External"/><Relationship Id="rId309" Type="http://schemas.openxmlformats.org/officeDocument/2006/relationships/hyperlink" Target="https://www.slickcharts.com/symbol/MAR" TargetMode="External"/><Relationship Id="rId516" Type="http://schemas.openxmlformats.org/officeDocument/2006/relationships/hyperlink" Target="https://www.slickcharts.com/symbol/RMD" TargetMode="External"/><Relationship Id="rId723" Type="http://schemas.openxmlformats.org/officeDocument/2006/relationships/hyperlink" Target="https://www.slickcharts.com/symbol/DRI" TargetMode="External"/><Relationship Id="rId930" Type="http://schemas.openxmlformats.org/officeDocument/2006/relationships/hyperlink" Target="https://www.slickcharts.com/symbol/AIV" TargetMode="External"/><Relationship Id="rId1006" Type="http://schemas.openxmlformats.org/officeDocument/2006/relationships/hyperlink" Target="https://www.slickcharts.com/symbol/GPS" TargetMode="External"/><Relationship Id="rId155" Type="http://schemas.openxmlformats.org/officeDocument/2006/relationships/hyperlink" Target="https://www.slickcharts.com/symbol/ANTM" TargetMode="External"/><Relationship Id="rId362" Type="http://schemas.openxmlformats.org/officeDocument/2006/relationships/hyperlink" Target="https://www.slickcharts.com/symbol/WELL" TargetMode="External"/><Relationship Id="rId222" Type="http://schemas.openxmlformats.org/officeDocument/2006/relationships/hyperlink" Target="https://www.slickcharts.com/symbol/PLD" TargetMode="External"/><Relationship Id="rId667" Type="http://schemas.openxmlformats.org/officeDocument/2006/relationships/hyperlink" Target="https://www.slickcharts.com/symbol/INCY" TargetMode="External"/><Relationship Id="rId874" Type="http://schemas.openxmlformats.org/officeDocument/2006/relationships/hyperlink" Target="https://www.slickcharts.com/symbol/NRG" TargetMode="External"/><Relationship Id="rId17" Type="http://schemas.openxmlformats.org/officeDocument/2006/relationships/hyperlink" Target="https://www.slickcharts.com/symbol/JNJ" TargetMode="External"/><Relationship Id="rId527" Type="http://schemas.openxmlformats.org/officeDocument/2006/relationships/hyperlink" Target="https://www.slickcharts.com/symbol/WY" TargetMode="External"/><Relationship Id="rId734" Type="http://schemas.openxmlformats.org/officeDocument/2006/relationships/hyperlink" Target="https://www.slickcharts.com/symbol/CNP" TargetMode="External"/><Relationship Id="rId941" Type="http://schemas.openxmlformats.org/officeDocument/2006/relationships/hyperlink" Target="https://www.slickcharts.com/symbol/COG" TargetMode="External"/><Relationship Id="rId70" Type="http://schemas.openxmlformats.org/officeDocument/2006/relationships/hyperlink" Target="https://www.slickcharts.com/symbol/MCD" TargetMode="External"/><Relationship Id="rId166" Type="http://schemas.openxmlformats.org/officeDocument/2006/relationships/hyperlink" Target="https://www.slickcharts.com/symbol/ADP" TargetMode="External"/><Relationship Id="rId373" Type="http://schemas.openxmlformats.org/officeDocument/2006/relationships/hyperlink" Target="https://www.slickcharts.com/symbol/PSA" TargetMode="External"/><Relationship Id="rId580" Type="http://schemas.openxmlformats.org/officeDocument/2006/relationships/hyperlink" Target="https://www.slickcharts.com/symbol/ESS" TargetMode="External"/><Relationship Id="rId801" Type="http://schemas.openxmlformats.org/officeDocument/2006/relationships/hyperlink" Target="https://www.slickcharts.com/symbol/UHS" TargetMode="External"/><Relationship Id="rId1" Type="http://schemas.openxmlformats.org/officeDocument/2006/relationships/hyperlink" Target="https://www.slickcharts.com/symbol/AAPL" TargetMode="External"/><Relationship Id="rId233" Type="http://schemas.openxmlformats.org/officeDocument/2006/relationships/hyperlink" Target="https://www.slickcharts.com/symbol/AMD" TargetMode="External"/><Relationship Id="rId440" Type="http://schemas.openxmlformats.org/officeDocument/2006/relationships/hyperlink" Target="https://www.slickcharts.com/symbol/TSN" TargetMode="External"/><Relationship Id="rId678" Type="http://schemas.openxmlformats.org/officeDocument/2006/relationships/hyperlink" Target="https://www.slickcharts.com/symbol/NLOK" TargetMode="External"/><Relationship Id="rId885" Type="http://schemas.openxmlformats.org/officeDocument/2006/relationships/hyperlink" Target="https://www.slickcharts.com/symbol/ZION" TargetMode="External"/><Relationship Id="rId28" Type="http://schemas.openxmlformats.org/officeDocument/2006/relationships/hyperlink" Target="https://www.slickcharts.com/symbol/T" TargetMode="External"/><Relationship Id="rId300" Type="http://schemas.openxmlformats.org/officeDocument/2006/relationships/hyperlink" Target="https://www.slickcharts.com/symbol/LRCX" TargetMode="External"/><Relationship Id="rId538" Type="http://schemas.openxmlformats.org/officeDocument/2006/relationships/hyperlink" Target="https://www.slickcharts.com/symbol/CTVA" TargetMode="External"/><Relationship Id="rId745" Type="http://schemas.openxmlformats.org/officeDocument/2006/relationships/hyperlink" Target="https://www.slickcharts.com/symbol/EXR" TargetMode="External"/><Relationship Id="rId952" Type="http://schemas.openxmlformats.org/officeDocument/2006/relationships/hyperlink" Target="https://www.slickcharts.com/symbol/PRGO" TargetMode="External"/><Relationship Id="rId81" Type="http://schemas.openxmlformats.org/officeDocument/2006/relationships/hyperlink" Target="https://www.slickcharts.com/symbol/ACN" TargetMode="External"/><Relationship Id="rId177" Type="http://schemas.openxmlformats.org/officeDocument/2006/relationships/hyperlink" Target="https://www.slickcharts.com/symbol/INTU" TargetMode="External"/><Relationship Id="rId384" Type="http://schemas.openxmlformats.org/officeDocument/2006/relationships/hyperlink" Target="https://www.slickcharts.com/symbol/PPG" TargetMode="External"/><Relationship Id="rId591" Type="http://schemas.openxmlformats.org/officeDocument/2006/relationships/hyperlink" Target="https://www.slickcharts.com/symbol/FCX" TargetMode="External"/><Relationship Id="rId605" Type="http://schemas.openxmlformats.org/officeDocument/2006/relationships/hyperlink" Target="https://www.slickcharts.com/symbol/DHI" TargetMode="External"/><Relationship Id="rId812" Type="http://schemas.openxmlformats.org/officeDocument/2006/relationships/hyperlink" Target="https://www.slickcharts.com/symbol/ANET" TargetMode="External"/><Relationship Id="rId244" Type="http://schemas.openxmlformats.org/officeDocument/2006/relationships/hyperlink" Target="https://www.slickcharts.com/symbol/APD" TargetMode="External"/><Relationship Id="rId689" Type="http://schemas.openxmlformats.org/officeDocument/2006/relationships/hyperlink" Target="https://www.slickcharts.com/symbol/PFG" TargetMode="External"/><Relationship Id="rId896" Type="http://schemas.openxmlformats.org/officeDocument/2006/relationships/hyperlink" Target="https://www.slickcharts.com/symbol/IPG" TargetMode="External"/><Relationship Id="rId39" Type="http://schemas.openxmlformats.org/officeDocument/2006/relationships/hyperlink" Target="https://www.slickcharts.com/symbol/HD" TargetMode="External"/><Relationship Id="rId451" Type="http://schemas.openxmlformats.org/officeDocument/2006/relationships/hyperlink" Target="https://www.slickcharts.com/symbol/FE" TargetMode="External"/><Relationship Id="rId549" Type="http://schemas.openxmlformats.org/officeDocument/2006/relationships/hyperlink" Target="https://www.slickcharts.com/symbol/SWKS" TargetMode="External"/><Relationship Id="rId756" Type="http://schemas.openxmlformats.org/officeDocument/2006/relationships/hyperlink" Target="https://www.slickcharts.com/symbol/FMC" TargetMode="External"/><Relationship Id="rId104" Type="http://schemas.openxmlformats.org/officeDocument/2006/relationships/hyperlink" Target="https://www.slickcharts.com/symbol/TXN" TargetMode="External"/><Relationship Id="rId188" Type="http://schemas.openxmlformats.org/officeDocument/2006/relationships/hyperlink" Target="https://www.slickcharts.com/symbol/DUK" TargetMode="External"/><Relationship Id="rId311" Type="http://schemas.openxmlformats.org/officeDocument/2006/relationships/hyperlink" Target="https://www.slickcharts.com/symbol/ADSK" TargetMode="External"/><Relationship Id="rId395" Type="http://schemas.openxmlformats.org/officeDocument/2006/relationships/hyperlink" Target="https://www.slickcharts.com/symbol/PEG" TargetMode="External"/><Relationship Id="rId409" Type="http://schemas.openxmlformats.org/officeDocument/2006/relationships/hyperlink" Target="https://www.slickcharts.com/symbol/AZO" TargetMode="External"/><Relationship Id="rId963" Type="http://schemas.openxmlformats.org/officeDocument/2006/relationships/hyperlink" Target="https://www.slickcharts.com/symbol/RL" TargetMode="External"/><Relationship Id="rId92" Type="http://schemas.openxmlformats.org/officeDocument/2006/relationships/hyperlink" Target="https://www.slickcharts.com/symbol/HON" TargetMode="External"/><Relationship Id="rId616" Type="http://schemas.openxmlformats.org/officeDocument/2006/relationships/hyperlink" Target="https://www.slickcharts.com/symbol/TFX" TargetMode="External"/><Relationship Id="rId823" Type="http://schemas.openxmlformats.org/officeDocument/2006/relationships/hyperlink" Target="https://www.slickcharts.com/symbol/MRO" TargetMode="External"/><Relationship Id="rId255" Type="http://schemas.openxmlformats.org/officeDocument/2006/relationships/hyperlink" Target="https://www.slickcharts.com/symbol/EW" TargetMode="External"/><Relationship Id="rId462" Type="http://schemas.openxmlformats.org/officeDocument/2006/relationships/hyperlink" Target="https://www.slickcharts.com/symbol/MCK" TargetMode="External"/><Relationship Id="rId115" Type="http://schemas.openxmlformats.org/officeDocument/2006/relationships/hyperlink" Target="https://www.slickcharts.com/symbol/SBUX" TargetMode="External"/><Relationship Id="rId322" Type="http://schemas.openxmlformats.org/officeDocument/2006/relationships/hyperlink" Target="https://www.slickcharts.com/symbol/DOW" TargetMode="External"/><Relationship Id="rId767" Type="http://schemas.openxmlformats.org/officeDocument/2006/relationships/hyperlink" Target="https://www.slickcharts.com/symbol/STE" TargetMode="External"/><Relationship Id="rId974" Type="http://schemas.openxmlformats.org/officeDocument/2006/relationships/hyperlink" Target="https://www.slickcharts.com/symbol/FOX" TargetMode="External"/><Relationship Id="rId199" Type="http://schemas.openxmlformats.org/officeDocument/2006/relationships/hyperlink" Target="https://www.slickcharts.com/symbol/AGN" TargetMode="External"/><Relationship Id="rId627" Type="http://schemas.openxmlformats.org/officeDocument/2006/relationships/hyperlink" Target="https://www.slickcharts.com/symbol/EFX" TargetMode="External"/><Relationship Id="rId834" Type="http://schemas.openxmlformats.org/officeDocument/2006/relationships/hyperlink" Target="https://www.slickcharts.com/symbol/CHRW" TargetMode="External"/><Relationship Id="rId266" Type="http://schemas.openxmlformats.org/officeDocument/2006/relationships/hyperlink" Target="https://www.slickcharts.com/symbol/DD" TargetMode="External"/><Relationship Id="rId473" Type="http://schemas.openxmlformats.org/officeDocument/2006/relationships/hyperlink" Target="https://www.slickcharts.com/symbol/VRSK" TargetMode="External"/><Relationship Id="rId680" Type="http://schemas.openxmlformats.org/officeDocument/2006/relationships/hyperlink" Target="https://www.slickcharts.com/symbol/CAH" TargetMode="External"/><Relationship Id="rId901" Type="http://schemas.openxmlformats.org/officeDocument/2006/relationships/hyperlink" Target="https://www.slickcharts.com/symbol/JNPR" TargetMode="External"/><Relationship Id="rId30" Type="http://schemas.openxmlformats.org/officeDocument/2006/relationships/hyperlink" Target="https://www.slickcharts.com/symbol/UNH" TargetMode="External"/><Relationship Id="rId126" Type="http://schemas.openxmlformats.org/officeDocument/2006/relationships/hyperlink" Target="https://www.slickcharts.com/symbol/DHR" TargetMode="External"/><Relationship Id="rId333" Type="http://schemas.openxmlformats.org/officeDocument/2006/relationships/hyperlink" Target="https://www.slickcharts.com/symbol/PRU" TargetMode="External"/><Relationship Id="rId540" Type="http://schemas.openxmlformats.org/officeDocument/2006/relationships/hyperlink" Target="https://www.slickcharts.com/symbol/HSY" TargetMode="External"/><Relationship Id="rId778" Type="http://schemas.openxmlformats.org/officeDocument/2006/relationships/hyperlink" Target="https://www.slickcharts.com/symbol/NDAQ" TargetMode="External"/><Relationship Id="rId985" Type="http://schemas.openxmlformats.org/officeDocument/2006/relationships/hyperlink" Target="https://www.slickcharts.com/symbol/M" TargetMode="External"/><Relationship Id="rId638" Type="http://schemas.openxmlformats.org/officeDocument/2006/relationships/hyperlink" Target="https://www.slickcharts.com/symbol/BKR" TargetMode="External"/><Relationship Id="rId845" Type="http://schemas.openxmlformats.org/officeDocument/2006/relationships/hyperlink" Target="https://www.slickcharts.com/symbol/ETFC" TargetMode="External"/><Relationship Id="rId277" Type="http://schemas.openxmlformats.org/officeDocument/2006/relationships/hyperlink" Target="https://www.slickcharts.com/symbol/LHX" TargetMode="External"/><Relationship Id="rId400" Type="http://schemas.openxmlformats.org/officeDocument/2006/relationships/hyperlink" Target="https://www.slickcharts.com/symbol/STT" TargetMode="External"/><Relationship Id="rId484" Type="http://schemas.openxmlformats.org/officeDocument/2006/relationships/hyperlink" Target="https://www.slickcharts.com/symbol/ROK" TargetMode="External"/><Relationship Id="rId705" Type="http://schemas.openxmlformats.org/officeDocument/2006/relationships/hyperlink" Target="https://www.slickcharts.com/symbol/BR" TargetMode="External"/><Relationship Id="rId137" Type="http://schemas.openxmlformats.org/officeDocument/2006/relationships/hyperlink" Target="https://www.slickcharts.com/symbol/FIS" TargetMode="External"/><Relationship Id="rId344" Type="http://schemas.openxmlformats.org/officeDocument/2006/relationships/hyperlink" Target="https://www.slickcharts.com/symbol/ALL" TargetMode="External"/><Relationship Id="rId691" Type="http://schemas.openxmlformats.org/officeDocument/2006/relationships/hyperlink" Target="https://www.slickcharts.com/symbol/TIF" TargetMode="External"/><Relationship Id="rId789" Type="http://schemas.openxmlformats.org/officeDocument/2006/relationships/hyperlink" Target="https://www.slickcharts.com/symbol/BF.B" TargetMode="External"/><Relationship Id="rId912" Type="http://schemas.openxmlformats.org/officeDocument/2006/relationships/hyperlink" Target="https://www.slickcharts.com/symbol/AIZ" TargetMode="External"/><Relationship Id="rId996" Type="http://schemas.openxmlformats.org/officeDocument/2006/relationships/hyperlink" Target="https://www.slickcharts.com/symbol/ADS" TargetMode="External"/><Relationship Id="rId41" Type="http://schemas.openxmlformats.org/officeDocument/2006/relationships/hyperlink" Target="https://www.slickcharts.com/symbol/MRK" TargetMode="External"/><Relationship Id="rId551" Type="http://schemas.openxmlformats.org/officeDocument/2006/relationships/hyperlink" Target="https://www.slickcharts.com/symbol/VTR" TargetMode="External"/><Relationship Id="rId649" Type="http://schemas.openxmlformats.org/officeDocument/2006/relationships/hyperlink" Target="https://www.slickcharts.com/symbol/CINF" TargetMode="External"/><Relationship Id="rId856" Type="http://schemas.openxmlformats.org/officeDocument/2006/relationships/hyperlink" Target="https://www.slickcharts.com/symbol/CF" TargetMode="External"/><Relationship Id="rId190" Type="http://schemas.openxmlformats.org/officeDocument/2006/relationships/hyperlink" Target="https://www.slickcharts.com/symbol/SO" TargetMode="External"/><Relationship Id="rId204" Type="http://schemas.openxmlformats.org/officeDocument/2006/relationships/hyperlink" Target="https://www.slickcharts.com/symbol/MU" TargetMode="External"/><Relationship Id="rId288" Type="http://schemas.openxmlformats.org/officeDocument/2006/relationships/hyperlink" Target="https://www.slickcharts.com/symbol/ADI" TargetMode="External"/><Relationship Id="rId411" Type="http://schemas.openxmlformats.org/officeDocument/2006/relationships/hyperlink" Target="https://www.slickcharts.com/symbol/WMB" TargetMode="External"/><Relationship Id="rId509" Type="http://schemas.openxmlformats.org/officeDocument/2006/relationships/hyperlink" Target="https://www.slickcharts.com/symbol/VIAC" TargetMode="External"/><Relationship Id="rId106" Type="http://schemas.openxmlformats.org/officeDocument/2006/relationships/hyperlink" Target="https://www.slickcharts.com/symbol/IBM" TargetMode="External"/><Relationship Id="rId313" Type="http://schemas.openxmlformats.org/officeDocument/2006/relationships/hyperlink" Target="https://www.slickcharts.com/symbol/KMI" TargetMode="External"/><Relationship Id="rId495" Type="http://schemas.openxmlformats.org/officeDocument/2006/relationships/hyperlink" Target="https://www.slickcharts.com/symbol/NTRS" TargetMode="External"/><Relationship Id="rId716" Type="http://schemas.openxmlformats.org/officeDocument/2006/relationships/hyperlink" Target="https://www.slickcharts.com/symbol/IT" TargetMode="External"/><Relationship Id="rId758" Type="http://schemas.openxmlformats.org/officeDocument/2006/relationships/hyperlink" Target="https://www.slickcharts.com/symbol/FOXA" TargetMode="External"/><Relationship Id="rId923" Type="http://schemas.openxmlformats.org/officeDocument/2006/relationships/hyperlink" Target="https://www.slickcharts.com/symbol/TPR" TargetMode="External"/><Relationship Id="rId965" Type="http://schemas.openxmlformats.org/officeDocument/2006/relationships/hyperlink" Target="https://www.slickcharts.com/symbol/UNM" TargetMode="External"/><Relationship Id="rId10" Type="http://schemas.openxmlformats.org/officeDocument/2006/relationships/hyperlink" Target="https://www.slickcharts.com/symbol/BRK.B" TargetMode="External"/><Relationship Id="rId52" Type="http://schemas.openxmlformats.org/officeDocument/2006/relationships/hyperlink" Target="https://www.slickcharts.com/symbol/CMCSA" TargetMode="External"/><Relationship Id="rId94" Type="http://schemas.openxmlformats.org/officeDocument/2006/relationships/hyperlink" Target="https://www.slickcharts.com/symbol/COST" TargetMode="External"/><Relationship Id="rId148" Type="http://schemas.openxmlformats.org/officeDocument/2006/relationships/hyperlink" Target="https://www.slickcharts.com/symbol/UPS" TargetMode="External"/><Relationship Id="rId355" Type="http://schemas.openxmlformats.org/officeDocument/2006/relationships/hyperlink" Target="https://www.slickcharts.com/symbol/VFC" TargetMode="External"/><Relationship Id="rId397" Type="http://schemas.openxmlformats.org/officeDocument/2006/relationships/hyperlink" Target="https://www.slickcharts.com/symbol/TROW" TargetMode="External"/><Relationship Id="rId520" Type="http://schemas.openxmlformats.org/officeDocument/2006/relationships/hyperlink" Target="https://www.slickcharts.com/symbol/DLTR" TargetMode="External"/><Relationship Id="rId562" Type="http://schemas.openxmlformats.org/officeDocument/2006/relationships/hyperlink" Target="https://www.slickcharts.com/symbol/MKC" TargetMode="External"/><Relationship Id="rId618" Type="http://schemas.openxmlformats.org/officeDocument/2006/relationships/hyperlink" Target="https://www.slickcharts.com/symbol/OMC" TargetMode="External"/><Relationship Id="rId825" Type="http://schemas.openxmlformats.org/officeDocument/2006/relationships/hyperlink" Target="https://www.slickcharts.com/symbol/PKI" TargetMode="External"/><Relationship Id="rId215" Type="http://schemas.openxmlformats.org/officeDocument/2006/relationships/hyperlink" Target="https://www.slickcharts.com/symbol/MMC" TargetMode="External"/><Relationship Id="rId257" Type="http://schemas.openxmlformats.org/officeDocument/2006/relationships/hyperlink" Target="https://www.slickcharts.com/symbol/HUM" TargetMode="External"/><Relationship Id="rId422" Type="http://schemas.openxmlformats.org/officeDocument/2006/relationships/hyperlink" Target="https://www.slickcharts.com/symbol/CMI" TargetMode="External"/><Relationship Id="rId464" Type="http://schemas.openxmlformats.org/officeDocument/2006/relationships/hyperlink" Target="https://www.slickcharts.com/symbol/TWTR" TargetMode="External"/><Relationship Id="rId867" Type="http://schemas.openxmlformats.org/officeDocument/2006/relationships/hyperlink" Target="https://www.slickcharts.com/symbol/PNW" TargetMode="External"/><Relationship Id="rId1010" Type="http://schemas.openxmlformats.org/officeDocument/2006/relationships/hyperlink" Target="https://www.slickcharts.com/symbol/NWS" TargetMode="External"/><Relationship Id="rId299" Type="http://schemas.openxmlformats.org/officeDocument/2006/relationships/hyperlink" Target="https://www.slickcharts.com/symbol/LRCX" TargetMode="External"/><Relationship Id="rId727" Type="http://schemas.openxmlformats.org/officeDocument/2006/relationships/hyperlink" Target="https://www.slickcharts.com/symbol/QRVO" TargetMode="External"/><Relationship Id="rId934" Type="http://schemas.openxmlformats.org/officeDocument/2006/relationships/hyperlink" Target="https://www.slickcharts.com/symbol/MOS" TargetMode="External"/><Relationship Id="rId63" Type="http://schemas.openxmlformats.org/officeDocument/2006/relationships/hyperlink" Target="https://www.slickcharts.com/symbol/ADBE" TargetMode="External"/><Relationship Id="rId159" Type="http://schemas.openxmlformats.org/officeDocument/2006/relationships/hyperlink" Target="https://www.slickcharts.com/symbol/TJX" TargetMode="External"/><Relationship Id="rId366" Type="http://schemas.openxmlformats.org/officeDocument/2006/relationships/hyperlink" Target="https://www.slickcharts.com/symbol/IR" TargetMode="External"/><Relationship Id="rId573" Type="http://schemas.openxmlformats.org/officeDocument/2006/relationships/hyperlink" Target="https://www.slickcharts.com/symbol/UAL" TargetMode="External"/><Relationship Id="rId780" Type="http://schemas.openxmlformats.org/officeDocument/2006/relationships/hyperlink" Target="https://www.slickcharts.com/symbol/CTL" TargetMode="External"/><Relationship Id="rId226" Type="http://schemas.openxmlformats.org/officeDocument/2006/relationships/hyperlink" Target="https://www.slickcharts.com/symbol/SLB" TargetMode="External"/><Relationship Id="rId433" Type="http://schemas.openxmlformats.org/officeDocument/2006/relationships/hyperlink" Target="https://www.slickcharts.com/symbol/ES" TargetMode="External"/><Relationship Id="rId878" Type="http://schemas.openxmlformats.org/officeDocument/2006/relationships/hyperlink" Target="https://www.slickcharts.com/symbol/DXC" TargetMode="External"/><Relationship Id="rId640" Type="http://schemas.openxmlformats.org/officeDocument/2006/relationships/hyperlink" Target="https://www.slickcharts.com/symbol/PEAK" TargetMode="External"/><Relationship Id="rId738" Type="http://schemas.openxmlformats.org/officeDocument/2006/relationships/hyperlink" Target="https://www.slickcharts.com/symbol/EXPD" TargetMode="External"/><Relationship Id="rId945" Type="http://schemas.openxmlformats.org/officeDocument/2006/relationships/hyperlink" Target="https://www.slickcharts.com/symbol/FLIR" TargetMode="External"/><Relationship Id="rId74" Type="http://schemas.openxmlformats.org/officeDocument/2006/relationships/hyperlink" Target="https://www.slickcharts.com/symbol/CRM" TargetMode="External"/><Relationship Id="rId377" Type="http://schemas.openxmlformats.org/officeDocument/2006/relationships/hyperlink" Target="https://www.slickcharts.com/symbol/STZ" TargetMode="External"/><Relationship Id="rId500" Type="http://schemas.openxmlformats.org/officeDocument/2006/relationships/hyperlink" Target="https://www.slickcharts.com/symbol/KR" TargetMode="External"/><Relationship Id="rId584" Type="http://schemas.openxmlformats.org/officeDocument/2006/relationships/hyperlink" Target="https://www.slickcharts.com/symbol/KEYS" TargetMode="External"/><Relationship Id="rId805" Type="http://schemas.openxmlformats.org/officeDocument/2006/relationships/hyperlink" Target="https://www.slickcharts.com/symbol/AAP" TargetMode="External"/><Relationship Id="rId5" Type="http://schemas.openxmlformats.org/officeDocument/2006/relationships/hyperlink" Target="https://www.slickcharts.com/symbol/AMZN" TargetMode="External"/><Relationship Id="rId237" Type="http://schemas.openxmlformats.org/officeDocument/2006/relationships/hyperlink" Target="https://www.slickcharts.com/symbol/BIIB" TargetMode="External"/><Relationship Id="rId791" Type="http://schemas.openxmlformats.org/officeDocument/2006/relationships/hyperlink" Target="https://www.slickcharts.com/symbol/HRL" TargetMode="External"/><Relationship Id="rId889" Type="http://schemas.openxmlformats.org/officeDocument/2006/relationships/hyperlink" Target="https://www.slickcharts.com/symbol/DISH" TargetMode="External"/><Relationship Id="rId444" Type="http://schemas.openxmlformats.org/officeDocument/2006/relationships/hyperlink" Target="https://www.slickcharts.com/symbol/LUV" TargetMode="External"/><Relationship Id="rId651" Type="http://schemas.openxmlformats.org/officeDocument/2006/relationships/hyperlink" Target="https://www.slickcharts.com/symbol/COO" TargetMode="External"/><Relationship Id="rId749" Type="http://schemas.openxmlformats.org/officeDocument/2006/relationships/hyperlink" Target="https://www.slickcharts.com/symbol/ATO" TargetMode="External"/><Relationship Id="rId290" Type="http://schemas.openxmlformats.org/officeDocument/2006/relationships/hyperlink" Target="https://www.slickcharts.com/symbol/WBA" TargetMode="External"/><Relationship Id="rId304" Type="http://schemas.openxmlformats.org/officeDocument/2006/relationships/hyperlink" Target="https://www.slickcharts.com/symbol/ROST" TargetMode="External"/><Relationship Id="rId388" Type="http://schemas.openxmlformats.org/officeDocument/2006/relationships/hyperlink" Target="https://www.slickcharts.com/symbol/ZBH" TargetMode="External"/><Relationship Id="rId511" Type="http://schemas.openxmlformats.org/officeDocument/2006/relationships/hyperlink" Target="https://www.slickcharts.com/symbol/CTAS" TargetMode="External"/><Relationship Id="rId609" Type="http://schemas.openxmlformats.org/officeDocument/2006/relationships/hyperlink" Target="https://www.slickcharts.com/symbol/MGM" TargetMode="External"/><Relationship Id="rId956" Type="http://schemas.openxmlformats.org/officeDocument/2006/relationships/hyperlink" Target="https://www.slickcharts.com/symbol/DVA" TargetMode="External"/><Relationship Id="rId85" Type="http://schemas.openxmlformats.org/officeDocument/2006/relationships/hyperlink" Target="https://www.slickcharts.com/symbol/ABBV" TargetMode="External"/><Relationship Id="rId150" Type="http://schemas.openxmlformats.org/officeDocument/2006/relationships/hyperlink" Target="https://www.slickcharts.com/symbol/MDLZ" TargetMode="External"/><Relationship Id="rId595" Type="http://schemas.openxmlformats.org/officeDocument/2006/relationships/hyperlink" Target="https://www.slickcharts.com/symbol/VMC" TargetMode="External"/><Relationship Id="rId816" Type="http://schemas.openxmlformats.org/officeDocument/2006/relationships/hyperlink" Target="https://www.slickcharts.com/symbol/JKHY" TargetMode="External"/><Relationship Id="rId1001" Type="http://schemas.openxmlformats.org/officeDocument/2006/relationships/hyperlink" Target="https://www.slickcharts.com/symbol/LB" TargetMode="External"/><Relationship Id="rId248" Type="http://schemas.openxmlformats.org/officeDocument/2006/relationships/hyperlink" Target="https://www.slickcharts.com/symbol/EQIX" TargetMode="External"/><Relationship Id="rId455" Type="http://schemas.openxmlformats.org/officeDocument/2006/relationships/hyperlink" Target="https://www.slickcharts.com/symbol/PXD" TargetMode="External"/><Relationship Id="rId662" Type="http://schemas.openxmlformats.org/officeDocument/2006/relationships/hyperlink" Target="https://www.slickcharts.com/symbol/GPC" TargetMode="External"/><Relationship Id="rId12" Type="http://schemas.openxmlformats.org/officeDocument/2006/relationships/hyperlink" Target="https://www.slickcharts.com/symbol/JPM" TargetMode="External"/><Relationship Id="rId108" Type="http://schemas.openxmlformats.org/officeDocument/2006/relationships/hyperlink" Target="https://www.slickcharts.com/symbol/ORCL" TargetMode="External"/><Relationship Id="rId315" Type="http://schemas.openxmlformats.org/officeDocument/2006/relationships/hyperlink" Target="https://www.slickcharts.com/symbol/MET" TargetMode="External"/><Relationship Id="rId522" Type="http://schemas.openxmlformats.org/officeDocument/2006/relationships/hyperlink" Target="https://www.slickcharts.com/symbol/FITB" TargetMode="External"/><Relationship Id="rId967" Type="http://schemas.openxmlformats.org/officeDocument/2006/relationships/hyperlink" Target="https://www.slickcharts.com/symbol/SEE" TargetMode="External"/><Relationship Id="rId96" Type="http://schemas.openxmlformats.org/officeDocument/2006/relationships/hyperlink" Target="https://www.slickcharts.com/symbol/AVGO" TargetMode="External"/><Relationship Id="rId161" Type="http://schemas.openxmlformats.org/officeDocument/2006/relationships/hyperlink" Target="https://www.slickcharts.com/symbol/GS" TargetMode="External"/><Relationship Id="rId399" Type="http://schemas.openxmlformats.org/officeDocument/2006/relationships/hyperlink" Target="https://www.slickcharts.com/symbol/STT" TargetMode="External"/><Relationship Id="rId827" Type="http://schemas.openxmlformats.org/officeDocument/2006/relationships/hyperlink" Target="https://www.slickcharts.com/symbol/AVY" TargetMode="External"/><Relationship Id="rId259" Type="http://schemas.openxmlformats.org/officeDocument/2006/relationships/hyperlink" Target="https://www.slickcharts.com/symbol/ILMN" TargetMode="External"/><Relationship Id="rId466" Type="http://schemas.openxmlformats.org/officeDocument/2006/relationships/hyperlink" Target="https://www.slickcharts.com/symbol/DTE" TargetMode="External"/><Relationship Id="rId673" Type="http://schemas.openxmlformats.org/officeDocument/2006/relationships/hyperlink" Target="https://www.slickcharts.com/symbol/CE" TargetMode="External"/><Relationship Id="rId880" Type="http://schemas.openxmlformats.org/officeDocument/2006/relationships/hyperlink" Target="https://www.slickcharts.com/symbol/APA" TargetMode="External"/><Relationship Id="rId23" Type="http://schemas.openxmlformats.org/officeDocument/2006/relationships/hyperlink" Target="https://www.slickcharts.com/symbol/XOM" TargetMode="External"/><Relationship Id="rId119" Type="http://schemas.openxmlformats.org/officeDocument/2006/relationships/hyperlink" Target="https://www.slickcharts.com/symbol/MMM" TargetMode="External"/><Relationship Id="rId326" Type="http://schemas.openxmlformats.org/officeDocument/2006/relationships/hyperlink" Target="https://www.slickcharts.com/symbol/AFL" TargetMode="External"/><Relationship Id="rId533" Type="http://schemas.openxmlformats.org/officeDocument/2006/relationships/hyperlink" Target="https://www.slickcharts.com/symbol/SYF" TargetMode="External"/><Relationship Id="rId978" Type="http://schemas.openxmlformats.org/officeDocument/2006/relationships/hyperlink" Target="https://www.slickcharts.com/symbol/NWSA" TargetMode="External"/><Relationship Id="rId740" Type="http://schemas.openxmlformats.org/officeDocument/2006/relationships/hyperlink" Target="https://www.slickcharts.com/symbol/LDOS" TargetMode="External"/><Relationship Id="rId838" Type="http://schemas.openxmlformats.org/officeDocument/2006/relationships/hyperlink" Target="https://www.slickcharts.com/symbol/HII" TargetMode="External"/><Relationship Id="rId172" Type="http://schemas.openxmlformats.org/officeDocument/2006/relationships/hyperlink" Target="https://www.slickcharts.com/symbol/CB" TargetMode="External"/><Relationship Id="rId477" Type="http://schemas.openxmlformats.org/officeDocument/2006/relationships/hyperlink" Target="https://www.slickcharts.com/symbol/DLR" TargetMode="External"/><Relationship Id="rId600" Type="http://schemas.openxmlformats.org/officeDocument/2006/relationships/hyperlink" Target="https://www.slickcharts.com/symbol/ARE" TargetMode="External"/><Relationship Id="rId684" Type="http://schemas.openxmlformats.org/officeDocument/2006/relationships/hyperlink" Target="https://www.slickcharts.com/symbol/MAA" TargetMode="External"/><Relationship Id="rId337" Type="http://schemas.openxmlformats.org/officeDocument/2006/relationships/hyperlink" Target="https://www.slickcharts.com/symbol/ROP" TargetMode="External"/><Relationship Id="rId891" Type="http://schemas.openxmlformats.org/officeDocument/2006/relationships/hyperlink" Target="https://www.slickcharts.com/symbol/BWA" TargetMode="External"/><Relationship Id="rId905" Type="http://schemas.openxmlformats.org/officeDocument/2006/relationships/hyperlink" Target="https://www.slickcharts.com/symbol/ALK" TargetMode="External"/><Relationship Id="rId989" Type="http://schemas.openxmlformats.org/officeDocument/2006/relationships/hyperlink" Target="https://www.slickcharts.com/symbol/HP" TargetMode="External"/><Relationship Id="rId34" Type="http://schemas.openxmlformats.org/officeDocument/2006/relationships/hyperlink" Target="https://www.slickcharts.com/symbol/DIS" TargetMode="External"/><Relationship Id="rId544" Type="http://schemas.openxmlformats.org/officeDocument/2006/relationships/hyperlink" Target="https://www.slickcharts.com/symbol/FAST" TargetMode="External"/><Relationship Id="rId751" Type="http://schemas.openxmlformats.org/officeDocument/2006/relationships/hyperlink" Target="https://www.slickcharts.com/symbol/VAR" TargetMode="External"/><Relationship Id="rId849" Type="http://schemas.openxmlformats.org/officeDocument/2006/relationships/hyperlink" Target="https://www.slickcharts.com/symbol/VNO" TargetMode="External"/><Relationship Id="rId183" Type="http://schemas.openxmlformats.org/officeDocument/2006/relationships/hyperlink" Target="https://www.slickcharts.com/symbol/D" TargetMode="External"/><Relationship Id="rId390" Type="http://schemas.openxmlformats.org/officeDocument/2006/relationships/hyperlink" Target="https://www.slickcharts.com/symbol/INFO" TargetMode="External"/><Relationship Id="rId404" Type="http://schemas.openxmlformats.org/officeDocument/2006/relationships/hyperlink" Target="https://www.slickcharts.com/symbol/AVB" TargetMode="External"/><Relationship Id="rId611" Type="http://schemas.openxmlformats.org/officeDocument/2006/relationships/hyperlink" Target="https://www.slickcharts.com/symbol/HES" TargetMode="External"/><Relationship Id="rId250" Type="http://schemas.openxmlformats.org/officeDocument/2006/relationships/hyperlink" Target="https://www.slickcharts.com/symbol/AON" TargetMode="External"/><Relationship Id="rId488" Type="http://schemas.openxmlformats.org/officeDocument/2006/relationships/hyperlink" Target="https://www.slickcharts.com/symbol/O" TargetMode="External"/><Relationship Id="rId695" Type="http://schemas.openxmlformats.org/officeDocument/2006/relationships/hyperlink" Target="https://www.slickcharts.com/symbol/MKTX" TargetMode="External"/><Relationship Id="rId709" Type="http://schemas.openxmlformats.org/officeDocument/2006/relationships/hyperlink" Target="https://www.slickcharts.com/symbol/ZBRA" TargetMode="External"/><Relationship Id="rId916" Type="http://schemas.openxmlformats.org/officeDocument/2006/relationships/hyperlink" Target="https://www.slickcharts.com/symbol/KSS" TargetMode="External"/><Relationship Id="rId45" Type="http://schemas.openxmlformats.org/officeDocument/2006/relationships/hyperlink" Target="https://www.slickcharts.com/symbol/PFE" TargetMode="External"/><Relationship Id="rId110" Type="http://schemas.openxmlformats.org/officeDocument/2006/relationships/hyperlink" Target="https://www.slickcharts.com/symbol/NEE" TargetMode="External"/><Relationship Id="rId348" Type="http://schemas.openxmlformats.org/officeDocument/2006/relationships/hyperlink" Target="https://www.slickcharts.com/symbol/NEM" TargetMode="External"/><Relationship Id="rId555" Type="http://schemas.openxmlformats.org/officeDocument/2006/relationships/hyperlink" Target="https://www.slickcharts.com/symbol/CBRE" TargetMode="External"/><Relationship Id="rId762" Type="http://schemas.openxmlformats.org/officeDocument/2006/relationships/hyperlink" Target="https://www.slickcharts.com/symbol/NVR" TargetMode="External"/><Relationship Id="rId194" Type="http://schemas.openxmlformats.org/officeDocument/2006/relationships/hyperlink" Target="https://www.slickcharts.com/symbol/MS" TargetMode="External"/><Relationship Id="rId208" Type="http://schemas.openxmlformats.org/officeDocument/2006/relationships/hyperlink" Target="https://www.slickcharts.com/symbol/CCI" TargetMode="External"/><Relationship Id="rId415" Type="http://schemas.openxmlformats.org/officeDocument/2006/relationships/hyperlink" Target="https://www.slickcharts.com/symbol/EQR" TargetMode="External"/><Relationship Id="rId622" Type="http://schemas.openxmlformats.org/officeDocument/2006/relationships/hyperlink" Target="https://www.slickcharts.com/symbol/AMCR" TargetMode="External"/><Relationship Id="rId261" Type="http://schemas.openxmlformats.org/officeDocument/2006/relationships/hyperlink" Target="https://www.slickcharts.com/symbol/ECL" TargetMode="External"/><Relationship Id="rId499" Type="http://schemas.openxmlformats.org/officeDocument/2006/relationships/hyperlink" Target="https://www.slickcharts.com/symbol/KR" TargetMode="External"/><Relationship Id="rId927" Type="http://schemas.openxmlformats.org/officeDocument/2006/relationships/hyperlink" Target="https://www.slickcharts.com/symbol/ABMD" TargetMode="External"/><Relationship Id="rId56" Type="http://schemas.openxmlformats.org/officeDocument/2006/relationships/hyperlink" Target="https://www.slickcharts.com/symbol/PEP" TargetMode="External"/><Relationship Id="rId359" Type="http://schemas.openxmlformats.org/officeDocument/2006/relationships/hyperlink" Target="https://www.slickcharts.com/symbol/TEL" TargetMode="External"/><Relationship Id="rId566" Type="http://schemas.openxmlformats.org/officeDocument/2006/relationships/hyperlink" Target="https://www.slickcharts.com/symbol/KEY" TargetMode="External"/><Relationship Id="rId773" Type="http://schemas.openxmlformats.org/officeDocument/2006/relationships/hyperlink" Target="https://www.slickcharts.com/symbol/DRE" TargetMode="External"/><Relationship Id="rId121" Type="http://schemas.openxmlformats.org/officeDocument/2006/relationships/hyperlink" Target="https://www.slickcharts.com/symbol/AMT" TargetMode="External"/><Relationship Id="rId219" Type="http://schemas.openxmlformats.org/officeDocument/2006/relationships/hyperlink" Target="https://www.slickcharts.com/symbol/NOC" TargetMode="External"/><Relationship Id="rId426" Type="http://schemas.openxmlformats.org/officeDocument/2006/relationships/hyperlink" Target="https://www.slickcharts.com/symbol/DFS" TargetMode="External"/><Relationship Id="rId633" Type="http://schemas.openxmlformats.org/officeDocument/2006/relationships/hyperlink" Target="https://www.slickcharts.com/symbol/K" TargetMode="External"/><Relationship Id="rId980" Type="http://schemas.openxmlformats.org/officeDocument/2006/relationships/hyperlink" Target="https://www.slickcharts.com/symbol/HBI" TargetMode="External"/><Relationship Id="rId840" Type="http://schemas.openxmlformats.org/officeDocument/2006/relationships/hyperlink" Target="https://www.slickcharts.com/symbol/GL" TargetMode="External"/><Relationship Id="rId938" Type="http://schemas.openxmlformats.org/officeDocument/2006/relationships/hyperlink" Target="https://www.slickcharts.com/symbol/NWL" TargetMode="External"/><Relationship Id="rId67" Type="http://schemas.openxmlformats.org/officeDocument/2006/relationships/hyperlink" Target="https://www.slickcharts.com/symbol/MDT" TargetMode="External"/><Relationship Id="rId272" Type="http://schemas.openxmlformats.org/officeDocument/2006/relationships/hyperlink" Target="https://www.slickcharts.com/symbol/KMB" TargetMode="External"/><Relationship Id="rId577" Type="http://schemas.openxmlformats.org/officeDocument/2006/relationships/hyperlink" Target="https://www.slickcharts.com/symbol/KHC" TargetMode="External"/><Relationship Id="rId700" Type="http://schemas.openxmlformats.org/officeDocument/2006/relationships/hyperlink" Target="https://www.slickcharts.com/symbol/STX" TargetMode="External"/><Relationship Id="rId132" Type="http://schemas.openxmlformats.org/officeDocument/2006/relationships/hyperlink" Target="https://www.slickcharts.com/symbol/LOW" TargetMode="External"/><Relationship Id="rId784" Type="http://schemas.openxmlformats.org/officeDocument/2006/relationships/hyperlink" Target="https://www.slickcharts.com/symbol/J" TargetMode="External"/><Relationship Id="rId991" Type="http://schemas.openxmlformats.org/officeDocument/2006/relationships/hyperlink" Target="https://www.slickcharts.com/symbol/ROL" TargetMode="External"/><Relationship Id="rId437" Type="http://schemas.openxmlformats.org/officeDocument/2006/relationships/hyperlink" Target="https://www.slickcharts.com/symbol/A" TargetMode="External"/><Relationship Id="rId644" Type="http://schemas.openxmlformats.org/officeDocument/2006/relationships/hyperlink" Target="https://www.slickcharts.com/symbol/WCG" TargetMode="External"/><Relationship Id="rId851" Type="http://schemas.openxmlformats.org/officeDocument/2006/relationships/hyperlink" Target="https://www.slickcharts.com/symbol/REG" TargetMode="External"/><Relationship Id="rId283" Type="http://schemas.openxmlformats.org/officeDocument/2006/relationships/hyperlink" Target="https://www.slickcharts.com/symbol/WM" TargetMode="External"/><Relationship Id="rId490" Type="http://schemas.openxmlformats.org/officeDocument/2006/relationships/hyperlink" Target="https://www.slickcharts.com/symbol/ETR" TargetMode="External"/><Relationship Id="rId504" Type="http://schemas.openxmlformats.org/officeDocument/2006/relationships/hyperlink" Target="https://www.slickcharts.com/symbol/MTB" TargetMode="External"/><Relationship Id="rId711" Type="http://schemas.openxmlformats.org/officeDocument/2006/relationships/hyperlink" Target="https://www.slickcharts.com/symbol/MAS" TargetMode="External"/><Relationship Id="rId949" Type="http://schemas.openxmlformats.org/officeDocument/2006/relationships/hyperlink" Target="https://www.slickcharts.com/symbol/XRX" TargetMode="External"/><Relationship Id="rId78" Type="http://schemas.openxmlformats.org/officeDocument/2006/relationships/hyperlink" Target="https://www.slickcharts.com/symbol/NFLX" TargetMode="External"/><Relationship Id="rId143" Type="http://schemas.openxmlformats.org/officeDocument/2006/relationships/hyperlink" Target="https://www.slickcharts.com/symbol/CAT" TargetMode="External"/><Relationship Id="rId350" Type="http://schemas.openxmlformats.org/officeDocument/2006/relationships/hyperlink" Target="https://www.slickcharts.com/symbol/CTSH" TargetMode="External"/><Relationship Id="rId588" Type="http://schemas.openxmlformats.org/officeDocument/2006/relationships/hyperlink" Target="https://www.slickcharts.com/symbol/CLX" TargetMode="External"/><Relationship Id="rId795" Type="http://schemas.openxmlformats.org/officeDocument/2006/relationships/hyperlink" Target="https://www.slickcharts.com/symbol/ALLE" TargetMode="External"/><Relationship Id="rId809" Type="http://schemas.openxmlformats.org/officeDocument/2006/relationships/hyperlink" Target="https://www.slickcharts.com/symbol/RE" TargetMode="External"/><Relationship Id="rId9" Type="http://schemas.openxmlformats.org/officeDocument/2006/relationships/hyperlink" Target="https://www.slickcharts.com/symbol/BRK.B" TargetMode="External"/><Relationship Id="rId210" Type="http://schemas.openxmlformats.org/officeDocument/2006/relationships/hyperlink" Target="https://www.slickcharts.com/symbol/CL" TargetMode="External"/><Relationship Id="rId448" Type="http://schemas.openxmlformats.org/officeDocument/2006/relationships/hyperlink" Target="https://www.slickcharts.com/symbol/ADM" TargetMode="External"/><Relationship Id="rId655" Type="http://schemas.openxmlformats.org/officeDocument/2006/relationships/hyperlink" Target="https://www.slickcharts.com/symbol/KSU" TargetMode="External"/><Relationship Id="rId862" Type="http://schemas.openxmlformats.org/officeDocument/2006/relationships/hyperlink" Target="https://www.slickcharts.com/symbol/TAP" TargetMode="External"/><Relationship Id="rId294" Type="http://schemas.openxmlformats.org/officeDocument/2006/relationships/hyperlink" Target="https://www.slickcharts.com/symbol/BAX" TargetMode="External"/><Relationship Id="rId308" Type="http://schemas.openxmlformats.org/officeDocument/2006/relationships/hyperlink" Target="https://www.slickcharts.com/symbol/GD" TargetMode="External"/><Relationship Id="rId515" Type="http://schemas.openxmlformats.org/officeDocument/2006/relationships/hyperlink" Target="https://www.slickcharts.com/symbol/RMD" TargetMode="External"/><Relationship Id="rId722" Type="http://schemas.openxmlformats.org/officeDocument/2006/relationships/hyperlink" Target="https://www.slickcharts.com/symbol/CTXS" TargetMode="External"/><Relationship Id="rId89" Type="http://schemas.openxmlformats.org/officeDocument/2006/relationships/hyperlink" Target="https://www.slickcharts.com/symbol/PYPL" TargetMode="External"/><Relationship Id="rId154" Type="http://schemas.openxmlformats.org/officeDocument/2006/relationships/hyperlink" Target="https://www.slickcharts.com/symbol/CI" TargetMode="External"/><Relationship Id="rId361" Type="http://schemas.openxmlformats.org/officeDocument/2006/relationships/hyperlink" Target="https://www.slickcharts.com/symbol/WELL" TargetMode="External"/><Relationship Id="rId599" Type="http://schemas.openxmlformats.org/officeDocument/2006/relationships/hyperlink" Target="https://www.slickcharts.com/symbol/ARE" TargetMode="External"/><Relationship Id="rId1005" Type="http://schemas.openxmlformats.org/officeDocument/2006/relationships/hyperlink" Target="https://www.slickcharts.com/symbol/GPS" TargetMode="External"/><Relationship Id="rId459" Type="http://schemas.openxmlformats.org/officeDocument/2006/relationships/hyperlink" Target="https://www.slickcharts.com/symbol/SWK" TargetMode="External"/><Relationship Id="rId666" Type="http://schemas.openxmlformats.org/officeDocument/2006/relationships/hyperlink" Target="https://www.slickcharts.com/symbol/GWW" TargetMode="External"/><Relationship Id="rId873" Type="http://schemas.openxmlformats.org/officeDocument/2006/relationships/hyperlink" Target="https://www.slickcharts.com/symbol/NRG" TargetMode="External"/><Relationship Id="rId16" Type="http://schemas.openxmlformats.org/officeDocument/2006/relationships/hyperlink" Target="https://www.slickcharts.com/symbol/GOOG" TargetMode="External"/><Relationship Id="rId221" Type="http://schemas.openxmlformats.org/officeDocument/2006/relationships/hyperlink" Target="https://www.slickcharts.com/symbol/PLD" TargetMode="External"/><Relationship Id="rId319" Type="http://schemas.openxmlformats.org/officeDocument/2006/relationships/hyperlink" Target="https://www.slickcharts.com/symbol/DG" TargetMode="External"/><Relationship Id="rId526" Type="http://schemas.openxmlformats.org/officeDocument/2006/relationships/hyperlink" Target="https://www.slickcharts.com/symbol/CMG" TargetMode="External"/><Relationship Id="rId733" Type="http://schemas.openxmlformats.org/officeDocument/2006/relationships/hyperlink" Target="https://www.slickcharts.com/symbol/CNP" TargetMode="External"/><Relationship Id="rId940" Type="http://schemas.openxmlformats.org/officeDocument/2006/relationships/hyperlink" Target="https://www.slickcharts.com/symbol/SLG" TargetMode="External"/><Relationship Id="rId165" Type="http://schemas.openxmlformats.org/officeDocument/2006/relationships/hyperlink" Target="https://www.slickcharts.com/symbol/ADP" TargetMode="External"/><Relationship Id="rId372" Type="http://schemas.openxmlformats.org/officeDocument/2006/relationships/hyperlink" Target="https://www.slickcharts.com/symbol/GIS" TargetMode="External"/><Relationship Id="rId677" Type="http://schemas.openxmlformats.org/officeDocument/2006/relationships/hyperlink" Target="https://www.slickcharts.com/symbol/NLOK" TargetMode="External"/><Relationship Id="rId800" Type="http://schemas.openxmlformats.org/officeDocument/2006/relationships/hyperlink" Target="https://www.slickcharts.com/symbol/SJM" TargetMode="External"/><Relationship Id="rId232" Type="http://schemas.openxmlformats.org/officeDocument/2006/relationships/hyperlink" Target="https://www.slickcharts.com/symbol/NOW" TargetMode="External"/><Relationship Id="rId884" Type="http://schemas.openxmlformats.org/officeDocument/2006/relationships/hyperlink" Target="https://www.slickcharts.com/symbol/WHR" TargetMode="External"/><Relationship Id="rId27" Type="http://schemas.openxmlformats.org/officeDocument/2006/relationships/hyperlink" Target="https://www.slickcharts.com/symbol/T" TargetMode="External"/><Relationship Id="rId537" Type="http://schemas.openxmlformats.org/officeDocument/2006/relationships/hyperlink" Target="https://www.slickcharts.com/symbol/CTVA" TargetMode="External"/><Relationship Id="rId744" Type="http://schemas.openxmlformats.org/officeDocument/2006/relationships/hyperlink" Target="https://www.slickcharts.com/symbol/HST" TargetMode="External"/><Relationship Id="rId951" Type="http://schemas.openxmlformats.org/officeDocument/2006/relationships/hyperlink" Target="https://www.slickcharts.com/symbol/PRGO" TargetMode="External"/><Relationship Id="rId80" Type="http://schemas.openxmlformats.org/officeDocument/2006/relationships/hyperlink" Target="https://www.slickcharts.com/symbol/AMGN" TargetMode="External"/><Relationship Id="rId176" Type="http://schemas.openxmlformats.org/officeDocument/2006/relationships/hyperlink" Target="https://www.slickcharts.com/symbol/ISRG" TargetMode="External"/><Relationship Id="rId383" Type="http://schemas.openxmlformats.org/officeDocument/2006/relationships/hyperlink" Target="https://www.slickcharts.com/symbol/PPG" TargetMode="External"/><Relationship Id="rId590" Type="http://schemas.openxmlformats.org/officeDocument/2006/relationships/hyperlink" Target="https://www.slickcharts.com/symbol/CPRT" TargetMode="External"/><Relationship Id="rId604" Type="http://schemas.openxmlformats.org/officeDocument/2006/relationships/hyperlink" Target="https://www.slickcharts.com/symbol/CFG" TargetMode="External"/><Relationship Id="rId811" Type="http://schemas.openxmlformats.org/officeDocument/2006/relationships/hyperlink" Target="https://www.slickcharts.com/symbol/ANET" TargetMode="External"/><Relationship Id="rId243" Type="http://schemas.openxmlformats.org/officeDocument/2006/relationships/hyperlink" Target="https://www.slickcharts.com/symbol/APD" TargetMode="External"/><Relationship Id="rId450" Type="http://schemas.openxmlformats.org/officeDocument/2006/relationships/hyperlink" Target="https://www.slickcharts.com/symbol/XLNX" TargetMode="External"/><Relationship Id="rId688" Type="http://schemas.openxmlformats.org/officeDocument/2006/relationships/hyperlink" Target="https://www.slickcharts.com/symbol/EVRG" TargetMode="External"/><Relationship Id="rId895" Type="http://schemas.openxmlformats.org/officeDocument/2006/relationships/hyperlink" Target="https://www.slickcharts.com/symbol/IPG" TargetMode="External"/><Relationship Id="rId909" Type="http://schemas.openxmlformats.org/officeDocument/2006/relationships/hyperlink" Target="https://www.slickcharts.com/symbol/KIM" TargetMode="External"/><Relationship Id="rId38" Type="http://schemas.openxmlformats.org/officeDocument/2006/relationships/hyperlink" Target="https://www.slickcharts.com/symbol/VZ" TargetMode="External"/><Relationship Id="rId103" Type="http://schemas.openxmlformats.org/officeDocument/2006/relationships/hyperlink" Target="https://www.slickcharts.com/symbol/TXN" TargetMode="External"/><Relationship Id="rId310" Type="http://schemas.openxmlformats.org/officeDocument/2006/relationships/hyperlink" Target="https://www.slickcharts.com/symbol/MAR" TargetMode="External"/><Relationship Id="rId548" Type="http://schemas.openxmlformats.org/officeDocument/2006/relationships/hyperlink" Target="https://www.slickcharts.com/symbol/HPE" TargetMode="External"/><Relationship Id="rId755" Type="http://schemas.openxmlformats.org/officeDocument/2006/relationships/hyperlink" Target="https://www.slickcharts.com/symbol/FMC" TargetMode="External"/><Relationship Id="rId962" Type="http://schemas.openxmlformats.org/officeDocument/2006/relationships/hyperlink" Target="https://www.slickcharts.com/symbol/FLS" TargetMode="External"/><Relationship Id="rId91" Type="http://schemas.openxmlformats.org/officeDocument/2006/relationships/hyperlink" Target="https://www.slickcharts.com/symbol/HON" TargetMode="External"/><Relationship Id="rId187" Type="http://schemas.openxmlformats.org/officeDocument/2006/relationships/hyperlink" Target="https://www.slickcharts.com/symbol/DUK" TargetMode="External"/><Relationship Id="rId394" Type="http://schemas.openxmlformats.org/officeDocument/2006/relationships/hyperlink" Target="https://www.slickcharts.com/symbol/ED" TargetMode="External"/><Relationship Id="rId408" Type="http://schemas.openxmlformats.org/officeDocument/2006/relationships/hyperlink" Target="https://www.slickcharts.com/symbol/WEC" TargetMode="External"/><Relationship Id="rId615" Type="http://schemas.openxmlformats.org/officeDocument/2006/relationships/hyperlink" Target="https://www.slickcharts.com/symbol/TFX" TargetMode="External"/><Relationship Id="rId822" Type="http://schemas.openxmlformats.org/officeDocument/2006/relationships/hyperlink" Target="https://www.slickcharts.com/symbol/LKQ" TargetMode="External"/><Relationship Id="rId254" Type="http://schemas.openxmlformats.org/officeDocument/2006/relationships/hyperlink" Target="https://www.slickcharts.com/symbol/COF" TargetMode="External"/><Relationship Id="rId699" Type="http://schemas.openxmlformats.org/officeDocument/2006/relationships/hyperlink" Target="https://www.slickcharts.com/symbol/STX" TargetMode="External"/><Relationship Id="rId49" Type="http://schemas.openxmlformats.org/officeDocument/2006/relationships/hyperlink" Target="https://www.slickcharts.com/symbol/WFC" TargetMode="External"/><Relationship Id="rId114" Type="http://schemas.openxmlformats.org/officeDocument/2006/relationships/hyperlink" Target="https://www.slickcharts.com/symbol/LLY" TargetMode="External"/><Relationship Id="rId461" Type="http://schemas.openxmlformats.org/officeDocument/2006/relationships/hyperlink" Target="https://www.slickcharts.com/symbol/MCK" TargetMode="External"/><Relationship Id="rId559" Type="http://schemas.openxmlformats.org/officeDocument/2006/relationships/hyperlink" Target="https://www.slickcharts.com/symbol/VRSN" TargetMode="External"/><Relationship Id="rId766" Type="http://schemas.openxmlformats.org/officeDocument/2006/relationships/hyperlink" Target="https://www.slickcharts.com/symbol/ABC" TargetMode="External"/><Relationship Id="rId198" Type="http://schemas.openxmlformats.org/officeDocument/2006/relationships/hyperlink" Target="https://www.slickcharts.com/symbol/BSX" TargetMode="External"/><Relationship Id="rId321" Type="http://schemas.openxmlformats.org/officeDocument/2006/relationships/hyperlink" Target="https://www.slickcharts.com/symbol/DOW" TargetMode="External"/><Relationship Id="rId419" Type="http://schemas.openxmlformats.org/officeDocument/2006/relationships/hyperlink" Target="https://www.slickcharts.com/symbol/MSI" TargetMode="External"/><Relationship Id="rId626" Type="http://schemas.openxmlformats.org/officeDocument/2006/relationships/hyperlink" Target="https://www.slickcharts.com/symbol/CHD" TargetMode="External"/><Relationship Id="rId973" Type="http://schemas.openxmlformats.org/officeDocument/2006/relationships/hyperlink" Target="https://www.slickcharts.com/symbol/FOX" TargetMode="External"/><Relationship Id="rId833" Type="http://schemas.openxmlformats.org/officeDocument/2006/relationships/hyperlink" Target="https://www.slickcharts.com/symbol/CHRW" TargetMode="External"/><Relationship Id="rId265" Type="http://schemas.openxmlformats.org/officeDocument/2006/relationships/hyperlink" Target="https://www.slickcharts.com/symbol/DD" TargetMode="External"/><Relationship Id="rId472" Type="http://schemas.openxmlformats.org/officeDocument/2006/relationships/hyperlink" Target="https://www.slickcharts.com/symbol/APTV" TargetMode="External"/><Relationship Id="rId900" Type="http://schemas.openxmlformats.org/officeDocument/2006/relationships/hyperlink" Target="https://www.slickcharts.com/symbol/IRM" TargetMode="External"/><Relationship Id="rId125" Type="http://schemas.openxmlformats.org/officeDocument/2006/relationships/hyperlink" Target="https://www.slickcharts.com/symbol/DHR" TargetMode="External"/><Relationship Id="rId332" Type="http://schemas.openxmlformats.org/officeDocument/2006/relationships/hyperlink" Target="https://www.slickcharts.com/symbol/HCA" TargetMode="External"/><Relationship Id="rId777" Type="http://schemas.openxmlformats.org/officeDocument/2006/relationships/hyperlink" Target="https://www.slickcharts.com/symbol/NDAQ" TargetMode="External"/><Relationship Id="rId984" Type="http://schemas.openxmlformats.org/officeDocument/2006/relationships/hyperlink" Target="https://www.slickcharts.com/symbol/IPGP" TargetMode="External"/><Relationship Id="rId637" Type="http://schemas.openxmlformats.org/officeDocument/2006/relationships/hyperlink" Target="https://www.slickcharts.com/symbol/BKR" TargetMode="External"/><Relationship Id="rId844" Type="http://schemas.openxmlformats.org/officeDocument/2006/relationships/hyperlink" Target="https://www.slickcharts.com/symbol/DISCK" TargetMode="External"/><Relationship Id="rId276" Type="http://schemas.openxmlformats.org/officeDocument/2006/relationships/hyperlink" Target="https://www.slickcharts.com/symbol/EL" TargetMode="External"/><Relationship Id="rId483" Type="http://schemas.openxmlformats.org/officeDocument/2006/relationships/hyperlink" Target="https://www.slickcharts.com/symbol/ROK" TargetMode="External"/><Relationship Id="rId690" Type="http://schemas.openxmlformats.org/officeDocument/2006/relationships/hyperlink" Target="https://www.slickcharts.com/symbol/PFG" TargetMode="External"/><Relationship Id="rId704" Type="http://schemas.openxmlformats.org/officeDocument/2006/relationships/hyperlink" Target="https://www.slickcharts.com/symbol/GRMN" TargetMode="External"/><Relationship Id="rId911" Type="http://schemas.openxmlformats.org/officeDocument/2006/relationships/hyperlink" Target="https://www.slickcharts.com/symbol/AIZ" TargetMode="External"/><Relationship Id="rId40" Type="http://schemas.openxmlformats.org/officeDocument/2006/relationships/hyperlink" Target="https://www.slickcharts.com/symbol/HD" TargetMode="External"/><Relationship Id="rId136" Type="http://schemas.openxmlformats.org/officeDocument/2006/relationships/hyperlink" Target="https://www.slickcharts.com/symbol/BKNG" TargetMode="External"/><Relationship Id="rId343" Type="http://schemas.openxmlformats.org/officeDocument/2006/relationships/hyperlink" Target="https://www.slickcharts.com/symbol/ALL" TargetMode="External"/><Relationship Id="rId550" Type="http://schemas.openxmlformats.org/officeDocument/2006/relationships/hyperlink" Target="https://www.slickcharts.com/symbol/SWKS" TargetMode="External"/><Relationship Id="rId788" Type="http://schemas.openxmlformats.org/officeDocument/2006/relationships/hyperlink" Target="https://www.slickcharts.com/symbol/ODFL" TargetMode="External"/><Relationship Id="rId995" Type="http://schemas.openxmlformats.org/officeDocument/2006/relationships/hyperlink" Target="https://www.slickcharts.com/symbol/ADS" TargetMode="External"/><Relationship Id="rId203" Type="http://schemas.openxmlformats.org/officeDocument/2006/relationships/hyperlink" Target="https://www.slickcharts.com/symbol/MU" TargetMode="External"/><Relationship Id="rId648" Type="http://schemas.openxmlformats.org/officeDocument/2006/relationships/hyperlink" Target="https://www.slickcharts.com/symbol/CAG" TargetMode="External"/><Relationship Id="rId855" Type="http://schemas.openxmlformats.org/officeDocument/2006/relationships/hyperlink" Target="https://www.slickcharts.com/symbol/CF" TargetMode="External"/><Relationship Id="rId287" Type="http://schemas.openxmlformats.org/officeDocument/2006/relationships/hyperlink" Target="https://www.slickcharts.com/symbol/ADI" TargetMode="External"/><Relationship Id="rId410" Type="http://schemas.openxmlformats.org/officeDocument/2006/relationships/hyperlink" Target="https://www.slickcharts.com/symbol/AZO" TargetMode="External"/><Relationship Id="rId494" Type="http://schemas.openxmlformats.org/officeDocument/2006/relationships/hyperlink" Target="https://www.slickcharts.com/symbol/CERN" TargetMode="External"/><Relationship Id="rId508" Type="http://schemas.openxmlformats.org/officeDocument/2006/relationships/hyperlink" Target="https://www.slickcharts.com/symbol/IDXX" TargetMode="External"/><Relationship Id="rId715" Type="http://schemas.openxmlformats.org/officeDocument/2006/relationships/hyperlink" Target="https://www.slickcharts.com/symbol/IT" TargetMode="External"/><Relationship Id="rId922" Type="http://schemas.openxmlformats.org/officeDocument/2006/relationships/hyperlink" Target="https://www.slickcharts.com/symbol/HFC" TargetMode="External"/><Relationship Id="rId147" Type="http://schemas.openxmlformats.org/officeDocument/2006/relationships/hyperlink" Target="https://www.slickcharts.com/symbol/UPS" TargetMode="External"/><Relationship Id="rId354" Type="http://schemas.openxmlformats.org/officeDocument/2006/relationships/hyperlink" Target="https://www.slickcharts.com/symbol/ORLY" TargetMode="External"/><Relationship Id="rId799" Type="http://schemas.openxmlformats.org/officeDocument/2006/relationships/hyperlink" Target="https://www.slickcharts.com/symbol/SJM" TargetMode="External"/><Relationship Id="rId51" Type="http://schemas.openxmlformats.org/officeDocument/2006/relationships/hyperlink" Target="https://www.slickcharts.com/symbol/CMCSA" TargetMode="External"/><Relationship Id="rId561" Type="http://schemas.openxmlformats.org/officeDocument/2006/relationships/hyperlink" Target="https://www.slickcharts.com/symbol/MKC" TargetMode="External"/><Relationship Id="rId659" Type="http://schemas.openxmlformats.org/officeDocument/2006/relationships/hyperlink" Target="https://www.slickcharts.com/symbol/HBAN" TargetMode="External"/><Relationship Id="rId866" Type="http://schemas.openxmlformats.org/officeDocument/2006/relationships/hyperlink" Target="https://www.slickcharts.com/symbol/WRB" TargetMode="External"/><Relationship Id="rId214" Type="http://schemas.openxmlformats.org/officeDocument/2006/relationships/hyperlink" Target="https://www.slickcharts.com/symbol/CSX" TargetMode="External"/><Relationship Id="rId298" Type="http://schemas.openxmlformats.org/officeDocument/2006/relationships/hyperlink" Target="https://www.slickcharts.com/symbol/SYY" TargetMode="External"/><Relationship Id="rId421" Type="http://schemas.openxmlformats.org/officeDocument/2006/relationships/hyperlink" Target="https://www.slickcharts.com/symbol/CMI" TargetMode="External"/><Relationship Id="rId519" Type="http://schemas.openxmlformats.org/officeDocument/2006/relationships/hyperlink" Target="https://www.slickcharts.com/symbol/DLTR" TargetMode="External"/><Relationship Id="rId158" Type="http://schemas.openxmlformats.org/officeDocument/2006/relationships/hyperlink" Target="https://www.slickcharts.com/symbol/TFC" TargetMode="External"/><Relationship Id="rId726" Type="http://schemas.openxmlformats.org/officeDocument/2006/relationships/hyperlink" Target="https://www.slickcharts.com/symbol/TTWO" TargetMode="External"/><Relationship Id="rId933" Type="http://schemas.openxmlformats.org/officeDocument/2006/relationships/hyperlink" Target="https://www.slickcharts.com/symbol/MOS" TargetMode="External"/><Relationship Id="rId1009" Type="http://schemas.openxmlformats.org/officeDocument/2006/relationships/hyperlink" Target="https://www.slickcharts.com/symbol/NWS" TargetMode="External"/><Relationship Id="rId62" Type="http://schemas.openxmlformats.org/officeDocument/2006/relationships/hyperlink" Target="https://www.slickcharts.com/symbol/WMT" TargetMode="External"/><Relationship Id="rId365" Type="http://schemas.openxmlformats.org/officeDocument/2006/relationships/hyperlink" Target="https://www.slickcharts.com/symbol/IR" TargetMode="External"/><Relationship Id="rId572" Type="http://schemas.openxmlformats.org/officeDocument/2006/relationships/hyperlink" Target="https://www.slickcharts.com/symbol/FRC" TargetMode="External"/><Relationship Id="rId225" Type="http://schemas.openxmlformats.org/officeDocument/2006/relationships/hyperlink" Target="https://www.slickcharts.com/symbol/SLB" TargetMode="External"/><Relationship Id="rId432" Type="http://schemas.openxmlformats.org/officeDocument/2006/relationships/hyperlink" Target="https://www.slickcharts.com/symbol/PH" TargetMode="External"/><Relationship Id="rId877" Type="http://schemas.openxmlformats.org/officeDocument/2006/relationships/hyperlink" Target="https://www.slickcharts.com/symbol/DXC" TargetMode="External"/><Relationship Id="rId737" Type="http://schemas.openxmlformats.org/officeDocument/2006/relationships/hyperlink" Target="https://www.slickcharts.com/symbol/EXPD" TargetMode="External"/><Relationship Id="rId944" Type="http://schemas.openxmlformats.org/officeDocument/2006/relationships/hyperlink" Target="https://www.slickcharts.com/symbol/BEN" TargetMode="External"/><Relationship Id="rId73" Type="http://schemas.openxmlformats.org/officeDocument/2006/relationships/hyperlink" Target="https://www.slickcharts.com/symbol/CRM" TargetMode="External"/><Relationship Id="rId169" Type="http://schemas.openxmlformats.org/officeDocument/2006/relationships/hyperlink" Target="https://www.slickcharts.com/symbol/COP" TargetMode="External"/><Relationship Id="rId376" Type="http://schemas.openxmlformats.org/officeDocument/2006/relationships/hyperlink" Target="https://www.slickcharts.com/symbol/HLT" TargetMode="External"/><Relationship Id="rId583" Type="http://schemas.openxmlformats.org/officeDocument/2006/relationships/hyperlink" Target="https://www.slickcharts.com/symbol/KEYS" TargetMode="External"/><Relationship Id="rId790" Type="http://schemas.openxmlformats.org/officeDocument/2006/relationships/hyperlink" Target="https://www.slickcharts.com/symbol/BF.B" TargetMode="External"/><Relationship Id="rId804" Type="http://schemas.openxmlformats.org/officeDocument/2006/relationships/hyperlink" Target="https://www.slickcharts.com/symbol/AAL" TargetMode="External"/><Relationship Id="rId4" Type="http://schemas.openxmlformats.org/officeDocument/2006/relationships/hyperlink" Target="https://www.slickcharts.com/symbol/MSFT" TargetMode="External"/><Relationship Id="rId236" Type="http://schemas.openxmlformats.org/officeDocument/2006/relationships/hyperlink" Target="https://www.slickcharts.com/symbol/ITW" TargetMode="External"/><Relationship Id="rId443" Type="http://schemas.openxmlformats.org/officeDocument/2006/relationships/hyperlink" Target="https://www.slickcharts.com/symbol/LUV" TargetMode="External"/><Relationship Id="rId650" Type="http://schemas.openxmlformats.org/officeDocument/2006/relationships/hyperlink" Target="https://www.slickcharts.com/symbol/CINF" TargetMode="External"/><Relationship Id="rId888" Type="http://schemas.openxmlformats.org/officeDocument/2006/relationships/hyperlink" Target="https://www.slickcharts.com/symbol/FBHS" TargetMode="External"/><Relationship Id="rId303" Type="http://schemas.openxmlformats.org/officeDocument/2006/relationships/hyperlink" Target="https://www.slickcharts.com/symbol/ROST" TargetMode="External"/><Relationship Id="rId748" Type="http://schemas.openxmlformats.org/officeDocument/2006/relationships/hyperlink" Target="https://www.slickcharts.com/symbol/AES" TargetMode="External"/><Relationship Id="rId955" Type="http://schemas.openxmlformats.org/officeDocument/2006/relationships/hyperlink" Target="https://www.slickcharts.com/symbol/DVA" TargetMode="External"/><Relationship Id="rId84" Type="http://schemas.openxmlformats.org/officeDocument/2006/relationships/hyperlink" Target="https://www.slickcharts.com/symbol/PM" TargetMode="External"/><Relationship Id="rId387" Type="http://schemas.openxmlformats.org/officeDocument/2006/relationships/hyperlink" Target="https://www.slickcharts.com/symbol/ZBH" TargetMode="External"/><Relationship Id="rId510" Type="http://schemas.openxmlformats.org/officeDocument/2006/relationships/hyperlink" Target="https://www.slickcharts.com/symbol/VIAC" TargetMode="External"/><Relationship Id="rId594" Type="http://schemas.openxmlformats.org/officeDocument/2006/relationships/hyperlink" Target="https://www.slickcharts.com/symbol/RSG" TargetMode="External"/><Relationship Id="rId608" Type="http://schemas.openxmlformats.org/officeDocument/2006/relationships/hyperlink" Target="https://www.slickcharts.com/symbol/AJG" TargetMode="External"/><Relationship Id="rId815" Type="http://schemas.openxmlformats.org/officeDocument/2006/relationships/hyperlink" Target="https://www.slickcharts.com/symbol/JKHY" TargetMode="External"/><Relationship Id="rId247" Type="http://schemas.openxmlformats.org/officeDocument/2006/relationships/hyperlink" Target="https://www.slickcharts.com/symbol/EQIX" TargetMode="External"/><Relationship Id="rId899" Type="http://schemas.openxmlformats.org/officeDocument/2006/relationships/hyperlink" Target="https://www.slickcharts.com/symbol/IRM" TargetMode="External"/><Relationship Id="rId1000" Type="http://schemas.openxmlformats.org/officeDocument/2006/relationships/hyperlink" Target="https://www.slickcharts.com/symbol/UAA" TargetMode="External"/><Relationship Id="rId107" Type="http://schemas.openxmlformats.org/officeDocument/2006/relationships/hyperlink" Target="https://www.slickcharts.com/symbol/ORCL" TargetMode="External"/><Relationship Id="rId454" Type="http://schemas.openxmlformats.org/officeDocument/2006/relationships/hyperlink" Target="https://www.slickcharts.com/symbol/PPL" TargetMode="External"/><Relationship Id="rId661" Type="http://schemas.openxmlformats.org/officeDocument/2006/relationships/hyperlink" Target="https://www.slickcharts.com/symbol/GPC" TargetMode="External"/><Relationship Id="rId759" Type="http://schemas.openxmlformats.org/officeDocument/2006/relationships/hyperlink" Target="https://www.slickcharts.com/symbol/URI" TargetMode="External"/><Relationship Id="rId966" Type="http://schemas.openxmlformats.org/officeDocument/2006/relationships/hyperlink" Target="https://www.slickcharts.com/symbol/UNM" TargetMode="External"/><Relationship Id="rId11" Type="http://schemas.openxmlformats.org/officeDocument/2006/relationships/hyperlink" Target="https://www.slickcharts.com/symbol/JPM" TargetMode="External"/><Relationship Id="rId314" Type="http://schemas.openxmlformats.org/officeDocument/2006/relationships/hyperlink" Target="https://www.slickcharts.com/symbol/KMI" TargetMode="External"/><Relationship Id="rId398" Type="http://schemas.openxmlformats.org/officeDocument/2006/relationships/hyperlink" Target="https://www.slickcharts.com/symbol/TROW" TargetMode="External"/><Relationship Id="rId521" Type="http://schemas.openxmlformats.org/officeDocument/2006/relationships/hyperlink" Target="https://www.slickcharts.com/symbol/FITB" TargetMode="External"/><Relationship Id="rId619" Type="http://schemas.openxmlformats.org/officeDocument/2006/relationships/hyperlink" Target="https://www.slickcharts.com/symbol/CXO" TargetMode="External"/><Relationship Id="rId95" Type="http://schemas.openxmlformats.org/officeDocument/2006/relationships/hyperlink" Target="https://www.slickcharts.com/symbol/AVGO" TargetMode="External"/><Relationship Id="rId160" Type="http://schemas.openxmlformats.org/officeDocument/2006/relationships/hyperlink" Target="https://www.slickcharts.com/symbol/TJX" TargetMode="External"/><Relationship Id="rId826" Type="http://schemas.openxmlformats.org/officeDocument/2006/relationships/hyperlink" Target="https://www.slickcharts.com/symbol/PKI" TargetMode="External"/><Relationship Id="rId1011" Type="http://schemas.openxmlformats.org/officeDocument/2006/relationships/drawing" Target="../drawings/drawing1.xml"/><Relationship Id="rId258" Type="http://schemas.openxmlformats.org/officeDocument/2006/relationships/hyperlink" Target="https://www.slickcharts.com/symbol/HUM" TargetMode="External"/><Relationship Id="rId465" Type="http://schemas.openxmlformats.org/officeDocument/2006/relationships/hyperlink" Target="https://www.slickcharts.com/symbol/DTE" TargetMode="External"/><Relationship Id="rId672" Type="http://schemas.openxmlformats.org/officeDocument/2006/relationships/hyperlink" Target="https://www.slickcharts.com/symbol/FANG" TargetMode="External"/><Relationship Id="rId22" Type="http://schemas.openxmlformats.org/officeDocument/2006/relationships/hyperlink" Target="https://www.slickcharts.com/symbol/PG" TargetMode="External"/><Relationship Id="rId118" Type="http://schemas.openxmlformats.org/officeDocument/2006/relationships/hyperlink" Target="https://www.slickcharts.com/symbol/GE" TargetMode="External"/><Relationship Id="rId325" Type="http://schemas.openxmlformats.org/officeDocument/2006/relationships/hyperlink" Target="https://www.slickcharts.com/symbol/AFL" TargetMode="External"/><Relationship Id="rId532" Type="http://schemas.openxmlformats.org/officeDocument/2006/relationships/hyperlink" Target="https://www.slickcharts.com/symbol/AWK" TargetMode="External"/><Relationship Id="rId977" Type="http://schemas.openxmlformats.org/officeDocument/2006/relationships/hyperlink" Target="https://www.slickcharts.com/symbol/NWSA" TargetMode="External"/><Relationship Id="rId171" Type="http://schemas.openxmlformats.org/officeDocument/2006/relationships/hyperlink" Target="https://www.slickcharts.com/symbol/CB" TargetMode="External"/><Relationship Id="rId837" Type="http://schemas.openxmlformats.org/officeDocument/2006/relationships/hyperlink" Target="https://www.slickcharts.com/symbol/HII" TargetMode="External"/><Relationship Id="rId269" Type="http://schemas.openxmlformats.org/officeDocument/2006/relationships/hyperlink" Target="https://www.slickcharts.com/symbol/SHW" TargetMode="External"/><Relationship Id="rId476" Type="http://schemas.openxmlformats.org/officeDocument/2006/relationships/hyperlink" Target="https://www.slickcharts.com/symbol/MNST" TargetMode="External"/><Relationship Id="rId683" Type="http://schemas.openxmlformats.org/officeDocument/2006/relationships/hyperlink" Target="https://www.slickcharts.com/symbol/MAA" TargetMode="External"/><Relationship Id="rId890" Type="http://schemas.openxmlformats.org/officeDocument/2006/relationships/hyperlink" Target="https://www.slickcharts.com/symbol/DISH" TargetMode="External"/><Relationship Id="rId904" Type="http://schemas.openxmlformats.org/officeDocument/2006/relationships/hyperlink" Target="https://www.slickcharts.com/symbol/FFIV" TargetMode="External"/><Relationship Id="rId33" Type="http://schemas.openxmlformats.org/officeDocument/2006/relationships/hyperlink" Target="https://www.slickcharts.com/symbol/DIS" TargetMode="External"/><Relationship Id="rId129" Type="http://schemas.openxmlformats.org/officeDocument/2006/relationships/hyperlink" Target="https://www.slickcharts.com/symbol/CVS" TargetMode="External"/><Relationship Id="rId336" Type="http://schemas.openxmlformats.org/officeDocument/2006/relationships/hyperlink" Target="https://www.slickcharts.com/symbol/OXY" TargetMode="External"/><Relationship Id="rId543" Type="http://schemas.openxmlformats.org/officeDocument/2006/relationships/hyperlink" Target="https://www.slickcharts.com/symbol/FAST" TargetMode="External"/><Relationship Id="rId988" Type="http://schemas.openxmlformats.org/officeDocument/2006/relationships/hyperlink" Target="https://www.slickcharts.com/symbol/DISCA" TargetMode="External"/><Relationship Id="rId182" Type="http://schemas.openxmlformats.org/officeDocument/2006/relationships/hyperlink" Target="https://www.slickcharts.com/symbol/SYK" TargetMode="External"/><Relationship Id="rId403" Type="http://schemas.openxmlformats.org/officeDocument/2006/relationships/hyperlink" Target="https://www.slickcharts.com/symbol/AVB" TargetMode="External"/><Relationship Id="rId750" Type="http://schemas.openxmlformats.org/officeDocument/2006/relationships/hyperlink" Target="https://www.slickcharts.com/symbol/ATO" TargetMode="External"/><Relationship Id="rId848" Type="http://schemas.openxmlformats.org/officeDocument/2006/relationships/hyperlink" Target="https://www.slickcharts.com/symbol/PKG" TargetMode="External"/><Relationship Id="rId487" Type="http://schemas.openxmlformats.org/officeDocument/2006/relationships/hyperlink" Target="https://www.slickcharts.com/symbol/O" TargetMode="External"/><Relationship Id="rId610" Type="http://schemas.openxmlformats.org/officeDocument/2006/relationships/hyperlink" Target="https://www.slickcharts.com/symbol/MGM" TargetMode="External"/><Relationship Id="rId694" Type="http://schemas.openxmlformats.org/officeDocument/2006/relationships/hyperlink" Target="https://www.slickcharts.com/symbol/NTAP" TargetMode="External"/><Relationship Id="rId708" Type="http://schemas.openxmlformats.org/officeDocument/2006/relationships/hyperlink" Target="https://www.slickcharts.com/symbol/DGX" TargetMode="External"/><Relationship Id="rId915" Type="http://schemas.openxmlformats.org/officeDocument/2006/relationships/hyperlink" Target="https://www.slickcharts.com/symbol/KSS" TargetMode="External"/><Relationship Id="rId347" Type="http://schemas.openxmlformats.org/officeDocument/2006/relationships/hyperlink" Target="https://www.slickcharts.com/symbol/NEM" TargetMode="External"/><Relationship Id="rId999" Type="http://schemas.openxmlformats.org/officeDocument/2006/relationships/hyperlink" Target="https://www.slickcharts.com/symbol/UAA" TargetMode="External"/><Relationship Id="rId44" Type="http://schemas.openxmlformats.org/officeDocument/2006/relationships/hyperlink" Target="https://www.slickcharts.com/symbol/CVX" TargetMode="External"/><Relationship Id="rId554" Type="http://schemas.openxmlformats.org/officeDocument/2006/relationships/hyperlink" Target="https://www.slickcharts.com/symbol/CDW" TargetMode="External"/><Relationship Id="rId761" Type="http://schemas.openxmlformats.org/officeDocument/2006/relationships/hyperlink" Target="https://www.slickcharts.com/symbol/NVR" TargetMode="External"/><Relationship Id="rId859" Type="http://schemas.openxmlformats.org/officeDocument/2006/relationships/hyperlink" Target="https://www.slickcharts.com/symbol/JBHT" TargetMode="External"/><Relationship Id="rId193" Type="http://schemas.openxmlformats.org/officeDocument/2006/relationships/hyperlink" Target="https://www.slickcharts.com/symbol/MS" TargetMode="External"/><Relationship Id="rId207" Type="http://schemas.openxmlformats.org/officeDocument/2006/relationships/hyperlink" Target="https://www.slickcharts.com/symbol/CCI" TargetMode="External"/><Relationship Id="rId414" Type="http://schemas.openxmlformats.org/officeDocument/2006/relationships/hyperlink" Target="https://www.slickcharts.com/symbol/TDG" TargetMode="External"/><Relationship Id="rId498" Type="http://schemas.openxmlformats.org/officeDocument/2006/relationships/hyperlink" Target="https://www.slickcharts.com/symbol/RCL" TargetMode="External"/><Relationship Id="rId621" Type="http://schemas.openxmlformats.org/officeDocument/2006/relationships/hyperlink" Target="https://www.slickcharts.com/symbol/AMCR" TargetMode="External"/><Relationship Id="rId260" Type="http://schemas.openxmlformats.org/officeDocument/2006/relationships/hyperlink" Target="https://www.slickcharts.com/symbol/ILMN" TargetMode="External"/><Relationship Id="rId719" Type="http://schemas.openxmlformats.org/officeDocument/2006/relationships/hyperlink" Target="https://www.slickcharts.com/symbol/L" TargetMode="External"/><Relationship Id="rId926" Type="http://schemas.openxmlformats.org/officeDocument/2006/relationships/hyperlink" Target="https://www.slickcharts.com/symbol/ALB" TargetMode="External"/><Relationship Id="rId55" Type="http://schemas.openxmlformats.org/officeDocument/2006/relationships/hyperlink" Target="https://www.slickcharts.com/symbol/PEP" TargetMode="External"/><Relationship Id="rId120" Type="http://schemas.openxmlformats.org/officeDocument/2006/relationships/hyperlink" Target="https://www.slickcharts.com/symbol/MMM" TargetMode="External"/><Relationship Id="rId358" Type="http://schemas.openxmlformats.org/officeDocument/2006/relationships/hyperlink" Target="https://www.slickcharts.com/symbol/XEL" TargetMode="External"/><Relationship Id="rId565" Type="http://schemas.openxmlformats.org/officeDocument/2006/relationships/hyperlink" Target="https://www.slickcharts.com/symbol/KEY" TargetMode="External"/><Relationship Id="rId772" Type="http://schemas.openxmlformats.org/officeDocument/2006/relationships/hyperlink" Target="https://www.slickcharts.com/symbol/NCLH" TargetMode="External"/><Relationship Id="rId218" Type="http://schemas.openxmlformats.org/officeDocument/2006/relationships/hyperlink" Target="https://www.slickcharts.com/symbol/VRTX" TargetMode="External"/><Relationship Id="rId425" Type="http://schemas.openxmlformats.org/officeDocument/2006/relationships/hyperlink" Target="https://www.slickcharts.com/symbol/DFS" TargetMode="External"/><Relationship Id="rId632" Type="http://schemas.openxmlformats.org/officeDocument/2006/relationships/hyperlink" Target="https://www.slickcharts.com/symbol/DOV" TargetMode="External"/><Relationship Id="rId271" Type="http://schemas.openxmlformats.org/officeDocument/2006/relationships/hyperlink" Target="https://www.slickcharts.com/symbol/KMB" TargetMode="External"/><Relationship Id="rId937" Type="http://schemas.openxmlformats.org/officeDocument/2006/relationships/hyperlink" Target="https://www.slickcharts.com/symbol/NWL" TargetMode="External"/><Relationship Id="rId66" Type="http://schemas.openxmlformats.org/officeDocument/2006/relationships/hyperlink" Target="https://www.slickcharts.com/symbol/ABT" TargetMode="External"/><Relationship Id="rId131" Type="http://schemas.openxmlformats.org/officeDocument/2006/relationships/hyperlink" Target="https://www.slickcharts.com/symbol/LOW" TargetMode="External"/><Relationship Id="rId369" Type="http://schemas.openxmlformats.org/officeDocument/2006/relationships/hyperlink" Target="https://www.slickcharts.com/symbol/EA" TargetMode="External"/><Relationship Id="rId576" Type="http://schemas.openxmlformats.org/officeDocument/2006/relationships/hyperlink" Target="https://www.slickcharts.com/symbol/MTD" TargetMode="External"/><Relationship Id="rId783" Type="http://schemas.openxmlformats.org/officeDocument/2006/relationships/hyperlink" Target="https://www.slickcharts.com/symbol/J" TargetMode="External"/><Relationship Id="rId990" Type="http://schemas.openxmlformats.org/officeDocument/2006/relationships/hyperlink" Target="https://www.slickcharts.com/symbol/HP" TargetMode="External"/><Relationship Id="rId229" Type="http://schemas.openxmlformats.org/officeDocument/2006/relationships/hyperlink" Target="https://www.slickcharts.com/symbol/SCHW" TargetMode="External"/><Relationship Id="rId436" Type="http://schemas.openxmlformats.org/officeDocument/2006/relationships/hyperlink" Target="https://www.slickcharts.com/symbol/EIX" TargetMode="External"/><Relationship Id="rId643" Type="http://schemas.openxmlformats.org/officeDocument/2006/relationships/hyperlink" Target="https://www.slickcharts.com/symbol/WCG" TargetMode="External"/><Relationship Id="rId850" Type="http://schemas.openxmlformats.org/officeDocument/2006/relationships/hyperlink" Target="https://www.slickcharts.com/symbol/VNO" TargetMode="External"/><Relationship Id="rId948" Type="http://schemas.openxmlformats.org/officeDocument/2006/relationships/hyperlink" Target="https://www.slickcharts.com/symbol/NLSN" TargetMode="External"/><Relationship Id="rId77" Type="http://schemas.openxmlformats.org/officeDocument/2006/relationships/hyperlink" Target="https://www.slickcharts.com/symbol/NFLX" TargetMode="External"/><Relationship Id="rId282" Type="http://schemas.openxmlformats.org/officeDocument/2006/relationships/hyperlink" Target="https://www.slickcharts.com/symbol/AIG" TargetMode="External"/><Relationship Id="rId503" Type="http://schemas.openxmlformats.org/officeDocument/2006/relationships/hyperlink" Target="https://www.slickcharts.com/symbol/MTB" TargetMode="External"/><Relationship Id="rId587" Type="http://schemas.openxmlformats.org/officeDocument/2006/relationships/hyperlink" Target="https://www.slickcharts.com/symbol/CLX" TargetMode="External"/><Relationship Id="rId710" Type="http://schemas.openxmlformats.org/officeDocument/2006/relationships/hyperlink" Target="https://www.slickcharts.com/symbol/ZBRA" TargetMode="External"/><Relationship Id="rId808" Type="http://schemas.openxmlformats.org/officeDocument/2006/relationships/hyperlink" Target="https://www.slickcharts.com/symbol/RJF" TargetMode="External"/><Relationship Id="rId8" Type="http://schemas.openxmlformats.org/officeDocument/2006/relationships/hyperlink" Target="https://www.slickcharts.com/symbol/FB" TargetMode="External"/><Relationship Id="rId142" Type="http://schemas.openxmlformats.org/officeDocument/2006/relationships/hyperlink" Target="https://www.slickcharts.com/symbol/USB" TargetMode="External"/><Relationship Id="rId447" Type="http://schemas.openxmlformats.org/officeDocument/2006/relationships/hyperlink" Target="https://www.slickcharts.com/symbol/ADM" TargetMode="External"/><Relationship Id="rId794" Type="http://schemas.openxmlformats.org/officeDocument/2006/relationships/hyperlink" Target="https://www.slickcharts.com/symbol/LNC" TargetMode="External"/><Relationship Id="rId654" Type="http://schemas.openxmlformats.org/officeDocument/2006/relationships/hyperlink" Target="https://www.slickcharts.com/symbol/LEN" TargetMode="External"/><Relationship Id="rId861" Type="http://schemas.openxmlformats.org/officeDocument/2006/relationships/hyperlink" Target="https://www.slickcharts.com/symbol/TAP" TargetMode="External"/><Relationship Id="rId959" Type="http://schemas.openxmlformats.org/officeDocument/2006/relationships/hyperlink" Target="https://www.slickcharts.com/symbol/LEG" TargetMode="External"/><Relationship Id="rId293" Type="http://schemas.openxmlformats.org/officeDocument/2006/relationships/hyperlink" Target="https://www.slickcharts.com/symbol/BAX" TargetMode="External"/><Relationship Id="rId307" Type="http://schemas.openxmlformats.org/officeDocument/2006/relationships/hyperlink" Target="https://www.slickcharts.com/symbol/GD" TargetMode="External"/><Relationship Id="rId514" Type="http://schemas.openxmlformats.org/officeDocument/2006/relationships/hyperlink" Target="https://www.slickcharts.com/symbol/MSCI" TargetMode="External"/><Relationship Id="rId721" Type="http://schemas.openxmlformats.org/officeDocument/2006/relationships/hyperlink" Target="https://www.slickcharts.com/symbol/CTXS" TargetMode="External"/><Relationship Id="rId88" Type="http://schemas.openxmlformats.org/officeDocument/2006/relationships/hyperlink" Target="https://www.slickcharts.com/symbol/TMO" TargetMode="External"/><Relationship Id="rId153" Type="http://schemas.openxmlformats.org/officeDocument/2006/relationships/hyperlink" Target="https://www.slickcharts.com/symbol/CI" TargetMode="External"/><Relationship Id="rId360" Type="http://schemas.openxmlformats.org/officeDocument/2006/relationships/hyperlink" Target="https://www.slickcharts.com/symbol/TEL" TargetMode="External"/><Relationship Id="rId598" Type="http://schemas.openxmlformats.org/officeDocument/2006/relationships/hyperlink" Target="https://www.slickcharts.com/symbol/AEE" TargetMode="External"/><Relationship Id="rId819" Type="http://schemas.openxmlformats.org/officeDocument/2006/relationships/hyperlink" Target="https://www.slickcharts.com/symbol/WU" TargetMode="External"/><Relationship Id="rId1004" Type="http://schemas.openxmlformats.org/officeDocument/2006/relationships/hyperlink" Target="https://www.slickcharts.com/symbol/UA" TargetMode="External"/><Relationship Id="rId220" Type="http://schemas.openxmlformats.org/officeDocument/2006/relationships/hyperlink" Target="https://www.slickcharts.com/symbol/NOC" TargetMode="External"/><Relationship Id="rId458" Type="http://schemas.openxmlformats.org/officeDocument/2006/relationships/hyperlink" Target="https://www.slickcharts.com/symbol/CNC" TargetMode="External"/><Relationship Id="rId665" Type="http://schemas.openxmlformats.org/officeDocument/2006/relationships/hyperlink" Target="https://www.slickcharts.com/symbol/GWW" TargetMode="External"/><Relationship Id="rId872" Type="http://schemas.openxmlformats.org/officeDocument/2006/relationships/hyperlink" Target="https://www.slickcharts.com/symbol/HSIC" TargetMode="External"/><Relationship Id="rId15" Type="http://schemas.openxmlformats.org/officeDocument/2006/relationships/hyperlink" Target="https://www.slickcharts.com/symbol/GOOG" TargetMode="External"/><Relationship Id="rId318" Type="http://schemas.openxmlformats.org/officeDocument/2006/relationships/hyperlink" Target="https://www.slickcharts.com/symbol/MPC" TargetMode="External"/><Relationship Id="rId525" Type="http://schemas.openxmlformats.org/officeDocument/2006/relationships/hyperlink" Target="https://www.slickcharts.com/symbol/CMG" TargetMode="External"/><Relationship Id="rId732" Type="http://schemas.openxmlformats.org/officeDocument/2006/relationships/hyperlink" Target="https://www.slickcharts.com/symbol/UDR" TargetMode="External"/><Relationship Id="rId99" Type="http://schemas.openxmlformats.org/officeDocument/2006/relationships/hyperlink" Target="https://www.slickcharts.com/symbol/UNP" TargetMode="External"/><Relationship Id="rId164" Type="http://schemas.openxmlformats.org/officeDocument/2006/relationships/hyperlink" Target="https://www.slickcharts.com/symbol/BDX" TargetMode="External"/><Relationship Id="rId371" Type="http://schemas.openxmlformats.org/officeDocument/2006/relationships/hyperlink" Target="https://www.slickcharts.com/symbol/GIS" TargetMode="External"/><Relationship Id="rId469" Type="http://schemas.openxmlformats.org/officeDocument/2006/relationships/hyperlink" Target="https://www.slickcharts.com/symbol/FLT" TargetMode="External"/><Relationship Id="rId676" Type="http://schemas.openxmlformats.org/officeDocument/2006/relationships/hyperlink" Target="https://www.slickcharts.com/symbol/KMX" TargetMode="External"/><Relationship Id="rId883" Type="http://schemas.openxmlformats.org/officeDocument/2006/relationships/hyperlink" Target="https://www.slickcharts.com/symbol/WHR" TargetMode="External"/><Relationship Id="rId26" Type="http://schemas.openxmlformats.org/officeDocument/2006/relationships/hyperlink" Target="https://www.slickcharts.com/symbol/BAC" TargetMode="External"/><Relationship Id="rId231" Type="http://schemas.openxmlformats.org/officeDocument/2006/relationships/hyperlink" Target="https://www.slickcharts.com/symbol/NOW" TargetMode="External"/><Relationship Id="rId329" Type="http://schemas.openxmlformats.org/officeDocument/2006/relationships/hyperlink" Target="https://www.slickcharts.com/symbol/MCO" TargetMode="External"/><Relationship Id="rId536" Type="http://schemas.openxmlformats.org/officeDocument/2006/relationships/hyperlink" Target="https://www.slickcharts.com/symbol/AMP" TargetMode="External"/><Relationship Id="rId175" Type="http://schemas.openxmlformats.org/officeDocument/2006/relationships/hyperlink" Target="https://www.slickcharts.com/symbol/ISRG" TargetMode="External"/><Relationship Id="rId743" Type="http://schemas.openxmlformats.org/officeDocument/2006/relationships/hyperlink" Target="https://www.slickcharts.com/symbol/HST" TargetMode="External"/><Relationship Id="rId950" Type="http://schemas.openxmlformats.org/officeDocument/2006/relationships/hyperlink" Target="https://www.slickcharts.com/symbol/XRX" TargetMode="External"/><Relationship Id="rId382" Type="http://schemas.openxmlformats.org/officeDocument/2006/relationships/hyperlink" Target="https://www.slickcharts.com/symbol/YUM" TargetMode="External"/><Relationship Id="rId603" Type="http://schemas.openxmlformats.org/officeDocument/2006/relationships/hyperlink" Target="https://www.slickcharts.com/symbol/CFG" TargetMode="External"/><Relationship Id="rId687" Type="http://schemas.openxmlformats.org/officeDocument/2006/relationships/hyperlink" Target="https://www.slickcharts.com/symbol/EVRG" TargetMode="External"/><Relationship Id="rId810" Type="http://schemas.openxmlformats.org/officeDocument/2006/relationships/hyperlink" Target="https://www.slickcharts.com/symbol/RE" TargetMode="External"/><Relationship Id="rId908" Type="http://schemas.openxmlformats.org/officeDocument/2006/relationships/hyperlink" Target="https://www.slickcharts.com/symbol/CPB" TargetMode="External"/><Relationship Id="rId242" Type="http://schemas.openxmlformats.org/officeDocument/2006/relationships/hyperlink" Target="https://www.slickcharts.com/symbol/NSC" TargetMode="External"/><Relationship Id="rId894" Type="http://schemas.openxmlformats.org/officeDocument/2006/relationships/hyperlink" Target="https://www.slickcharts.com/symbol/FTI" TargetMode="External"/><Relationship Id="rId37" Type="http://schemas.openxmlformats.org/officeDocument/2006/relationships/hyperlink" Target="https://www.slickcharts.com/symbol/VZ" TargetMode="External"/><Relationship Id="rId102" Type="http://schemas.openxmlformats.org/officeDocument/2006/relationships/hyperlink" Target="https://www.slickcharts.com/symbol/UTX" TargetMode="External"/><Relationship Id="rId547" Type="http://schemas.openxmlformats.org/officeDocument/2006/relationships/hyperlink" Target="https://www.slickcharts.com/symbol/HPE" TargetMode="External"/><Relationship Id="rId754" Type="http://schemas.openxmlformats.org/officeDocument/2006/relationships/hyperlink" Target="https://www.slickcharts.com/symbol/SIVB" TargetMode="External"/><Relationship Id="rId961" Type="http://schemas.openxmlformats.org/officeDocument/2006/relationships/hyperlink" Target="https://www.slickcharts.com/symbol/FLS" TargetMode="External"/><Relationship Id="rId90" Type="http://schemas.openxmlformats.org/officeDocument/2006/relationships/hyperlink" Target="https://www.slickcharts.com/symbol/PYPL" TargetMode="External"/><Relationship Id="rId186" Type="http://schemas.openxmlformats.org/officeDocument/2006/relationships/hyperlink" Target="https://www.slickcharts.com/symbol/FISV" TargetMode="External"/><Relationship Id="rId393" Type="http://schemas.openxmlformats.org/officeDocument/2006/relationships/hyperlink" Target="https://www.slickcharts.com/symbol/ED" TargetMode="External"/><Relationship Id="rId407" Type="http://schemas.openxmlformats.org/officeDocument/2006/relationships/hyperlink" Target="https://www.slickcharts.com/symbol/WEC" TargetMode="External"/><Relationship Id="rId614" Type="http://schemas.openxmlformats.org/officeDocument/2006/relationships/hyperlink" Target="https://www.slickcharts.com/symbol/CMS" TargetMode="External"/><Relationship Id="rId821" Type="http://schemas.openxmlformats.org/officeDocument/2006/relationships/hyperlink" Target="https://www.slickcharts.com/symbol/LKQ" TargetMode="External"/><Relationship Id="rId253" Type="http://schemas.openxmlformats.org/officeDocument/2006/relationships/hyperlink" Target="https://www.slickcharts.com/symbol/COF" TargetMode="External"/><Relationship Id="rId460" Type="http://schemas.openxmlformats.org/officeDocument/2006/relationships/hyperlink" Target="https://www.slickcharts.com/symbol/SWK" TargetMode="External"/><Relationship Id="rId698" Type="http://schemas.openxmlformats.org/officeDocument/2006/relationships/hyperlink" Target="https://www.slickcharts.com/symbol/AKAM" TargetMode="External"/><Relationship Id="rId919" Type="http://schemas.openxmlformats.org/officeDocument/2006/relationships/hyperlink" Target="https://www.slickcharts.com/symbol/PNR" TargetMode="External"/><Relationship Id="rId48" Type="http://schemas.openxmlformats.org/officeDocument/2006/relationships/hyperlink" Target="https://www.slickcharts.com/symbol/KO" TargetMode="External"/><Relationship Id="rId113" Type="http://schemas.openxmlformats.org/officeDocument/2006/relationships/hyperlink" Target="https://www.slickcharts.com/symbol/LLY" TargetMode="External"/><Relationship Id="rId320" Type="http://schemas.openxmlformats.org/officeDocument/2006/relationships/hyperlink" Target="https://www.slickcharts.com/symbol/DG" TargetMode="External"/><Relationship Id="rId558" Type="http://schemas.openxmlformats.org/officeDocument/2006/relationships/hyperlink" Target="https://www.slickcharts.com/symbol/ALGN" TargetMode="External"/><Relationship Id="rId765" Type="http://schemas.openxmlformats.org/officeDocument/2006/relationships/hyperlink" Target="https://www.slickcharts.com/symbol/ABC" TargetMode="External"/><Relationship Id="rId972" Type="http://schemas.openxmlformats.org/officeDocument/2006/relationships/hyperlink" Target="https://www.slickcharts.com/symbol/HOG" TargetMode="External"/><Relationship Id="rId197" Type="http://schemas.openxmlformats.org/officeDocument/2006/relationships/hyperlink" Target="https://www.slickcharts.com/symbol/BSX" TargetMode="External"/><Relationship Id="rId418" Type="http://schemas.openxmlformats.org/officeDocument/2006/relationships/hyperlink" Target="https://www.slickcharts.com/symbol/EBAY" TargetMode="External"/><Relationship Id="rId625" Type="http://schemas.openxmlformats.org/officeDocument/2006/relationships/hyperlink" Target="https://www.slickcharts.com/symbol/CHD" TargetMode="External"/><Relationship Id="rId832" Type="http://schemas.openxmlformats.org/officeDocument/2006/relationships/hyperlink" Target="https://www.slickcharts.com/symbol/CMA" TargetMode="External"/><Relationship Id="rId264" Type="http://schemas.openxmlformats.org/officeDocument/2006/relationships/hyperlink" Target="https://www.slickcharts.com/symbol/EMR" TargetMode="External"/><Relationship Id="rId471" Type="http://schemas.openxmlformats.org/officeDocument/2006/relationships/hyperlink" Target="https://www.slickcharts.com/symbol/APTV" TargetMode="External"/><Relationship Id="rId59" Type="http://schemas.openxmlformats.org/officeDocument/2006/relationships/hyperlink" Target="https://www.slickcharts.com/symbol/C" TargetMode="External"/><Relationship Id="rId124" Type="http://schemas.openxmlformats.org/officeDocument/2006/relationships/hyperlink" Target="https://www.slickcharts.com/symbol/QCOM" TargetMode="External"/><Relationship Id="rId569" Type="http://schemas.openxmlformats.org/officeDocument/2006/relationships/hyperlink" Target="https://www.slickcharts.com/symbol/CDNS" TargetMode="External"/><Relationship Id="rId776" Type="http://schemas.openxmlformats.org/officeDocument/2006/relationships/hyperlink" Target="https://www.slickcharts.com/symbol/LNT" TargetMode="External"/><Relationship Id="rId983" Type="http://schemas.openxmlformats.org/officeDocument/2006/relationships/hyperlink" Target="https://www.slickcharts.com/symbol/IPGP" TargetMode="External"/><Relationship Id="rId331" Type="http://schemas.openxmlformats.org/officeDocument/2006/relationships/hyperlink" Target="https://www.slickcharts.com/symbol/HCA" TargetMode="External"/><Relationship Id="rId429" Type="http://schemas.openxmlformats.org/officeDocument/2006/relationships/hyperlink" Target="https://www.slickcharts.com/symbol/SBAC" TargetMode="External"/><Relationship Id="rId636" Type="http://schemas.openxmlformats.org/officeDocument/2006/relationships/hyperlink" Target="https://www.slickcharts.com/symbol/NUE" TargetMode="External"/><Relationship Id="rId843" Type="http://schemas.openxmlformats.org/officeDocument/2006/relationships/hyperlink" Target="https://www.slickcharts.com/symbol/DISCK" TargetMode="External"/><Relationship Id="rId275" Type="http://schemas.openxmlformats.org/officeDocument/2006/relationships/hyperlink" Target="https://www.slickcharts.com/symbol/EL" TargetMode="External"/><Relationship Id="rId482" Type="http://schemas.openxmlformats.org/officeDocument/2006/relationships/hyperlink" Target="https://www.slickcharts.com/symbol/ALXN" TargetMode="External"/><Relationship Id="rId703" Type="http://schemas.openxmlformats.org/officeDocument/2006/relationships/hyperlink" Target="https://www.slickcharts.com/symbol/GRMN" TargetMode="External"/><Relationship Id="rId910" Type="http://schemas.openxmlformats.org/officeDocument/2006/relationships/hyperlink" Target="https://www.slickcharts.com/symbol/KIM" TargetMode="External"/><Relationship Id="rId135" Type="http://schemas.openxmlformats.org/officeDocument/2006/relationships/hyperlink" Target="https://www.slickcharts.com/symbol/BKNG" TargetMode="External"/><Relationship Id="rId342" Type="http://schemas.openxmlformats.org/officeDocument/2006/relationships/hyperlink" Target="https://www.slickcharts.com/symbol/F" TargetMode="External"/><Relationship Id="rId787" Type="http://schemas.openxmlformats.org/officeDocument/2006/relationships/hyperlink" Target="https://www.slickcharts.com/symbol/ODFL" TargetMode="External"/><Relationship Id="rId994" Type="http://schemas.openxmlformats.org/officeDocument/2006/relationships/hyperlink" Target="https://www.slickcharts.com/symbol/HRB" TargetMode="External"/><Relationship Id="rId202" Type="http://schemas.openxmlformats.org/officeDocument/2006/relationships/hyperlink" Target="https://www.slickcharts.com/symbol/RTN" TargetMode="External"/><Relationship Id="rId647" Type="http://schemas.openxmlformats.org/officeDocument/2006/relationships/hyperlink" Target="https://www.slickcharts.com/symbol/CAG" TargetMode="External"/><Relationship Id="rId854" Type="http://schemas.openxmlformats.org/officeDocument/2006/relationships/hyperlink" Target="https://www.slickcharts.com/symbol/LYV" TargetMode="External"/><Relationship Id="rId286" Type="http://schemas.openxmlformats.org/officeDocument/2006/relationships/hyperlink" Target="https://www.slickcharts.com/symbol/SPG" TargetMode="External"/><Relationship Id="rId493" Type="http://schemas.openxmlformats.org/officeDocument/2006/relationships/hyperlink" Target="https://www.slickcharts.com/symbol/CERN" TargetMode="External"/><Relationship Id="rId507" Type="http://schemas.openxmlformats.org/officeDocument/2006/relationships/hyperlink" Target="https://www.slickcharts.com/symbol/IDXX" TargetMode="External"/><Relationship Id="rId714" Type="http://schemas.openxmlformats.org/officeDocument/2006/relationships/hyperlink" Target="https://www.slickcharts.com/symbol/HOLX" TargetMode="External"/><Relationship Id="rId921" Type="http://schemas.openxmlformats.org/officeDocument/2006/relationships/hyperlink" Target="https://www.slickcharts.com/symbol/HFC" TargetMode="External"/><Relationship Id="rId50" Type="http://schemas.openxmlformats.org/officeDocument/2006/relationships/hyperlink" Target="https://www.slickcharts.com/symbol/WFC" TargetMode="External"/><Relationship Id="rId146" Type="http://schemas.openxmlformats.org/officeDocument/2006/relationships/hyperlink" Target="https://www.slickcharts.com/symbol/GILD" TargetMode="External"/><Relationship Id="rId353" Type="http://schemas.openxmlformats.org/officeDocument/2006/relationships/hyperlink" Target="https://www.slickcharts.com/symbol/ORLY" TargetMode="External"/><Relationship Id="rId560" Type="http://schemas.openxmlformats.org/officeDocument/2006/relationships/hyperlink" Target="https://www.slickcharts.com/symbol/VRSN" TargetMode="External"/><Relationship Id="rId798" Type="http://schemas.openxmlformats.org/officeDocument/2006/relationships/hyperlink" Target="https://www.slickcharts.com/symbol/NBL" TargetMode="External"/><Relationship Id="rId213" Type="http://schemas.openxmlformats.org/officeDocument/2006/relationships/hyperlink" Target="https://www.slickcharts.com/symbol/CSX" TargetMode="External"/><Relationship Id="rId420" Type="http://schemas.openxmlformats.org/officeDocument/2006/relationships/hyperlink" Target="https://www.slickcharts.com/symbol/MSI" TargetMode="External"/><Relationship Id="rId658" Type="http://schemas.openxmlformats.org/officeDocument/2006/relationships/hyperlink" Target="https://www.slickcharts.com/symbol/FTNT" TargetMode="External"/><Relationship Id="rId865" Type="http://schemas.openxmlformats.org/officeDocument/2006/relationships/hyperlink" Target="https://www.slickcharts.com/symbol/WRB" TargetMode="External"/><Relationship Id="rId297" Type="http://schemas.openxmlformats.org/officeDocument/2006/relationships/hyperlink" Target="https://www.slickcharts.com/symbol/SYY" TargetMode="External"/><Relationship Id="rId518" Type="http://schemas.openxmlformats.org/officeDocument/2006/relationships/hyperlink" Target="https://www.slickcharts.com/symbol/ANSS" TargetMode="External"/><Relationship Id="rId725" Type="http://schemas.openxmlformats.org/officeDocument/2006/relationships/hyperlink" Target="https://www.slickcharts.com/symbol/TTWO" TargetMode="External"/><Relationship Id="rId932" Type="http://schemas.openxmlformats.org/officeDocument/2006/relationships/hyperlink" Target="https://www.slickcharts.com/symbol/RHI" TargetMode="External"/><Relationship Id="rId157" Type="http://schemas.openxmlformats.org/officeDocument/2006/relationships/hyperlink" Target="https://www.slickcharts.com/symbol/TFC" TargetMode="External"/><Relationship Id="rId364" Type="http://schemas.openxmlformats.org/officeDocument/2006/relationships/hyperlink" Target="https://www.slickcharts.com/symbol/APH" TargetMode="External"/><Relationship Id="rId1008" Type="http://schemas.openxmlformats.org/officeDocument/2006/relationships/hyperlink" Target="https://www.slickcharts.com/symbol/COTY" TargetMode="External"/><Relationship Id="rId61" Type="http://schemas.openxmlformats.org/officeDocument/2006/relationships/hyperlink" Target="https://www.slickcharts.com/symbol/WMT" TargetMode="External"/><Relationship Id="rId571" Type="http://schemas.openxmlformats.org/officeDocument/2006/relationships/hyperlink" Target="https://www.slickcharts.com/symbol/FRC" TargetMode="External"/><Relationship Id="rId669" Type="http://schemas.openxmlformats.org/officeDocument/2006/relationships/hyperlink" Target="https://www.slickcharts.com/symbol/WAT" TargetMode="External"/><Relationship Id="rId876" Type="http://schemas.openxmlformats.org/officeDocument/2006/relationships/hyperlink" Target="https://www.slickcharts.com/symbol/NOV" TargetMode="External"/><Relationship Id="rId19" Type="http://schemas.openxmlformats.org/officeDocument/2006/relationships/hyperlink" Target="https://www.slickcharts.com/symbol/V" TargetMode="External"/><Relationship Id="rId224" Type="http://schemas.openxmlformats.org/officeDocument/2006/relationships/hyperlink" Target="https://www.slickcharts.com/symbol/GPN" TargetMode="External"/><Relationship Id="rId431" Type="http://schemas.openxmlformats.org/officeDocument/2006/relationships/hyperlink" Target="https://www.slickcharts.com/symbol/PH" TargetMode="External"/><Relationship Id="rId529" Type="http://schemas.openxmlformats.org/officeDocument/2006/relationships/hyperlink" Target="https://www.slickcharts.com/symbol/HAL" TargetMode="External"/><Relationship Id="rId736" Type="http://schemas.openxmlformats.org/officeDocument/2006/relationships/hyperlink" Target="https://www.slickcharts.com/symbol/HAS" TargetMode="External"/><Relationship Id="rId168" Type="http://schemas.openxmlformats.org/officeDocument/2006/relationships/hyperlink" Target="https://www.slickcharts.com/symbol/CME" TargetMode="External"/><Relationship Id="rId943" Type="http://schemas.openxmlformats.org/officeDocument/2006/relationships/hyperlink" Target="https://www.slickcharts.com/symbol/BEN" TargetMode="External"/><Relationship Id="rId72" Type="http://schemas.openxmlformats.org/officeDocument/2006/relationships/hyperlink" Target="https://www.slickcharts.com/symbol/BMY" TargetMode="External"/><Relationship Id="rId375" Type="http://schemas.openxmlformats.org/officeDocument/2006/relationships/hyperlink" Target="https://www.slickcharts.com/symbol/HLT" TargetMode="External"/><Relationship Id="rId582" Type="http://schemas.openxmlformats.org/officeDocument/2006/relationships/hyperlink" Target="https://www.slickcharts.com/symbol/BXP" TargetMode="External"/><Relationship Id="rId803" Type="http://schemas.openxmlformats.org/officeDocument/2006/relationships/hyperlink" Target="https://www.slickcharts.com/symbol/AAL" TargetMode="External"/><Relationship Id="rId3" Type="http://schemas.openxmlformats.org/officeDocument/2006/relationships/hyperlink" Target="https://www.slickcharts.com/symbol/MSFT" TargetMode="External"/><Relationship Id="rId235" Type="http://schemas.openxmlformats.org/officeDocument/2006/relationships/hyperlink" Target="https://www.slickcharts.com/symbol/ITW" TargetMode="External"/><Relationship Id="rId442" Type="http://schemas.openxmlformats.org/officeDocument/2006/relationships/hyperlink" Target="https://www.slickcharts.com/symbol/WLTW" TargetMode="External"/><Relationship Id="rId887" Type="http://schemas.openxmlformats.org/officeDocument/2006/relationships/hyperlink" Target="https://www.slickcharts.com/symbol/FBHS" TargetMode="External"/><Relationship Id="rId302" Type="http://schemas.openxmlformats.org/officeDocument/2006/relationships/hyperlink" Target="https://www.slickcharts.com/symbol/BK" TargetMode="External"/><Relationship Id="rId747" Type="http://schemas.openxmlformats.org/officeDocument/2006/relationships/hyperlink" Target="https://www.slickcharts.com/symbol/AES" TargetMode="External"/><Relationship Id="rId954" Type="http://schemas.openxmlformats.org/officeDocument/2006/relationships/hyperlink" Target="https://www.slickcharts.com/symbol/IVZ" TargetMode="External"/><Relationship Id="rId83" Type="http://schemas.openxmlformats.org/officeDocument/2006/relationships/hyperlink" Target="https://www.slickcharts.com/symbol/PM" TargetMode="External"/><Relationship Id="rId179" Type="http://schemas.openxmlformats.org/officeDocument/2006/relationships/hyperlink" Target="https://www.slickcharts.com/symbol/SPGI" TargetMode="External"/><Relationship Id="rId386" Type="http://schemas.openxmlformats.org/officeDocument/2006/relationships/hyperlink" Target="https://www.slickcharts.com/symbol/HPQ" TargetMode="External"/><Relationship Id="rId593" Type="http://schemas.openxmlformats.org/officeDocument/2006/relationships/hyperlink" Target="https://www.slickcharts.com/symbol/RSG" TargetMode="External"/><Relationship Id="rId607" Type="http://schemas.openxmlformats.org/officeDocument/2006/relationships/hyperlink" Target="https://www.slickcharts.com/symbol/AJG" TargetMode="External"/><Relationship Id="rId814" Type="http://schemas.openxmlformats.org/officeDocument/2006/relationships/hyperlink" Target="https://www.slickcharts.com/symbol/WRK" TargetMode="External"/><Relationship Id="rId246" Type="http://schemas.openxmlformats.org/officeDocument/2006/relationships/hyperlink" Target="https://www.slickcharts.com/symbol/PSX" TargetMode="External"/><Relationship Id="rId453" Type="http://schemas.openxmlformats.org/officeDocument/2006/relationships/hyperlink" Target="https://www.slickcharts.com/symbol/PPL" TargetMode="External"/><Relationship Id="rId660" Type="http://schemas.openxmlformats.org/officeDocument/2006/relationships/hyperlink" Target="https://www.slickcharts.com/symbol/HBAN" TargetMode="External"/><Relationship Id="rId898" Type="http://schemas.openxmlformats.org/officeDocument/2006/relationships/hyperlink" Target="https://www.slickcharts.com/symbol/FR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C473-FAC3-413B-AAAC-93E4B34DE72B}">
  <sheetPr>
    <tabColor rgb="FFC00000"/>
  </sheetPr>
  <dimension ref="A3:H508"/>
  <sheetViews>
    <sheetView tabSelected="1" workbookViewId="0">
      <selection activeCell="H58" sqref="H58"/>
    </sheetView>
  </sheetViews>
  <sheetFormatPr defaultRowHeight="14.25" x14ac:dyDescent="0.45"/>
  <cols>
    <col min="2" max="2" width="38.86328125" customWidth="1"/>
    <col min="3" max="3" width="30.59765625" customWidth="1"/>
    <col min="4" max="4" width="19.3984375" customWidth="1"/>
    <col min="5" max="8" width="11.265625" customWidth="1"/>
  </cols>
  <sheetData>
    <row r="3" spans="1:8" x14ac:dyDescent="0.45">
      <c r="A3" s="127" t="s">
        <v>236</v>
      </c>
      <c r="B3" s="127" t="s">
        <v>237</v>
      </c>
      <c r="C3" s="127" t="s">
        <v>238</v>
      </c>
      <c r="D3" s="127" t="s">
        <v>239</v>
      </c>
      <c r="E3" s="127" t="s">
        <v>240</v>
      </c>
      <c r="F3" s="127" t="s">
        <v>241</v>
      </c>
      <c r="G3" s="127" t="s">
        <v>242</v>
      </c>
    </row>
    <row r="4" spans="1:8" ht="16.5" x14ac:dyDescent="0.45">
      <c r="A4" s="128">
        <v>1</v>
      </c>
      <c r="B4" s="129" t="s">
        <v>243</v>
      </c>
      <c r="C4" s="129" t="s">
        <v>244</v>
      </c>
      <c r="D4" s="128">
        <v>4.6489399999999996</v>
      </c>
      <c r="E4" s="130" t="s">
        <v>245</v>
      </c>
      <c r="F4" s="131">
        <v>-0.11</v>
      </c>
      <c r="G4" s="131" t="s">
        <v>246</v>
      </c>
      <c r="H4" s="140" t="s">
        <v>1786</v>
      </c>
    </row>
    <row r="5" spans="1:8" ht="16.5" x14ac:dyDescent="0.45">
      <c r="A5" s="128">
        <v>2</v>
      </c>
      <c r="B5" s="129" t="s">
        <v>247</v>
      </c>
      <c r="C5" s="129" t="s">
        <v>248</v>
      </c>
      <c r="D5" s="128">
        <v>4.5410120000000003</v>
      </c>
      <c r="E5" s="130" t="s">
        <v>249</v>
      </c>
      <c r="F5" s="132">
        <v>0.02</v>
      </c>
      <c r="G5" s="133">
        <v>-1E-4</v>
      </c>
      <c r="H5" s="140"/>
    </row>
    <row r="6" spans="1:8" ht="16.5" x14ac:dyDescent="0.45">
      <c r="A6" s="128">
        <v>3</v>
      </c>
      <c r="B6" s="129" t="s">
        <v>250</v>
      </c>
      <c r="C6" s="129" t="s">
        <v>251</v>
      </c>
      <c r="D6" s="128">
        <v>2.929646</v>
      </c>
      <c r="E6" s="130" t="s">
        <v>252</v>
      </c>
      <c r="F6" s="131">
        <v>-2.97</v>
      </c>
      <c r="G6" s="131" t="s">
        <v>253</v>
      </c>
      <c r="H6" s="140"/>
    </row>
    <row r="7" spans="1:8" ht="16.5" x14ac:dyDescent="0.45">
      <c r="A7" s="128">
        <v>4</v>
      </c>
      <c r="B7" s="129" t="s">
        <v>254</v>
      </c>
      <c r="C7" s="129" t="s">
        <v>255</v>
      </c>
      <c r="D7" s="128">
        <v>1.8708610000000001</v>
      </c>
      <c r="E7" s="130" t="s">
        <v>256</v>
      </c>
      <c r="F7" s="131">
        <v>-0.03</v>
      </c>
      <c r="G7" s="131" t="s">
        <v>257</v>
      </c>
      <c r="H7" s="140"/>
    </row>
    <row r="8" spans="1:8" ht="16.5" x14ac:dyDescent="0.45">
      <c r="A8" s="128">
        <v>5</v>
      </c>
      <c r="B8" s="129" t="s">
        <v>258</v>
      </c>
      <c r="C8" s="129" t="s">
        <v>259</v>
      </c>
      <c r="D8" s="128">
        <v>1.655591</v>
      </c>
      <c r="E8" s="130" t="s">
        <v>260</v>
      </c>
      <c r="F8" s="131">
        <v>-0.14000000000000001</v>
      </c>
      <c r="G8" s="131" t="s">
        <v>261</v>
      </c>
      <c r="H8" s="140"/>
    </row>
    <row r="9" spans="1:8" ht="16.5" x14ac:dyDescent="0.45">
      <c r="A9" s="128">
        <v>6</v>
      </c>
      <c r="B9" s="129" t="s">
        <v>262</v>
      </c>
      <c r="C9" s="129" t="s">
        <v>263</v>
      </c>
      <c r="D9" s="128">
        <v>1.6399619999999999</v>
      </c>
      <c r="E9" s="130" t="s">
        <v>264</v>
      </c>
      <c r="F9" s="131">
        <v>-0.06</v>
      </c>
      <c r="G9" s="131" t="s">
        <v>246</v>
      </c>
      <c r="H9" s="140"/>
    </row>
    <row r="10" spans="1:8" ht="16.5" x14ac:dyDescent="0.45">
      <c r="A10" s="128">
        <v>7</v>
      </c>
      <c r="B10" s="129" t="s">
        <v>265</v>
      </c>
      <c r="C10" s="129" t="s">
        <v>266</v>
      </c>
      <c r="D10" s="128">
        <v>1.5196320000000001</v>
      </c>
      <c r="E10" s="130" t="s">
        <v>267</v>
      </c>
      <c r="F10" s="131">
        <v>-0.96</v>
      </c>
      <c r="G10" s="131" t="s">
        <v>268</v>
      </c>
      <c r="H10" s="140"/>
    </row>
    <row r="11" spans="1:8" ht="16.5" x14ac:dyDescent="0.45">
      <c r="A11" s="128">
        <v>8</v>
      </c>
      <c r="B11" s="129" t="s">
        <v>269</v>
      </c>
      <c r="C11" s="129" t="s">
        <v>270</v>
      </c>
      <c r="D11" s="128">
        <v>1.5146599999999999</v>
      </c>
      <c r="E11" s="130" t="s">
        <v>271</v>
      </c>
      <c r="F11" s="131">
        <v>-0.17</v>
      </c>
      <c r="G11" s="131" t="s">
        <v>257</v>
      </c>
      <c r="H11" s="140"/>
    </row>
    <row r="12" spans="1:8" ht="16.5" x14ac:dyDescent="0.45">
      <c r="A12" s="128">
        <v>9</v>
      </c>
      <c r="B12" s="129" t="s">
        <v>272</v>
      </c>
      <c r="C12" s="129" t="s">
        <v>273</v>
      </c>
      <c r="D12" s="128">
        <v>1.4237420000000001</v>
      </c>
      <c r="E12" s="130" t="s">
        <v>274</v>
      </c>
      <c r="F12" s="132">
        <v>0.12</v>
      </c>
      <c r="G12" s="133">
        <v>-8.0000000000000004E-4</v>
      </c>
      <c r="H12" s="140"/>
    </row>
    <row r="13" spans="1:8" ht="16.5" x14ac:dyDescent="0.45">
      <c r="A13" s="128">
        <v>10</v>
      </c>
      <c r="B13" s="129" t="s">
        <v>275</v>
      </c>
      <c r="C13" s="129" t="s">
        <v>276</v>
      </c>
      <c r="D13" s="128">
        <v>1.212453</v>
      </c>
      <c r="E13" s="130" t="s">
        <v>277</v>
      </c>
      <c r="F13" s="131">
        <v>-0.2</v>
      </c>
      <c r="G13" s="131" t="s">
        <v>278</v>
      </c>
      <c r="H13" s="140" t="s">
        <v>1787</v>
      </c>
    </row>
    <row r="14" spans="1:8" ht="16.5" x14ac:dyDescent="0.45">
      <c r="A14" s="128">
        <v>11</v>
      </c>
      <c r="B14" s="129" t="s">
        <v>279</v>
      </c>
      <c r="C14" s="129" t="s">
        <v>280</v>
      </c>
      <c r="D14" s="128">
        <v>1.1402190000000001</v>
      </c>
      <c r="E14" s="130" t="s">
        <v>281</v>
      </c>
      <c r="F14" s="132">
        <v>0.17</v>
      </c>
      <c r="G14" s="133">
        <v>-1.4E-3</v>
      </c>
      <c r="H14" s="140"/>
    </row>
    <row r="15" spans="1:8" ht="16.5" x14ac:dyDescent="0.45">
      <c r="A15" s="128">
        <v>12</v>
      </c>
      <c r="B15" s="129" t="s">
        <v>282</v>
      </c>
      <c r="C15" s="129" t="s">
        <v>283</v>
      </c>
      <c r="D15" s="128">
        <v>1.1117300000000001</v>
      </c>
      <c r="E15" s="130" t="s">
        <v>284</v>
      </c>
      <c r="F15" s="132">
        <v>7.0000000000000007E-2</v>
      </c>
      <c r="G15" s="133">
        <v>-1E-3</v>
      </c>
      <c r="H15" s="140"/>
    </row>
    <row r="16" spans="1:8" ht="16.5" x14ac:dyDescent="0.45">
      <c r="A16" s="128">
        <v>13</v>
      </c>
      <c r="B16" s="129" t="s">
        <v>285</v>
      </c>
      <c r="C16" s="129" t="s">
        <v>286</v>
      </c>
      <c r="D16" s="128">
        <v>1.0692600000000001</v>
      </c>
      <c r="E16" s="130" t="s">
        <v>287</v>
      </c>
      <c r="F16" s="131">
        <v>-0.02</v>
      </c>
      <c r="G16" s="131" t="s">
        <v>261</v>
      </c>
      <c r="H16" s="140"/>
    </row>
    <row r="17" spans="1:8" ht="16.5" x14ac:dyDescent="0.45">
      <c r="A17" s="128">
        <v>14</v>
      </c>
      <c r="B17" s="129" t="s">
        <v>288</v>
      </c>
      <c r="C17" s="129" t="s">
        <v>289</v>
      </c>
      <c r="D17" s="128">
        <v>1.052017</v>
      </c>
      <c r="E17" s="130" t="s">
        <v>290</v>
      </c>
      <c r="F17" s="132">
        <v>0.02</v>
      </c>
      <c r="G17" s="133">
        <v>-5.0000000000000001E-4</v>
      </c>
      <c r="H17" s="140"/>
    </row>
    <row r="18" spans="1:8" ht="16.5" x14ac:dyDescent="0.45">
      <c r="A18" s="128">
        <v>15</v>
      </c>
      <c r="B18" s="129" t="s">
        <v>291</v>
      </c>
      <c r="C18" s="129" t="s">
        <v>292</v>
      </c>
      <c r="D18" s="128">
        <v>1.0269809999999999</v>
      </c>
      <c r="E18" s="130" t="s">
        <v>293</v>
      </c>
      <c r="F18" s="132">
        <v>0.41</v>
      </c>
      <c r="G18" s="133">
        <v>-1.4E-3</v>
      </c>
      <c r="H18" s="140"/>
    </row>
    <row r="19" spans="1:8" ht="16.5" x14ac:dyDescent="0.45">
      <c r="A19" s="128">
        <v>16</v>
      </c>
      <c r="B19" s="129" t="s">
        <v>294</v>
      </c>
      <c r="C19" s="129" t="s">
        <v>295</v>
      </c>
      <c r="D19" s="128">
        <v>0.99809400000000004</v>
      </c>
      <c r="E19" s="130" t="s">
        <v>296</v>
      </c>
      <c r="F19" s="132">
        <v>0.45</v>
      </c>
      <c r="G19" s="133">
        <v>-1.5E-3</v>
      </c>
      <c r="H19" s="140"/>
    </row>
    <row r="20" spans="1:8" ht="16.5" x14ac:dyDescent="0.45">
      <c r="A20" s="128">
        <v>17</v>
      </c>
      <c r="B20" s="129" t="s">
        <v>297</v>
      </c>
      <c r="C20" s="129" t="s">
        <v>298</v>
      </c>
      <c r="D20" s="128">
        <v>0.98993500000000001</v>
      </c>
      <c r="E20" s="130" t="s">
        <v>299</v>
      </c>
      <c r="F20" s="132">
        <v>0.14000000000000001</v>
      </c>
      <c r="G20" s="133">
        <v>-1E-3</v>
      </c>
      <c r="H20" s="140"/>
    </row>
    <row r="21" spans="1:8" ht="16.5" x14ac:dyDescent="0.45">
      <c r="A21" s="128">
        <v>18</v>
      </c>
      <c r="B21" s="129" t="s">
        <v>300</v>
      </c>
      <c r="C21" s="129" t="s">
        <v>301</v>
      </c>
      <c r="D21" s="128">
        <v>0.980796</v>
      </c>
      <c r="E21" s="130" t="s">
        <v>302</v>
      </c>
      <c r="F21" s="131">
        <v>-0.09</v>
      </c>
      <c r="G21" s="131" t="s">
        <v>303</v>
      </c>
      <c r="H21" s="140"/>
    </row>
    <row r="22" spans="1:8" ht="16.5" x14ac:dyDescent="0.45">
      <c r="A22" s="128">
        <v>19</v>
      </c>
      <c r="B22" s="129" t="s">
        <v>304</v>
      </c>
      <c r="C22" s="129" t="s">
        <v>305</v>
      </c>
      <c r="D22" s="128">
        <v>0.93572100000000002</v>
      </c>
      <c r="E22" s="130" t="s">
        <v>306</v>
      </c>
      <c r="F22" s="132">
        <v>0</v>
      </c>
      <c r="G22" s="133">
        <v>0</v>
      </c>
      <c r="H22" s="140" t="s">
        <v>1788</v>
      </c>
    </row>
    <row r="23" spans="1:8" ht="16.5" x14ac:dyDescent="0.45">
      <c r="A23" s="128">
        <v>20</v>
      </c>
      <c r="B23" s="129" t="s">
        <v>307</v>
      </c>
      <c r="C23" s="129" t="s">
        <v>308</v>
      </c>
      <c r="D23" s="128">
        <v>0.88845600000000002</v>
      </c>
      <c r="E23" s="130" t="s">
        <v>309</v>
      </c>
      <c r="F23" s="131">
        <v>-0.13</v>
      </c>
      <c r="G23" s="131" t="s">
        <v>261</v>
      </c>
      <c r="H23" s="140"/>
    </row>
    <row r="24" spans="1:8" ht="16.5" x14ac:dyDescent="0.45">
      <c r="A24" s="128">
        <v>21</v>
      </c>
      <c r="B24" s="129" t="s">
        <v>310</v>
      </c>
      <c r="C24" s="129" t="s">
        <v>311</v>
      </c>
      <c r="D24" s="128">
        <v>0.86842399999999997</v>
      </c>
      <c r="E24" s="130" t="s">
        <v>312</v>
      </c>
      <c r="F24" s="132">
        <v>0</v>
      </c>
      <c r="G24" s="133">
        <v>0</v>
      </c>
      <c r="H24" s="140"/>
    </row>
    <row r="25" spans="1:8" ht="16.5" x14ac:dyDescent="0.45">
      <c r="A25" s="128">
        <v>22</v>
      </c>
      <c r="B25" s="129" t="s">
        <v>313</v>
      </c>
      <c r="C25" s="129" t="s">
        <v>314</v>
      </c>
      <c r="D25" s="128">
        <v>0.85141900000000004</v>
      </c>
      <c r="E25" s="130" t="s">
        <v>315</v>
      </c>
      <c r="F25" s="132">
        <v>0.02</v>
      </c>
      <c r="G25" s="133">
        <v>-2.0000000000000001E-4</v>
      </c>
      <c r="H25" s="140"/>
    </row>
    <row r="26" spans="1:8" ht="16.5" x14ac:dyDescent="0.45">
      <c r="A26" s="128">
        <v>23</v>
      </c>
      <c r="B26" s="129" t="s">
        <v>316</v>
      </c>
      <c r="C26" s="129" t="s">
        <v>317</v>
      </c>
      <c r="D26" s="128">
        <v>0.802728</v>
      </c>
      <c r="E26" s="130" t="s">
        <v>318</v>
      </c>
      <c r="F26" s="132">
        <v>7.0000000000000007E-2</v>
      </c>
      <c r="G26" s="133">
        <v>-1.8E-3</v>
      </c>
      <c r="H26" s="140"/>
    </row>
    <row r="27" spans="1:8" ht="16.5" x14ac:dyDescent="0.45">
      <c r="A27" s="128">
        <v>24</v>
      </c>
      <c r="B27" s="129" t="s">
        <v>319</v>
      </c>
      <c r="C27" s="129" t="s">
        <v>320</v>
      </c>
      <c r="D27" s="128">
        <v>0.78581699999999999</v>
      </c>
      <c r="E27" s="130" t="s">
        <v>321</v>
      </c>
      <c r="F27" s="132">
        <v>0</v>
      </c>
      <c r="G27" s="133">
        <v>0</v>
      </c>
      <c r="H27" s="140"/>
    </row>
    <row r="28" spans="1:8" ht="16.5" x14ac:dyDescent="0.45">
      <c r="A28" s="128">
        <v>25</v>
      </c>
      <c r="B28" s="129" t="s">
        <v>322</v>
      </c>
      <c r="C28" s="129" t="s">
        <v>323</v>
      </c>
      <c r="D28" s="128">
        <v>0.76664500000000002</v>
      </c>
      <c r="E28" s="130" t="s">
        <v>324</v>
      </c>
      <c r="F28" s="132">
        <v>0</v>
      </c>
      <c r="G28" s="133">
        <v>0</v>
      </c>
      <c r="H28" s="140"/>
    </row>
    <row r="29" spans="1:8" ht="16.5" x14ac:dyDescent="0.45">
      <c r="A29" s="128">
        <v>26</v>
      </c>
      <c r="B29" s="129" t="s">
        <v>325</v>
      </c>
      <c r="C29" s="129" t="s">
        <v>326</v>
      </c>
      <c r="D29" s="128">
        <v>0.76332100000000003</v>
      </c>
      <c r="E29" s="130" t="s">
        <v>327</v>
      </c>
      <c r="F29" s="131">
        <v>-0.1</v>
      </c>
      <c r="G29" s="131" t="s">
        <v>328</v>
      </c>
      <c r="H29" s="140"/>
    </row>
    <row r="30" spans="1:8" ht="16.5" x14ac:dyDescent="0.45">
      <c r="A30" s="128">
        <v>27</v>
      </c>
      <c r="B30" s="129" t="s">
        <v>329</v>
      </c>
      <c r="C30" s="129" t="s">
        <v>330</v>
      </c>
      <c r="D30" s="128">
        <v>0.76124400000000003</v>
      </c>
      <c r="E30" s="130" t="s">
        <v>331</v>
      </c>
      <c r="F30" s="131">
        <v>-0.06</v>
      </c>
      <c r="G30" s="131" t="s">
        <v>332</v>
      </c>
      <c r="H30" s="140"/>
    </row>
    <row r="31" spans="1:8" ht="16.5" x14ac:dyDescent="0.45">
      <c r="A31" s="128">
        <v>28</v>
      </c>
      <c r="B31" s="129" t="s">
        <v>333</v>
      </c>
      <c r="C31" s="129" t="s">
        <v>334</v>
      </c>
      <c r="D31" s="128">
        <v>0.70139799999999997</v>
      </c>
      <c r="E31" s="130" t="s">
        <v>335</v>
      </c>
      <c r="F31" s="132">
        <v>0.27</v>
      </c>
      <c r="G31" s="133">
        <v>-2E-3</v>
      </c>
      <c r="H31" s="140" t="s">
        <v>1789</v>
      </c>
    </row>
    <row r="32" spans="1:8" ht="16.5" x14ac:dyDescent="0.45">
      <c r="A32" s="128">
        <v>29</v>
      </c>
      <c r="B32" s="129" t="s">
        <v>336</v>
      </c>
      <c r="C32" s="129" t="s">
        <v>337</v>
      </c>
      <c r="D32" s="128">
        <v>0.66047</v>
      </c>
      <c r="E32" s="130" t="s">
        <v>338</v>
      </c>
      <c r="F32" s="131">
        <v>-0.51</v>
      </c>
      <c r="G32" s="131" t="s">
        <v>303</v>
      </c>
      <c r="H32" s="140"/>
    </row>
    <row r="33" spans="1:8" ht="16.5" x14ac:dyDescent="0.45">
      <c r="A33" s="128">
        <v>30</v>
      </c>
      <c r="B33" s="129" t="s">
        <v>339</v>
      </c>
      <c r="C33" s="129" t="s">
        <v>340</v>
      </c>
      <c r="D33" s="128">
        <v>0.657223</v>
      </c>
      <c r="E33" s="130" t="s">
        <v>341</v>
      </c>
      <c r="F33" s="132">
        <v>0</v>
      </c>
      <c r="G33" s="133">
        <v>0</v>
      </c>
      <c r="H33" s="140"/>
    </row>
    <row r="34" spans="1:8" ht="16.5" x14ac:dyDescent="0.45">
      <c r="A34" s="128">
        <v>31</v>
      </c>
      <c r="B34" s="129" t="s">
        <v>342</v>
      </c>
      <c r="C34" s="129" t="s">
        <v>343</v>
      </c>
      <c r="D34" s="128">
        <v>0.62479799999999996</v>
      </c>
      <c r="E34" s="130" t="s">
        <v>344</v>
      </c>
      <c r="F34" s="132">
        <v>0.11</v>
      </c>
      <c r="G34" s="133">
        <v>-8.9999999999999998E-4</v>
      </c>
      <c r="H34" s="140"/>
    </row>
    <row r="35" spans="1:8" ht="16.5" x14ac:dyDescent="0.45">
      <c r="A35" s="128">
        <v>32</v>
      </c>
      <c r="B35" s="129" t="s">
        <v>345</v>
      </c>
      <c r="C35" s="129" t="s">
        <v>346</v>
      </c>
      <c r="D35" s="128">
        <v>0.59943000000000002</v>
      </c>
      <c r="E35" s="130" t="s">
        <v>347</v>
      </c>
      <c r="F35" s="131">
        <v>-0.41</v>
      </c>
      <c r="G35" s="131" t="s">
        <v>348</v>
      </c>
      <c r="H35" s="140"/>
    </row>
    <row r="36" spans="1:8" ht="16.5" x14ac:dyDescent="0.45">
      <c r="A36" s="128">
        <v>33</v>
      </c>
      <c r="B36" s="129" t="s">
        <v>349</v>
      </c>
      <c r="C36" s="129" t="s">
        <v>350</v>
      </c>
      <c r="D36" s="128">
        <v>0.56949700000000003</v>
      </c>
      <c r="E36" s="130" t="s">
        <v>351</v>
      </c>
      <c r="F36" s="132">
        <v>0.11</v>
      </c>
      <c r="G36" s="133">
        <v>-1.2999999999999999E-3</v>
      </c>
      <c r="H36" s="140"/>
    </row>
    <row r="37" spans="1:8" ht="16.5" x14ac:dyDescent="0.45">
      <c r="A37" s="128">
        <v>34</v>
      </c>
      <c r="B37" s="129" t="s">
        <v>352</v>
      </c>
      <c r="C37" s="129" t="s">
        <v>353</v>
      </c>
      <c r="D37" s="128">
        <v>0.569079</v>
      </c>
      <c r="E37" s="130" t="s">
        <v>354</v>
      </c>
      <c r="F37" s="131">
        <v>-0.22</v>
      </c>
      <c r="G37" s="131" t="s">
        <v>355</v>
      </c>
      <c r="H37" s="140"/>
    </row>
    <row r="38" spans="1:8" ht="16.5" x14ac:dyDescent="0.45">
      <c r="A38" s="128">
        <v>35</v>
      </c>
      <c r="B38" s="129" t="s">
        <v>356</v>
      </c>
      <c r="C38" s="129" t="s">
        <v>357</v>
      </c>
      <c r="D38" s="128">
        <v>0.56037899999999996</v>
      </c>
      <c r="E38" s="130" t="s">
        <v>358</v>
      </c>
      <c r="F38" s="131">
        <v>-0.08</v>
      </c>
      <c r="G38" s="131" t="s">
        <v>246</v>
      </c>
      <c r="H38" s="140"/>
    </row>
    <row r="39" spans="1:8" ht="16.5" x14ac:dyDescent="0.45">
      <c r="A39" s="128">
        <v>36</v>
      </c>
      <c r="B39" s="129" t="s">
        <v>359</v>
      </c>
      <c r="C39" s="129" t="s">
        <v>360</v>
      </c>
      <c r="D39" s="128">
        <v>0.55026900000000001</v>
      </c>
      <c r="E39" s="130" t="s">
        <v>361</v>
      </c>
      <c r="F39" s="132">
        <v>0.02</v>
      </c>
      <c r="G39" s="133">
        <v>-2.9999999999999997E-4</v>
      </c>
      <c r="H39" s="140"/>
    </row>
    <row r="40" spans="1:8" ht="16.5" x14ac:dyDescent="0.45">
      <c r="A40" s="128">
        <v>37</v>
      </c>
      <c r="B40" s="129" t="s">
        <v>362</v>
      </c>
      <c r="C40" s="129" t="s">
        <v>363</v>
      </c>
      <c r="D40" s="128">
        <v>0.54894200000000004</v>
      </c>
      <c r="E40" s="130" t="s">
        <v>364</v>
      </c>
      <c r="F40" s="131">
        <v>-0.17</v>
      </c>
      <c r="G40" s="131" t="s">
        <v>365</v>
      </c>
      <c r="H40" s="140" t="s">
        <v>1790</v>
      </c>
    </row>
    <row r="41" spans="1:8" ht="16.5" x14ac:dyDescent="0.45">
      <c r="A41" s="128">
        <v>38</v>
      </c>
      <c r="B41" s="129" t="s">
        <v>366</v>
      </c>
      <c r="C41" s="129" t="s">
        <v>367</v>
      </c>
      <c r="D41" s="128">
        <v>0.54410700000000001</v>
      </c>
      <c r="E41" s="130" t="s">
        <v>368</v>
      </c>
      <c r="F41" s="131">
        <v>-0.42</v>
      </c>
      <c r="G41" s="131" t="s">
        <v>369</v>
      </c>
      <c r="H41" s="140"/>
    </row>
    <row r="42" spans="1:8" ht="16.5" x14ac:dyDescent="0.45">
      <c r="A42" s="128">
        <v>39</v>
      </c>
      <c r="B42" s="129" t="s">
        <v>370</v>
      </c>
      <c r="C42" s="129" t="s">
        <v>371</v>
      </c>
      <c r="D42" s="128">
        <v>0.535686</v>
      </c>
      <c r="E42" s="130" t="s">
        <v>372</v>
      </c>
      <c r="F42" s="132">
        <v>0.39</v>
      </c>
      <c r="G42" s="133">
        <v>-1.1999999999999999E-3</v>
      </c>
      <c r="H42" s="140"/>
    </row>
    <row r="43" spans="1:8" ht="16.5" x14ac:dyDescent="0.45">
      <c r="A43" s="128">
        <v>40</v>
      </c>
      <c r="B43" s="129" t="s">
        <v>373</v>
      </c>
      <c r="C43" s="129" t="s">
        <v>374</v>
      </c>
      <c r="D43" s="128">
        <v>0.52874299999999996</v>
      </c>
      <c r="E43" s="130" t="s">
        <v>375</v>
      </c>
      <c r="F43" s="131">
        <v>-0.55000000000000004</v>
      </c>
      <c r="G43" s="131" t="s">
        <v>376</v>
      </c>
      <c r="H43" s="140"/>
    </row>
    <row r="44" spans="1:8" ht="16.5" x14ac:dyDescent="0.45">
      <c r="A44" s="128">
        <v>41</v>
      </c>
      <c r="B44" s="129" t="s">
        <v>377</v>
      </c>
      <c r="C44" s="129" t="s">
        <v>378</v>
      </c>
      <c r="D44" s="128">
        <v>0.49437599999999998</v>
      </c>
      <c r="E44" s="130" t="s">
        <v>379</v>
      </c>
      <c r="F44" s="132">
        <v>0.67</v>
      </c>
      <c r="G44" s="133">
        <v>-3.2000000000000002E-3</v>
      </c>
      <c r="H44" s="140"/>
    </row>
    <row r="45" spans="1:8" ht="16.5" x14ac:dyDescent="0.45">
      <c r="A45" s="128">
        <v>42</v>
      </c>
      <c r="B45" s="129" t="s">
        <v>380</v>
      </c>
      <c r="C45" s="129" t="s">
        <v>381</v>
      </c>
      <c r="D45" s="128">
        <v>0.49119800000000002</v>
      </c>
      <c r="E45" s="130" t="s">
        <v>382</v>
      </c>
      <c r="F45" s="132">
        <v>0</v>
      </c>
      <c r="G45" s="133">
        <v>0</v>
      </c>
      <c r="H45" s="140"/>
    </row>
    <row r="46" spans="1:8" ht="16.5" x14ac:dyDescent="0.45">
      <c r="A46" s="128">
        <v>43</v>
      </c>
      <c r="B46" s="129" t="s">
        <v>383</v>
      </c>
      <c r="C46" s="129" t="s">
        <v>384</v>
      </c>
      <c r="D46" s="128">
        <v>0.49077700000000002</v>
      </c>
      <c r="E46" s="130" t="s">
        <v>385</v>
      </c>
      <c r="F46" s="132">
        <v>0.3</v>
      </c>
      <c r="G46" s="133">
        <v>-3.3999999999999998E-3</v>
      </c>
      <c r="H46" s="140"/>
    </row>
    <row r="47" spans="1:8" ht="16.5" x14ac:dyDescent="0.45">
      <c r="A47" s="128">
        <v>44</v>
      </c>
      <c r="B47" s="129" t="s">
        <v>386</v>
      </c>
      <c r="C47" s="129" t="s">
        <v>387</v>
      </c>
      <c r="D47" s="128">
        <v>0.48496899999999998</v>
      </c>
      <c r="E47" s="130" t="s">
        <v>388</v>
      </c>
      <c r="F47" s="132">
        <v>0</v>
      </c>
      <c r="G47" s="133">
        <v>0</v>
      </c>
      <c r="H47" s="140"/>
    </row>
    <row r="48" spans="1:8" ht="16.5" x14ac:dyDescent="0.45">
      <c r="A48" s="128">
        <v>45</v>
      </c>
      <c r="B48" s="129" t="s">
        <v>389</v>
      </c>
      <c r="C48" s="129" t="s">
        <v>390</v>
      </c>
      <c r="D48" s="128">
        <v>0.48123300000000002</v>
      </c>
      <c r="E48" s="130" t="s">
        <v>391</v>
      </c>
      <c r="F48" s="132">
        <v>0.11</v>
      </c>
      <c r="G48" s="133">
        <v>-1E-3</v>
      </c>
      <c r="H48" s="140"/>
    </row>
    <row r="49" spans="1:8" ht="16.5" x14ac:dyDescent="0.45">
      <c r="A49" s="128">
        <v>46</v>
      </c>
      <c r="B49" s="129" t="s">
        <v>392</v>
      </c>
      <c r="C49" s="129" t="s">
        <v>393</v>
      </c>
      <c r="D49" s="128">
        <v>0.47873599999999999</v>
      </c>
      <c r="E49" s="130" t="s">
        <v>394</v>
      </c>
      <c r="F49" s="131">
        <v>-0.34</v>
      </c>
      <c r="G49" s="131" t="s">
        <v>355</v>
      </c>
      <c r="H49" s="140" t="s">
        <v>1791</v>
      </c>
    </row>
    <row r="50" spans="1:8" ht="16.5" x14ac:dyDescent="0.45">
      <c r="A50" s="128">
        <v>47</v>
      </c>
      <c r="B50" s="129" t="s">
        <v>395</v>
      </c>
      <c r="C50" s="129" t="s">
        <v>396</v>
      </c>
      <c r="D50" s="128">
        <v>0.47724800000000001</v>
      </c>
      <c r="E50" s="130" t="s">
        <v>397</v>
      </c>
      <c r="F50" s="132">
        <v>0</v>
      </c>
      <c r="G50" s="133">
        <v>0</v>
      </c>
      <c r="H50" s="140"/>
    </row>
    <row r="51" spans="1:8" ht="16.5" x14ac:dyDescent="0.45">
      <c r="A51" s="128">
        <v>48</v>
      </c>
      <c r="B51" s="129" t="s">
        <v>398</v>
      </c>
      <c r="C51" s="129" t="s">
        <v>399</v>
      </c>
      <c r="D51" s="128">
        <v>0.473887</v>
      </c>
      <c r="E51" s="130" t="s">
        <v>400</v>
      </c>
      <c r="F51" s="131">
        <v>-0.04</v>
      </c>
      <c r="G51" s="131" t="s">
        <v>257</v>
      </c>
      <c r="H51" s="140"/>
    </row>
    <row r="52" spans="1:8" ht="16.5" x14ac:dyDescent="0.45">
      <c r="A52" s="128">
        <v>49</v>
      </c>
      <c r="B52" s="129" t="s">
        <v>401</v>
      </c>
      <c r="C52" s="129" t="s">
        <v>402</v>
      </c>
      <c r="D52" s="128">
        <v>0.47238000000000002</v>
      </c>
      <c r="E52" s="130" t="s">
        <v>403</v>
      </c>
      <c r="F52" s="132">
        <v>0.03</v>
      </c>
      <c r="G52" s="133">
        <v>-2.9999999999999997E-4</v>
      </c>
      <c r="H52" s="140"/>
    </row>
    <row r="53" spans="1:8" ht="16.5" x14ac:dyDescent="0.45">
      <c r="A53" s="128">
        <v>50</v>
      </c>
      <c r="B53" s="129" t="s">
        <v>404</v>
      </c>
      <c r="C53" s="129" t="s">
        <v>405</v>
      </c>
      <c r="D53" s="128">
        <v>0.46893800000000002</v>
      </c>
      <c r="E53" s="130" t="s">
        <v>406</v>
      </c>
      <c r="F53" s="132">
        <v>0</v>
      </c>
      <c r="G53" s="133">
        <v>0</v>
      </c>
      <c r="H53" s="140"/>
    </row>
    <row r="54" spans="1:8" ht="16.5" x14ac:dyDescent="0.45">
      <c r="A54" s="128">
        <v>51</v>
      </c>
      <c r="B54" s="129" t="s">
        <v>407</v>
      </c>
      <c r="C54" s="129" t="s">
        <v>408</v>
      </c>
      <c r="D54" s="128">
        <v>0.46043099999999998</v>
      </c>
      <c r="E54" s="130" t="s">
        <v>409</v>
      </c>
      <c r="F54" s="132">
        <v>0.6</v>
      </c>
      <c r="G54" s="133">
        <v>-3.8999999999999998E-3</v>
      </c>
      <c r="H54" s="140"/>
    </row>
    <row r="55" spans="1:8" ht="16.5" x14ac:dyDescent="0.45">
      <c r="A55" s="128">
        <v>52</v>
      </c>
      <c r="B55" s="129" t="s">
        <v>410</v>
      </c>
      <c r="C55" s="129" t="s">
        <v>411</v>
      </c>
      <c r="D55" s="128">
        <v>0.44884000000000002</v>
      </c>
      <c r="E55" s="130" t="s">
        <v>412</v>
      </c>
      <c r="F55" s="132">
        <v>0.15</v>
      </c>
      <c r="G55" s="133">
        <v>-1.1999999999999999E-3</v>
      </c>
      <c r="H55" s="140"/>
    </row>
    <row r="56" spans="1:8" ht="16.5" x14ac:dyDescent="0.45">
      <c r="A56" s="128">
        <v>53</v>
      </c>
      <c r="B56" s="129" t="s">
        <v>413</v>
      </c>
      <c r="C56" s="129" t="s">
        <v>17</v>
      </c>
      <c r="D56" s="128">
        <v>0.44446999999999998</v>
      </c>
      <c r="E56" s="130" t="s">
        <v>414</v>
      </c>
      <c r="F56" s="131">
        <v>-0.04</v>
      </c>
      <c r="G56" s="131" t="s">
        <v>415</v>
      </c>
      <c r="H56" s="140"/>
    </row>
    <row r="57" spans="1:8" ht="16.5" x14ac:dyDescent="0.45">
      <c r="A57" s="128">
        <v>54</v>
      </c>
      <c r="B57" s="129" t="s">
        <v>416</v>
      </c>
      <c r="C57" s="129" t="s">
        <v>417</v>
      </c>
      <c r="D57" s="128">
        <v>0.43315999999999999</v>
      </c>
      <c r="E57" s="130" t="s">
        <v>418</v>
      </c>
      <c r="F57" s="131">
        <v>-0.01</v>
      </c>
      <c r="G57" s="131" t="s">
        <v>419</v>
      </c>
      <c r="H57" s="140"/>
    </row>
    <row r="58" spans="1:8" ht="16.5" x14ac:dyDescent="0.45">
      <c r="A58" s="128">
        <v>55</v>
      </c>
      <c r="B58" s="129" t="s">
        <v>420</v>
      </c>
      <c r="C58" s="129" t="s">
        <v>421</v>
      </c>
      <c r="D58" s="128">
        <v>0.43221799999999999</v>
      </c>
      <c r="E58" s="130" t="s">
        <v>422</v>
      </c>
      <c r="F58" s="132">
        <v>0</v>
      </c>
      <c r="G58" s="133">
        <v>0</v>
      </c>
    </row>
    <row r="59" spans="1:8" ht="16.5" x14ac:dyDescent="0.45">
      <c r="A59" s="128">
        <v>56</v>
      </c>
      <c r="B59" s="129" t="s">
        <v>423</v>
      </c>
      <c r="C59" s="129" t="s">
        <v>424</v>
      </c>
      <c r="D59" s="128">
        <v>0.420568</v>
      </c>
      <c r="E59" s="130" t="s">
        <v>425</v>
      </c>
      <c r="F59" s="132">
        <v>0</v>
      </c>
      <c r="G59" s="133">
        <v>0</v>
      </c>
    </row>
    <row r="60" spans="1:8" ht="16.5" x14ac:dyDescent="0.45">
      <c r="A60" s="128">
        <v>57</v>
      </c>
      <c r="B60" s="129" t="s">
        <v>426</v>
      </c>
      <c r="C60" s="129" t="s">
        <v>427</v>
      </c>
      <c r="D60" s="128">
        <v>0.41467500000000002</v>
      </c>
      <c r="E60" s="130" t="s">
        <v>428</v>
      </c>
      <c r="F60" s="131">
        <v>-0.27</v>
      </c>
      <c r="G60" s="131" t="s">
        <v>429</v>
      </c>
    </row>
    <row r="61" spans="1:8" ht="16.5" x14ac:dyDescent="0.45">
      <c r="A61" s="128">
        <v>58</v>
      </c>
      <c r="B61" s="129" t="s">
        <v>430</v>
      </c>
      <c r="C61" s="129" t="s">
        <v>431</v>
      </c>
      <c r="D61" s="128">
        <v>0.39106999999999997</v>
      </c>
      <c r="E61" s="130" t="s">
        <v>432</v>
      </c>
      <c r="F61" s="132">
        <v>7.0000000000000007E-2</v>
      </c>
      <c r="G61" s="133">
        <v>-8.0000000000000004E-4</v>
      </c>
    </row>
    <row r="62" spans="1:8" ht="16.5" x14ac:dyDescent="0.45">
      <c r="A62" s="128">
        <v>59</v>
      </c>
      <c r="B62" s="129" t="s">
        <v>433</v>
      </c>
      <c r="C62" s="129" t="s">
        <v>434</v>
      </c>
      <c r="D62" s="128">
        <v>0.38612600000000002</v>
      </c>
      <c r="E62" s="130" t="s">
        <v>435</v>
      </c>
      <c r="F62" s="131">
        <v>-0.03</v>
      </c>
      <c r="G62" s="131" t="s">
        <v>436</v>
      </c>
    </row>
    <row r="63" spans="1:8" ht="16.5" x14ac:dyDescent="0.45">
      <c r="A63" s="128">
        <v>60</v>
      </c>
      <c r="B63" s="129" t="s">
        <v>437</v>
      </c>
      <c r="C63" s="129" t="s">
        <v>438</v>
      </c>
      <c r="D63" s="128">
        <v>0.38275300000000001</v>
      </c>
      <c r="E63" s="130" t="s">
        <v>439</v>
      </c>
      <c r="F63" s="132">
        <v>0.32</v>
      </c>
      <c r="G63" s="133">
        <v>-1.8E-3</v>
      </c>
    </row>
    <row r="64" spans="1:8" ht="16.5" x14ac:dyDescent="0.45">
      <c r="A64" s="128">
        <v>61</v>
      </c>
      <c r="B64" s="129" t="s">
        <v>440</v>
      </c>
      <c r="C64" s="129" t="s">
        <v>441</v>
      </c>
      <c r="D64" s="128">
        <v>0.37511800000000001</v>
      </c>
      <c r="E64" s="130" t="s">
        <v>442</v>
      </c>
      <c r="F64" s="132">
        <v>0</v>
      </c>
      <c r="G64" s="133">
        <v>0</v>
      </c>
    </row>
    <row r="65" spans="1:7" ht="16.5" x14ac:dyDescent="0.45">
      <c r="A65" s="128">
        <v>62</v>
      </c>
      <c r="B65" s="129" t="s">
        <v>443</v>
      </c>
      <c r="C65" s="129" t="s">
        <v>444</v>
      </c>
      <c r="D65" s="128">
        <v>0.37433699999999998</v>
      </c>
      <c r="E65" s="130" t="s">
        <v>445</v>
      </c>
      <c r="F65" s="131">
        <v>-7.0000000000000007E-2</v>
      </c>
      <c r="G65" s="131" t="s">
        <v>446</v>
      </c>
    </row>
    <row r="66" spans="1:7" ht="16.5" x14ac:dyDescent="0.45">
      <c r="A66" s="128">
        <v>63</v>
      </c>
      <c r="B66" s="129" t="s">
        <v>447</v>
      </c>
      <c r="C66" s="129" t="s">
        <v>448</v>
      </c>
      <c r="D66" s="128">
        <v>0.36748999999999998</v>
      </c>
      <c r="E66" s="130" t="s">
        <v>449</v>
      </c>
      <c r="F66" s="132">
        <v>0</v>
      </c>
      <c r="G66" s="133">
        <v>0</v>
      </c>
    </row>
    <row r="67" spans="1:7" ht="16.5" x14ac:dyDescent="0.45">
      <c r="A67" s="128">
        <v>64</v>
      </c>
      <c r="B67" s="129" t="s">
        <v>450</v>
      </c>
      <c r="C67" s="129" t="s">
        <v>451</v>
      </c>
      <c r="D67" s="128">
        <v>0.36644900000000002</v>
      </c>
      <c r="E67" s="130" t="s">
        <v>452</v>
      </c>
      <c r="F67" s="132">
        <v>0.26</v>
      </c>
      <c r="G67" s="133">
        <v>-5.9999999999999995E-4</v>
      </c>
    </row>
    <row r="68" spans="1:7" ht="16.5" x14ac:dyDescent="0.45">
      <c r="A68" s="128">
        <v>65</v>
      </c>
      <c r="B68" s="129" t="s">
        <v>453</v>
      </c>
      <c r="C68" s="129" t="s">
        <v>454</v>
      </c>
      <c r="D68" s="128">
        <v>0.35755199999999998</v>
      </c>
      <c r="E68" s="130" t="s">
        <v>455</v>
      </c>
      <c r="F68" s="132">
        <v>0</v>
      </c>
      <c r="G68" s="133">
        <v>0</v>
      </c>
    </row>
    <row r="69" spans="1:7" ht="16.5" x14ac:dyDescent="0.45">
      <c r="A69" s="128">
        <v>66</v>
      </c>
      <c r="B69" s="129" t="s">
        <v>456</v>
      </c>
      <c r="C69" s="129" t="s">
        <v>457</v>
      </c>
      <c r="D69" s="128">
        <v>0.34320699999999998</v>
      </c>
      <c r="E69" s="130" t="s">
        <v>458</v>
      </c>
      <c r="F69" s="132">
        <v>0.06</v>
      </c>
      <c r="G69" s="133">
        <v>-5.0000000000000001E-4</v>
      </c>
    </row>
    <row r="70" spans="1:7" ht="16.5" x14ac:dyDescent="0.45">
      <c r="A70" s="128">
        <v>67</v>
      </c>
      <c r="B70" s="129" t="s">
        <v>459</v>
      </c>
      <c r="C70" s="129" t="s">
        <v>460</v>
      </c>
      <c r="D70" s="128">
        <v>0.33991900000000003</v>
      </c>
      <c r="E70" s="130" t="s">
        <v>461</v>
      </c>
      <c r="F70" s="132">
        <v>0.14000000000000001</v>
      </c>
      <c r="G70" s="133">
        <v>-2.8E-3</v>
      </c>
    </row>
    <row r="71" spans="1:7" ht="16.5" x14ac:dyDescent="0.45">
      <c r="A71" s="128">
        <v>68</v>
      </c>
      <c r="B71" s="129" t="s">
        <v>462</v>
      </c>
      <c r="C71" s="129" t="s">
        <v>463</v>
      </c>
      <c r="D71" s="128">
        <v>0.32169599999999998</v>
      </c>
      <c r="E71" s="130" t="s">
        <v>464</v>
      </c>
      <c r="F71" s="132">
        <v>0</v>
      </c>
      <c r="G71" s="133">
        <v>0</v>
      </c>
    </row>
    <row r="72" spans="1:7" ht="16.5" x14ac:dyDescent="0.45">
      <c r="A72" s="128">
        <v>69</v>
      </c>
      <c r="B72" s="129" t="s">
        <v>465</v>
      </c>
      <c r="C72" s="129" t="s">
        <v>466</v>
      </c>
      <c r="D72" s="128">
        <v>0.31865500000000002</v>
      </c>
      <c r="E72" s="130" t="s">
        <v>467</v>
      </c>
      <c r="F72" s="132">
        <v>0.03</v>
      </c>
      <c r="G72" s="133">
        <v>-2.0000000000000001E-4</v>
      </c>
    </row>
    <row r="73" spans="1:7" ht="16.5" x14ac:dyDescent="0.45">
      <c r="A73" s="128">
        <v>70</v>
      </c>
      <c r="B73" s="129" t="s">
        <v>468</v>
      </c>
      <c r="C73" s="129" t="s">
        <v>469</v>
      </c>
      <c r="D73" s="128">
        <v>0.31295200000000001</v>
      </c>
      <c r="E73" s="130" t="s">
        <v>470</v>
      </c>
      <c r="F73" s="132">
        <v>0.2</v>
      </c>
      <c r="G73" s="133">
        <v>-1.6000000000000001E-3</v>
      </c>
    </row>
    <row r="74" spans="1:7" ht="16.5" x14ac:dyDescent="0.45">
      <c r="A74" s="128">
        <v>71</v>
      </c>
      <c r="B74" s="129" t="s">
        <v>471</v>
      </c>
      <c r="C74" s="129" t="s">
        <v>472</v>
      </c>
      <c r="D74" s="128">
        <v>0.31181500000000001</v>
      </c>
      <c r="E74" s="130" t="s">
        <v>473</v>
      </c>
      <c r="F74" s="131">
        <v>-0.22</v>
      </c>
      <c r="G74" s="131" t="s">
        <v>474</v>
      </c>
    </row>
    <row r="75" spans="1:7" ht="16.5" x14ac:dyDescent="0.45">
      <c r="A75" s="128">
        <v>72</v>
      </c>
      <c r="B75" s="129" t="s">
        <v>475</v>
      </c>
      <c r="C75" s="129" t="s">
        <v>476</v>
      </c>
      <c r="D75" s="128">
        <v>0.30832799999999999</v>
      </c>
      <c r="E75" s="130" t="s">
        <v>477</v>
      </c>
      <c r="F75" s="132">
        <v>0</v>
      </c>
      <c r="G75" s="133">
        <v>0</v>
      </c>
    </row>
    <row r="76" spans="1:7" ht="16.5" x14ac:dyDescent="0.45">
      <c r="A76" s="128">
        <v>73</v>
      </c>
      <c r="B76" s="129" t="s">
        <v>478</v>
      </c>
      <c r="C76" s="129" t="s">
        <v>479</v>
      </c>
      <c r="D76" s="128">
        <v>0.305149</v>
      </c>
      <c r="E76" s="130" t="s">
        <v>480</v>
      </c>
      <c r="F76" s="132">
        <v>0.01</v>
      </c>
      <c r="G76" s="133">
        <v>-2.0000000000000001E-4</v>
      </c>
    </row>
    <row r="77" spans="1:7" ht="16.5" x14ac:dyDescent="0.45">
      <c r="A77" s="128">
        <v>74</v>
      </c>
      <c r="B77" s="129" t="s">
        <v>481</v>
      </c>
      <c r="C77" s="129" t="s">
        <v>482</v>
      </c>
      <c r="D77" s="128">
        <v>0.303311</v>
      </c>
      <c r="E77" s="130" t="s">
        <v>483</v>
      </c>
      <c r="F77" s="132">
        <v>0</v>
      </c>
      <c r="G77" s="133">
        <v>0</v>
      </c>
    </row>
    <row r="78" spans="1:7" ht="16.5" x14ac:dyDescent="0.45">
      <c r="A78" s="128">
        <v>75</v>
      </c>
      <c r="B78" s="129" t="s">
        <v>484</v>
      </c>
      <c r="C78" s="129" t="s">
        <v>485</v>
      </c>
      <c r="D78" s="128">
        <v>0.28932799999999997</v>
      </c>
      <c r="E78" s="130" t="s">
        <v>486</v>
      </c>
      <c r="F78" s="131">
        <v>-0.09</v>
      </c>
      <c r="G78" s="131" t="s">
        <v>487</v>
      </c>
    </row>
    <row r="79" spans="1:7" ht="16.5" x14ac:dyDescent="0.45">
      <c r="A79" s="128">
        <v>76</v>
      </c>
      <c r="B79" s="129" t="s">
        <v>488</v>
      </c>
      <c r="C79" s="129" t="s">
        <v>489</v>
      </c>
      <c r="D79" s="128">
        <v>0.28490399999999999</v>
      </c>
      <c r="E79" s="130" t="s">
        <v>490</v>
      </c>
      <c r="F79" s="132">
        <v>0</v>
      </c>
      <c r="G79" s="133">
        <v>0</v>
      </c>
    </row>
    <row r="80" spans="1:7" ht="16.5" x14ac:dyDescent="0.45">
      <c r="A80" s="128">
        <v>77</v>
      </c>
      <c r="B80" s="129" t="s">
        <v>491</v>
      </c>
      <c r="C80" s="129" t="s">
        <v>492</v>
      </c>
      <c r="D80" s="128">
        <v>0.28363500000000003</v>
      </c>
      <c r="E80" s="130" t="s">
        <v>493</v>
      </c>
      <c r="F80" s="131">
        <v>-0.38</v>
      </c>
      <c r="G80" s="131" t="s">
        <v>355</v>
      </c>
    </row>
    <row r="81" spans="1:7" ht="16.5" x14ac:dyDescent="0.45">
      <c r="A81" s="128">
        <v>78</v>
      </c>
      <c r="B81" s="129" t="s">
        <v>494</v>
      </c>
      <c r="C81" s="129" t="s">
        <v>495</v>
      </c>
      <c r="D81" s="128">
        <v>0.282773</v>
      </c>
      <c r="E81" s="130" t="s">
        <v>496</v>
      </c>
      <c r="F81" s="132">
        <v>0</v>
      </c>
      <c r="G81" s="133">
        <v>0</v>
      </c>
    </row>
    <row r="82" spans="1:7" ht="16.5" x14ac:dyDescent="0.45">
      <c r="A82" s="128">
        <v>79</v>
      </c>
      <c r="B82" s="129" t="s">
        <v>497</v>
      </c>
      <c r="C82" s="129" t="s">
        <v>498</v>
      </c>
      <c r="D82" s="128">
        <v>0.28164600000000001</v>
      </c>
      <c r="E82" s="130" t="s">
        <v>499</v>
      </c>
      <c r="F82" s="132">
        <v>0</v>
      </c>
      <c r="G82" s="133">
        <v>0</v>
      </c>
    </row>
    <row r="83" spans="1:7" ht="16.5" x14ac:dyDescent="0.45">
      <c r="A83" s="128">
        <v>80</v>
      </c>
      <c r="B83" s="129" t="s">
        <v>500</v>
      </c>
      <c r="C83" s="129" t="s">
        <v>501</v>
      </c>
      <c r="D83" s="128">
        <v>0.27728999999999998</v>
      </c>
      <c r="E83" s="130" t="s">
        <v>502</v>
      </c>
      <c r="F83" s="132">
        <v>0</v>
      </c>
      <c r="G83" s="133">
        <v>0</v>
      </c>
    </row>
    <row r="84" spans="1:7" ht="16.5" x14ac:dyDescent="0.45">
      <c r="A84" s="128">
        <v>81</v>
      </c>
      <c r="B84" s="129" t="s">
        <v>503</v>
      </c>
      <c r="C84" s="129" t="s">
        <v>504</v>
      </c>
      <c r="D84" s="128">
        <v>0.27675499999999997</v>
      </c>
      <c r="E84" s="130" t="s">
        <v>505</v>
      </c>
      <c r="F84" s="132">
        <v>0</v>
      </c>
      <c r="G84" s="133">
        <v>0</v>
      </c>
    </row>
    <row r="85" spans="1:7" ht="16.5" x14ac:dyDescent="0.45">
      <c r="A85" s="128">
        <v>82</v>
      </c>
      <c r="B85" s="129" t="s">
        <v>506</v>
      </c>
      <c r="C85" s="129" t="s">
        <v>507</v>
      </c>
      <c r="D85" s="128">
        <v>0.27319100000000002</v>
      </c>
      <c r="E85" s="130" t="s">
        <v>508</v>
      </c>
      <c r="F85" s="132">
        <v>0.14000000000000001</v>
      </c>
      <c r="G85" s="133">
        <v>-5.0000000000000001E-4</v>
      </c>
    </row>
    <row r="86" spans="1:7" ht="16.5" x14ac:dyDescent="0.45">
      <c r="A86" s="128">
        <v>83</v>
      </c>
      <c r="B86" s="129" t="s">
        <v>509</v>
      </c>
      <c r="C86" s="129" t="s">
        <v>510</v>
      </c>
      <c r="D86" s="128">
        <v>0.27288699999999999</v>
      </c>
      <c r="E86" s="130" t="s">
        <v>511</v>
      </c>
      <c r="F86" s="132">
        <v>0</v>
      </c>
      <c r="G86" s="133">
        <v>0</v>
      </c>
    </row>
    <row r="87" spans="1:7" ht="16.5" x14ac:dyDescent="0.45">
      <c r="A87" s="128">
        <v>84</v>
      </c>
      <c r="B87" s="129" t="s">
        <v>512</v>
      </c>
      <c r="C87" s="129" t="s">
        <v>513</v>
      </c>
      <c r="D87" s="128">
        <v>0.26809699999999997</v>
      </c>
      <c r="E87" s="130" t="s">
        <v>514</v>
      </c>
      <c r="F87" s="132">
        <v>0.5</v>
      </c>
      <c r="G87" s="133">
        <v>-2.3999999999999998E-3</v>
      </c>
    </row>
    <row r="88" spans="1:7" ht="16.5" x14ac:dyDescent="0.45">
      <c r="A88" s="128">
        <v>85</v>
      </c>
      <c r="B88" s="129" t="s">
        <v>515</v>
      </c>
      <c r="C88" s="129" t="s">
        <v>516</v>
      </c>
      <c r="D88" s="128">
        <v>0.266181</v>
      </c>
      <c r="E88" s="130" t="s">
        <v>517</v>
      </c>
      <c r="F88" s="132">
        <v>0.18</v>
      </c>
      <c r="G88" s="133">
        <v>-2.7000000000000001E-3</v>
      </c>
    </row>
    <row r="89" spans="1:7" ht="16.5" x14ac:dyDescent="0.45">
      <c r="A89" s="128">
        <v>86</v>
      </c>
      <c r="B89" s="129" t="s">
        <v>518</v>
      </c>
      <c r="C89" s="129" t="s">
        <v>519</v>
      </c>
      <c r="D89" s="128">
        <v>0.26294400000000001</v>
      </c>
      <c r="E89" s="130" t="s">
        <v>520</v>
      </c>
      <c r="F89" s="132">
        <v>0</v>
      </c>
      <c r="G89" s="133">
        <v>0</v>
      </c>
    </row>
    <row r="90" spans="1:7" ht="16.5" x14ac:dyDescent="0.45">
      <c r="A90" s="128">
        <v>87</v>
      </c>
      <c r="B90" s="129" t="s">
        <v>521</v>
      </c>
      <c r="C90" s="129" t="s">
        <v>522</v>
      </c>
      <c r="D90" s="128">
        <v>0.260432</v>
      </c>
      <c r="E90" s="130" t="s">
        <v>523</v>
      </c>
      <c r="F90" s="132">
        <v>0</v>
      </c>
      <c r="G90" s="133">
        <v>0</v>
      </c>
    </row>
    <row r="91" spans="1:7" ht="16.5" x14ac:dyDescent="0.45">
      <c r="A91" s="128">
        <v>88</v>
      </c>
      <c r="B91" s="129" t="s">
        <v>524</v>
      </c>
      <c r="C91" s="129" t="s">
        <v>525</v>
      </c>
      <c r="D91" s="128">
        <v>0.25591199999999997</v>
      </c>
      <c r="E91" s="130" t="s">
        <v>526</v>
      </c>
      <c r="F91" s="131">
        <v>-0.09</v>
      </c>
      <c r="G91" s="131" t="s">
        <v>419</v>
      </c>
    </row>
    <row r="92" spans="1:7" ht="16.5" x14ac:dyDescent="0.45">
      <c r="A92" s="128">
        <v>89</v>
      </c>
      <c r="B92" s="129" t="s">
        <v>527</v>
      </c>
      <c r="C92" s="129" t="s">
        <v>528</v>
      </c>
      <c r="D92" s="128">
        <v>0.25564500000000001</v>
      </c>
      <c r="E92" s="130" t="s">
        <v>529</v>
      </c>
      <c r="F92" s="132">
        <v>7.0000000000000007E-2</v>
      </c>
      <c r="G92" s="133">
        <v>-2.9999999999999997E-4</v>
      </c>
    </row>
    <row r="93" spans="1:7" ht="16.5" x14ac:dyDescent="0.45">
      <c r="A93" s="128">
        <v>90</v>
      </c>
      <c r="B93" s="129" t="s">
        <v>530</v>
      </c>
      <c r="C93" s="129" t="s">
        <v>531</v>
      </c>
      <c r="D93" s="128">
        <v>0.25200099999999998</v>
      </c>
      <c r="E93" s="130" t="s">
        <v>532</v>
      </c>
      <c r="F93" s="132">
        <v>0</v>
      </c>
      <c r="G93" s="133">
        <v>0</v>
      </c>
    </row>
    <row r="94" spans="1:7" ht="16.5" x14ac:dyDescent="0.45">
      <c r="A94" s="128">
        <v>91</v>
      </c>
      <c r="B94" s="129" t="s">
        <v>533</v>
      </c>
      <c r="C94" s="129" t="s">
        <v>534</v>
      </c>
      <c r="D94" s="128">
        <v>0.25113799999999997</v>
      </c>
      <c r="E94" s="130" t="s">
        <v>535</v>
      </c>
      <c r="F94" s="132">
        <v>0</v>
      </c>
      <c r="G94" s="133">
        <v>0</v>
      </c>
    </row>
    <row r="95" spans="1:7" ht="16.5" x14ac:dyDescent="0.45">
      <c r="A95" s="128">
        <v>92</v>
      </c>
      <c r="B95" s="129" t="s">
        <v>536</v>
      </c>
      <c r="C95" s="129" t="s">
        <v>537</v>
      </c>
      <c r="D95" s="128">
        <v>0.249999</v>
      </c>
      <c r="E95" s="130" t="s">
        <v>538</v>
      </c>
      <c r="F95" s="132">
        <v>0</v>
      </c>
      <c r="G95" s="133">
        <v>0</v>
      </c>
    </row>
    <row r="96" spans="1:7" ht="16.5" x14ac:dyDescent="0.45">
      <c r="A96" s="128">
        <v>93</v>
      </c>
      <c r="B96" s="129" t="s">
        <v>539</v>
      </c>
      <c r="C96" s="129" t="s">
        <v>540</v>
      </c>
      <c r="D96" s="128">
        <v>0.24451300000000001</v>
      </c>
      <c r="E96" s="130" t="s">
        <v>541</v>
      </c>
      <c r="F96" s="132">
        <v>0</v>
      </c>
      <c r="G96" s="133">
        <v>0</v>
      </c>
    </row>
    <row r="97" spans="1:7" ht="16.5" x14ac:dyDescent="0.45">
      <c r="A97" s="128">
        <v>94</v>
      </c>
      <c r="B97" s="129" t="s">
        <v>542</v>
      </c>
      <c r="C97" s="129" t="s">
        <v>543</v>
      </c>
      <c r="D97" s="128">
        <v>0.244087</v>
      </c>
      <c r="E97" s="130" t="s">
        <v>544</v>
      </c>
      <c r="F97" s="132">
        <v>0</v>
      </c>
      <c r="G97" s="133">
        <v>0</v>
      </c>
    </row>
    <row r="98" spans="1:7" ht="16.5" x14ac:dyDescent="0.45">
      <c r="A98" s="128">
        <v>95</v>
      </c>
      <c r="B98" s="129" t="s">
        <v>545</v>
      </c>
      <c r="C98" s="129" t="s">
        <v>546</v>
      </c>
      <c r="D98" s="128">
        <v>0.24337400000000001</v>
      </c>
      <c r="E98" s="130" t="s">
        <v>547</v>
      </c>
      <c r="F98" s="132">
        <v>0</v>
      </c>
      <c r="G98" s="133">
        <v>0</v>
      </c>
    </row>
    <row r="99" spans="1:7" ht="16.5" x14ac:dyDescent="0.45">
      <c r="A99" s="128">
        <v>96</v>
      </c>
      <c r="B99" s="129" t="s">
        <v>548</v>
      </c>
      <c r="C99" s="129" t="s">
        <v>549</v>
      </c>
      <c r="D99" s="128">
        <v>0.237845</v>
      </c>
      <c r="E99" s="130" t="s">
        <v>470</v>
      </c>
      <c r="F99" s="132">
        <v>0.04</v>
      </c>
      <c r="G99" s="133">
        <v>-2.9999999999999997E-4</v>
      </c>
    </row>
    <row r="100" spans="1:7" ht="16.5" x14ac:dyDescent="0.45">
      <c r="A100" s="128">
        <v>97</v>
      </c>
      <c r="B100" s="129" t="s">
        <v>550</v>
      </c>
      <c r="C100" s="129" t="s">
        <v>551</v>
      </c>
      <c r="D100" s="128">
        <v>0.237236</v>
      </c>
      <c r="E100" s="130" t="s">
        <v>552</v>
      </c>
      <c r="F100" s="131">
        <v>-0.05</v>
      </c>
      <c r="G100" s="131" t="s">
        <v>365</v>
      </c>
    </row>
    <row r="101" spans="1:7" ht="16.5" x14ac:dyDescent="0.45">
      <c r="A101" s="128">
        <v>98</v>
      </c>
      <c r="B101" s="129" t="s">
        <v>553</v>
      </c>
      <c r="C101" s="129" t="s">
        <v>554</v>
      </c>
      <c r="D101" s="128">
        <v>0.23622299999999999</v>
      </c>
      <c r="E101" s="130" t="s">
        <v>555</v>
      </c>
      <c r="F101" s="132">
        <v>0.69</v>
      </c>
      <c r="G101" s="133">
        <v>-5.1000000000000004E-3</v>
      </c>
    </row>
    <row r="102" spans="1:7" ht="16.5" x14ac:dyDescent="0.45">
      <c r="A102" s="128">
        <v>99</v>
      </c>
      <c r="B102" s="129" t="s">
        <v>556</v>
      </c>
      <c r="C102" s="129" t="s">
        <v>557</v>
      </c>
      <c r="D102" s="128">
        <v>0.234154</v>
      </c>
      <c r="E102" s="130" t="s">
        <v>558</v>
      </c>
      <c r="F102" s="131">
        <v>-0.21</v>
      </c>
      <c r="G102" s="131" t="s">
        <v>559</v>
      </c>
    </row>
    <row r="103" spans="1:7" ht="16.5" x14ac:dyDescent="0.45">
      <c r="A103" s="128">
        <v>100</v>
      </c>
      <c r="B103" s="129" t="s">
        <v>560</v>
      </c>
      <c r="C103" s="129" t="s">
        <v>561</v>
      </c>
      <c r="D103" s="128">
        <v>0.23334199999999999</v>
      </c>
      <c r="E103" s="130" t="s">
        <v>562</v>
      </c>
      <c r="F103" s="132">
        <v>0</v>
      </c>
      <c r="G103" s="133">
        <v>0</v>
      </c>
    </row>
    <row r="104" spans="1:7" ht="16.5" x14ac:dyDescent="0.45">
      <c r="A104" s="128">
        <v>101</v>
      </c>
      <c r="B104" s="129" t="s">
        <v>563</v>
      </c>
      <c r="C104" s="129" t="s">
        <v>564</v>
      </c>
      <c r="D104" s="128">
        <v>0.23055999999999999</v>
      </c>
      <c r="E104" s="130" t="s">
        <v>565</v>
      </c>
      <c r="F104" s="132">
        <v>1</v>
      </c>
      <c r="G104" s="133">
        <v>-4.4000000000000003E-3</v>
      </c>
    </row>
    <row r="105" spans="1:7" ht="16.5" x14ac:dyDescent="0.45">
      <c r="A105" s="128">
        <v>102</v>
      </c>
      <c r="B105" s="129" t="s">
        <v>566</v>
      </c>
      <c r="C105" s="129" t="s">
        <v>567</v>
      </c>
      <c r="D105" s="128">
        <v>0.227244</v>
      </c>
      <c r="E105" s="130" t="s">
        <v>568</v>
      </c>
      <c r="F105" s="132">
        <v>7.0000000000000007E-2</v>
      </c>
      <c r="G105" s="133">
        <v>-1.2999999999999999E-3</v>
      </c>
    </row>
    <row r="106" spans="1:7" ht="16.5" x14ac:dyDescent="0.45">
      <c r="A106" s="128">
        <v>103</v>
      </c>
      <c r="B106" s="129" t="s">
        <v>569</v>
      </c>
      <c r="C106" s="129" t="s">
        <v>570</v>
      </c>
      <c r="D106" s="128">
        <v>0.22245999999999999</v>
      </c>
      <c r="E106" s="130" t="s">
        <v>571</v>
      </c>
      <c r="F106" s="132">
        <v>0</v>
      </c>
      <c r="G106" s="133">
        <v>0</v>
      </c>
    </row>
    <row r="107" spans="1:7" ht="16.5" x14ac:dyDescent="0.45">
      <c r="A107" s="128">
        <v>104</v>
      </c>
      <c r="B107" s="129" t="s">
        <v>572</v>
      </c>
      <c r="C107" s="129" t="s">
        <v>573</v>
      </c>
      <c r="D107" s="128">
        <v>0.217169</v>
      </c>
      <c r="E107" s="130" t="s">
        <v>574</v>
      </c>
      <c r="F107" s="132">
        <v>0</v>
      </c>
      <c r="G107" s="133">
        <v>0</v>
      </c>
    </row>
    <row r="108" spans="1:7" ht="16.5" x14ac:dyDescent="0.45">
      <c r="A108" s="128">
        <v>105</v>
      </c>
      <c r="B108" s="129" t="s">
        <v>575</v>
      </c>
      <c r="C108" s="129" t="s">
        <v>576</v>
      </c>
      <c r="D108" s="128">
        <v>0.21587100000000001</v>
      </c>
      <c r="E108" s="130" t="s">
        <v>577</v>
      </c>
      <c r="F108" s="131">
        <v>-0.22</v>
      </c>
      <c r="G108" s="131" t="s">
        <v>578</v>
      </c>
    </row>
    <row r="109" spans="1:7" ht="16.5" x14ac:dyDescent="0.45">
      <c r="A109" s="128">
        <v>106</v>
      </c>
      <c r="B109" s="129" t="s">
        <v>579</v>
      </c>
      <c r="C109" s="129" t="s">
        <v>580</v>
      </c>
      <c r="D109" s="128">
        <v>0.21257499999999999</v>
      </c>
      <c r="E109" s="130" t="s">
        <v>581</v>
      </c>
      <c r="F109" s="131">
        <v>-0.2</v>
      </c>
      <c r="G109" s="131" t="s">
        <v>582</v>
      </c>
    </row>
    <row r="110" spans="1:7" ht="16.5" x14ac:dyDescent="0.45">
      <c r="A110" s="128">
        <v>107</v>
      </c>
      <c r="B110" s="129" t="s">
        <v>583</v>
      </c>
      <c r="C110" s="129" t="s">
        <v>584</v>
      </c>
      <c r="D110" s="128">
        <v>0.210926</v>
      </c>
      <c r="E110" s="130" t="s">
        <v>585</v>
      </c>
      <c r="F110" s="132">
        <v>0</v>
      </c>
      <c r="G110" s="133">
        <v>0</v>
      </c>
    </row>
    <row r="111" spans="1:7" ht="16.5" x14ac:dyDescent="0.45">
      <c r="A111" s="128">
        <v>108</v>
      </c>
      <c r="B111" s="129" t="s">
        <v>586</v>
      </c>
      <c r="C111" s="129" t="s">
        <v>587</v>
      </c>
      <c r="D111" s="128">
        <v>0.20982799999999999</v>
      </c>
      <c r="E111" s="130" t="s">
        <v>588</v>
      </c>
      <c r="F111" s="132">
        <v>0</v>
      </c>
      <c r="G111" s="133">
        <v>0</v>
      </c>
    </row>
    <row r="112" spans="1:7" ht="16.5" x14ac:dyDescent="0.45">
      <c r="A112" s="128">
        <v>109</v>
      </c>
      <c r="B112" s="129" t="s">
        <v>589</v>
      </c>
      <c r="C112" s="129" t="s">
        <v>590</v>
      </c>
      <c r="D112" s="128">
        <v>0.209152</v>
      </c>
      <c r="E112" s="130" t="s">
        <v>591</v>
      </c>
      <c r="F112" s="132">
        <v>0.02</v>
      </c>
      <c r="G112" s="133">
        <v>-1E-4</v>
      </c>
    </row>
    <row r="113" spans="1:7" ht="16.5" x14ac:dyDescent="0.45">
      <c r="A113" s="128">
        <v>110</v>
      </c>
      <c r="B113" s="129" t="s">
        <v>592</v>
      </c>
      <c r="C113" s="129" t="s">
        <v>593</v>
      </c>
      <c r="D113" s="128">
        <v>0.20702200000000001</v>
      </c>
      <c r="E113" s="130" t="s">
        <v>594</v>
      </c>
      <c r="F113" s="132">
        <v>0.97</v>
      </c>
      <c r="G113" s="133">
        <v>-2.5999999999999999E-3</v>
      </c>
    </row>
    <row r="114" spans="1:7" ht="16.5" x14ac:dyDescent="0.45">
      <c r="A114" s="128">
        <v>111</v>
      </c>
      <c r="B114" s="129" t="s">
        <v>595</v>
      </c>
      <c r="C114" s="129" t="s">
        <v>596</v>
      </c>
      <c r="D114" s="128">
        <v>0.20696100000000001</v>
      </c>
      <c r="E114" s="130" t="s">
        <v>597</v>
      </c>
      <c r="F114" s="132">
        <v>0</v>
      </c>
      <c r="G114" s="133">
        <v>0</v>
      </c>
    </row>
    <row r="115" spans="1:7" ht="16.5" x14ac:dyDescent="0.45">
      <c r="A115" s="128">
        <v>112</v>
      </c>
      <c r="B115" s="129" t="s">
        <v>598</v>
      </c>
      <c r="C115" s="129" t="s">
        <v>599</v>
      </c>
      <c r="D115" s="128">
        <v>0.206127</v>
      </c>
      <c r="E115" s="130" t="s">
        <v>600</v>
      </c>
      <c r="F115" s="132">
        <v>0</v>
      </c>
      <c r="G115" s="133">
        <v>0</v>
      </c>
    </row>
    <row r="116" spans="1:7" ht="16.5" x14ac:dyDescent="0.45">
      <c r="A116" s="128">
        <v>113</v>
      </c>
      <c r="B116" s="129" t="s">
        <v>601</v>
      </c>
      <c r="C116" s="129" t="s">
        <v>602</v>
      </c>
      <c r="D116" s="128">
        <v>0.20609</v>
      </c>
      <c r="E116" s="130" t="s">
        <v>603</v>
      </c>
      <c r="F116" s="132">
        <v>0.19</v>
      </c>
      <c r="G116" s="133">
        <v>-4.7000000000000002E-3</v>
      </c>
    </row>
    <row r="117" spans="1:7" ht="16.5" x14ac:dyDescent="0.45">
      <c r="A117" s="128">
        <v>114</v>
      </c>
      <c r="B117" s="129" t="s">
        <v>604</v>
      </c>
      <c r="C117" s="129" t="s">
        <v>605</v>
      </c>
      <c r="D117" s="128">
        <v>0.205955</v>
      </c>
      <c r="E117" s="130" t="s">
        <v>606</v>
      </c>
      <c r="F117" s="132">
        <v>0</v>
      </c>
      <c r="G117" s="133">
        <v>0</v>
      </c>
    </row>
    <row r="118" spans="1:7" ht="16.5" x14ac:dyDescent="0.45">
      <c r="A118" s="128">
        <v>115</v>
      </c>
      <c r="B118" s="129" t="s">
        <v>607</v>
      </c>
      <c r="C118" s="129" t="s">
        <v>608</v>
      </c>
      <c r="D118" s="128">
        <v>0.204347</v>
      </c>
      <c r="E118" s="130" t="s">
        <v>609</v>
      </c>
      <c r="F118" s="131">
        <v>-0.13</v>
      </c>
      <c r="G118" s="131" t="s">
        <v>610</v>
      </c>
    </row>
    <row r="119" spans="1:7" ht="16.5" x14ac:dyDescent="0.45">
      <c r="A119" s="128">
        <v>116</v>
      </c>
      <c r="B119" s="129" t="s">
        <v>611</v>
      </c>
      <c r="C119" s="129" t="s">
        <v>612</v>
      </c>
      <c r="D119" s="128">
        <v>0.203516</v>
      </c>
      <c r="E119" s="130" t="s">
        <v>613</v>
      </c>
      <c r="F119" s="131">
        <v>-3.1</v>
      </c>
      <c r="G119" s="131" t="s">
        <v>614</v>
      </c>
    </row>
    <row r="120" spans="1:7" ht="16.5" x14ac:dyDescent="0.45">
      <c r="A120" s="128">
        <v>117</v>
      </c>
      <c r="B120" s="129" t="s">
        <v>615</v>
      </c>
      <c r="C120" s="129" t="s">
        <v>34</v>
      </c>
      <c r="D120" s="128">
        <v>0.20263700000000001</v>
      </c>
      <c r="E120" s="130" t="s">
        <v>616</v>
      </c>
      <c r="F120" s="132">
        <v>0.1</v>
      </c>
      <c r="G120" s="133">
        <v>-2.0999999999999999E-3</v>
      </c>
    </row>
    <row r="121" spans="1:7" ht="16.5" x14ac:dyDescent="0.45">
      <c r="A121" s="128">
        <v>118</v>
      </c>
      <c r="B121" s="129" t="s">
        <v>617</v>
      </c>
      <c r="C121" s="129" t="s">
        <v>618</v>
      </c>
      <c r="D121" s="128">
        <v>0.19780500000000001</v>
      </c>
      <c r="E121" s="130" t="s">
        <v>619</v>
      </c>
      <c r="F121" s="132">
        <v>0</v>
      </c>
      <c r="G121" s="133">
        <v>0</v>
      </c>
    </row>
    <row r="122" spans="1:7" ht="16.5" x14ac:dyDescent="0.45">
      <c r="A122" s="128">
        <v>119</v>
      </c>
      <c r="B122" s="129" t="s">
        <v>620</v>
      </c>
      <c r="C122" s="129" t="s">
        <v>621</v>
      </c>
      <c r="D122" s="128">
        <v>0.196799</v>
      </c>
      <c r="E122" s="130" t="s">
        <v>622</v>
      </c>
      <c r="F122" s="131">
        <v>-0.15</v>
      </c>
      <c r="G122" s="131" t="s">
        <v>623</v>
      </c>
    </row>
    <row r="123" spans="1:7" ht="16.5" x14ac:dyDescent="0.45">
      <c r="A123" s="128">
        <v>120</v>
      </c>
      <c r="B123" s="129" t="s">
        <v>624</v>
      </c>
      <c r="C123" s="129" t="s">
        <v>625</v>
      </c>
      <c r="D123" s="128">
        <v>0.192021</v>
      </c>
      <c r="E123" s="130" t="s">
        <v>626</v>
      </c>
      <c r="F123" s="132">
        <v>0</v>
      </c>
      <c r="G123" s="133">
        <v>0</v>
      </c>
    </row>
    <row r="124" spans="1:7" ht="16.5" x14ac:dyDescent="0.45">
      <c r="A124" s="128">
        <v>121</v>
      </c>
      <c r="B124" s="129" t="s">
        <v>627</v>
      </c>
      <c r="C124" s="129" t="s">
        <v>628</v>
      </c>
      <c r="D124" s="128">
        <v>0.19017899999999999</v>
      </c>
      <c r="E124" s="130" t="s">
        <v>629</v>
      </c>
      <c r="F124" s="132">
        <v>0</v>
      </c>
      <c r="G124" s="133">
        <v>0</v>
      </c>
    </row>
    <row r="125" spans="1:7" ht="16.5" x14ac:dyDescent="0.45">
      <c r="A125" s="128">
        <v>122</v>
      </c>
      <c r="B125" s="129" t="s">
        <v>630</v>
      </c>
      <c r="C125" s="129" t="s">
        <v>631</v>
      </c>
      <c r="D125" s="128">
        <v>0.18884999999999999</v>
      </c>
      <c r="E125" s="130" t="s">
        <v>632</v>
      </c>
      <c r="F125" s="132">
        <v>0</v>
      </c>
      <c r="G125" s="133">
        <v>0</v>
      </c>
    </row>
    <row r="126" spans="1:7" ht="16.5" x14ac:dyDescent="0.45">
      <c r="A126" s="128">
        <v>123</v>
      </c>
      <c r="B126" s="129" t="s">
        <v>633</v>
      </c>
      <c r="C126" s="129" t="s">
        <v>634</v>
      </c>
      <c r="D126" s="128">
        <v>0.18607699999999999</v>
      </c>
      <c r="E126" s="130" t="s">
        <v>635</v>
      </c>
      <c r="F126" s="132">
        <v>0.21</v>
      </c>
      <c r="G126" s="133">
        <v>-1.9E-3</v>
      </c>
    </row>
    <row r="127" spans="1:7" ht="16.5" x14ac:dyDescent="0.45">
      <c r="A127" s="128">
        <v>124</v>
      </c>
      <c r="B127" s="129" t="s">
        <v>636</v>
      </c>
      <c r="C127" s="129" t="s">
        <v>637</v>
      </c>
      <c r="D127" s="128">
        <v>0.18304300000000001</v>
      </c>
      <c r="E127" s="130" t="s">
        <v>638</v>
      </c>
      <c r="F127" s="132">
        <v>0</v>
      </c>
      <c r="G127" s="133">
        <v>0</v>
      </c>
    </row>
    <row r="128" spans="1:7" ht="16.5" x14ac:dyDescent="0.45">
      <c r="A128" s="128">
        <v>125</v>
      </c>
      <c r="B128" s="129" t="s">
        <v>639</v>
      </c>
      <c r="C128" s="129" t="s">
        <v>640</v>
      </c>
      <c r="D128" s="128">
        <v>0.18209600000000001</v>
      </c>
      <c r="E128" s="130" t="s">
        <v>641</v>
      </c>
      <c r="F128" s="132">
        <v>0</v>
      </c>
      <c r="G128" s="133">
        <v>0</v>
      </c>
    </row>
    <row r="129" spans="1:7" ht="16.5" x14ac:dyDescent="0.45">
      <c r="A129" s="128">
        <v>126</v>
      </c>
      <c r="B129" s="129" t="s">
        <v>642</v>
      </c>
      <c r="C129" s="129" t="s">
        <v>643</v>
      </c>
      <c r="D129" s="128">
        <v>0.18140100000000001</v>
      </c>
      <c r="E129" s="130" t="s">
        <v>644</v>
      </c>
      <c r="F129" s="132">
        <v>0.25</v>
      </c>
      <c r="G129" s="133">
        <v>-2.8999999999999998E-3</v>
      </c>
    </row>
    <row r="130" spans="1:7" ht="16.5" x14ac:dyDescent="0.45">
      <c r="A130" s="128">
        <v>127</v>
      </c>
      <c r="B130" s="129" t="s">
        <v>645</v>
      </c>
      <c r="C130" s="129" t="s">
        <v>646</v>
      </c>
      <c r="D130" s="128">
        <v>0.179809</v>
      </c>
      <c r="E130" s="130" t="s">
        <v>647</v>
      </c>
      <c r="F130" s="132">
        <v>0</v>
      </c>
      <c r="G130" s="133">
        <v>0</v>
      </c>
    </row>
    <row r="131" spans="1:7" ht="16.5" x14ac:dyDescent="0.45">
      <c r="A131" s="128">
        <v>128</v>
      </c>
      <c r="B131" s="129" t="s">
        <v>648</v>
      </c>
      <c r="C131" s="129" t="s">
        <v>649</v>
      </c>
      <c r="D131" s="128">
        <v>0.17860300000000001</v>
      </c>
      <c r="E131" s="130" t="s">
        <v>650</v>
      </c>
      <c r="F131" s="132">
        <v>0</v>
      </c>
      <c r="G131" s="133">
        <v>0</v>
      </c>
    </row>
    <row r="132" spans="1:7" ht="16.5" x14ac:dyDescent="0.45">
      <c r="A132" s="128">
        <v>129</v>
      </c>
      <c r="B132" s="129" t="s">
        <v>651</v>
      </c>
      <c r="C132" s="129" t="s">
        <v>652</v>
      </c>
      <c r="D132" s="128">
        <v>0.17830499999999999</v>
      </c>
      <c r="E132" s="130" t="s">
        <v>653</v>
      </c>
      <c r="F132" s="132">
        <v>0.63</v>
      </c>
      <c r="G132" s="133">
        <v>-1.6999999999999999E-3</v>
      </c>
    </row>
    <row r="133" spans="1:7" ht="16.5" x14ac:dyDescent="0.45">
      <c r="A133" s="128">
        <v>130</v>
      </c>
      <c r="B133" s="129" t="s">
        <v>654</v>
      </c>
      <c r="C133" s="129" t="s">
        <v>655</v>
      </c>
      <c r="D133" s="128">
        <v>0.178096</v>
      </c>
      <c r="E133" s="130" t="s">
        <v>656</v>
      </c>
      <c r="F133" s="132">
        <v>0</v>
      </c>
      <c r="G133" s="133">
        <v>0</v>
      </c>
    </row>
    <row r="134" spans="1:7" ht="16.5" x14ac:dyDescent="0.45">
      <c r="A134" s="128">
        <v>131</v>
      </c>
      <c r="B134" s="129" t="s">
        <v>657</v>
      </c>
      <c r="C134" s="129" t="s">
        <v>658</v>
      </c>
      <c r="D134" s="128">
        <v>0.17621200000000001</v>
      </c>
      <c r="E134" s="130" t="s">
        <v>659</v>
      </c>
      <c r="F134" s="132">
        <v>0</v>
      </c>
      <c r="G134" s="133">
        <v>0</v>
      </c>
    </row>
    <row r="135" spans="1:7" ht="16.5" x14ac:dyDescent="0.45">
      <c r="A135" s="128">
        <v>132</v>
      </c>
      <c r="B135" s="129" t="s">
        <v>660</v>
      </c>
      <c r="C135" s="129" t="s">
        <v>661</v>
      </c>
      <c r="D135" s="128">
        <v>0.175622</v>
      </c>
      <c r="E135" s="130" t="s">
        <v>662</v>
      </c>
      <c r="F135" s="132">
        <v>0</v>
      </c>
      <c r="G135" s="133">
        <v>0</v>
      </c>
    </row>
    <row r="136" spans="1:7" ht="16.5" x14ac:dyDescent="0.45">
      <c r="A136" s="128">
        <v>133</v>
      </c>
      <c r="B136" s="129" t="s">
        <v>663</v>
      </c>
      <c r="C136" s="129" t="s">
        <v>664</v>
      </c>
      <c r="D136" s="128">
        <v>0.174766</v>
      </c>
      <c r="E136" s="130" t="s">
        <v>665</v>
      </c>
      <c r="F136" s="132">
        <v>0</v>
      </c>
      <c r="G136" s="133">
        <v>0</v>
      </c>
    </row>
    <row r="137" spans="1:7" ht="16.5" x14ac:dyDescent="0.45">
      <c r="A137" s="128">
        <v>134</v>
      </c>
      <c r="B137" s="129" t="s">
        <v>666</v>
      </c>
      <c r="C137" s="129" t="s">
        <v>667</v>
      </c>
      <c r="D137" s="128">
        <v>0.17376900000000001</v>
      </c>
      <c r="E137" s="130" t="s">
        <v>668</v>
      </c>
      <c r="F137" s="132">
        <v>0.01</v>
      </c>
      <c r="G137" s="133">
        <v>-2.9999999999999997E-4</v>
      </c>
    </row>
    <row r="138" spans="1:7" ht="16.5" x14ac:dyDescent="0.45">
      <c r="A138" s="128">
        <v>135</v>
      </c>
      <c r="B138" s="129" t="s">
        <v>669</v>
      </c>
      <c r="C138" s="129" t="s">
        <v>670</v>
      </c>
      <c r="D138" s="128">
        <v>0.17361799999999999</v>
      </c>
      <c r="E138" s="130" t="s">
        <v>671</v>
      </c>
      <c r="F138" s="132">
        <v>0</v>
      </c>
      <c r="G138" s="133">
        <v>0</v>
      </c>
    </row>
    <row r="139" spans="1:7" ht="16.5" x14ac:dyDescent="0.45">
      <c r="A139" s="128">
        <v>136</v>
      </c>
      <c r="B139" s="129" t="s">
        <v>672</v>
      </c>
      <c r="C139" s="129" t="s">
        <v>673</v>
      </c>
      <c r="D139" s="128">
        <v>0.17258399999999999</v>
      </c>
      <c r="E139" s="130" t="s">
        <v>674</v>
      </c>
      <c r="F139" s="131">
        <v>-0.28999999999999998</v>
      </c>
      <c r="G139" s="131" t="s">
        <v>675</v>
      </c>
    </row>
    <row r="140" spans="1:7" ht="16.5" x14ac:dyDescent="0.45">
      <c r="A140" s="128">
        <v>137</v>
      </c>
      <c r="B140" s="129" t="s">
        <v>676</v>
      </c>
      <c r="C140" s="129" t="s">
        <v>677</v>
      </c>
      <c r="D140" s="128">
        <v>0.17107700000000001</v>
      </c>
      <c r="E140" s="130" t="s">
        <v>678</v>
      </c>
      <c r="F140" s="132">
        <v>0</v>
      </c>
      <c r="G140" s="133">
        <v>0</v>
      </c>
    </row>
    <row r="141" spans="1:7" ht="16.5" x14ac:dyDescent="0.45">
      <c r="A141" s="128">
        <v>138</v>
      </c>
      <c r="B141" s="129" t="s">
        <v>679</v>
      </c>
      <c r="C141" s="129" t="s">
        <v>680</v>
      </c>
      <c r="D141" s="128">
        <v>0.17011999999999999</v>
      </c>
      <c r="E141" s="130" t="s">
        <v>681</v>
      </c>
      <c r="F141" s="132">
        <v>0</v>
      </c>
      <c r="G141" s="133">
        <v>0</v>
      </c>
    </row>
    <row r="142" spans="1:7" ht="16.5" x14ac:dyDescent="0.45">
      <c r="A142" s="128">
        <v>139</v>
      </c>
      <c r="B142" s="129" t="s">
        <v>682</v>
      </c>
      <c r="C142" s="129" t="s">
        <v>683</v>
      </c>
      <c r="D142" s="128">
        <v>0.167854</v>
      </c>
      <c r="E142" s="130" t="s">
        <v>379</v>
      </c>
      <c r="F142" s="132">
        <v>0</v>
      </c>
      <c r="G142" s="133">
        <v>0</v>
      </c>
    </row>
    <row r="143" spans="1:7" ht="16.5" x14ac:dyDescent="0.45">
      <c r="A143" s="128">
        <v>140</v>
      </c>
      <c r="B143" s="129" t="s">
        <v>684</v>
      </c>
      <c r="C143" s="129" t="s">
        <v>685</v>
      </c>
      <c r="D143" s="128">
        <v>0.16613</v>
      </c>
      <c r="E143" s="130" t="s">
        <v>686</v>
      </c>
      <c r="F143" s="132">
        <v>0.03</v>
      </c>
      <c r="G143" s="133">
        <v>-5.0000000000000001E-4</v>
      </c>
    </row>
    <row r="144" spans="1:7" ht="16.5" x14ac:dyDescent="0.45">
      <c r="A144" s="128">
        <v>141</v>
      </c>
      <c r="B144" s="129" t="s">
        <v>687</v>
      </c>
      <c r="C144" s="129" t="s">
        <v>688</v>
      </c>
      <c r="D144" s="128">
        <v>0.16608899999999999</v>
      </c>
      <c r="E144" s="130" t="s">
        <v>689</v>
      </c>
      <c r="F144" s="132">
        <v>0</v>
      </c>
      <c r="G144" s="133">
        <v>0</v>
      </c>
    </row>
    <row r="145" spans="1:7" ht="16.5" x14ac:dyDescent="0.45">
      <c r="A145" s="128">
        <v>142</v>
      </c>
      <c r="B145" s="129" t="s">
        <v>690</v>
      </c>
      <c r="C145" s="129" t="s">
        <v>691</v>
      </c>
      <c r="D145" s="128">
        <v>0.164969</v>
      </c>
      <c r="E145" s="130" t="s">
        <v>692</v>
      </c>
      <c r="F145" s="132">
        <v>0</v>
      </c>
      <c r="G145" s="133">
        <v>0</v>
      </c>
    </row>
    <row r="146" spans="1:7" ht="16.5" x14ac:dyDescent="0.45">
      <c r="A146" s="128">
        <v>143</v>
      </c>
      <c r="B146" s="129" t="s">
        <v>693</v>
      </c>
      <c r="C146" s="129" t="s">
        <v>694</v>
      </c>
      <c r="D146" s="128">
        <v>0.164856</v>
      </c>
      <c r="E146" s="130" t="s">
        <v>695</v>
      </c>
      <c r="F146" s="132">
        <v>0</v>
      </c>
      <c r="G146" s="133">
        <v>0</v>
      </c>
    </row>
    <row r="147" spans="1:7" ht="16.5" x14ac:dyDescent="0.45">
      <c r="A147" s="128">
        <v>144</v>
      </c>
      <c r="B147" s="129" t="s">
        <v>696</v>
      </c>
      <c r="C147" s="129" t="s">
        <v>697</v>
      </c>
      <c r="D147" s="128">
        <v>0.16462599999999999</v>
      </c>
      <c r="E147" s="130" t="s">
        <v>698</v>
      </c>
      <c r="F147" s="132">
        <v>0</v>
      </c>
      <c r="G147" s="133">
        <v>0</v>
      </c>
    </row>
    <row r="148" spans="1:7" ht="16.5" x14ac:dyDescent="0.45">
      <c r="A148" s="128">
        <v>145</v>
      </c>
      <c r="B148" s="129" t="s">
        <v>699</v>
      </c>
      <c r="C148" s="129" t="s">
        <v>700</v>
      </c>
      <c r="D148" s="128">
        <v>0.16414899999999999</v>
      </c>
      <c r="E148" s="130" t="s">
        <v>701</v>
      </c>
      <c r="F148" s="132">
        <v>0.35</v>
      </c>
      <c r="G148" s="133">
        <v>-5.8999999999999999E-3</v>
      </c>
    </row>
    <row r="149" spans="1:7" ht="16.5" x14ac:dyDescent="0.45">
      <c r="A149" s="128">
        <v>146</v>
      </c>
      <c r="B149" s="129" t="s">
        <v>702</v>
      </c>
      <c r="C149" s="129" t="s">
        <v>703</v>
      </c>
      <c r="D149" s="128">
        <v>0.163103</v>
      </c>
      <c r="E149" s="130" t="s">
        <v>704</v>
      </c>
      <c r="F149" s="132">
        <v>0</v>
      </c>
      <c r="G149" s="133">
        <v>0</v>
      </c>
    </row>
    <row r="150" spans="1:7" ht="16.5" x14ac:dyDescent="0.45">
      <c r="A150" s="128">
        <v>147</v>
      </c>
      <c r="B150" s="129" t="s">
        <v>705</v>
      </c>
      <c r="C150" s="129" t="s">
        <v>706</v>
      </c>
      <c r="D150" s="128">
        <v>0.162193</v>
      </c>
      <c r="E150" s="130" t="s">
        <v>707</v>
      </c>
      <c r="F150" s="132">
        <v>0</v>
      </c>
      <c r="G150" s="133">
        <v>0</v>
      </c>
    </row>
    <row r="151" spans="1:7" ht="16.5" x14ac:dyDescent="0.45">
      <c r="A151" s="128">
        <v>148</v>
      </c>
      <c r="B151" s="129" t="s">
        <v>708</v>
      </c>
      <c r="C151" s="129" t="s">
        <v>709</v>
      </c>
      <c r="D151" s="128">
        <v>0.16105</v>
      </c>
      <c r="E151" s="130" t="s">
        <v>710</v>
      </c>
      <c r="F151" s="131">
        <v>-0.01</v>
      </c>
      <c r="G151" s="131" t="s">
        <v>257</v>
      </c>
    </row>
    <row r="152" spans="1:7" ht="16.5" x14ac:dyDescent="0.45">
      <c r="A152" s="128">
        <v>149</v>
      </c>
      <c r="B152" s="129" t="s">
        <v>711</v>
      </c>
      <c r="C152" s="129" t="s">
        <v>712</v>
      </c>
      <c r="D152" s="128">
        <v>0.16067999999999999</v>
      </c>
      <c r="E152" s="130" t="s">
        <v>713</v>
      </c>
      <c r="F152" s="132">
        <v>0</v>
      </c>
      <c r="G152" s="133">
        <v>0</v>
      </c>
    </row>
    <row r="153" spans="1:7" ht="16.5" x14ac:dyDescent="0.45">
      <c r="A153" s="128">
        <v>150</v>
      </c>
      <c r="B153" s="129" t="s">
        <v>714</v>
      </c>
      <c r="C153" s="129" t="s">
        <v>715</v>
      </c>
      <c r="D153" s="128">
        <v>0.1593</v>
      </c>
      <c r="E153" s="130" t="s">
        <v>716</v>
      </c>
      <c r="F153" s="132">
        <v>0</v>
      </c>
      <c r="G153" s="133">
        <v>0</v>
      </c>
    </row>
    <row r="154" spans="1:7" ht="16.5" x14ac:dyDescent="0.45">
      <c r="A154" s="128">
        <v>151</v>
      </c>
      <c r="B154" s="129" t="s">
        <v>717</v>
      </c>
      <c r="C154" s="129" t="s">
        <v>718</v>
      </c>
      <c r="D154" s="128">
        <v>0.158363</v>
      </c>
      <c r="E154" s="130" t="s">
        <v>719</v>
      </c>
      <c r="F154" s="132">
        <v>0</v>
      </c>
      <c r="G154" s="133">
        <v>0</v>
      </c>
    </row>
    <row r="155" spans="1:7" ht="16.5" x14ac:dyDescent="0.45">
      <c r="A155" s="128">
        <v>152</v>
      </c>
      <c r="B155" s="129" t="s">
        <v>720</v>
      </c>
      <c r="C155" s="129" t="s">
        <v>721</v>
      </c>
      <c r="D155" s="128">
        <v>0.15754199999999999</v>
      </c>
      <c r="E155" s="130" t="s">
        <v>722</v>
      </c>
      <c r="F155" s="131">
        <v>-0.11</v>
      </c>
      <c r="G155" s="131" t="s">
        <v>723</v>
      </c>
    </row>
    <row r="156" spans="1:7" ht="16.5" x14ac:dyDescent="0.45">
      <c r="A156" s="128">
        <v>153</v>
      </c>
      <c r="B156" s="129" t="s">
        <v>724</v>
      </c>
      <c r="C156" s="129" t="s">
        <v>725</v>
      </c>
      <c r="D156" s="128">
        <v>0.155802</v>
      </c>
      <c r="E156" s="130" t="s">
        <v>726</v>
      </c>
      <c r="F156" s="132">
        <v>0</v>
      </c>
      <c r="G156" s="133">
        <v>0</v>
      </c>
    </row>
    <row r="157" spans="1:7" ht="16.5" x14ac:dyDescent="0.45">
      <c r="A157" s="128">
        <v>154</v>
      </c>
      <c r="B157" s="129" t="s">
        <v>727</v>
      </c>
      <c r="C157" s="129" t="s">
        <v>728</v>
      </c>
      <c r="D157" s="128">
        <v>0.154471</v>
      </c>
      <c r="E157" s="130" t="s">
        <v>729</v>
      </c>
      <c r="F157" s="132">
        <v>0.32</v>
      </c>
      <c r="G157" s="133">
        <v>-1.8E-3</v>
      </c>
    </row>
    <row r="158" spans="1:7" ht="16.5" x14ac:dyDescent="0.45">
      <c r="A158" s="128">
        <v>155</v>
      </c>
      <c r="B158" s="129" t="s">
        <v>730</v>
      </c>
      <c r="C158" s="129" t="s">
        <v>731</v>
      </c>
      <c r="D158" s="128">
        <v>0.15310599999999999</v>
      </c>
      <c r="E158" s="130" t="s">
        <v>732</v>
      </c>
      <c r="F158" s="132">
        <v>0</v>
      </c>
      <c r="G158" s="133">
        <v>0</v>
      </c>
    </row>
    <row r="159" spans="1:7" ht="16.5" x14ac:dyDescent="0.45">
      <c r="A159" s="128">
        <v>156</v>
      </c>
      <c r="B159" s="129" t="s">
        <v>733</v>
      </c>
      <c r="C159" s="129" t="s">
        <v>734</v>
      </c>
      <c r="D159" s="128">
        <v>0.152529</v>
      </c>
      <c r="E159" s="130" t="s">
        <v>735</v>
      </c>
      <c r="F159" s="132">
        <v>0</v>
      </c>
      <c r="G159" s="133">
        <v>0</v>
      </c>
    </row>
    <row r="160" spans="1:7" ht="16.5" x14ac:dyDescent="0.45">
      <c r="A160" s="128">
        <v>157</v>
      </c>
      <c r="B160" s="129" t="s">
        <v>736</v>
      </c>
      <c r="C160" s="129" t="s">
        <v>737</v>
      </c>
      <c r="D160" s="128">
        <v>0.150728</v>
      </c>
      <c r="E160" s="130" t="s">
        <v>738</v>
      </c>
      <c r="F160" s="132">
        <v>0.04</v>
      </c>
      <c r="G160" s="133">
        <v>-1.9E-3</v>
      </c>
    </row>
    <row r="161" spans="1:7" ht="16.5" x14ac:dyDescent="0.45">
      <c r="A161" s="128">
        <v>158</v>
      </c>
      <c r="B161" s="129" t="s">
        <v>739</v>
      </c>
      <c r="C161" s="129" t="s">
        <v>740</v>
      </c>
      <c r="D161" s="128">
        <v>0.149531</v>
      </c>
      <c r="E161" s="130" t="s">
        <v>741</v>
      </c>
      <c r="F161" s="132">
        <v>0</v>
      </c>
      <c r="G161" s="133">
        <v>0</v>
      </c>
    </row>
    <row r="162" spans="1:7" ht="16.5" x14ac:dyDescent="0.45">
      <c r="A162" s="128">
        <v>159</v>
      </c>
      <c r="B162" s="129" t="s">
        <v>742</v>
      </c>
      <c r="C162" s="129" t="s">
        <v>743</v>
      </c>
      <c r="D162" s="128">
        <v>0.148983</v>
      </c>
      <c r="E162" s="130" t="s">
        <v>744</v>
      </c>
      <c r="F162" s="132">
        <v>0.17</v>
      </c>
      <c r="G162" s="133">
        <v>-2.8999999999999998E-3</v>
      </c>
    </row>
    <row r="163" spans="1:7" ht="16.5" x14ac:dyDescent="0.45">
      <c r="A163" s="128">
        <v>160</v>
      </c>
      <c r="B163" s="129" t="s">
        <v>745</v>
      </c>
      <c r="C163" s="129" t="s">
        <v>746</v>
      </c>
      <c r="D163" s="128">
        <v>0.148759</v>
      </c>
      <c r="E163" s="130" t="s">
        <v>747</v>
      </c>
      <c r="F163" s="132">
        <v>0.61</v>
      </c>
      <c r="G163" s="133">
        <v>-3.8999999999999998E-3</v>
      </c>
    </row>
    <row r="164" spans="1:7" ht="16.5" x14ac:dyDescent="0.45">
      <c r="A164" s="128">
        <v>161</v>
      </c>
      <c r="B164" s="129" t="s">
        <v>748</v>
      </c>
      <c r="C164" s="129" t="s">
        <v>749</v>
      </c>
      <c r="D164" s="128">
        <v>0.14774399999999999</v>
      </c>
      <c r="E164" s="130" t="s">
        <v>750</v>
      </c>
      <c r="F164" s="132">
        <v>0.09</v>
      </c>
      <c r="G164" s="133">
        <v>-1.6999999999999999E-3</v>
      </c>
    </row>
    <row r="165" spans="1:7" ht="16.5" x14ac:dyDescent="0.45">
      <c r="A165" s="128">
        <v>162</v>
      </c>
      <c r="B165" s="129" t="s">
        <v>751</v>
      </c>
      <c r="C165" s="129" t="s">
        <v>752</v>
      </c>
      <c r="D165" s="128">
        <v>0.14688300000000001</v>
      </c>
      <c r="E165" s="130" t="s">
        <v>753</v>
      </c>
      <c r="F165" s="132">
        <v>0</v>
      </c>
      <c r="G165" s="133">
        <v>0</v>
      </c>
    </row>
    <row r="166" spans="1:7" ht="16.5" x14ac:dyDescent="0.45">
      <c r="A166" s="128">
        <v>163</v>
      </c>
      <c r="B166" s="129" t="s">
        <v>754</v>
      </c>
      <c r="C166" s="129" t="s">
        <v>755</v>
      </c>
      <c r="D166" s="128">
        <v>0.146037</v>
      </c>
      <c r="E166" s="130" t="s">
        <v>756</v>
      </c>
      <c r="F166" s="132">
        <v>0</v>
      </c>
      <c r="G166" s="133">
        <v>0</v>
      </c>
    </row>
    <row r="167" spans="1:7" ht="16.5" x14ac:dyDescent="0.45">
      <c r="A167" s="128">
        <v>164</v>
      </c>
      <c r="B167" s="129" t="s">
        <v>757</v>
      </c>
      <c r="C167" s="129" t="s">
        <v>758</v>
      </c>
      <c r="D167" s="128">
        <v>0.14574699999999999</v>
      </c>
      <c r="E167" s="130" t="s">
        <v>759</v>
      </c>
      <c r="F167" s="132">
        <v>0.28000000000000003</v>
      </c>
      <c r="G167" s="133">
        <v>-3.0999999999999999E-3</v>
      </c>
    </row>
    <row r="168" spans="1:7" ht="16.5" x14ac:dyDescent="0.45">
      <c r="A168" s="128">
        <v>165</v>
      </c>
      <c r="B168" s="129" t="s">
        <v>760</v>
      </c>
      <c r="C168" s="129" t="s">
        <v>761</v>
      </c>
      <c r="D168" s="128">
        <v>0.145486</v>
      </c>
      <c r="E168" s="130" t="s">
        <v>762</v>
      </c>
      <c r="F168" s="132">
        <v>0</v>
      </c>
      <c r="G168" s="133">
        <v>0</v>
      </c>
    </row>
    <row r="169" spans="1:7" ht="16.5" x14ac:dyDescent="0.45">
      <c r="A169" s="128">
        <v>166</v>
      </c>
      <c r="B169" s="129" t="s">
        <v>763</v>
      </c>
      <c r="C169" s="129" t="s">
        <v>764</v>
      </c>
      <c r="D169" s="128">
        <v>0.14474699999999999</v>
      </c>
      <c r="E169" s="130" t="s">
        <v>765</v>
      </c>
      <c r="F169" s="132">
        <v>0</v>
      </c>
      <c r="G169" s="133">
        <v>0</v>
      </c>
    </row>
    <row r="170" spans="1:7" ht="16.5" x14ac:dyDescent="0.45">
      <c r="A170" s="128">
        <v>167</v>
      </c>
      <c r="B170" s="129" t="s">
        <v>766</v>
      </c>
      <c r="C170" s="129" t="s">
        <v>767</v>
      </c>
      <c r="D170" s="128">
        <v>0.14102500000000001</v>
      </c>
      <c r="E170" s="130" t="s">
        <v>768</v>
      </c>
      <c r="F170" s="132">
        <v>0</v>
      </c>
      <c r="G170" s="133">
        <v>0</v>
      </c>
    </row>
    <row r="171" spans="1:7" ht="16.5" x14ac:dyDescent="0.45">
      <c r="A171" s="128">
        <v>168</v>
      </c>
      <c r="B171" s="129" t="s">
        <v>769</v>
      </c>
      <c r="C171" s="129" t="s">
        <v>770</v>
      </c>
      <c r="D171" s="128">
        <v>0.14052799999999999</v>
      </c>
      <c r="E171" s="130" t="s">
        <v>771</v>
      </c>
      <c r="F171" s="132">
        <v>0.17</v>
      </c>
      <c r="G171" s="133">
        <v>-3.8999999999999998E-3</v>
      </c>
    </row>
    <row r="172" spans="1:7" ht="16.5" x14ac:dyDescent="0.45">
      <c r="A172" s="128">
        <v>169</v>
      </c>
      <c r="B172" s="129" t="s">
        <v>772</v>
      </c>
      <c r="C172" s="129" t="s">
        <v>773</v>
      </c>
      <c r="D172" s="128">
        <v>0.140237</v>
      </c>
      <c r="E172" s="130" t="s">
        <v>774</v>
      </c>
      <c r="F172" s="132">
        <v>0</v>
      </c>
      <c r="G172" s="133">
        <v>0</v>
      </c>
    </row>
    <row r="173" spans="1:7" ht="16.5" x14ac:dyDescent="0.45">
      <c r="A173" s="128">
        <v>170</v>
      </c>
      <c r="B173" s="129" t="s">
        <v>775</v>
      </c>
      <c r="C173" s="129" t="s">
        <v>776</v>
      </c>
      <c r="D173" s="128">
        <v>0.136963</v>
      </c>
      <c r="E173" s="130" t="s">
        <v>777</v>
      </c>
      <c r="F173" s="132">
        <v>0</v>
      </c>
      <c r="G173" s="133">
        <v>0</v>
      </c>
    </row>
    <row r="174" spans="1:7" ht="16.5" x14ac:dyDescent="0.45">
      <c r="A174" s="128">
        <v>171</v>
      </c>
      <c r="B174" s="129" t="s">
        <v>778</v>
      </c>
      <c r="C174" s="129" t="s">
        <v>779</v>
      </c>
      <c r="D174" s="128">
        <v>0.13642699999999999</v>
      </c>
      <c r="E174" s="130" t="s">
        <v>780</v>
      </c>
      <c r="F174" s="132">
        <v>0</v>
      </c>
      <c r="G174" s="133">
        <v>0</v>
      </c>
    </row>
    <row r="175" spans="1:7" ht="16.5" x14ac:dyDescent="0.45">
      <c r="A175" s="128">
        <v>172</v>
      </c>
      <c r="B175" s="129" t="s">
        <v>781</v>
      </c>
      <c r="C175" s="129" t="s">
        <v>782</v>
      </c>
      <c r="D175" s="128">
        <v>0.13544999999999999</v>
      </c>
      <c r="E175" s="130" t="s">
        <v>783</v>
      </c>
      <c r="F175" s="132">
        <v>0</v>
      </c>
      <c r="G175" s="133">
        <v>0</v>
      </c>
    </row>
    <row r="176" spans="1:7" ht="16.5" x14ac:dyDescent="0.45">
      <c r="A176" s="128">
        <v>173</v>
      </c>
      <c r="B176" s="129" t="s">
        <v>784</v>
      </c>
      <c r="C176" s="129" t="s">
        <v>785</v>
      </c>
      <c r="D176" s="128">
        <v>0.132156</v>
      </c>
      <c r="E176" s="130" t="s">
        <v>786</v>
      </c>
      <c r="F176" s="132">
        <v>0</v>
      </c>
      <c r="G176" s="133">
        <v>0</v>
      </c>
    </row>
    <row r="177" spans="1:7" ht="16.5" x14ac:dyDescent="0.45">
      <c r="A177" s="128">
        <v>174</v>
      </c>
      <c r="B177" s="129" t="s">
        <v>787</v>
      </c>
      <c r="C177" s="129" t="s">
        <v>788</v>
      </c>
      <c r="D177" s="128">
        <v>0.13058900000000001</v>
      </c>
      <c r="E177" s="130" t="s">
        <v>789</v>
      </c>
      <c r="F177" s="131">
        <v>-0.01</v>
      </c>
      <c r="G177" s="131" t="s">
        <v>419</v>
      </c>
    </row>
    <row r="178" spans="1:7" ht="28.5" x14ac:dyDescent="0.45">
      <c r="A178" s="128">
        <v>175</v>
      </c>
      <c r="B178" s="129" t="s">
        <v>790</v>
      </c>
      <c r="C178" s="129" t="s">
        <v>791</v>
      </c>
      <c r="D178" s="128">
        <v>0.12645200000000001</v>
      </c>
      <c r="E178" s="130" t="s">
        <v>792</v>
      </c>
      <c r="F178" s="132">
        <v>0</v>
      </c>
      <c r="G178" s="133">
        <v>0</v>
      </c>
    </row>
    <row r="179" spans="1:7" ht="16.5" x14ac:dyDescent="0.45">
      <c r="A179" s="128">
        <v>176</v>
      </c>
      <c r="B179" s="129" t="s">
        <v>793</v>
      </c>
      <c r="C179" s="129" t="s">
        <v>794</v>
      </c>
      <c r="D179" s="128">
        <v>0.126359</v>
      </c>
      <c r="E179" s="130" t="s">
        <v>795</v>
      </c>
      <c r="F179" s="131">
        <v>-0.2</v>
      </c>
      <c r="G179" s="131" t="s">
        <v>796</v>
      </c>
    </row>
    <row r="180" spans="1:7" ht="16.5" x14ac:dyDescent="0.45">
      <c r="A180" s="128">
        <v>177</v>
      </c>
      <c r="B180" s="129" t="s">
        <v>797</v>
      </c>
      <c r="C180" s="129" t="s">
        <v>798</v>
      </c>
      <c r="D180" s="128">
        <v>0.123851</v>
      </c>
      <c r="E180" s="130" t="s">
        <v>799</v>
      </c>
      <c r="F180" s="132">
        <v>0</v>
      </c>
      <c r="G180" s="133">
        <v>0</v>
      </c>
    </row>
    <row r="181" spans="1:7" ht="16.5" x14ac:dyDescent="0.45">
      <c r="A181" s="128">
        <v>178</v>
      </c>
      <c r="B181" s="129" t="s">
        <v>800</v>
      </c>
      <c r="C181" s="129" t="s">
        <v>801</v>
      </c>
      <c r="D181" s="128">
        <v>0.121641</v>
      </c>
      <c r="E181" s="130" t="s">
        <v>802</v>
      </c>
      <c r="F181" s="132">
        <v>0</v>
      </c>
      <c r="G181" s="133">
        <v>0</v>
      </c>
    </row>
    <row r="182" spans="1:7" ht="16.5" x14ac:dyDescent="0.45">
      <c r="A182" s="128">
        <v>179</v>
      </c>
      <c r="B182" s="129" t="s">
        <v>803</v>
      </c>
      <c r="C182" s="129" t="s">
        <v>804</v>
      </c>
      <c r="D182" s="128">
        <v>0.12103</v>
      </c>
      <c r="E182" s="130" t="s">
        <v>805</v>
      </c>
      <c r="F182" s="131">
        <v>-0.24</v>
      </c>
      <c r="G182" s="131" t="s">
        <v>474</v>
      </c>
    </row>
    <row r="183" spans="1:7" ht="16.5" x14ac:dyDescent="0.45">
      <c r="A183" s="128">
        <v>180</v>
      </c>
      <c r="B183" s="129" t="s">
        <v>806</v>
      </c>
      <c r="C183" s="129" t="s">
        <v>807</v>
      </c>
      <c r="D183" s="128">
        <v>0.12013699999999999</v>
      </c>
      <c r="E183" s="130" t="s">
        <v>808</v>
      </c>
      <c r="F183" s="132">
        <v>0</v>
      </c>
      <c r="G183" s="133">
        <v>0</v>
      </c>
    </row>
    <row r="184" spans="1:7" ht="16.5" x14ac:dyDescent="0.45">
      <c r="A184" s="128">
        <v>181</v>
      </c>
      <c r="B184" s="129" t="s">
        <v>809</v>
      </c>
      <c r="C184" s="129" t="s">
        <v>810</v>
      </c>
      <c r="D184" s="128">
        <v>0.119989</v>
      </c>
      <c r="E184" s="130" t="s">
        <v>811</v>
      </c>
      <c r="F184" s="132">
        <v>0</v>
      </c>
      <c r="G184" s="133">
        <v>0</v>
      </c>
    </row>
    <row r="185" spans="1:7" ht="16.5" x14ac:dyDescent="0.45">
      <c r="A185" s="128">
        <v>182</v>
      </c>
      <c r="B185" s="129" t="s">
        <v>812</v>
      </c>
      <c r="C185" s="129" t="s">
        <v>813</v>
      </c>
      <c r="D185" s="128">
        <v>0.11995599999999999</v>
      </c>
      <c r="E185" s="130" t="s">
        <v>814</v>
      </c>
      <c r="F185" s="132">
        <v>0</v>
      </c>
      <c r="G185" s="133">
        <v>0</v>
      </c>
    </row>
    <row r="186" spans="1:7" ht="16.5" x14ac:dyDescent="0.45">
      <c r="A186" s="128">
        <v>183</v>
      </c>
      <c r="B186" s="129" t="s">
        <v>815</v>
      </c>
      <c r="C186" s="129" t="s">
        <v>816</v>
      </c>
      <c r="D186" s="128">
        <v>0.119782</v>
      </c>
      <c r="E186" s="130" t="s">
        <v>817</v>
      </c>
      <c r="F186" s="132">
        <v>0</v>
      </c>
      <c r="G186" s="133">
        <v>0</v>
      </c>
    </row>
    <row r="187" spans="1:7" ht="16.5" x14ac:dyDescent="0.45">
      <c r="A187" s="128">
        <v>184</v>
      </c>
      <c r="B187" s="129" t="s">
        <v>818</v>
      </c>
      <c r="C187" s="129" t="s">
        <v>819</v>
      </c>
      <c r="D187" s="128">
        <v>0.118353</v>
      </c>
      <c r="E187" s="130" t="s">
        <v>820</v>
      </c>
      <c r="F187" s="132">
        <v>0</v>
      </c>
      <c r="G187" s="133">
        <v>0</v>
      </c>
    </row>
    <row r="188" spans="1:7" ht="16.5" x14ac:dyDescent="0.45">
      <c r="A188" s="128">
        <v>185</v>
      </c>
      <c r="B188" s="129" t="s">
        <v>821</v>
      </c>
      <c r="C188" s="129" t="s">
        <v>822</v>
      </c>
      <c r="D188" s="128">
        <v>0.116962</v>
      </c>
      <c r="E188" s="130" t="s">
        <v>823</v>
      </c>
      <c r="F188" s="131">
        <v>-0.21</v>
      </c>
      <c r="G188" s="131" t="s">
        <v>429</v>
      </c>
    </row>
    <row r="189" spans="1:7" ht="16.5" x14ac:dyDescent="0.45">
      <c r="A189" s="128">
        <v>186</v>
      </c>
      <c r="B189" s="129" t="s">
        <v>824</v>
      </c>
      <c r="C189" s="129" t="s">
        <v>825</v>
      </c>
      <c r="D189" s="128">
        <v>0.116769</v>
      </c>
      <c r="E189" s="130" t="s">
        <v>826</v>
      </c>
      <c r="F189" s="132">
        <v>0</v>
      </c>
      <c r="G189" s="133">
        <v>0</v>
      </c>
    </row>
    <row r="190" spans="1:7" ht="16.5" x14ac:dyDescent="0.45">
      <c r="A190" s="128">
        <v>187</v>
      </c>
      <c r="B190" s="129" t="s">
        <v>827</v>
      </c>
      <c r="C190" s="129" t="s">
        <v>828</v>
      </c>
      <c r="D190" s="128">
        <v>0.11669300000000001</v>
      </c>
      <c r="E190" s="130" t="s">
        <v>829</v>
      </c>
      <c r="F190" s="132">
        <v>0</v>
      </c>
      <c r="G190" s="133">
        <v>0</v>
      </c>
    </row>
    <row r="191" spans="1:7" ht="16.5" x14ac:dyDescent="0.45">
      <c r="A191" s="128">
        <v>188</v>
      </c>
      <c r="B191" s="129" t="s">
        <v>830</v>
      </c>
      <c r="C191" s="129" t="s">
        <v>831</v>
      </c>
      <c r="D191" s="128">
        <v>0.116549</v>
      </c>
      <c r="E191" s="130" t="s">
        <v>832</v>
      </c>
      <c r="F191" s="132">
        <v>0</v>
      </c>
      <c r="G191" s="133">
        <v>0</v>
      </c>
    </row>
    <row r="192" spans="1:7" ht="16.5" x14ac:dyDescent="0.45">
      <c r="A192" s="128">
        <v>189</v>
      </c>
      <c r="B192" s="129" t="s">
        <v>833</v>
      </c>
      <c r="C192" s="129" t="s">
        <v>834</v>
      </c>
      <c r="D192" s="128">
        <v>0.116411</v>
      </c>
      <c r="E192" s="130" t="s">
        <v>835</v>
      </c>
      <c r="F192" s="131">
        <v>-0.38</v>
      </c>
      <c r="G192" s="131" t="s">
        <v>429</v>
      </c>
    </row>
    <row r="193" spans="1:7" ht="16.5" x14ac:dyDescent="0.45">
      <c r="A193" s="128">
        <v>190</v>
      </c>
      <c r="B193" s="129" t="s">
        <v>836</v>
      </c>
      <c r="C193" s="129" t="s">
        <v>837</v>
      </c>
      <c r="D193" s="128">
        <v>0.115208</v>
      </c>
      <c r="E193" s="130" t="s">
        <v>838</v>
      </c>
      <c r="F193" s="132">
        <v>0</v>
      </c>
      <c r="G193" s="133">
        <v>0</v>
      </c>
    </row>
    <row r="194" spans="1:7" ht="16.5" x14ac:dyDescent="0.45">
      <c r="A194" s="128">
        <v>191</v>
      </c>
      <c r="B194" s="129" t="s">
        <v>839</v>
      </c>
      <c r="C194" s="129" t="s">
        <v>840</v>
      </c>
      <c r="D194" s="128">
        <v>0.115092</v>
      </c>
      <c r="E194" s="130" t="s">
        <v>841</v>
      </c>
      <c r="F194" s="132">
        <v>0</v>
      </c>
      <c r="G194" s="133">
        <v>0</v>
      </c>
    </row>
    <row r="195" spans="1:7" ht="16.5" x14ac:dyDescent="0.45">
      <c r="A195" s="128">
        <v>192</v>
      </c>
      <c r="B195" s="129" t="s">
        <v>842</v>
      </c>
      <c r="C195" s="129" t="s">
        <v>843</v>
      </c>
      <c r="D195" s="128">
        <v>0.11486399999999999</v>
      </c>
      <c r="E195" s="130" t="s">
        <v>844</v>
      </c>
      <c r="F195" s="132">
        <v>0</v>
      </c>
      <c r="G195" s="133">
        <v>0</v>
      </c>
    </row>
    <row r="196" spans="1:7" ht="16.5" x14ac:dyDescent="0.45">
      <c r="A196" s="128">
        <v>193</v>
      </c>
      <c r="B196" s="129" t="s">
        <v>845</v>
      </c>
      <c r="C196" s="129" t="s">
        <v>846</v>
      </c>
      <c r="D196" s="128">
        <v>0.113984</v>
      </c>
      <c r="E196" s="130" t="s">
        <v>847</v>
      </c>
      <c r="F196" s="132">
        <v>0.36</v>
      </c>
      <c r="G196" s="133">
        <v>-1.7500000000000002E-2</v>
      </c>
    </row>
    <row r="197" spans="1:7" ht="16.5" x14ac:dyDescent="0.45">
      <c r="A197" s="128">
        <v>194</v>
      </c>
      <c r="B197" s="129" t="s">
        <v>848</v>
      </c>
      <c r="C197" s="129" t="s">
        <v>849</v>
      </c>
      <c r="D197" s="128">
        <v>0.11373900000000001</v>
      </c>
      <c r="E197" s="130" t="s">
        <v>850</v>
      </c>
      <c r="F197" s="132">
        <v>0</v>
      </c>
      <c r="G197" s="133">
        <v>0</v>
      </c>
    </row>
    <row r="198" spans="1:7" ht="16.5" x14ac:dyDescent="0.45">
      <c r="A198" s="128">
        <v>195</v>
      </c>
      <c r="B198" s="129" t="s">
        <v>851</v>
      </c>
      <c r="C198" s="129" t="s">
        <v>852</v>
      </c>
      <c r="D198" s="128">
        <v>0.112465</v>
      </c>
      <c r="E198" s="130" t="s">
        <v>853</v>
      </c>
      <c r="F198" s="132">
        <v>0</v>
      </c>
      <c r="G198" s="133">
        <v>0</v>
      </c>
    </row>
    <row r="199" spans="1:7" ht="16.5" x14ac:dyDescent="0.45">
      <c r="A199" s="128">
        <v>196</v>
      </c>
      <c r="B199" s="129" t="s">
        <v>854</v>
      </c>
      <c r="C199" s="129" t="s">
        <v>855</v>
      </c>
      <c r="D199" s="128">
        <v>0.11036</v>
      </c>
      <c r="E199" s="130" t="s">
        <v>856</v>
      </c>
      <c r="F199" s="132">
        <v>0</v>
      </c>
      <c r="G199" s="133">
        <v>0</v>
      </c>
    </row>
    <row r="200" spans="1:7" ht="16.5" x14ac:dyDescent="0.45">
      <c r="A200" s="128">
        <v>197</v>
      </c>
      <c r="B200" s="129" t="s">
        <v>857</v>
      </c>
      <c r="C200" s="129" t="s">
        <v>858</v>
      </c>
      <c r="D200" s="128">
        <v>0.109206</v>
      </c>
      <c r="E200" s="130" t="s">
        <v>859</v>
      </c>
      <c r="F200" s="132">
        <v>0</v>
      </c>
      <c r="G200" s="133">
        <v>0</v>
      </c>
    </row>
    <row r="201" spans="1:7" ht="16.5" x14ac:dyDescent="0.45">
      <c r="A201" s="128">
        <v>198</v>
      </c>
      <c r="B201" s="129" t="s">
        <v>860</v>
      </c>
      <c r="C201" s="129" t="s">
        <v>861</v>
      </c>
      <c r="D201" s="128">
        <v>0.10918</v>
      </c>
      <c r="E201" s="130" t="s">
        <v>686</v>
      </c>
      <c r="F201" s="132">
        <v>0</v>
      </c>
      <c r="G201" s="133">
        <v>0</v>
      </c>
    </row>
    <row r="202" spans="1:7" ht="16.5" x14ac:dyDescent="0.45">
      <c r="A202" s="128">
        <v>199</v>
      </c>
      <c r="B202" s="129" t="s">
        <v>862</v>
      </c>
      <c r="C202" s="129" t="s">
        <v>863</v>
      </c>
      <c r="D202" s="128">
        <v>0.10885599999999999</v>
      </c>
      <c r="E202" s="130" t="s">
        <v>864</v>
      </c>
      <c r="F202" s="131">
        <v>-0.1</v>
      </c>
      <c r="G202" s="131" t="s">
        <v>446</v>
      </c>
    </row>
    <row r="203" spans="1:7" ht="16.5" x14ac:dyDescent="0.45">
      <c r="A203" s="128">
        <v>200</v>
      </c>
      <c r="B203" s="129" t="s">
        <v>865</v>
      </c>
      <c r="C203" s="129" t="s">
        <v>866</v>
      </c>
      <c r="D203" s="128">
        <v>0.108834</v>
      </c>
      <c r="E203" s="130" t="s">
        <v>867</v>
      </c>
      <c r="F203" s="132">
        <v>0</v>
      </c>
      <c r="G203" s="133">
        <v>0</v>
      </c>
    </row>
    <row r="204" spans="1:7" ht="16.5" x14ac:dyDescent="0.45">
      <c r="A204" s="128">
        <v>201</v>
      </c>
      <c r="B204" s="129" t="s">
        <v>868</v>
      </c>
      <c r="C204" s="129" t="s">
        <v>869</v>
      </c>
      <c r="D204" s="128">
        <v>0.107506</v>
      </c>
      <c r="E204" s="130" t="s">
        <v>870</v>
      </c>
      <c r="F204" s="131">
        <v>-0.08</v>
      </c>
      <c r="G204" s="131" t="s">
        <v>246</v>
      </c>
    </row>
    <row r="205" spans="1:7" ht="16.5" x14ac:dyDescent="0.45">
      <c r="A205" s="128">
        <v>202</v>
      </c>
      <c r="B205" s="129" t="s">
        <v>871</v>
      </c>
      <c r="C205" s="129" t="s">
        <v>872</v>
      </c>
      <c r="D205" s="128">
        <v>0.10684299999999999</v>
      </c>
      <c r="E205" s="130" t="s">
        <v>873</v>
      </c>
      <c r="F205" s="132">
        <v>0</v>
      </c>
      <c r="G205" s="133">
        <v>0</v>
      </c>
    </row>
    <row r="206" spans="1:7" ht="16.5" x14ac:dyDescent="0.45">
      <c r="A206" s="128">
        <v>203</v>
      </c>
      <c r="B206" s="129" t="s">
        <v>874</v>
      </c>
      <c r="C206" s="129" t="s">
        <v>875</v>
      </c>
      <c r="D206" s="128">
        <v>0.10538400000000001</v>
      </c>
      <c r="E206" s="130" t="s">
        <v>876</v>
      </c>
      <c r="F206" s="132">
        <v>0</v>
      </c>
      <c r="G206" s="133">
        <v>0</v>
      </c>
    </row>
    <row r="207" spans="1:7" ht="16.5" x14ac:dyDescent="0.45">
      <c r="A207" s="128">
        <v>204</v>
      </c>
      <c r="B207" s="129" t="s">
        <v>877</v>
      </c>
      <c r="C207" s="129" t="s">
        <v>878</v>
      </c>
      <c r="D207" s="128">
        <v>0.105211</v>
      </c>
      <c r="E207" s="130" t="s">
        <v>879</v>
      </c>
      <c r="F207" s="132">
        <v>0</v>
      </c>
      <c r="G207" s="133">
        <v>0</v>
      </c>
    </row>
    <row r="208" spans="1:7" ht="16.5" x14ac:dyDescent="0.45">
      <c r="A208" s="128">
        <v>205</v>
      </c>
      <c r="B208" s="129" t="s">
        <v>880</v>
      </c>
      <c r="C208" s="129" t="s">
        <v>881</v>
      </c>
      <c r="D208" s="128">
        <v>0.10491200000000001</v>
      </c>
      <c r="E208" s="130" t="s">
        <v>882</v>
      </c>
      <c r="F208" s="132">
        <v>0</v>
      </c>
      <c r="G208" s="133">
        <v>0</v>
      </c>
    </row>
    <row r="209" spans="1:7" ht="16.5" x14ac:dyDescent="0.45">
      <c r="A209" s="128">
        <v>206</v>
      </c>
      <c r="B209" s="129" t="s">
        <v>883</v>
      </c>
      <c r="C209" s="129" t="s">
        <v>884</v>
      </c>
      <c r="D209" s="128">
        <v>0.104659</v>
      </c>
      <c r="E209" s="130" t="s">
        <v>885</v>
      </c>
      <c r="F209" s="132">
        <v>0</v>
      </c>
      <c r="G209" s="133">
        <v>0</v>
      </c>
    </row>
    <row r="210" spans="1:7" ht="16.5" x14ac:dyDescent="0.45">
      <c r="A210" s="128">
        <v>207</v>
      </c>
      <c r="B210" s="129" t="s">
        <v>886</v>
      </c>
      <c r="C210" s="129" t="s">
        <v>887</v>
      </c>
      <c r="D210" s="128">
        <v>0.10424899999999999</v>
      </c>
      <c r="E210" s="130" t="s">
        <v>888</v>
      </c>
      <c r="F210" s="132">
        <v>0</v>
      </c>
      <c r="G210" s="133">
        <v>0</v>
      </c>
    </row>
    <row r="211" spans="1:7" ht="16.5" x14ac:dyDescent="0.45">
      <c r="A211" s="128">
        <v>208</v>
      </c>
      <c r="B211" s="129" t="s">
        <v>889</v>
      </c>
      <c r="C211" s="129" t="s">
        <v>890</v>
      </c>
      <c r="D211" s="128">
        <v>0.102883</v>
      </c>
      <c r="E211" s="130" t="s">
        <v>891</v>
      </c>
      <c r="F211" s="132">
        <v>0</v>
      </c>
      <c r="G211" s="133">
        <v>0</v>
      </c>
    </row>
    <row r="212" spans="1:7" ht="16.5" x14ac:dyDescent="0.45">
      <c r="A212" s="128">
        <v>209</v>
      </c>
      <c r="B212" s="129" t="s">
        <v>892</v>
      </c>
      <c r="C212" s="129" t="s">
        <v>893</v>
      </c>
      <c r="D212" s="128">
        <v>0.10287200000000001</v>
      </c>
      <c r="E212" s="130" t="s">
        <v>894</v>
      </c>
      <c r="F212" s="132">
        <v>0</v>
      </c>
      <c r="G212" s="133">
        <v>0</v>
      </c>
    </row>
    <row r="213" spans="1:7" ht="16.5" x14ac:dyDescent="0.45">
      <c r="A213" s="128">
        <v>210</v>
      </c>
      <c r="B213" s="129" t="s">
        <v>895</v>
      </c>
      <c r="C213" s="129" t="s">
        <v>896</v>
      </c>
      <c r="D213" s="128">
        <v>0.10262499999999999</v>
      </c>
      <c r="E213" s="130" t="s">
        <v>897</v>
      </c>
      <c r="F213" s="132">
        <v>0</v>
      </c>
      <c r="G213" s="133">
        <v>0</v>
      </c>
    </row>
    <row r="214" spans="1:7" ht="16.5" x14ac:dyDescent="0.45">
      <c r="A214" s="128">
        <v>211</v>
      </c>
      <c r="B214" s="129" t="s">
        <v>898</v>
      </c>
      <c r="C214" s="129" t="s">
        <v>899</v>
      </c>
      <c r="D214" s="128">
        <v>0.101801</v>
      </c>
      <c r="E214" s="130" t="s">
        <v>900</v>
      </c>
      <c r="F214" s="132">
        <v>0</v>
      </c>
      <c r="G214" s="133">
        <v>0</v>
      </c>
    </row>
    <row r="215" spans="1:7" ht="16.5" x14ac:dyDescent="0.45">
      <c r="A215" s="128">
        <v>212</v>
      </c>
      <c r="B215" s="129" t="s">
        <v>901</v>
      </c>
      <c r="C215" s="129" t="s">
        <v>902</v>
      </c>
      <c r="D215" s="128">
        <v>0.10120800000000001</v>
      </c>
      <c r="E215" s="130" t="s">
        <v>903</v>
      </c>
      <c r="F215" s="132">
        <v>0</v>
      </c>
      <c r="G215" s="133">
        <v>0</v>
      </c>
    </row>
    <row r="216" spans="1:7" ht="16.5" x14ac:dyDescent="0.45">
      <c r="A216" s="128">
        <v>213</v>
      </c>
      <c r="B216" s="129" t="s">
        <v>904</v>
      </c>
      <c r="C216" s="129" t="s">
        <v>905</v>
      </c>
      <c r="D216" s="128">
        <v>0.100357</v>
      </c>
      <c r="E216" s="130" t="s">
        <v>906</v>
      </c>
      <c r="F216" s="132">
        <v>0</v>
      </c>
      <c r="G216" s="133">
        <v>0</v>
      </c>
    </row>
    <row r="217" spans="1:7" ht="16.5" x14ac:dyDescent="0.45">
      <c r="A217" s="128">
        <v>214</v>
      </c>
      <c r="B217" s="129" t="s">
        <v>907</v>
      </c>
      <c r="C217" s="129" t="s">
        <v>908</v>
      </c>
      <c r="D217" s="128">
        <v>0.10019599999999999</v>
      </c>
      <c r="E217" s="130" t="s">
        <v>909</v>
      </c>
      <c r="F217" s="132">
        <v>0</v>
      </c>
      <c r="G217" s="133">
        <v>0</v>
      </c>
    </row>
    <row r="218" spans="1:7" ht="16.5" x14ac:dyDescent="0.45">
      <c r="A218" s="128">
        <v>215</v>
      </c>
      <c r="B218" s="129" t="s">
        <v>910</v>
      </c>
      <c r="C218" s="129" t="s">
        <v>911</v>
      </c>
      <c r="D218" s="128">
        <v>9.9659999999999999E-2</v>
      </c>
      <c r="E218" s="130" t="s">
        <v>912</v>
      </c>
      <c r="F218" s="132">
        <v>0</v>
      </c>
      <c r="G218" s="133">
        <v>0</v>
      </c>
    </row>
    <row r="219" spans="1:7" ht="16.5" x14ac:dyDescent="0.45">
      <c r="A219" s="128">
        <v>216</v>
      </c>
      <c r="B219" s="129" t="s">
        <v>913</v>
      </c>
      <c r="C219" s="129" t="s">
        <v>914</v>
      </c>
      <c r="D219" s="128">
        <v>9.9457000000000004E-2</v>
      </c>
      <c r="E219" s="130" t="s">
        <v>915</v>
      </c>
      <c r="F219" s="132">
        <v>0</v>
      </c>
      <c r="G219" s="133">
        <v>0</v>
      </c>
    </row>
    <row r="220" spans="1:7" ht="16.5" x14ac:dyDescent="0.45">
      <c r="A220" s="128">
        <v>217</v>
      </c>
      <c r="B220" s="129" t="s">
        <v>916</v>
      </c>
      <c r="C220" s="129" t="s">
        <v>917</v>
      </c>
      <c r="D220" s="128">
        <v>9.8868999999999999E-2</v>
      </c>
      <c r="E220" s="130" t="s">
        <v>918</v>
      </c>
      <c r="F220" s="132">
        <v>0</v>
      </c>
      <c r="G220" s="133">
        <v>0</v>
      </c>
    </row>
    <row r="221" spans="1:7" ht="16.5" x14ac:dyDescent="0.45">
      <c r="A221" s="128">
        <v>218</v>
      </c>
      <c r="B221" s="129" t="s">
        <v>919</v>
      </c>
      <c r="C221" s="129" t="s">
        <v>920</v>
      </c>
      <c r="D221" s="128">
        <v>9.8553000000000002E-2</v>
      </c>
      <c r="E221" s="130" t="s">
        <v>921</v>
      </c>
      <c r="F221" s="132">
        <v>0</v>
      </c>
      <c r="G221" s="133">
        <v>0</v>
      </c>
    </row>
    <row r="222" spans="1:7" ht="16.5" x14ac:dyDescent="0.45">
      <c r="A222" s="128">
        <v>219</v>
      </c>
      <c r="B222" s="129" t="s">
        <v>922</v>
      </c>
      <c r="C222" s="129" t="s">
        <v>923</v>
      </c>
      <c r="D222" s="128">
        <v>9.8405999999999993E-2</v>
      </c>
      <c r="E222" s="130" t="s">
        <v>924</v>
      </c>
      <c r="F222" s="132">
        <v>0</v>
      </c>
      <c r="G222" s="133">
        <v>0</v>
      </c>
    </row>
    <row r="223" spans="1:7" ht="16.5" x14ac:dyDescent="0.45">
      <c r="A223" s="128">
        <v>220</v>
      </c>
      <c r="B223" s="129" t="s">
        <v>925</v>
      </c>
      <c r="C223" s="129" t="s">
        <v>926</v>
      </c>
      <c r="D223" s="128">
        <v>9.8086999999999994E-2</v>
      </c>
      <c r="E223" s="130" t="s">
        <v>927</v>
      </c>
      <c r="F223" s="132">
        <v>0</v>
      </c>
      <c r="G223" s="133">
        <v>0</v>
      </c>
    </row>
    <row r="224" spans="1:7" ht="16.5" x14ac:dyDescent="0.45">
      <c r="A224" s="128">
        <v>221</v>
      </c>
      <c r="B224" s="129" t="s">
        <v>928</v>
      </c>
      <c r="C224" s="129" t="s">
        <v>929</v>
      </c>
      <c r="D224" s="128">
        <v>9.6969E-2</v>
      </c>
      <c r="E224" s="130" t="s">
        <v>930</v>
      </c>
      <c r="F224" s="132">
        <v>0</v>
      </c>
      <c r="G224" s="133">
        <v>0</v>
      </c>
    </row>
    <row r="225" spans="1:7" ht="16.5" x14ac:dyDescent="0.45">
      <c r="A225" s="128">
        <v>222</v>
      </c>
      <c r="B225" s="129" t="s">
        <v>931</v>
      </c>
      <c r="C225" s="129" t="s">
        <v>932</v>
      </c>
      <c r="D225" s="128">
        <v>9.6262E-2</v>
      </c>
      <c r="E225" s="130" t="s">
        <v>933</v>
      </c>
      <c r="F225" s="132">
        <v>0</v>
      </c>
      <c r="G225" s="133">
        <v>0</v>
      </c>
    </row>
    <row r="226" spans="1:7" ht="16.5" x14ac:dyDescent="0.45">
      <c r="A226" s="128">
        <v>223</v>
      </c>
      <c r="B226" s="129" t="s">
        <v>934</v>
      </c>
      <c r="C226" s="129" t="s">
        <v>935</v>
      </c>
      <c r="D226" s="128">
        <v>9.5301999999999998E-2</v>
      </c>
      <c r="E226" s="130" t="s">
        <v>936</v>
      </c>
      <c r="F226" s="131">
        <v>-0.24</v>
      </c>
      <c r="G226" s="131" t="s">
        <v>376</v>
      </c>
    </row>
    <row r="227" spans="1:7" ht="16.5" x14ac:dyDescent="0.45">
      <c r="A227" s="128">
        <v>224</v>
      </c>
      <c r="B227" s="129" t="s">
        <v>937</v>
      </c>
      <c r="C227" s="129" t="s">
        <v>938</v>
      </c>
      <c r="D227" s="128">
        <v>9.5097000000000001E-2</v>
      </c>
      <c r="E227" s="130" t="s">
        <v>939</v>
      </c>
      <c r="F227" s="132">
        <v>0</v>
      </c>
      <c r="G227" s="133">
        <v>0</v>
      </c>
    </row>
    <row r="228" spans="1:7" ht="16.5" x14ac:dyDescent="0.45">
      <c r="A228" s="128">
        <v>225</v>
      </c>
      <c r="B228" s="129" t="s">
        <v>940</v>
      </c>
      <c r="C228" s="129" t="s">
        <v>941</v>
      </c>
      <c r="D228" s="128">
        <v>9.5086000000000004E-2</v>
      </c>
      <c r="E228" s="130" t="s">
        <v>942</v>
      </c>
      <c r="F228" s="132">
        <v>0.19</v>
      </c>
      <c r="G228" s="133">
        <v>-1.9E-3</v>
      </c>
    </row>
    <row r="229" spans="1:7" ht="16.5" x14ac:dyDescent="0.45">
      <c r="A229" s="128">
        <v>226</v>
      </c>
      <c r="B229" s="129" t="s">
        <v>943</v>
      </c>
      <c r="C229" s="129" t="s">
        <v>944</v>
      </c>
      <c r="D229" s="128">
        <v>9.4953999999999997E-2</v>
      </c>
      <c r="E229" s="130" t="s">
        <v>945</v>
      </c>
      <c r="F229" s="132">
        <v>0</v>
      </c>
      <c r="G229" s="133">
        <v>0</v>
      </c>
    </row>
    <row r="230" spans="1:7" ht="16.5" x14ac:dyDescent="0.45">
      <c r="A230" s="128">
        <v>227</v>
      </c>
      <c r="B230" s="129" t="s">
        <v>946</v>
      </c>
      <c r="C230" s="129" t="s">
        <v>947</v>
      </c>
      <c r="D230" s="128">
        <v>9.4520999999999994E-2</v>
      </c>
      <c r="E230" s="130" t="s">
        <v>948</v>
      </c>
      <c r="F230" s="132">
        <v>0</v>
      </c>
      <c r="G230" s="133">
        <v>0</v>
      </c>
    </row>
    <row r="231" spans="1:7" ht="16.5" x14ac:dyDescent="0.45">
      <c r="A231" s="128">
        <v>228</v>
      </c>
      <c r="B231" s="129" t="s">
        <v>949</v>
      </c>
      <c r="C231" s="129" t="s">
        <v>950</v>
      </c>
      <c r="D231" s="128">
        <v>9.4500000000000001E-2</v>
      </c>
      <c r="E231" s="130" t="s">
        <v>951</v>
      </c>
      <c r="F231" s="132">
        <v>0.64</v>
      </c>
      <c r="G231" s="133">
        <v>-4.1999999999999997E-3</v>
      </c>
    </row>
    <row r="232" spans="1:7" ht="16.5" x14ac:dyDescent="0.45">
      <c r="A232" s="128">
        <v>229</v>
      </c>
      <c r="B232" s="129" t="s">
        <v>952</v>
      </c>
      <c r="C232" s="129" t="s">
        <v>953</v>
      </c>
      <c r="D232" s="128">
        <v>9.4079999999999997E-2</v>
      </c>
      <c r="E232" s="130" t="s">
        <v>954</v>
      </c>
      <c r="F232" s="132">
        <v>0</v>
      </c>
      <c r="G232" s="133">
        <v>0</v>
      </c>
    </row>
    <row r="233" spans="1:7" ht="16.5" x14ac:dyDescent="0.45">
      <c r="A233" s="128">
        <v>230</v>
      </c>
      <c r="B233" s="129" t="s">
        <v>955</v>
      </c>
      <c r="C233" s="129" t="s">
        <v>956</v>
      </c>
      <c r="D233" s="128">
        <v>9.3833E-2</v>
      </c>
      <c r="E233" s="130" t="s">
        <v>957</v>
      </c>
      <c r="F233" s="132">
        <v>0</v>
      </c>
      <c r="G233" s="133">
        <v>0</v>
      </c>
    </row>
    <row r="234" spans="1:7" ht="16.5" x14ac:dyDescent="0.45">
      <c r="A234" s="128">
        <v>231</v>
      </c>
      <c r="B234" s="129" t="s">
        <v>958</v>
      </c>
      <c r="C234" s="129" t="s">
        <v>959</v>
      </c>
      <c r="D234" s="128">
        <v>9.2591000000000007E-2</v>
      </c>
      <c r="E234" s="130" t="s">
        <v>960</v>
      </c>
      <c r="F234" s="132">
        <v>0</v>
      </c>
      <c r="G234" s="133">
        <v>0</v>
      </c>
    </row>
    <row r="235" spans="1:7" ht="16.5" x14ac:dyDescent="0.45">
      <c r="A235" s="128">
        <v>232</v>
      </c>
      <c r="B235" s="129" t="s">
        <v>961</v>
      </c>
      <c r="C235" s="129" t="s">
        <v>962</v>
      </c>
      <c r="D235" s="128">
        <v>9.2397000000000007E-2</v>
      </c>
      <c r="E235" s="130" t="s">
        <v>963</v>
      </c>
      <c r="F235" s="132">
        <v>0.03</v>
      </c>
      <c r="G235" s="133">
        <v>-1E-3</v>
      </c>
    </row>
    <row r="236" spans="1:7" ht="16.5" x14ac:dyDescent="0.45">
      <c r="A236" s="128">
        <v>233</v>
      </c>
      <c r="B236" s="129" t="s">
        <v>964</v>
      </c>
      <c r="C236" s="129" t="s">
        <v>965</v>
      </c>
      <c r="D236" s="128">
        <v>9.1642000000000001E-2</v>
      </c>
      <c r="E236" s="130" t="s">
        <v>966</v>
      </c>
      <c r="F236" s="132">
        <v>0</v>
      </c>
      <c r="G236" s="133">
        <v>0</v>
      </c>
    </row>
    <row r="237" spans="1:7" ht="16.5" x14ac:dyDescent="0.45">
      <c r="A237" s="128">
        <v>234</v>
      </c>
      <c r="B237" s="129" t="s">
        <v>967</v>
      </c>
      <c r="C237" s="129" t="s">
        <v>968</v>
      </c>
      <c r="D237" s="128">
        <v>9.1572000000000001E-2</v>
      </c>
      <c r="E237" s="130" t="s">
        <v>969</v>
      </c>
      <c r="F237" s="132">
        <v>0.03</v>
      </c>
      <c r="G237" s="133">
        <v>-4.0000000000000002E-4</v>
      </c>
    </row>
    <row r="238" spans="1:7" ht="16.5" x14ac:dyDescent="0.45">
      <c r="A238" s="128">
        <v>235</v>
      </c>
      <c r="B238" s="129" t="s">
        <v>970</v>
      </c>
      <c r="C238" s="129" t="s">
        <v>971</v>
      </c>
      <c r="D238" s="128">
        <v>9.1500999999999999E-2</v>
      </c>
      <c r="E238" s="130" t="s">
        <v>972</v>
      </c>
      <c r="F238" s="132">
        <v>0</v>
      </c>
      <c r="G238" s="133">
        <v>0</v>
      </c>
    </row>
    <row r="239" spans="1:7" ht="16.5" x14ac:dyDescent="0.45">
      <c r="A239" s="128">
        <v>236</v>
      </c>
      <c r="B239" s="129" t="s">
        <v>973</v>
      </c>
      <c r="C239" s="129" t="s">
        <v>974</v>
      </c>
      <c r="D239" s="128">
        <v>9.1260999999999995E-2</v>
      </c>
      <c r="E239" s="130" t="s">
        <v>975</v>
      </c>
      <c r="F239" s="132">
        <v>0</v>
      </c>
      <c r="G239" s="133">
        <v>0</v>
      </c>
    </row>
    <row r="240" spans="1:7" ht="16.5" x14ac:dyDescent="0.45">
      <c r="A240" s="128">
        <v>237</v>
      </c>
      <c r="B240" s="129" t="s">
        <v>976</v>
      </c>
      <c r="C240" s="129" t="s">
        <v>977</v>
      </c>
      <c r="D240" s="128">
        <v>9.1195999999999999E-2</v>
      </c>
      <c r="E240" s="130" t="s">
        <v>978</v>
      </c>
      <c r="F240" s="132">
        <v>0</v>
      </c>
      <c r="G240" s="133">
        <v>0</v>
      </c>
    </row>
    <row r="241" spans="1:7" ht="16.5" x14ac:dyDescent="0.45">
      <c r="A241" s="128">
        <v>238</v>
      </c>
      <c r="B241" s="129" t="s">
        <v>979</v>
      </c>
      <c r="C241" s="129" t="s">
        <v>980</v>
      </c>
      <c r="D241" s="128">
        <v>9.1092999999999993E-2</v>
      </c>
      <c r="E241" s="130" t="s">
        <v>981</v>
      </c>
      <c r="F241" s="132">
        <v>0</v>
      </c>
      <c r="G241" s="133">
        <v>0</v>
      </c>
    </row>
    <row r="242" spans="1:7" ht="16.5" x14ac:dyDescent="0.45">
      <c r="A242" s="128">
        <v>239</v>
      </c>
      <c r="B242" s="129" t="s">
        <v>982</v>
      </c>
      <c r="C242" s="129" t="s">
        <v>983</v>
      </c>
      <c r="D242" s="128">
        <v>9.0267E-2</v>
      </c>
      <c r="E242" s="130" t="s">
        <v>984</v>
      </c>
      <c r="F242" s="132">
        <v>0</v>
      </c>
      <c r="G242" s="133">
        <v>0</v>
      </c>
    </row>
    <row r="243" spans="1:7" ht="16.5" x14ac:dyDescent="0.45">
      <c r="A243" s="128">
        <v>240</v>
      </c>
      <c r="B243" s="129" t="s">
        <v>985</v>
      </c>
      <c r="C243" s="129" t="s">
        <v>986</v>
      </c>
      <c r="D243" s="128">
        <v>8.9597999999999997E-2</v>
      </c>
      <c r="E243" s="130" t="s">
        <v>987</v>
      </c>
      <c r="F243" s="132">
        <v>0</v>
      </c>
      <c r="G243" s="133">
        <v>0</v>
      </c>
    </row>
    <row r="244" spans="1:7" ht="16.5" x14ac:dyDescent="0.45">
      <c r="A244" s="128">
        <v>241</v>
      </c>
      <c r="B244" s="129" t="s">
        <v>988</v>
      </c>
      <c r="C244" s="129" t="s">
        <v>989</v>
      </c>
      <c r="D244" s="128">
        <v>8.9075000000000001E-2</v>
      </c>
      <c r="E244" s="130" t="s">
        <v>990</v>
      </c>
      <c r="F244" s="132">
        <v>0</v>
      </c>
      <c r="G244" s="133">
        <v>0</v>
      </c>
    </row>
    <row r="245" spans="1:7" ht="16.5" x14ac:dyDescent="0.45">
      <c r="A245" s="128">
        <v>242</v>
      </c>
      <c r="B245" s="129" t="s">
        <v>991</v>
      </c>
      <c r="C245" s="129" t="s">
        <v>992</v>
      </c>
      <c r="D245" s="128">
        <v>8.8976E-2</v>
      </c>
      <c r="E245" s="130" t="s">
        <v>993</v>
      </c>
      <c r="F245" s="132">
        <v>0</v>
      </c>
      <c r="G245" s="133">
        <v>0</v>
      </c>
    </row>
    <row r="246" spans="1:7" ht="16.5" x14ac:dyDescent="0.45">
      <c r="A246" s="128">
        <v>243</v>
      </c>
      <c r="B246" s="129" t="s">
        <v>994</v>
      </c>
      <c r="C246" s="129" t="s">
        <v>995</v>
      </c>
      <c r="D246" s="128">
        <v>8.8566000000000006E-2</v>
      </c>
      <c r="E246" s="130" t="s">
        <v>996</v>
      </c>
      <c r="F246" s="131">
        <v>-0.22</v>
      </c>
      <c r="G246" s="131" t="s">
        <v>578</v>
      </c>
    </row>
    <row r="247" spans="1:7" ht="16.5" x14ac:dyDescent="0.45">
      <c r="A247" s="128">
        <v>244</v>
      </c>
      <c r="B247" s="129" t="s">
        <v>997</v>
      </c>
      <c r="C247" s="129" t="s">
        <v>998</v>
      </c>
      <c r="D247" s="128">
        <v>8.7540999999999994E-2</v>
      </c>
      <c r="E247" s="130" t="s">
        <v>999</v>
      </c>
      <c r="F247" s="132">
        <v>7.0000000000000007E-2</v>
      </c>
      <c r="G247" s="133">
        <v>-8.9999999999999998E-4</v>
      </c>
    </row>
    <row r="248" spans="1:7" ht="16.5" x14ac:dyDescent="0.45">
      <c r="A248" s="128">
        <v>245</v>
      </c>
      <c r="B248" s="129" t="s">
        <v>1000</v>
      </c>
      <c r="C248" s="129" t="s">
        <v>1001</v>
      </c>
      <c r="D248" s="128">
        <v>8.6760000000000004E-2</v>
      </c>
      <c r="E248" s="130" t="s">
        <v>1002</v>
      </c>
      <c r="F248" s="132">
        <v>0</v>
      </c>
      <c r="G248" s="133">
        <v>0</v>
      </c>
    </row>
    <row r="249" spans="1:7" ht="16.5" x14ac:dyDescent="0.45">
      <c r="A249" s="128">
        <v>246</v>
      </c>
      <c r="B249" s="129" t="s">
        <v>1003</v>
      </c>
      <c r="C249" s="129" t="s">
        <v>1004</v>
      </c>
      <c r="D249" s="128">
        <v>8.6685999999999999E-2</v>
      </c>
      <c r="E249" s="130" t="s">
        <v>1005</v>
      </c>
      <c r="F249" s="132">
        <v>0</v>
      </c>
      <c r="G249" s="133">
        <v>0</v>
      </c>
    </row>
    <row r="250" spans="1:7" ht="16.5" x14ac:dyDescent="0.45">
      <c r="A250" s="128">
        <v>247</v>
      </c>
      <c r="B250" s="129" t="s">
        <v>1006</v>
      </c>
      <c r="C250" s="129" t="s">
        <v>1007</v>
      </c>
      <c r="D250" s="128">
        <v>8.6638000000000007E-2</v>
      </c>
      <c r="E250" s="130" t="s">
        <v>1008</v>
      </c>
      <c r="F250" s="132">
        <v>0</v>
      </c>
      <c r="G250" s="133">
        <v>0</v>
      </c>
    </row>
    <row r="251" spans="1:7" ht="16.5" x14ac:dyDescent="0.45">
      <c r="A251" s="128">
        <v>248</v>
      </c>
      <c r="B251" s="129" t="s">
        <v>1009</v>
      </c>
      <c r="C251" s="129" t="s">
        <v>1010</v>
      </c>
      <c r="D251" s="128">
        <v>8.5427000000000003E-2</v>
      </c>
      <c r="E251" s="130" t="s">
        <v>1011</v>
      </c>
      <c r="F251" s="132">
        <v>0</v>
      </c>
      <c r="G251" s="133">
        <v>0</v>
      </c>
    </row>
    <row r="252" spans="1:7" ht="16.5" x14ac:dyDescent="0.45">
      <c r="A252" s="128">
        <v>249</v>
      </c>
      <c r="B252" s="129" t="s">
        <v>1012</v>
      </c>
      <c r="C252" s="129" t="s">
        <v>1013</v>
      </c>
      <c r="D252" s="128">
        <v>8.5047999999999999E-2</v>
      </c>
      <c r="E252" s="130" t="s">
        <v>1014</v>
      </c>
      <c r="F252" s="132">
        <v>0</v>
      </c>
      <c r="G252" s="133">
        <v>0</v>
      </c>
    </row>
    <row r="253" spans="1:7" ht="16.5" x14ac:dyDescent="0.45">
      <c r="A253" s="128">
        <v>250</v>
      </c>
      <c r="B253" s="129" t="s">
        <v>1015</v>
      </c>
      <c r="C253" s="129" t="s">
        <v>1016</v>
      </c>
      <c r="D253" s="128">
        <v>8.4702E-2</v>
      </c>
      <c r="E253" s="130" t="s">
        <v>1017</v>
      </c>
      <c r="F253" s="131">
        <v>-0.28999999999999998</v>
      </c>
      <c r="G253" s="131" t="s">
        <v>1018</v>
      </c>
    </row>
    <row r="254" spans="1:7" ht="16.5" x14ac:dyDescent="0.45">
      <c r="A254" s="128">
        <v>251</v>
      </c>
      <c r="B254" s="129" t="s">
        <v>1019</v>
      </c>
      <c r="C254" s="129" t="s">
        <v>1020</v>
      </c>
      <c r="D254" s="128">
        <v>8.4571999999999994E-2</v>
      </c>
      <c r="E254" s="130" t="s">
        <v>1021</v>
      </c>
      <c r="F254" s="132">
        <v>0</v>
      </c>
      <c r="G254" s="133">
        <v>0</v>
      </c>
    </row>
    <row r="255" spans="1:7" ht="16.5" x14ac:dyDescent="0.45">
      <c r="A255" s="128">
        <v>252</v>
      </c>
      <c r="B255" s="129" t="s">
        <v>1022</v>
      </c>
      <c r="C255" s="129" t="s">
        <v>1023</v>
      </c>
      <c r="D255" s="128">
        <v>8.4517999999999996E-2</v>
      </c>
      <c r="E255" s="130" t="s">
        <v>1024</v>
      </c>
      <c r="F255" s="132">
        <v>0</v>
      </c>
      <c r="G255" s="133">
        <v>0</v>
      </c>
    </row>
    <row r="256" spans="1:7" ht="16.5" x14ac:dyDescent="0.45">
      <c r="A256" s="128">
        <v>253</v>
      </c>
      <c r="B256" s="129" t="s">
        <v>1025</v>
      </c>
      <c r="C256" s="129" t="s">
        <v>1026</v>
      </c>
      <c r="D256" s="128">
        <v>8.4461999999999995E-2</v>
      </c>
      <c r="E256" s="130" t="s">
        <v>1027</v>
      </c>
      <c r="F256" s="132">
        <v>0</v>
      </c>
      <c r="G256" s="133">
        <v>0</v>
      </c>
    </row>
    <row r="257" spans="1:7" ht="16.5" x14ac:dyDescent="0.45">
      <c r="A257" s="128">
        <v>254</v>
      </c>
      <c r="B257" s="129" t="s">
        <v>1028</v>
      </c>
      <c r="C257" s="129" t="s">
        <v>1029</v>
      </c>
      <c r="D257" s="128">
        <v>8.4033999999999998E-2</v>
      </c>
      <c r="E257" s="130" t="s">
        <v>1030</v>
      </c>
      <c r="F257" s="132">
        <v>0</v>
      </c>
      <c r="G257" s="133">
        <v>0</v>
      </c>
    </row>
    <row r="258" spans="1:7" ht="16.5" x14ac:dyDescent="0.45">
      <c r="A258" s="128">
        <v>255</v>
      </c>
      <c r="B258" s="129" t="s">
        <v>1031</v>
      </c>
      <c r="C258" s="129" t="s">
        <v>1032</v>
      </c>
      <c r="D258" s="128">
        <v>8.3689E-2</v>
      </c>
      <c r="E258" s="130" t="s">
        <v>1033</v>
      </c>
      <c r="F258" s="132">
        <v>0.02</v>
      </c>
      <c r="G258" s="133">
        <v>-5.0000000000000001E-4</v>
      </c>
    </row>
    <row r="259" spans="1:7" ht="16.5" x14ac:dyDescent="0.45">
      <c r="A259" s="128">
        <v>256</v>
      </c>
      <c r="B259" s="129" t="s">
        <v>1034</v>
      </c>
      <c r="C259" s="129" t="s">
        <v>1035</v>
      </c>
      <c r="D259" s="128">
        <v>8.3155000000000007E-2</v>
      </c>
      <c r="E259" s="130" t="s">
        <v>1036</v>
      </c>
      <c r="F259" s="132">
        <v>3.58</v>
      </c>
      <c r="G259" s="133">
        <v>-1.3299999999999999E-2</v>
      </c>
    </row>
    <row r="260" spans="1:7" ht="16.5" x14ac:dyDescent="0.45">
      <c r="A260" s="128">
        <v>257</v>
      </c>
      <c r="B260" s="129" t="s">
        <v>1037</v>
      </c>
      <c r="C260" s="129" t="s">
        <v>1038</v>
      </c>
      <c r="D260" s="128">
        <v>8.2554000000000002E-2</v>
      </c>
      <c r="E260" s="130" t="s">
        <v>1039</v>
      </c>
      <c r="F260" s="132">
        <v>0</v>
      </c>
      <c r="G260" s="133">
        <v>0</v>
      </c>
    </row>
    <row r="261" spans="1:7" ht="16.5" x14ac:dyDescent="0.45">
      <c r="A261" s="128">
        <v>258</v>
      </c>
      <c r="B261" s="129" t="s">
        <v>1040</v>
      </c>
      <c r="C261" s="129" t="s">
        <v>1041</v>
      </c>
      <c r="D261" s="128">
        <v>8.2331000000000001E-2</v>
      </c>
      <c r="E261" s="130" t="s">
        <v>1042</v>
      </c>
      <c r="F261" s="132">
        <v>0</v>
      </c>
      <c r="G261" s="133">
        <v>0</v>
      </c>
    </row>
    <row r="262" spans="1:7" ht="16.5" x14ac:dyDescent="0.45">
      <c r="A262" s="128">
        <v>259</v>
      </c>
      <c r="B262" s="129" t="s">
        <v>1043</v>
      </c>
      <c r="C262" s="129" t="s">
        <v>1044</v>
      </c>
      <c r="D262" s="128">
        <v>8.2286999999999999E-2</v>
      </c>
      <c r="E262" s="130" t="s">
        <v>1045</v>
      </c>
      <c r="F262" s="132">
        <v>0</v>
      </c>
      <c r="G262" s="133">
        <v>0</v>
      </c>
    </row>
    <row r="263" spans="1:7" ht="16.5" x14ac:dyDescent="0.45">
      <c r="A263" s="128">
        <v>260</v>
      </c>
      <c r="B263" s="129" t="s">
        <v>1046</v>
      </c>
      <c r="C263" s="129" t="s">
        <v>1047</v>
      </c>
      <c r="D263" s="128">
        <v>8.2075999999999996E-2</v>
      </c>
      <c r="E263" s="130" t="s">
        <v>1048</v>
      </c>
      <c r="F263" s="131">
        <v>-0.03</v>
      </c>
      <c r="G263" s="131" t="s">
        <v>415</v>
      </c>
    </row>
    <row r="264" spans="1:7" ht="16.5" x14ac:dyDescent="0.45">
      <c r="A264" s="128">
        <v>261</v>
      </c>
      <c r="B264" s="129" t="s">
        <v>1049</v>
      </c>
      <c r="C264" s="129" t="s">
        <v>1050</v>
      </c>
      <c r="D264" s="128">
        <v>8.1581000000000001E-2</v>
      </c>
      <c r="E264" s="130" t="s">
        <v>1051</v>
      </c>
      <c r="F264" s="132">
        <v>0.11</v>
      </c>
      <c r="G264" s="133">
        <v>-3.5999999999999999E-3</v>
      </c>
    </row>
    <row r="265" spans="1:7" ht="16.5" x14ac:dyDescent="0.45">
      <c r="A265" s="128">
        <v>262</v>
      </c>
      <c r="B265" s="129" t="s">
        <v>1052</v>
      </c>
      <c r="C265" s="129" t="s">
        <v>1053</v>
      </c>
      <c r="D265" s="128">
        <v>8.1206E-2</v>
      </c>
      <c r="E265" s="130" t="s">
        <v>1054</v>
      </c>
      <c r="F265" s="132">
        <v>0</v>
      </c>
      <c r="G265" s="133">
        <v>0</v>
      </c>
    </row>
    <row r="266" spans="1:7" ht="16.5" x14ac:dyDescent="0.45">
      <c r="A266" s="128">
        <v>263</v>
      </c>
      <c r="B266" s="129" t="s">
        <v>1055</v>
      </c>
      <c r="C266" s="129" t="s">
        <v>1056</v>
      </c>
      <c r="D266" s="128">
        <v>8.0865999999999993E-2</v>
      </c>
      <c r="E266" s="130" t="s">
        <v>1057</v>
      </c>
      <c r="F266" s="131">
        <v>-1.03</v>
      </c>
      <c r="G266" s="131" t="s">
        <v>348</v>
      </c>
    </row>
    <row r="267" spans="1:7" ht="16.5" x14ac:dyDescent="0.45">
      <c r="A267" s="128">
        <v>264</v>
      </c>
      <c r="B267" s="129" t="s">
        <v>1058</v>
      </c>
      <c r="C267" s="129" t="s">
        <v>1059</v>
      </c>
      <c r="D267" s="128">
        <v>8.0535999999999996E-2</v>
      </c>
      <c r="E267" s="130" t="s">
        <v>1060</v>
      </c>
      <c r="F267" s="132">
        <v>0</v>
      </c>
      <c r="G267" s="133">
        <v>0</v>
      </c>
    </row>
    <row r="268" spans="1:7" ht="16.5" x14ac:dyDescent="0.45">
      <c r="A268" s="128">
        <v>265</v>
      </c>
      <c r="B268" s="129" t="s">
        <v>1061</v>
      </c>
      <c r="C268" s="129" t="s">
        <v>1062</v>
      </c>
      <c r="D268" s="128">
        <v>8.0284999999999995E-2</v>
      </c>
      <c r="E268" s="130" t="s">
        <v>1063</v>
      </c>
      <c r="F268" s="132">
        <v>0.09</v>
      </c>
      <c r="G268" s="133">
        <v>-3.5999999999999999E-3</v>
      </c>
    </row>
    <row r="269" spans="1:7" ht="16.5" x14ac:dyDescent="0.45">
      <c r="A269" s="128">
        <v>266</v>
      </c>
      <c r="B269" s="129" t="s">
        <v>1064</v>
      </c>
      <c r="C269" s="129" t="s">
        <v>1065</v>
      </c>
      <c r="D269" s="128">
        <v>8.0047999999999994E-2</v>
      </c>
      <c r="E269" s="130" t="s">
        <v>1066</v>
      </c>
      <c r="F269" s="132">
        <v>0</v>
      </c>
      <c r="G269" s="133">
        <v>0</v>
      </c>
    </row>
    <row r="270" spans="1:7" ht="16.5" x14ac:dyDescent="0.45">
      <c r="A270" s="128">
        <v>267</v>
      </c>
      <c r="B270" s="129" t="s">
        <v>1067</v>
      </c>
      <c r="C270" s="129" t="s">
        <v>1068</v>
      </c>
      <c r="D270" s="128">
        <v>7.9780000000000004E-2</v>
      </c>
      <c r="E270" s="130" t="s">
        <v>1069</v>
      </c>
      <c r="F270" s="132">
        <v>0</v>
      </c>
      <c r="G270" s="133">
        <v>0</v>
      </c>
    </row>
    <row r="271" spans="1:7" ht="16.5" x14ac:dyDescent="0.45">
      <c r="A271" s="128">
        <v>268</v>
      </c>
      <c r="B271" s="129" t="s">
        <v>1070</v>
      </c>
      <c r="C271" s="129" t="s">
        <v>1071</v>
      </c>
      <c r="D271" s="128">
        <v>7.9444000000000001E-2</v>
      </c>
      <c r="E271" s="130" t="s">
        <v>957</v>
      </c>
      <c r="F271" s="132">
        <v>0</v>
      </c>
      <c r="G271" s="133">
        <v>0</v>
      </c>
    </row>
    <row r="272" spans="1:7" ht="16.5" x14ac:dyDescent="0.45">
      <c r="A272" s="128">
        <v>269</v>
      </c>
      <c r="B272" s="129" t="s">
        <v>1072</v>
      </c>
      <c r="C272" s="129" t="s">
        <v>1073</v>
      </c>
      <c r="D272" s="128">
        <v>7.9440999999999998E-2</v>
      </c>
      <c r="E272" s="130" t="s">
        <v>1074</v>
      </c>
      <c r="F272" s="132">
        <v>0</v>
      </c>
      <c r="G272" s="133">
        <v>0</v>
      </c>
    </row>
    <row r="273" spans="1:7" ht="16.5" x14ac:dyDescent="0.45">
      <c r="A273" s="128">
        <v>270</v>
      </c>
      <c r="B273" s="129" t="s">
        <v>1075</v>
      </c>
      <c r="C273" s="129" t="s">
        <v>1076</v>
      </c>
      <c r="D273" s="128">
        <v>7.9301999999999997E-2</v>
      </c>
      <c r="E273" s="130" t="s">
        <v>1077</v>
      </c>
      <c r="F273" s="132">
        <v>0</v>
      </c>
      <c r="G273" s="133">
        <v>0</v>
      </c>
    </row>
    <row r="274" spans="1:7" ht="16.5" x14ac:dyDescent="0.45">
      <c r="A274" s="128">
        <v>271</v>
      </c>
      <c r="B274" s="129" t="s">
        <v>1078</v>
      </c>
      <c r="C274" s="129" t="s">
        <v>1079</v>
      </c>
      <c r="D274" s="128">
        <v>7.8656000000000004E-2</v>
      </c>
      <c r="E274" s="130" t="s">
        <v>1080</v>
      </c>
      <c r="F274" s="132">
        <v>0</v>
      </c>
      <c r="G274" s="133">
        <v>0</v>
      </c>
    </row>
    <row r="275" spans="1:7" ht="16.5" x14ac:dyDescent="0.45">
      <c r="A275" s="128">
        <v>272</v>
      </c>
      <c r="B275" s="129" t="s">
        <v>1081</v>
      </c>
      <c r="C275" s="129" t="s">
        <v>1082</v>
      </c>
      <c r="D275" s="128">
        <v>7.8492000000000006E-2</v>
      </c>
      <c r="E275" s="130" t="s">
        <v>1083</v>
      </c>
      <c r="F275" s="131">
        <v>-0.01</v>
      </c>
      <c r="G275" s="131" t="s">
        <v>415</v>
      </c>
    </row>
    <row r="276" spans="1:7" ht="16.5" x14ac:dyDescent="0.45">
      <c r="A276" s="128">
        <v>273</v>
      </c>
      <c r="B276" s="129" t="s">
        <v>1084</v>
      </c>
      <c r="C276" s="129" t="s">
        <v>1085</v>
      </c>
      <c r="D276" s="128">
        <v>7.8387999999999999E-2</v>
      </c>
      <c r="E276" s="130" t="s">
        <v>1086</v>
      </c>
      <c r="F276" s="132">
        <v>0</v>
      </c>
      <c r="G276" s="133">
        <v>0</v>
      </c>
    </row>
    <row r="277" spans="1:7" ht="16.5" x14ac:dyDescent="0.45">
      <c r="A277" s="128">
        <v>274</v>
      </c>
      <c r="B277" s="129" t="s">
        <v>1087</v>
      </c>
      <c r="C277" s="129" t="s">
        <v>1088</v>
      </c>
      <c r="D277" s="128">
        <v>7.8069E-2</v>
      </c>
      <c r="E277" s="130" t="s">
        <v>1089</v>
      </c>
      <c r="F277" s="132">
        <v>0</v>
      </c>
      <c r="G277" s="133">
        <v>0</v>
      </c>
    </row>
    <row r="278" spans="1:7" ht="16.5" x14ac:dyDescent="0.45">
      <c r="A278" s="128">
        <v>275</v>
      </c>
      <c r="B278" s="129" t="s">
        <v>1090</v>
      </c>
      <c r="C278" s="129" t="s">
        <v>1091</v>
      </c>
      <c r="D278" s="128">
        <v>7.7633999999999995E-2</v>
      </c>
      <c r="E278" s="130" t="s">
        <v>1092</v>
      </c>
      <c r="F278" s="131">
        <v>-0.33</v>
      </c>
      <c r="G278" s="131" t="s">
        <v>610</v>
      </c>
    </row>
    <row r="279" spans="1:7" ht="16.5" x14ac:dyDescent="0.45">
      <c r="A279" s="128">
        <v>276</v>
      </c>
      <c r="B279" s="129" t="s">
        <v>1093</v>
      </c>
      <c r="C279" s="129" t="s">
        <v>1094</v>
      </c>
      <c r="D279" s="128">
        <v>7.7053999999999997E-2</v>
      </c>
      <c r="E279" s="130" t="s">
        <v>1095</v>
      </c>
      <c r="F279" s="132">
        <v>0</v>
      </c>
      <c r="G279" s="133">
        <v>0</v>
      </c>
    </row>
    <row r="280" spans="1:7" ht="16.5" x14ac:dyDescent="0.45">
      <c r="A280" s="128">
        <v>277</v>
      </c>
      <c r="B280" s="129" t="s">
        <v>1096</v>
      </c>
      <c r="C280" s="129" t="s">
        <v>1097</v>
      </c>
      <c r="D280" s="128">
        <v>7.6980000000000007E-2</v>
      </c>
      <c r="E280" s="130" t="s">
        <v>1098</v>
      </c>
      <c r="F280" s="132">
        <v>0</v>
      </c>
      <c r="G280" s="133">
        <v>0</v>
      </c>
    </row>
    <row r="281" spans="1:7" ht="16.5" x14ac:dyDescent="0.45">
      <c r="A281" s="128">
        <v>278</v>
      </c>
      <c r="B281" s="129" t="s">
        <v>1099</v>
      </c>
      <c r="C281" s="129" t="s">
        <v>1100</v>
      </c>
      <c r="D281" s="128">
        <v>7.6472999999999999E-2</v>
      </c>
      <c r="E281" s="130" t="s">
        <v>1101</v>
      </c>
      <c r="F281" s="132">
        <v>0</v>
      </c>
      <c r="G281" s="133">
        <v>0</v>
      </c>
    </row>
    <row r="282" spans="1:7" ht="16.5" x14ac:dyDescent="0.45">
      <c r="A282" s="128">
        <v>279</v>
      </c>
      <c r="B282" s="129" t="s">
        <v>1102</v>
      </c>
      <c r="C282" s="129" t="s">
        <v>1103</v>
      </c>
      <c r="D282" s="128">
        <v>7.6075000000000004E-2</v>
      </c>
      <c r="E282" s="130" t="s">
        <v>1104</v>
      </c>
      <c r="F282" s="131">
        <v>-1.44</v>
      </c>
      <c r="G282" s="131" t="s">
        <v>1105</v>
      </c>
    </row>
    <row r="283" spans="1:7" ht="16.5" x14ac:dyDescent="0.45">
      <c r="A283" s="128">
        <v>280</v>
      </c>
      <c r="B283" s="129" t="s">
        <v>1106</v>
      </c>
      <c r="C283" s="129" t="s">
        <v>1107</v>
      </c>
      <c r="D283" s="128">
        <v>7.6025999999999996E-2</v>
      </c>
      <c r="E283" s="130" t="s">
        <v>1108</v>
      </c>
      <c r="F283" s="132">
        <v>0</v>
      </c>
      <c r="G283" s="133">
        <v>0</v>
      </c>
    </row>
    <row r="284" spans="1:7" ht="16.5" x14ac:dyDescent="0.45">
      <c r="A284" s="128">
        <v>281</v>
      </c>
      <c r="B284" s="129" t="s">
        <v>1109</v>
      </c>
      <c r="C284" s="129" t="s">
        <v>1110</v>
      </c>
      <c r="D284" s="128">
        <v>7.5594999999999996E-2</v>
      </c>
      <c r="E284" s="130" t="s">
        <v>1111</v>
      </c>
      <c r="F284" s="132">
        <v>0</v>
      </c>
      <c r="G284" s="133">
        <v>0</v>
      </c>
    </row>
    <row r="285" spans="1:7" ht="16.5" x14ac:dyDescent="0.45">
      <c r="A285" s="128">
        <v>282</v>
      </c>
      <c r="B285" s="129" t="s">
        <v>1112</v>
      </c>
      <c r="C285" s="129" t="s">
        <v>1113</v>
      </c>
      <c r="D285" s="128">
        <v>7.5424000000000005E-2</v>
      </c>
      <c r="E285" s="130" t="s">
        <v>1114</v>
      </c>
      <c r="F285" s="131">
        <v>-0.01</v>
      </c>
      <c r="G285" s="131" t="s">
        <v>419</v>
      </c>
    </row>
    <row r="286" spans="1:7" ht="16.5" x14ac:dyDescent="0.45">
      <c r="A286" s="128">
        <v>283</v>
      </c>
      <c r="B286" s="129" t="s">
        <v>1115</v>
      </c>
      <c r="C286" s="129" t="s">
        <v>1116</v>
      </c>
      <c r="D286" s="128">
        <v>7.5084999999999999E-2</v>
      </c>
      <c r="E286" s="130" t="s">
        <v>1117</v>
      </c>
      <c r="F286" s="132">
        <v>0</v>
      </c>
      <c r="G286" s="133">
        <v>0</v>
      </c>
    </row>
    <row r="287" spans="1:7" ht="16.5" x14ac:dyDescent="0.45">
      <c r="A287" s="128">
        <v>284</v>
      </c>
      <c r="B287" s="129" t="s">
        <v>1118</v>
      </c>
      <c r="C287" s="129" t="s">
        <v>1119</v>
      </c>
      <c r="D287" s="128">
        <v>7.4748999999999996E-2</v>
      </c>
      <c r="E287" s="130" t="s">
        <v>1120</v>
      </c>
      <c r="F287" s="132">
        <v>0.21</v>
      </c>
      <c r="G287" s="133">
        <v>-2.3999999999999998E-3</v>
      </c>
    </row>
    <row r="288" spans="1:7" ht="16.5" x14ac:dyDescent="0.45">
      <c r="A288" s="128">
        <v>285</v>
      </c>
      <c r="B288" s="129" t="s">
        <v>1121</v>
      </c>
      <c r="C288" s="129" t="s">
        <v>1122</v>
      </c>
      <c r="D288" s="128">
        <v>7.4223999999999998E-2</v>
      </c>
      <c r="E288" s="130" t="s">
        <v>1123</v>
      </c>
      <c r="F288" s="132">
        <v>0</v>
      </c>
      <c r="G288" s="133">
        <v>0</v>
      </c>
    </row>
    <row r="289" spans="1:7" ht="16.5" x14ac:dyDescent="0.45">
      <c r="A289" s="128">
        <v>286</v>
      </c>
      <c r="B289" s="129" t="s">
        <v>1124</v>
      </c>
      <c r="C289" s="129" t="s">
        <v>1125</v>
      </c>
      <c r="D289" s="128">
        <v>7.3415999999999995E-2</v>
      </c>
      <c r="E289" s="130" t="s">
        <v>1126</v>
      </c>
      <c r="F289" s="132">
        <v>0</v>
      </c>
      <c r="G289" s="133">
        <v>0</v>
      </c>
    </row>
    <row r="290" spans="1:7" ht="16.5" x14ac:dyDescent="0.45">
      <c r="A290" s="128">
        <v>287</v>
      </c>
      <c r="B290" s="129" t="s">
        <v>1127</v>
      </c>
      <c r="C290" s="129" t="s">
        <v>1128</v>
      </c>
      <c r="D290" s="128">
        <v>7.3273000000000005E-2</v>
      </c>
      <c r="E290" s="130" t="s">
        <v>1129</v>
      </c>
      <c r="F290" s="132">
        <v>0</v>
      </c>
      <c r="G290" s="133">
        <v>0</v>
      </c>
    </row>
    <row r="291" spans="1:7" ht="16.5" x14ac:dyDescent="0.45">
      <c r="A291" s="128">
        <v>288</v>
      </c>
      <c r="B291" s="129" t="s">
        <v>1130</v>
      </c>
      <c r="C291" s="129" t="s">
        <v>1131</v>
      </c>
      <c r="D291" s="128">
        <v>7.3192999999999994E-2</v>
      </c>
      <c r="E291" s="130" t="s">
        <v>1132</v>
      </c>
      <c r="F291" s="132">
        <v>0</v>
      </c>
      <c r="G291" s="133">
        <v>0</v>
      </c>
    </row>
    <row r="292" spans="1:7" ht="16.5" x14ac:dyDescent="0.45">
      <c r="A292" s="128">
        <v>289</v>
      </c>
      <c r="B292" s="129" t="s">
        <v>1133</v>
      </c>
      <c r="C292" s="129" t="s">
        <v>1134</v>
      </c>
      <c r="D292" s="128">
        <v>7.2422E-2</v>
      </c>
      <c r="E292" s="130" t="s">
        <v>1135</v>
      </c>
      <c r="F292" s="132">
        <v>0.04</v>
      </c>
      <c r="G292" s="133">
        <v>-1.2999999999999999E-3</v>
      </c>
    </row>
    <row r="293" spans="1:7" ht="16.5" x14ac:dyDescent="0.45">
      <c r="A293" s="128">
        <v>290</v>
      </c>
      <c r="B293" s="129" t="s">
        <v>1136</v>
      </c>
      <c r="C293" s="129" t="s">
        <v>1137</v>
      </c>
      <c r="D293" s="128">
        <v>7.2227E-2</v>
      </c>
      <c r="E293" s="130" t="s">
        <v>1138</v>
      </c>
      <c r="F293" s="132">
        <v>0</v>
      </c>
      <c r="G293" s="133">
        <v>0</v>
      </c>
    </row>
    <row r="294" spans="1:7" ht="16.5" x14ac:dyDescent="0.45">
      <c r="A294" s="128">
        <v>291</v>
      </c>
      <c r="B294" s="129" t="s">
        <v>1139</v>
      </c>
      <c r="C294" s="129" t="s">
        <v>1140</v>
      </c>
      <c r="D294" s="128">
        <v>7.2122000000000006E-2</v>
      </c>
      <c r="E294" s="130" t="s">
        <v>1141</v>
      </c>
      <c r="F294" s="132">
        <v>0</v>
      </c>
      <c r="G294" s="133">
        <v>0</v>
      </c>
    </row>
    <row r="295" spans="1:7" ht="16.5" x14ac:dyDescent="0.45">
      <c r="A295" s="128">
        <v>292</v>
      </c>
      <c r="B295" s="129" t="s">
        <v>1142</v>
      </c>
      <c r="C295" s="129" t="s">
        <v>1143</v>
      </c>
      <c r="D295" s="128">
        <v>7.2066000000000005E-2</v>
      </c>
      <c r="E295" s="130" t="s">
        <v>1144</v>
      </c>
      <c r="F295" s="132">
        <v>0.02</v>
      </c>
      <c r="G295" s="133">
        <v>-2.0000000000000001E-4</v>
      </c>
    </row>
    <row r="296" spans="1:7" ht="16.5" x14ac:dyDescent="0.45">
      <c r="A296" s="128">
        <v>293</v>
      </c>
      <c r="B296" s="129" t="s">
        <v>1145</v>
      </c>
      <c r="C296" s="129" t="s">
        <v>1146</v>
      </c>
      <c r="D296" s="128">
        <v>7.1150000000000005E-2</v>
      </c>
      <c r="E296" s="130" t="s">
        <v>1147</v>
      </c>
      <c r="F296" s="131">
        <v>-0.11</v>
      </c>
      <c r="G296" s="131" t="s">
        <v>487</v>
      </c>
    </row>
    <row r="297" spans="1:7" ht="16.5" x14ac:dyDescent="0.45">
      <c r="A297" s="128">
        <v>294</v>
      </c>
      <c r="B297" s="129" t="s">
        <v>1148</v>
      </c>
      <c r="C297" s="129" t="s">
        <v>1149</v>
      </c>
      <c r="D297" s="128">
        <v>7.0988999999999997E-2</v>
      </c>
      <c r="E297" s="130" t="s">
        <v>1150</v>
      </c>
      <c r="F297" s="132">
        <v>0</v>
      </c>
      <c r="G297" s="133">
        <v>0</v>
      </c>
    </row>
    <row r="298" spans="1:7" ht="16.5" x14ac:dyDescent="0.45">
      <c r="A298" s="128">
        <v>295</v>
      </c>
      <c r="B298" s="129" t="s">
        <v>1151</v>
      </c>
      <c r="C298" s="129" t="s">
        <v>1152</v>
      </c>
      <c r="D298" s="128">
        <v>7.0861999999999994E-2</v>
      </c>
      <c r="E298" s="130" t="s">
        <v>1153</v>
      </c>
      <c r="F298" s="132">
        <v>0.71</v>
      </c>
      <c r="G298" s="133">
        <v>-7.7000000000000002E-3</v>
      </c>
    </row>
    <row r="299" spans="1:7" ht="16.5" x14ac:dyDescent="0.45">
      <c r="A299" s="128">
        <v>296</v>
      </c>
      <c r="B299" s="129" t="s">
        <v>1154</v>
      </c>
      <c r="C299" s="129" t="s">
        <v>1155</v>
      </c>
      <c r="D299" s="128">
        <v>7.0785000000000001E-2</v>
      </c>
      <c r="E299" s="130" t="s">
        <v>1156</v>
      </c>
      <c r="F299" s="132">
        <v>0.04</v>
      </c>
      <c r="G299" s="133">
        <v>-3.0999999999999999E-3</v>
      </c>
    </row>
    <row r="300" spans="1:7" ht="16.5" x14ac:dyDescent="0.45">
      <c r="A300" s="128">
        <v>297</v>
      </c>
      <c r="B300" s="129" t="s">
        <v>1157</v>
      </c>
      <c r="C300" s="129" t="s">
        <v>1158</v>
      </c>
      <c r="D300" s="128">
        <v>7.0330000000000004E-2</v>
      </c>
      <c r="E300" s="130" t="s">
        <v>1159</v>
      </c>
      <c r="F300" s="132">
        <v>0</v>
      </c>
      <c r="G300" s="133">
        <v>0</v>
      </c>
    </row>
    <row r="301" spans="1:7" ht="16.5" x14ac:dyDescent="0.45">
      <c r="A301" s="128">
        <v>298</v>
      </c>
      <c r="B301" s="129" t="s">
        <v>1160</v>
      </c>
      <c r="C301" s="129" t="s">
        <v>1161</v>
      </c>
      <c r="D301" s="128">
        <v>6.9714999999999999E-2</v>
      </c>
      <c r="E301" s="130" t="s">
        <v>1162</v>
      </c>
      <c r="F301" s="132">
        <v>0</v>
      </c>
      <c r="G301" s="133">
        <v>0</v>
      </c>
    </row>
    <row r="302" spans="1:7" ht="16.5" x14ac:dyDescent="0.45">
      <c r="A302" s="128">
        <v>299</v>
      </c>
      <c r="B302" s="129" t="s">
        <v>1163</v>
      </c>
      <c r="C302" s="129" t="s">
        <v>1164</v>
      </c>
      <c r="D302" s="128">
        <v>6.8465999999999999E-2</v>
      </c>
      <c r="E302" s="130" t="s">
        <v>1165</v>
      </c>
      <c r="F302" s="132">
        <v>0</v>
      </c>
      <c r="G302" s="133">
        <v>0</v>
      </c>
    </row>
    <row r="303" spans="1:7" ht="16.5" x14ac:dyDescent="0.45">
      <c r="A303" s="128">
        <v>300</v>
      </c>
      <c r="B303" s="129" t="s">
        <v>1166</v>
      </c>
      <c r="C303" s="129" t="s">
        <v>1167</v>
      </c>
      <c r="D303" s="128">
        <v>6.8149000000000001E-2</v>
      </c>
      <c r="E303" s="130" t="s">
        <v>1168</v>
      </c>
      <c r="F303" s="132">
        <v>0</v>
      </c>
      <c r="G303" s="133">
        <v>0</v>
      </c>
    </row>
    <row r="304" spans="1:7" ht="16.5" x14ac:dyDescent="0.45">
      <c r="A304" s="128">
        <v>301</v>
      </c>
      <c r="B304" s="129" t="s">
        <v>1169</v>
      </c>
      <c r="C304" s="129" t="s">
        <v>1170</v>
      </c>
      <c r="D304" s="128">
        <v>6.6140000000000004E-2</v>
      </c>
      <c r="E304" s="130" t="s">
        <v>1171</v>
      </c>
      <c r="F304" s="132">
        <v>0</v>
      </c>
      <c r="G304" s="133">
        <v>0</v>
      </c>
    </row>
    <row r="305" spans="1:7" ht="16.5" x14ac:dyDescent="0.45">
      <c r="A305" s="128">
        <v>302</v>
      </c>
      <c r="B305" s="129" t="s">
        <v>1172</v>
      </c>
      <c r="C305" s="129" t="s">
        <v>1173</v>
      </c>
      <c r="D305" s="128">
        <v>6.5655000000000005E-2</v>
      </c>
      <c r="E305" s="130" t="s">
        <v>1174</v>
      </c>
      <c r="F305" s="132">
        <v>0</v>
      </c>
      <c r="G305" s="133">
        <v>0</v>
      </c>
    </row>
    <row r="306" spans="1:7" ht="16.5" x14ac:dyDescent="0.45">
      <c r="A306" s="128">
        <v>303</v>
      </c>
      <c r="B306" s="129" t="s">
        <v>1175</v>
      </c>
      <c r="C306" s="129" t="s">
        <v>1176</v>
      </c>
      <c r="D306" s="128">
        <v>6.5296000000000007E-2</v>
      </c>
      <c r="E306" s="130" t="s">
        <v>1177</v>
      </c>
      <c r="F306" s="132">
        <v>0</v>
      </c>
      <c r="G306" s="133">
        <v>0</v>
      </c>
    </row>
    <row r="307" spans="1:7" ht="16.5" x14ac:dyDescent="0.45">
      <c r="A307" s="128">
        <v>304</v>
      </c>
      <c r="B307" s="129" t="s">
        <v>1178</v>
      </c>
      <c r="C307" s="129" t="s">
        <v>1179</v>
      </c>
      <c r="D307" s="128">
        <v>6.5245999999999998E-2</v>
      </c>
      <c r="E307" s="130" t="s">
        <v>1180</v>
      </c>
      <c r="F307" s="132">
        <v>0</v>
      </c>
      <c r="G307" s="133">
        <v>0</v>
      </c>
    </row>
    <row r="308" spans="1:7" ht="16.5" x14ac:dyDescent="0.45">
      <c r="A308" s="128">
        <v>305</v>
      </c>
      <c r="B308" s="129" t="s">
        <v>1181</v>
      </c>
      <c r="C308" s="129" t="s">
        <v>1182</v>
      </c>
      <c r="D308" s="128">
        <v>6.4891000000000004E-2</v>
      </c>
      <c r="E308" s="130" t="s">
        <v>1183</v>
      </c>
      <c r="F308" s="132">
        <v>0</v>
      </c>
      <c r="G308" s="133">
        <v>0</v>
      </c>
    </row>
    <row r="309" spans="1:7" ht="16.5" x14ac:dyDescent="0.45">
      <c r="A309" s="128">
        <v>306</v>
      </c>
      <c r="B309" s="129" t="s">
        <v>1184</v>
      </c>
      <c r="C309" s="129" t="s">
        <v>1185</v>
      </c>
      <c r="D309" s="128">
        <v>6.4846000000000001E-2</v>
      </c>
      <c r="E309" s="130" t="s">
        <v>1186</v>
      </c>
      <c r="F309" s="132">
        <v>0</v>
      </c>
      <c r="G309" s="133">
        <v>0</v>
      </c>
    </row>
    <row r="310" spans="1:7" ht="16.5" x14ac:dyDescent="0.45">
      <c r="A310" s="128">
        <v>307</v>
      </c>
      <c r="B310" s="129" t="s">
        <v>1187</v>
      </c>
      <c r="C310" s="129" t="s">
        <v>1188</v>
      </c>
      <c r="D310" s="128">
        <v>6.4737000000000003E-2</v>
      </c>
      <c r="E310" s="130" t="s">
        <v>1189</v>
      </c>
      <c r="F310" s="132">
        <v>0</v>
      </c>
      <c r="G310" s="133">
        <v>0</v>
      </c>
    </row>
    <row r="311" spans="1:7" ht="16.5" x14ac:dyDescent="0.45">
      <c r="A311" s="128">
        <v>308</v>
      </c>
      <c r="B311" s="129" t="s">
        <v>1190</v>
      </c>
      <c r="C311" s="129" t="s">
        <v>1191</v>
      </c>
      <c r="D311" s="128">
        <v>6.4618999999999996E-2</v>
      </c>
      <c r="E311" s="130" t="s">
        <v>1192</v>
      </c>
      <c r="F311" s="132">
        <v>0</v>
      </c>
      <c r="G311" s="133">
        <v>0</v>
      </c>
    </row>
    <row r="312" spans="1:7" ht="16.5" x14ac:dyDescent="0.45">
      <c r="A312" s="128">
        <v>309</v>
      </c>
      <c r="B312" s="129" t="s">
        <v>1193</v>
      </c>
      <c r="C312" s="129" t="s">
        <v>1194</v>
      </c>
      <c r="D312" s="128">
        <v>6.4257999999999996E-2</v>
      </c>
      <c r="E312" s="130" t="s">
        <v>1195</v>
      </c>
      <c r="F312" s="132">
        <v>0</v>
      </c>
      <c r="G312" s="133">
        <v>0</v>
      </c>
    </row>
    <row r="313" spans="1:7" ht="16.5" x14ac:dyDescent="0.45">
      <c r="A313" s="128">
        <v>310</v>
      </c>
      <c r="B313" s="129" t="s">
        <v>1196</v>
      </c>
      <c r="C313" s="129" t="s">
        <v>1197</v>
      </c>
      <c r="D313" s="128">
        <v>6.4254000000000006E-2</v>
      </c>
      <c r="E313" s="130" t="s">
        <v>1198</v>
      </c>
      <c r="F313" s="132">
        <v>1.49</v>
      </c>
      <c r="G313" s="133">
        <v>-1.6500000000000001E-2</v>
      </c>
    </row>
    <row r="314" spans="1:7" ht="16.5" x14ac:dyDescent="0.45">
      <c r="A314" s="128">
        <v>311</v>
      </c>
      <c r="B314" s="129" t="s">
        <v>1199</v>
      </c>
      <c r="C314" s="129" t="s">
        <v>1200</v>
      </c>
      <c r="D314" s="128">
        <v>6.3782000000000005E-2</v>
      </c>
      <c r="E314" s="130" t="s">
        <v>1201</v>
      </c>
      <c r="F314" s="132">
        <v>0</v>
      </c>
      <c r="G314" s="133">
        <v>0</v>
      </c>
    </row>
    <row r="315" spans="1:7" ht="16.5" x14ac:dyDescent="0.45">
      <c r="A315" s="128">
        <v>312</v>
      </c>
      <c r="B315" s="129" t="s">
        <v>1202</v>
      </c>
      <c r="C315" s="129" t="s">
        <v>1203</v>
      </c>
      <c r="D315" s="128">
        <v>6.3760999999999998E-2</v>
      </c>
      <c r="E315" s="130" t="s">
        <v>1204</v>
      </c>
      <c r="F315" s="132">
        <v>0</v>
      </c>
      <c r="G315" s="133">
        <v>0</v>
      </c>
    </row>
    <row r="316" spans="1:7" ht="16.5" x14ac:dyDescent="0.45">
      <c r="A316" s="128">
        <v>313</v>
      </c>
      <c r="B316" s="129" t="s">
        <v>1205</v>
      </c>
      <c r="C316" s="129" t="s">
        <v>1206</v>
      </c>
      <c r="D316" s="128">
        <v>6.3364000000000004E-2</v>
      </c>
      <c r="E316" s="130" t="s">
        <v>1207</v>
      </c>
      <c r="F316" s="132">
        <v>0</v>
      </c>
      <c r="G316" s="133">
        <v>0</v>
      </c>
    </row>
    <row r="317" spans="1:7" ht="16.5" x14ac:dyDescent="0.45">
      <c r="A317" s="128">
        <v>314</v>
      </c>
      <c r="B317" s="129" t="s">
        <v>1208</v>
      </c>
      <c r="C317" s="129" t="s">
        <v>1209</v>
      </c>
      <c r="D317" s="128">
        <v>6.3343999999999998E-2</v>
      </c>
      <c r="E317" s="130" t="s">
        <v>1210</v>
      </c>
      <c r="F317" s="132">
        <v>0</v>
      </c>
      <c r="G317" s="133">
        <v>0</v>
      </c>
    </row>
    <row r="318" spans="1:7" ht="16.5" x14ac:dyDescent="0.45">
      <c r="A318" s="128">
        <v>315</v>
      </c>
      <c r="B318" s="129" t="s">
        <v>1211</v>
      </c>
      <c r="C318" s="129" t="s">
        <v>1212</v>
      </c>
      <c r="D318" s="128">
        <v>6.2849000000000002E-2</v>
      </c>
      <c r="E318" s="130" t="s">
        <v>1213</v>
      </c>
      <c r="F318" s="132">
        <v>0</v>
      </c>
      <c r="G318" s="133">
        <v>0</v>
      </c>
    </row>
    <row r="319" spans="1:7" ht="16.5" x14ac:dyDescent="0.45">
      <c r="A319" s="128">
        <v>316</v>
      </c>
      <c r="B319" s="129" t="s">
        <v>1214</v>
      </c>
      <c r="C319" s="129" t="s">
        <v>1215</v>
      </c>
      <c r="D319" s="128">
        <v>6.2757999999999994E-2</v>
      </c>
      <c r="E319" s="130" t="s">
        <v>1216</v>
      </c>
      <c r="F319" s="132">
        <v>0</v>
      </c>
      <c r="G319" s="133">
        <v>0</v>
      </c>
    </row>
    <row r="320" spans="1:7" ht="16.5" x14ac:dyDescent="0.45">
      <c r="A320" s="128">
        <v>317</v>
      </c>
      <c r="B320" s="129" t="s">
        <v>1217</v>
      </c>
      <c r="C320" s="129" t="s">
        <v>1218</v>
      </c>
      <c r="D320" s="128">
        <v>6.2254999999999998E-2</v>
      </c>
      <c r="E320" s="130" t="s">
        <v>1219</v>
      </c>
      <c r="F320" s="132">
        <v>0</v>
      </c>
      <c r="G320" s="133">
        <v>0</v>
      </c>
    </row>
    <row r="321" spans="1:7" ht="16.5" x14ac:dyDescent="0.45">
      <c r="A321" s="128">
        <v>318</v>
      </c>
      <c r="B321" s="129" t="s">
        <v>1220</v>
      </c>
      <c r="C321" s="129" t="s">
        <v>1221</v>
      </c>
      <c r="D321" s="128">
        <v>6.2067999999999998E-2</v>
      </c>
      <c r="E321" s="130" t="s">
        <v>1222</v>
      </c>
      <c r="F321" s="132">
        <v>0</v>
      </c>
      <c r="G321" s="133">
        <v>0</v>
      </c>
    </row>
    <row r="322" spans="1:7" ht="16.5" x14ac:dyDescent="0.45">
      <c r="A322" s="128">
        <v>319</v>
      </c>
      <c r="B322" s="129" t="s">
        <v>1223</v>
      </c>
      <c r="C322" s="129" t="s">
        <v>1224</v>
      </c>
      <c r="D322" s="128">
        <v>6.1561999999999999E-2</v>
      </c>
      <c r="E322" s="130" t="s">
        <v>1225</v>
      </c>
      <c r="F322" s="132">
        <v>0.25</v>
      </c>
      <c r="G322" s="133">
        <v>-9.7999999999999997E-3</v>
      </c>
    </row>
    <row r="323" spans="1:7" ht="16.5" x14ac:dyDescent="0.45">
      <c r="A323" s="128">
        <v>320</v>
      </c>
      <c r="B323" s="129" t="s">
        <v>1226</v>
      </c>
      <c r="C323" s="129" t="s">
        <v>1227</v>
      </c>
      <c r="D323" s="128">
        <v>6.1225000000000002E-2</v>
      </c>
      <c r="E323" s="130" t="s">
        <v>1228</v>
      </c>
      <c r="F323" s="132">
        <v>0</v>
      </c>
      <c r="G323" s="133">
        <v>0</v>
      </c>
    </row>
    <row r="324" spans="1:7" ht="16.5" x14ac:dyDescent="0.45">
      <c r="A324" s="128">
        <v>321</v>
      </c>
      <c r="B324" s="129" t="s">
        <v>1229</v>
      </c>
      <c r="C324" s="129" t="s">
        <v>1230</v>
      </c>
      <c r="D324" s="128">
        <v>6.1092E-2</v>
      </c>
      <c r="E324" s="130" t="s">
        <v>1231</v>
      </c>
      <c r="F324" s="132">
        <v>0</v>
      </c>
      <c r="G324" s="133">
        <v>0</v>
      </c>
    </row>
    <row r="325" spans="1:7" ht="16.5" x14ac:dyDescent="0.45">
      <c r="A325" s="128">
        <v>322</v>
      </c>
      <c r="B325" s="129" t="s">
        <v>1232</v>
      </c>
      <c r="C325" s="129" t="s">
        <v>1233</v>
      </c>
      <c r="D325" s="128">
        <v>6.0783999999999998E-2</v>
      </c>
      <c r="E325" s="130" t="s">
        <v>1234</v>
      </c>
      <c r="F325" s="132">
        <v>0</v>
      </c>
      <c r="G325" s="133">
        <v>0</v>
      </c>
    </row>
    <row r="326" spans="1:7" ht="16.5" x14ac:dyDescent="0.45">
      <c r="A326" s="128">
        <v>323</v>
      </c>
      <c r="B326" s="129" t="s">
        <v>1235</v>
      </c>
      <c r="C326" s="129" t="s">
        <v>1236</v>
      </c>
      <c r="D326" s="128">
        <v>6.0476000000000002E-2</v>
      </c>
      <c r="E326" s="130" t="s">
        <v>1237</v>
      </c>
      <c r="F326" s="132">
        <v>0</v>
      </c>
      <c r="G326" s="133">
        <v>0</v>
      </c>
    </row>
    <row r="327" spans="1:7" ht="16.5" x14ac:dyDescent="0.45">
      <c r="A327" s="128">
        <v>324</v>
      </c>
      <c r="B327" s="129" t="s">
        <v>1238</v>
      </c>
      <c r="C327" s="129" t="s">
        <v>1239</v>
      </c>
      <c r="D327" s="128">
        <v>6.0245E-2</v>
      </c>
      <c r="E327" s="130" t="s">
        <v>1240</v>
      </c>
      <c r="F327" s="132">
        <v>0</v>
      </c>
      <c r="G327" s="133">
        <v>0</v>
      </c>
    </row>
    <row r="328" spans="1:7" ht="16.5" x14ac:dyDescent="0.45">
      <c r="A328" s="128">
        <v>325</v>
      </c>
      <c r="B328" s="129" t="s">
        <v>1241</v>
      </c>
      <c r="C328" s="129" t="s">
        <v>1242</v>
      </c>
      <c r="D328" s="128">
        <v>5.9415999999999997E-2</v>
      </c>
      <c r="E328" s="130" t="s">
        <v>1243</v>
      </c>
      <c r="F328" s="132">
        <v>0</v>
      </c>
      <c r="G328" s="133">
        <v>0</v>
      </c>
    </row>
    <row r="329" spans="1:7" ht="16.5" x14ac:dyDescent="0.45">
      <c r="A329" s="128">
        <v>326</v>
      </c>
      <c r="B329" s="129" t="s">
        <v>1244</v>
      </c>
      <c r="C329" s="129" t="s">
        <v>1245</v>
      </c>
      <c r="D329" s="128">
        <v>5.8696999999999999E-2</v>
      </c>
      <c r="E329" s="130" t="s">
        <v>1246</v>
      </c>
      <c r="F329" s="132">
        <v>0</v>
      </c>
      <c r="G329" s="133">
        <v>0</v>
      </c>
    </row>
    <row r="330" spans="1:7" ht="16.5" x14ac:dyDescent="0.45">
      <c r="A330" s="128">
        <v>327</v>
      </c>
      <c r="B330" s="129" t="s">
        <v>1247</v>
      </c>
      <c r="C330" s="129" t="s">
        <v>1248</v>
      </c>
      <c r="D330" s="128">
        <v>5.8654999999999999E-2</v>
      </c>
      <c r="E330" s="130" t="s">
        <v>1249</v>
      </c>
      <c r="F330" s="132">
        <v>0.08</v>
      </c>
      <c r="G330" s="133">
        <v>-1.4E-3</v>
      </c>
    </row>
    <row r="331" spans="1:7" ht="16.5" x14ac:dyDescent="0.45">
      <c r="A331" s="128">
        <v>328</v>
      </c>
      <c r="B331" s="129" t="s">
        <v>1250</v>
      </c>
      <c r="C331" s="129" t="s">
        <v>1251</v>
      </c>
      <c r="D331" s="128">
        <v>5.7624000000000002E-2</v>
      </c>
      <c r="E331" s="130" t="s">
        <v>1252</v>
      </c>
      <c r="F331" s="132">
        <v>0</v>
      </c>
      <c r="G331" s="133">
        <v>0</v>
      </c>
    </row>
    <row r="332" spans="1:7" ht="16.5" x14ac:dyDescent="0.45">
      <c r="A332" s="128">
        <v>329</v>
      </c>
      <c r="B332" s="129" t="s">
        <v>1253</v>
      </c>
      <c r="C332" s="129" t="s">
        <v>1254</v>
      </c>
      <c r="D332" s="128">
        <v>5.7562000000000002E-2</v>
      </c>
      <c r="E332" s="130" t="s">
        <v>1255</v>
      </c>
      <c r="F332" s="132">
        <v>0.46</v>
      </c>
      <c r="G332" s="133">
        <v>-4.1000000000000003E-3</v>
      </c>
    </row>
    <row r="333" spans="1:7" ht="16.5" x14ac:dyDescent="0.45">
      <c r="A333" s="128">
        <v>330</v>
      </c>
      <c r="B333" s="129" t="s">
        <v>1256</v>
      </c>
      <c r="C333" s="129" t="s">
        <v>1257</v>
      </c>
      <c r="D333" s="128">
        <v>5.7528000000000003E-2</v>
      </c>
      <c r="E333" s="130" t="s">
        <v>1258</v>
      </c>
      <c r="F333" s="131">
        <v>-0.04</v>
      </c>
      <c r="G333" s="131" t="s">
        <v>1259</v>
      </c>
    </row>
    <row r="334" spans="1:7" ht="16.5" x14ac:dyDescent="0.45">
      <c r="A334" s="128">
        <v>331</v>
      </c>
      <c r="B334" s="129" t="s">
        <v>1260</v>
      </c>
      <c r="C334" s="129" t="s">
        <v>1261</v>
      </c>
      <c r="D334" s="128">
        <v>5.6874000000000001E-2</v>
      </c>
      <c r="E334" s="130" t="s">
        <v>1262</v>
      </c>
      <c r="F334" s="132">
        <v>0</v>
      </c>
      <c r="G334" s="133">
        <v>0</v>
      </c>
    </row>
    <row r="335" spans="1:7" ht="16.5" x14ac:dyDescent="0.45">
      <c r="A335" s="128">
        <v>332</v>
      </c>
      <c r="B335" s="129" t="s">
        <v>1263</v>
      </c>
      <c r="C335" s="129" t="s">
        <v>1264</v>
      </c>
      <c r="D335" s="128">
        <v>5.6781999999999999E-2</v>
      </c>
      <c r="E335" s="130" t="s">
        <v>1265</v>
      </c>
      <c r="F335" s="132">
        <v>0</v>
      </c>
      <c r="G335" s="133">
        <v>0</v>
      </c>
    </row>
    <row r="336" spans="1:7" ht="16.5" x14ac:dyDescent="0.45">
      <c r="A336" s="128">
        <v>333</v>
      </c>
      <c r="B336" s="129" t="s">
        <v>1266</v>
      </c>
      <c r="C336" s="129" t="s">
        <v>1267</v>
      </c>
      <c r="D336" s="128">
        <v>5.6311E-2</v>
      </c>
      <c r="E336" s="130" t="s">
        <v>1268</v>
      </c>
      <c r="F336" s="131">
        <v>-0.66</v>
      </c>
      <c r="G336" s="131" t="s">
        <v>355</v>
      </c>
    </row>
    <row r="337" spans="1:7" ht="16.5" x14ac:dyDescent="0.45">
      <c r="A337" s="128">
        <v>334</v>
      </c>
      <c r="B337" s="129" t="s">
        <v>1269</v>
      </c>
      <c r="C337" s="129" t="s">
        <v>1270</v>
      </c>
      <c r="D337" s="128">
        <v>5.6225999999999998E-2</v>
      </c>
      <c r="E337" s="130" t="s">
        <v>1271</v>
      </c>
      <c r="F337" s="131">
        <v>-0.16</v>
      </c>
      <c r="G337" s="131" t="s">
        <v>675</v>
      </c>
    </row>
    <row r="338" spans="1:7" ht="16.5" x14ac:dyDescent="0.45">
      <c r="A338" s="128">
        <v>335</v>
      </c>
      <c r="B338" s="129" t="s">
        <v>1272</v>
      </c>
      <c r="C338" s="129" t="s">
        <v>1273</v>
      </c>
      <c r="D338" s="128">
        <v>5.6148999999999998E-2</v>
      </c>
      <c r="E338" s="130" t="s">
        <v>1274</v>
      </c>
      <c r="F338" s="132">
        <v>0</v>
      </c>
      <c r="G338" s="133">
        <v>0</v>
      </c>
    </row>
    <row r="339" spans="1:7" ht="16.5" x14ac:dyDescent="0.45">
      <c r="A339" s="128">
        <v>336</v>
      </c>
      <c r="B339" s="129" t="s">
        <v>1275</v>
      </c>
      <c r="C339" s="129" t="s">
        <v>1276</v>
      </c>
      <c r="D339" s="128">
        <v>5.5854000000000001E-2</v>
      </c>
      <c r="E339" s="130" t="s">
        <v>1277</v>
      </c>
      <c r="F339" s="132">
        <v>0.19</v>
      </c>
      <c r="G339" s="133">
        <v>-2E-3</v>
      </c>
    </row>
    <row r="340" spans="1:7" ht="16.5" x14ac:dyDescent="0.45">
      <c r="A340" s="128">
        <v>337</v>
      </c>
      <c r="B340" s="129" t="s">
        <v>1278</v>
      </c>
      <c r="C340" s="129" t="s">
        <v>1279</v>
      </c>
      <c r="D340" s="128">
        <v>5.5521000000000001E-2</v>
      </c>
      <c r="E340" s="130" t="s">
        <v>1280</v>
      </c>
      <c r="F340" s="132">
        <v>0</v>
      </c>
      <c r="G340" s="133">
        <v>0</v>
      </c>
    </row>
    <row r="341" spans="1:7" ht="16.5" x14ac:dyDescent="0.45">
      <c r="A341" s="128">
        <v>338</v>
      </c>
      <c r="B341" s="129" t="s">
        <v>1281</v>
      </c>
      <c r="C341" s="129" t="s">
        <v>1282</v>
      </c>
      <c r="D341" s="128">
        <v>5.4970999999999999E-2</v>
      </c>
      <c r="E341" s="130" t="s">
        <v>1283</v>
      </c>
      <c r="F341" s="132">
        <v>0</v>
      </c>
      <c r="G341" s="133">
        <v>0</v>
      </c>
    </row>
    <row r="342" spans="1:7" ht="16.5" x14ac:dyDescent="0.45">
      <c r="A342" s="128">
        <v>339</v>
      </c>
      <c r="B342" s="129" t="s">
        <v>1284</v>
      </c>
      <c r="C342" s="129" t="s">
        <v>1285</v>
      </c>
      <c r="D342" s="128">
        <v>5.4762999999999999E-2</v>
      </c>
      <c r="E342" s="130" t="s">
        <v>1286</v>
      </c>
      <c r="F342" s="132">
        <v>0</v>
      </c>
      <c r="G342" s="133">
        <v>0</v>
      </c>
    </row>
    <row r="343" spans="1:7" ht="16.5" x14ac:dyDescent="0.45">
      <c r="A343" s="128">
        <v>340</v>
      </c>
      <c r="B343" s="129" t="s">
        <v>1287</v>
      </c>
      <c r="C343" s="129" t="s">
        <v>1288</v>
      </c>
      <c r="D343" s="128">
        <v>5.4607000000000003E-2</v>
      </c>
      <c r="E343" s="130" t="s">
        <v>1289</v>
      </c>
      <c r="F343" s="132">
        <v>0</v>
      </c>
      <c r="G343" s="133">
        <v>0</v>
      </c>
    </row>
    <row r="344" spans="1:7" ht="28.5" x14ac:dyDescent="0.45">
      <c r="A344" s="128">
        <v>341</v>
      </c>
      <c r="B344" s="129" t="s">
        <v>1290</v>
      </c>
      <c r="C344" s="129" t="s">
        <v>1291</v>
      </c>
      <c r="D344" s="128">
        <v>5.4551000000000002E-2</v>
      </c>
      <c r="E344" s="130" t="s">
        <v>1292</v>
      </c>
      <c r="F344" s="131">
        <v>-0.77</v>
      </c>
      <c r="G344" s="131" t="s">
        <v>1293</v>
      </c>
    </row>
    <row r="345" spans="1:7" ht="16.5" x14ac:dyDescent="0.45">
      <c r="A345" s="128">
        <v>342</v>
      </c>
      <c r="B345" s="129" t="s">
        <v>1294</v>
      </c>
      <c r="C345" s="129" t="s">
        <v>1295</v>
      </c>
      <c r="D345" s="128">
        <v>5.4406000000000003E-2</v>
      </c>
      <c r="E345" s="130" t="s">
        <v>1296</v>
      </c>
      <c r="F345" s="132">
        <v>0</v>
      </c>
      <c r="G345" s="133">
        <v>0</v>
      </c>
    </row>
    <row r="346" spans="1:7" ht="16.5" x14ac:dyDescent="0.45">
      <c r="A346" s="128">
        <v>343</v>
      </c>
      <c r="B346" s="129" t="s">
        <v>1297</v>
      </c>
      <c r="C346" s="129" t="s">
        <v>1298</v>
      </c>
      <c r="D346" s="128">
        <v>5.3886999999999997E-2</v>
      </c>
      <c r="E346" s="130" t="s">
        <v>1299</v>
      </c>
      <c r="F346" s="132">
        <v>0.08</v>
      </c>
      <c r="G346" s="133">
        <v>-2.9999999999999997E-4</v>
      </c>
    </row>
    <row r="347" spans="1:7" ht="16.5" x14ac:dyDescent="0.45">
      <c r="A347" s="128">
        <v>344</v>
      </c>
      <c r="B347" s="129" t="s">
        <v>1300</v>
      </c>
      <c r="C347" s="129" t="s">
        <v>1301</v>
      </c>
      <c r="D347" s="128">
        <v>5.3578000000000001E-2</v>
      </c>
      <c r="E347" s="130" t="s">
        <v>1302</v>
      </c>
      <c r="F347" s="132">
        <v>0</v>
      </c>
      <c r="G347" s="133">
        <v>0</v>
      </c>
    </row>
    <row r="348" spans="1:7" ht="16.5" x14ac:dyDescent="0.45">
      <c r="A348" s="128">
        <v>345</v>
      </c>
      <c r="B348" s="129" t="s">
        <v>1303</v>
      </c>
      <c r="C348" s="129" t="s">
        <v>1304</v>
      </c>
      <c r="D348" s="128">
        <v>5.3252000000000001E-2</v>
      </c>
      <c r="E348" s="130" t="s">
        <v>1305</v>
      </c>
      <c r="F348" s="131">
        <v>-0.2</v>
      </c>
      <c r="G348" s="131" t="s">
        <v>1306</v>
      </c>
    </row>
    <row r="349" spans="1:7" ht="16.5" x14ac:dyDescent="0.45">
      <c r="A349" s="128">
        <v>346</v>
      </c>
      <c r="B349" s="129" t="s">
        <v>1307</v>
      </c>
      <c r="C349" s="129" t="s">
        <v>1308</v>
      </c>
      <c r="D349" s="128">
        <v>5.3114000000000001E-2</v>
      </c>
      <c r="E349" s="130" t="s">
        <v>1309</v>
      </c>
      <c r="F349" s="132">
        <v>0</v>
      </c>
      <c r="G349" s="133">
        <v>0</v>
      </c>
    </row>
    <row r="350" spans="1:7" ht="16.5" x14ac:dyDescent="0.45">
      <c r="A350" s="128">
        <v>347</v>
      </c>
      <c r="B350" s="129" t="s">
        <v>1310</v>
      </c>
      <c r="C350" s="129" t="s">
        <v>1311</v>
      </c>
      <c r="D350" s="128">
        <v>5.3083999999999999E-2</v>
      </c>
      <c r="E350" s="130" t="s">
        <v>1312</v>
      </c>
      <c r="F350" s="132">
        <v>0</v>
      </c>
      <c r="G350" s="133">
        <v>0</v>
      </c>
    </row>
    <row r="351" spans="1:7" ht="16.5" x14ac:dyDescent="0.45">
      <c r="A351" s="128">
        <v>348</v>
      </c>
      <c r="B351" s="129" t="s">
        <v>1313</v>
      </c>
      <c r="C351" s="129" t="s">
        <v>1314</v>
      </c>
      <c r="D351" s="128">
        <v>5.3027999999999999E-2</v>
      </c>
      <c r="E351" s="130" t="s">
        <v>1315</v>
      </c>
      <c r="F351" s="132">
        <v>0</v>
      </c>
      <c r="G351" s="133">
        <v>0</v>
      </c>
    </row>
    <row r="352" spans="1:7" ht="16.5" x14ac:dyDescent="0.45">
      <c r="A352" s="128">
        <v>349</v>
      </c>
      <c r="B352" s="129" t="s">
        <v>1316</v>
      </c>
      <c r="C352" s="129" t="s">
        <v>1317</v>
      </c>
      <c r="D352" s="128">
        <v>5.2963999999999997E-2</v>
      </c>
      <c r="E352" s="130" t="s">
        <v>1318</v>
      </c>
      <c r="F352" s="132">
        <v>0</v>
      </c>
      <c r="G352" s="133">
        <v>0</v>
      </c>
    </row>
    <row r="353" spans="1:7" ht="16.5" x14ac:dyDescent="0.45">
      <c r="A353" s="128">
        <v>350</v>
      </c>
      <c r="B353" s="129" t="s">
        <v>1319</v>
      </c>
      <c r="C353" s="129" t="s">
        <v>1320</v>
      </c>
      <c r="D353" s="128">
        <v>5.2921000000000003E-2</v>
      </c>
      <c r="E353" s="130" t="s">
        <v>1321</v>
      </c>
      <c r="F353" s="132">
        <v>0.57999999999999996</v>
      </c>
      <c r="G353" s="133">
        <v>-9.7999999999999997E-3</v>
      </c>
    </row>
    <row r="354" spans="1:7" ht="16.5" x14ac:dyDescent="0.45">
      <c r="A354" s="128">
        <v>351</v>
      </c>
      <c r="B354" s="129" t="s">
        <v>1322</v>
      </c>
      <c r="C354" s="129" t="s">
        <v>1323</v>
      </c>
      <c r="D354" s="128">
        <v>5.2815000000000001E-2</v>
      </c>
      <c r="E354" s="130" t="s">
        <v>1324</v>
      </c>
      <c r="F354" s="132">
        <v>0</v>
      </c>
      <c r="G354" s="133">
        <v>0</v>
      </c>
    </row>
    <row r="355" spans="1:7" ht="16.5" x14ac:dyDescent="0.45">
      <c r="A355" s="128">
        <v>352</v>
      </c>
      <c r="B355" s="129" t="s">
        <v>1325</v>
      </c>
      <c r="C355" s="129" t="s">
        <v>1326</v>
      </c>
      <c r="D355" s="128">
        <v>5.2567000000000003E-2</v>
      </c>
      <c r="E355" s="130" t="s">
        <v>1327</v>
      </c>
      <c r="F355" s="132">
        <v>0</v>
      </c>
      <c r="G355" s="133">
        <v>0</v>
      </c>
    </row>
    <row r="356" spans="1:7" ht="16.5" x14ac:dyDescent="0.45">
      <c r="A356" s="128">
        <v>353</v>
      </c>
      <c r="B356" s="129" t="s">
        <v>1328</v>
      </c>
      <c r="C356" s="129" t="s">
        <v>1329</v>
      </c>
      <c r="D356" s="128">
        <v>5.2342E-2</v>
      </c>
      <c r="E356" s="130" t="s">
        <v>1330</v>
      </c>
      <c r="F356" s="132">
        <v>0</v>
      </c>
      <c r="G356" s="133">
        <v>0</v>
      </c>
    </row>
    <row r="357" spans="1:7" ht="16.5" x14ac:dyDescent="0.45">
      <c r="A357" s="128">
        <v>354</v>
      </c>
      <c r="B357" s="129" t="s">
        <v>1331</v>
      </c>
      <c r="C357" s="129" t="s">
        <v>1332</v>
      </c>
      <c r="D357" s="128">
        <v>5.1998000000000003E-2</v>
      </c>
      <c r="E357" s="130" t="s">
        <v>1333</v>
      </c>
      <c r="F357" s="132">
        <v>0</v>
      </c>
      <c r="G357" s="133">
        <v>0</v>
      </c>
    </row>
    <row r="358" spans="1:7" ht="16.5" x14ac:dyDescent="0.45">
      <c r="A358" s="128">
        <v>355</v>
      </c>
      <c r="B358" s="129" t="s">
        <v>1334</v>
      </c>
      <c r="C358" s="129" t="s">
        <v>1335</v>
      </c>
      <c r="D358" s="128">
        <v>5.1743999999999998E-2</v>
      </c>
      <c r="E358" s="130" t="s">
        <v>1336</v>
      </c>
      <c r="F358" s="132">
        <v>0</v>
      </c>
      <c r="G358" s="133">
        <v>0</v>
      </c>
    </row>
    <row r="359" spans="1:7" ht="16.5" x14ac:dyDescent="0.45">
      <c r="A359" s="128">
        <v>356</v>
      </c>
      <c r="B359" s="129" t="s">
        <v>1337</v>
      </c>
      <c r="C359" s="129" t="s">
        <v>1338</v>
      </c>
      <c r="D359" s="128">
        <v>5.1631999999999997E-2</v>
      </c>
      <c r="E359" s="130" t="s">
        <v>1339</v>
      </c>
      <c r="F359" s="132">
        <v>0</v>
      </c>
      <c r="G359" s="133">
        <v>0</v>
      </c>
    </row>
    <row r="360" spans="1:7" ht="16.5" x14ac:dyDescent="0.45">
      <c r="A360" s="128">
        <v>357</v>
      </c>
      <c r="B360" s="129" t="s">
        <v>1340</v>
      </c>
      <c r="C360" s="129" t="s">
        <v>1341</v>
      </c>
      <c r="D360" s="128">
        <v>5.1500999999999998E-2</v>
      </c>
      <c r="E360" s="130" t="s">
        <v>1342</v>
      </c>
      <c r="F360" s="132">
        <v>0</v>
      </c>
      <c r="G360" s="133">
        <v>0</v>
      </c>
    </row>
    <row r="361" spans="1:7" ht="16.5" x14ac:dyDescent="0.45">
      <c r="A361" s="128">
        <v>358</v>
      </c>
      <c r="B361" s="129" t="s">
        <v>1343</v>
      </c>
      <c r="C361" s="129" t="s">
        <v>1344</v>
      </c>
      <c r="D361" s="128">
        <v>5.1299999999999998E-2</v>
      </c>
      <c r="E361" s="130" t="s">
        <v>1345</v>
      </c>
      <c r="F361" s="132">
        <v>0</v>
      </c>
      <c r="G361" s="133">
        <v>0</v>
      </c>
    </row>
    <row r="362" spans="1:7" ht="16.5" x14ac:dyDescent="0.45">
      <c r="A362" s="128">
        <v>359</v>
      </c>
      <c r="B362" s="129" t="s">
        <v>1346</v>
      </c>
      <c r="C362" s="129" t="s">
        <v>1347</v>
      </c>
      <c r="D362" s="128">
        <v>5.1130000000000002E-2</v>
      </c>
      <c r="E362" s="130" t="s">
        <v>1348</v>
      </c>
      <c r="F362" s="131">
        <v>-0.37</v>
      </c>
      <c r="G362" s="131" t="s">
        <v>1349</v>
      </c>
    </row>
    <row r="363" spans="1:7" ht="16.5" x14ac:dyDescent="0.45">
      <c r="A363" s="128">
        <v>360</v>
      </c>
      <c r="B363" s="129" t="s">
        <v>1350</v>
      </c>
      <c r="C363" s="129" t="s">
        <v>1351</v>
      </c>
      <c r="D363" s="128">
        <v>5.0907000000000001E-2</v>
      </c>
      <c r="E363" s="130" t="s">
        <v>1352</v>
      </c>
      <c r="F363" s="132">
        <v>0</v>
      </c>
      <c r="G363" s="133">
        <v>0</v>
      </c>
    </row>
    <row r="364" spans="1:7" ht="16.5" x14ac:dyDescent="0.45">
      <c r="A364" s="128">
        <v>361</v>
      </c>
      <c r="B364" s="129" t="s">
        <v>1353</v>
      </c>
      <c r="C364" s="129" t="s">
        <v>1354</v>
      </c>
      <c r="D364" s="128">
        <v>5.0821999999999999E-2</v>
      </c>
      <c r="E364" s="130" t="s">
        <v>1355</v>
      </c>
      <c r="F364" s="132">
        <v>0</v>
      </c>
      <c r="G364" s="133">
        <v>0</v>
      </c>
    </row>
    <row r="365" spans="1:7" ht="16.5" x14ac:dyDescent="0.45">
      <c r="A365" s="128">
        <v>362</v>
      </c>
      <c r="B365" s="129" t="s">
        <v>1356</v>
      </c>
      <c r="C365" s="129" t="s">
        <v>1357</v>
      </c>
      <c r="D365" s="128">
        <v>5.0633999999999998E-2</v>
      </c>
      <c r="E365" s="130" t="s">
        <v>1358</v>
      </c>
      <c r="F365" s="132">
        <v>0</v>
      </c>
      <c r="G365" s="133">
        <v>0</v>
      </c>
    </row>
    <row r="366" spans="1:7" ht="16.5" x14ac:dyDescent="0.45">
      <c r="A366" s="128">
        <v>363</v>
      </c>
      <c r="B366" s="129" t="s">
        <v>1359</v>
      </c>
      <c r="C366" s="129" t="s">
        <v>1360</v>
      </c>
      <c r="D366" s="128">
        <v>5.0520000000000002E-2</v>
      </c>
      <c r="E366" s="130" t="s">
        <v>1361</v>
      </c>
      <c r="F366" s="132">
        <v>0</v>
      </c>
      <c r="G366" s="133">
        <v>0</v>
      </c>
    </row>
    <row r="367" spans="1:7" ht="16.5" x14ac:dyDescent="0.45">
      <c r="A367" s="128">
        <v>364</v>
      </c>
      <c r="B367" s="129" t="s">
        <v>1362</v>
      </c>
      <c r="C367" s="129" t="s">
        <v>1363</v>
      </c>
      <c r="D367" s="128">
        <v>5.0403999999999997E-2</v>
      </c>
      <c r="E367" s="130" t="s">
        <v>1364</v>
      </c>
      <c r="F367" s="132">
        <v>0.06</v>
      </c>
      <c r="G367" s="133">
        <v>-5.0000000000000001E-4</v>
      </c>
    </row>
    <row r="368" spans="1:7" ht="16.5" x14ac:dyDescent="0.45">
      <c r="A368" s="128">
        <v>365</v>
      </c>
      <c r="B368" s="129" t="s">
        <v>1365</v>
      </c>
      <c r="C368" s="129" t="s">
        <v>1366</v>
      </c>
      <c r="D368" s="128">
        <v>5.0375000000000003E-2</v>
      </c>
      <c r="E368" s="130" t="s">
        <v>1367</v>
      </c>
      <c r="F368" s="132">
        <v>0</v>
      </c>
      <c r="G368" s="133">
        <v>0</v>
      </c>
    </row>
    <row r="369" spans="1:7" ht="16.5" x14ac:dyDescent="0.45">
      <c r="A369" s="128">
        <v>366</v>
      </c>
      <c r="B369" s="129" t="s">
        <v>1368</v>
      </c>
      <c r="C369" s="129" t="s">
        <v>1369</v>
      </c>
      <c r="D369" s="128">
        <v>4.9964000000000001E-2</v>
      </c>
      <c r="E369" s="130" t="s">
        <v>1370</v>
      </c>
      <c r="F369" s="132">
        <v>0</v>
      </c>
      <c r="G369" s="133">
        <v>0</v>
      </c>
    </row>
    <row r="370" spans="1:7" ht="16.5" x14ac:dyDescent="0.45">
      <c r="A370" s="128">
        <v>367</v>
      </c>
      <c r="B370" s="129" t="s">
        <v>1371</v>
      </c>
      <c r="C370" s="129" t="s">
        <v>1372</v>
      </c>
      <c r="D370" s="128">
        <v>4.9692E-2</v>
      </c>
      <c r="E370" s="130" t="s">
        <v>1373</v>
      </c>
      <c r="F370" s="132">
        <v>0</v>
      </c>
      <c r="G370" s="133">
        <v>0</v>
      </c>
    </row>
    <row r="371" spans="1:7" ht="16.5" x14ac:dyDescent="0.45">
      <c r="A371" s="128">
        <v>368</v>
      </c>
      <c r="B371" s="129" t="s">
        <v>1374</v>
      </c>
      <c r="C371" s="129" t="s">
        <v>1375</v>
      </c>
      <c r="D371" s="128">
        <v>4.9688999999999997E-2</v>
      </c>
      <c r="E371" s="130" t="s">
        <v>1333</v>
      </c>
      <c r="F371" s="132">
        <v>0.06</v>
      </c>
      <c r="G371" s="133">
        <v>-5.9999999999999995E-4</v>
      </c>
    </row>
    <row r="372" spans="1:7" ht="16.5" x14ac:dyDescent="0.45">
      <c r="A372" s="128">
        <v>369</v>
      </c>
      <c r="B372" s="129" t="s">
        <v>1376</v>
      </c>
      <c r="C372" s="129" t="s">
        <v>1377</v>
      </c>
      <c r="D372" s="128">
        <v>4.9607999999999999E-2</v>
      </c>
      <c r="E372" s="130" t="s">
        <v>1378</v>
      </c>
      <c r="F372" s="132">
        <v>0</v>
      </c>
      <c r="G372" s="133">
        <v>0</v>
      </c>
    </row>
    <row r="373" spans="1:7" ht="16.5" x14ac:dyDescent="0.45">
      <c r="A373" s="128">
        <v>370</v>
      </c>
      <c r="B373" s="129" t="s">
        <v>1379</v>
      </c>
      <c r="C373" s="129" t="s">
        <v>1380</v>
      </c>
      <c r="D373" s="128">
        <v>4.9277000000000001E-2</v>
      </c>
      <c r="E373" s="130" t="s">
        <v>1381</v>
      </c>
      <c r="F373" s="132">
        <v>0</v>
      </c>
      <c r="G373" s="133">
        <v>0</v>
      </c>
    </row>
    <row r="374" spans="1:7" ht="16.5" x14ac:dyDescent="0.45">
      <c r="A374" s="128">
        <v>371</v>
      </c>
      <c r="B374" s="129" t="s">
        <v>1382</v>
      </c>
      <c r="C374" s="129" t="s">
        <v>1383</v>
      </c>
      <c r="D374" s="128">
        <v>4.9209999999999997E-2</v>
      </c>
      <c r="E374" s="130" t="s">
        <v>1384</v>
      </c>
      <c r="F374" s="132">
        <v>0</v>
      </c>
      <c r="G374" s="133">
        <v>0</v>
      </c>
    </row>
    <row r="375" spans="1:7" ht="16.5" x14ac:dyDescent="0.45">
      <c r="A375" s="128">
        <v>372</v>
      </c>
      <c r="B375" s="129" t="s">
        <v>1385</v>
      </c>
      <c r="C375" s="129" t="s">
        <v>1386</v>
      </c>
      <c r="D375" s="128">
        <v>4.9175000000000003E-2</v>
      </c>
      <c r="E375" s="130" t="s">
        <v>1387</v>
      </c>
      <c r="F375" s="132">
        <v>0</v>
      </c>
      <c r="G375" s="133">
        <v>0</v>
      </c>
    </row>
    <row r="376" spans="1:7" ht="16.5" x14ac:dyDescent="0.45">
      <c r="A376" s="128">
        <v>373</v>
      </c>
      <c r="B376" s="129" t="s">
        <v>1388</v>
      </c>
      <c r="C376" s="129" t="s">
        <v>1389</v>
      </c>
      <c r="D376" s="128">
        <v>4.9167000000000002E-2</v>
      </c>
      <c r="E376" s="130" t="s">
        <v>1390</v>
      </c>
      <c r="F376" s="132">
        <v>0</v>
      </c>
      <c r="G376" s="133">
        <v>0</v>
      </c>
    </row>
    <row r="377" spans="1:7" ht="16.5" x14ac:dyDescent="0.45">
      <c r="A377" s="128">
        <v>374</v>
      </c>
      <c r="B377" s="129" t="s">
        <v>1391</v>
      </c>
      <c r="C377" s="129" t="s">
        <v>1392</v>
      </c>
      <c r="D377" s="128">
        <v>4.8869999999999997E-2</v>
      </c>
      <c r="E377" s="130" t="s">
        <v>1393</v>
      </c>
      <c r="F377" s="132">
        <v>0</v>
      </c>
      <c r="G377" s="133">
        <v>0</v>
      </c>
    </row>
    <row r="378" spans="1:7" ht="16.5" x14ac:dyDescent="0.45">
      <c r="A378" s="128">
        <v>375</v>
      </c>
      <c r="B378" s="129" t="s">
        <v>1394</v>
      </c>
      <c r="C378" s="129" t="s">
        <v>1395</v>
      </c>
      <c r="D378" s="128">
        <v>4.8826000000000001E-2</v>
      </c>
      <c r="E378" s="130" t="s">
        <v>1396</v>
      </c>
      <c r="F378" s="132">
        <v>0</v>
      </c>
      <c r="G378" s="133">
        <v>0</v>
      </c>
    </row>
    <row r="379" spans="1:7" ht="16.5" x14ac:dyDescent="0.45">
      <c r="A379" s="128">
        <v>376</v>
      </c>
      <c r="B379" s="129" t="s">
        <v>1397</v>
      </c>
      <c r="C379" s="129" t="s">
        <v>1398</v>
      </c>
      <c r="D379" s="128">
        <v>4.8689000000000003E-2</v>
      </c>
      <c r="E379" s="130" t="s">
        <v>1399</v>
      </c>
      <c r="F379" s="132">
        <v>0</v>
      </c>
      <c r="G379" s="133">
        <v>0</v>
      </c>
    </row>
    <row r="380" spans="1:7" ht="16.5" x14ac:dyDescent="0.45">
      <c r="A380" s="128">
        <v>377</v>
      </c>
      <c r="B380" s="129" t="s">
        <v>1400</v>
      </c>
      <c r="C380" s="129" t="s">
        <v>1401</v>
      </c>
      <c r="D380" s="128">
        <v>4.8617E-2</v>
      </c>
      <c r="E380" s="130" t="s">
        <v>1402</v>
      </c>
      <c r="F380" s="132">
        <v>0</v>
      </c>
      <c r="G380" s="133">
        <v>0</v>
      </c>
    </row>
    <row r="381" spans="1:7" ht="16.5" x14ac:dyDescent="0.45">
      <c r="A381" s="128">
        <v>378</v>
      </c>
      <c r="B381" s="129" t="s">
        <v>1403</v>
      </c>
      <c r="C381" s="129" t="s">
        <v>1404</v>
      </c>
      <c r="D381" s="128">
        <v>4.8464E-2</v>
      </c>
      <c r="E381" s="130" t="s">
        <v>1405</v>
      </c>
      <c r="F381" s="132">
        <v>0</v>
      </c>
      <c r="G381" s="133">
        <v>0</v>
      </c>
    </row>
    <row r="382" spans="1:7" ht="16.5" x14ac:dyDescent="0.45">
      <c r="A382" s="128">
        <v>379</v>
      </c>
      <c r="B382" s="129" t="s">
        <v>1406</v>
      </c>
      <c r="C382" s="129" t="s">
        <v>1407</v>
      </c>
      <c r="D382" s="128">
        <v>4.8133000000000002E-2</v>
      </c>
      <c r="E382" s="130" t="s">
        <v>1408</v>
      </c>
      <c r="F382" s="132">
        <v>0</v>
      </c>
      <c r="G382" s="133">
        <v>0</v>
      </c>
    </row>
    <row r="383" spans="1:7" ht="16.5" x14ac:dyDescent="0.45">
      <c r="A383" s="128">
        <v>380</v>
      </c>
      <c r="B383" s="129" t="s">
        <v>1409</v>
      </c>
      <c r="C383" s="129" t="s">
        <v>1410</v>
      </c>
      <c r="D383" s="128">
        <v>4.8055E-2</v>
      </c>
      <c r="E383" s="130" t="s">
        <v>1411</v>
      </c>
      <c r="F383" s="132">
        <v>0</v>
      </c>
      <c r="G383" s="133">
        <v>0</v>
      </c>
    </row>
    <row r="384" spans="1:7" ht="16.5" x14ac:dyDescent="0.45">
      <c r="A384" s="128">
        <v>381</v>
      </c>
      <c r="B384" s="129" t="s">
        <v>1412</v>
      </c>
      <c r="C384" s="129" t="s">
        <v>1413</v>
      </c>
      <c r="D384" s="128">
        <v>4.7974999999999997E-2</v>
      </c>
      <c r="E384" s="130" t="s">
        <v>1414</v>
      </c>
      <c r="F384" s="132">
        <v>0</v>
      </c>
      <c r="G384" s="133">
        <v>0</v>
      </c>
    </row>
    <row r="385" spans="1:7" ht="16.5" x14ac:dyDescent="0.45">
      <c r="A385" s="128">
        <v>382</v>
      </c>
      <c r="B385" s="129" t="s">
        <v>1415</v>
      </c>
      <c r="C385" s="129" t="s">
        <v>1416</v>
      </c>
      <c r="D385" s="128">
        <v>4.7960999999999997E-2</v>
      </c>
      <c r="E385" s="130" t="s">
        <v>1417</v>
      </c>
      <c r="F385" s="132">
        <v>0</v>
      </c>
      <c r="G385" s="133">
        <v>0</v>
      </c>
    </row>
    <row r="386" spans="1:7" ht="16.5" x14ac:dyDescent="0.45">
      <c r="A386" s="128">
        <v>383</v>
      </c>
      <c r="B386" s="129" t="s">
        <v>1418</v>
      </c>
      <c r="C386" s="129" t="s">
        <v>1419</v>
      </c>
      <c r="D386" s="128">
        <v>4.7815999999999997E-2</v>
      </c>
      <c r="E386" s="130" t="s">
        <v>1420</v>
      </c>
      <c r="F386" s="132">
        <v>0</v>
      </c>
      <c r="G386" s="133">
        <v>0</v>
      </c>
    </row>
    <row r="387" spans="1:7" ht="16.5" x14ac:dyDescent="0.45">
      <c r="A387" s="128">
        <v>384</v>
      </c>
      <c r="B387" s="129" t="s">
        <v>1421</v>
      </c>
      <c r="C387" s="129" t="s">
        <v>1422</v>
      </c>
      <c r="D387" s="128">
        <v>4.7664999999999999E-2</v>
      </c>
      <c r="E387" s="130" t="s">
        <v>1423</v>
      </c>
      <c r="F387" s="132">
        <v>0</v>
      </c>
      <c r="G387" s="133">
        <v>0</v>
      </c>
    </row>
    <row r="388" spans="1:7" ht="16.5" x14ac:dyDescent="0.45">
      <c r="A388" s="128">
        <v>385</v>
      </c>
      <c r="B388" s="129" t="s">
        <v>1424</v>
      </c>
      <c r="C388" s="129" t="s">
        <v>1425</v>
      </c>
      <c r="D388" s="128">
        <v>4.7194E-2</v>
      </c>
      <c r="E388" s="130" t="s">
        <v>1426</v>
      </c>
      <c r="F388" s="132">
        <v>0</v>
      </c>
      <c r="G388" s="133">
        <v>0</v>
      </c>
    </row>
    <row r="389" spans="1:7" ht="16.5" x14ac:dyDescent="0.45">
      <c r="A389" s="128">
        <v>386</v>
      </c>
      <c r="B389" s="129" t="s">
        <v>1427</v>
      </c>
      <c r="C389" s="129" t="s">
        <v>1428</v>
      </c>
      <c r="D389" s="128">
        <v>4.6952000000000001E-2</v>
      </c>
      <c r="E389" s="130" t="s">
        <v>1429</v>
      </c>
      <c r="F389" s="132">
        <v>0</v>
      </c>
      <c r="G389" s="133">
        <v>0</v>
      </c>
    </row>
    <row r="390" spans="1:7" ht="16.5" x14ac:dyDescent="0.45">
      <c r="A390" s="128">
        <v>387</v>
      </c>
      <c r="B390" s="129" t="s">
        <v>1430</v>
      </c>
      <c r="C390" s="129" t="s">
        <v>1431</v>
      </c>
      <c r="D390" s="128">
        <v>4.6816999999999998E-2</v>
      </c>
      <c r="E390" s="130" t="s">
        <v>1432</v>
      </c>
      <c r="F390" s="132">
        <v>0</v>
      </c>
      <c r="G390" s="133">
        <v>0</v>
      </c>
    </row>
    <row r="391" spans="1:7" ht="16.5" x14ac:dyDescent="0.45">
      <c r="A391" s="128">
        <v>388</v>
      </c>
      <c r="B391" s="129" t="s">
        <v>1433</v>
      </c>
      <c r="C391" s="129" t="s">
        <v>1434</v>
      </c>
      <c r="D391" s="128">
        <v>4.6696000000000001E-2</v>
      </c>
      <c r="E391" s="130" t="s">
        <v>1435</v>
      </c>
      <c r="F391" s="132">
        <v>0</v>
      </c>
      <c r="G391" s="133">
        <v>0</v>
      </c>
    </row>
    <row r="392" spans="1:7" ht="16.5" x14ac:dyDescent="0.45">
      <c r="A392" s="128">
        <v>389</v>
      </c>
      <c r="B392" s="129" t="s">
        <v>1436</v>
      </c>
      <c r="C392" s="129" t="s">
        <v>1437</v>
      </c>
      <c r="D392" s="128">
        <v>4.6217000000000001E-2</v>
      </c>
      <c r="E392" s="130" t="s">
        <v>1438</v>
      </c>
      <c r="F392" s="132">
        <v>0</v>
      </c>
      <c r="G392" s="133">
        <v>0</v>
      </c>
    </row>
    <row r="393" spans="1:7" ht="16.5" x14ac:dyDescent="0.45">
      <c r="A393" s="128">
        <v>390</v>
      </c>
      <c r="B393" s="129" t="s">
        <v>1439</v>
      </c>
      <c r="C393" s="129" t="s">
        <v>1440</v>
      </c>
      <c r="D393" s="128">
        <v>4.5902999999999999E-2</v>
      </c>
      <c r="E393" s="130" t="s">
        <v>1441</v>
      </c>
      <c r="F393" s="132">
        <v>0</v>
      </c>
      <c r="G393" s="133">
        <v>0</v>
      </c>
    </row>
    <row r="394" spans="1:7" ht="16.5" x14ac:dyDescent="0.45">
      <c r="A394" s="128">
        <v>391</v>
      </c>
      <c r="B394" s="129" t="s">
        <v>1442</v>
      </c>
      <c r="C394" s="129" t="s">
        <v>1443</v>
      </c>
      <c r="D394" s="128">
        <v>4.5384000000000001E-2</v>
      </c>
      <c r="E394" s="130" t="s">
        <v>1048</v>
      </c>
      <c r="F394" s="131">
        <v>-0.56000000000000005</v>
      </c>
      <c r="G394" s="131" t="s">
        <v>1444</v>
      </c>
    </row>
    <row r="395" spans="1:7" ht="16.5" x14ac:dyDescent="0.45">
      <c r="A395" s="128">
        <v>392</v>
      </c>
      <c r="B395" s="129" t="s">
        <v>1445</v>
      </c>
      <c r="C395" s="129" t="s">
        <v>1446</v>
      </c>
      <c r="D395" s="128">
        <v>4.5262999999999998E-2</v>
      </c>
      <c r="E395" s="130" t="s">
        <v>1447</v>
      </c>
      <c r="F395" s="132">
        <v>0</v>
      </c>
      <c r="G395" s="133">
        <v>0</v>
      </c>
    </row>
    <row r="396" spans="1:7" ht="16.5" x14ac:dyDescent="0.45">
      <c r="A396" s="128">
        <v>393</v>
      </c>
      <c r="B396" s="129" t="s">
        <v>1448</v>
      </c>
      <c r="C396" s="129" t="s">
        <v>1449</v>
      </c>
      <c r="D396" s="128">
        <v>4.5190000000000001E-2</v>
      </c>
      <c r="E396" s="130" t="s">
        <v>1450</v>
      </c>
      <c r="F396" s="132">
        <v>0</v>
      </c>
      <c r="G396" s="133">
        <v>0</v>
      </c>
    </row>
    <row r="397" spans="1:7" ht="16.5" x14ac:dyDescent="0.45">
      <c r="A397" s="128">
        <v>394</v>
      </c>
      <c r="B397" s="129" t="s">
        <v>1451</v>
      </c>
      <c r="C397" s="129" t="s">
        <v>1452</v>
      </c>
      <c r="D397" s="128">
        <v>4.5185999999999997E-2</v>
      </c>
      <c r="E397" s="130" t="s">
        <v>1453</v>
      </c>
      <c r="F397" s="132">
        <v>0</v>
      </c>
      <c r="G397" s="133">
        <v>0</v>
      </c>
    </row>
    <row r="398" spans="1:7" ht="16.5" x14ac:dyDescent="0.45">
      <c r="A398" s="128">
        <v>395</v>
      </c>
      <c r="B398" s="129" t="s">
        <v>1454</v>
      </c>
      <c r="C398" s="129" t="s">
        <v>1455</v>
      </c>
      <c r="D398" s="128">
        <v>4.5168E-2</v>
      </c>
      <c r="E398" s="130" t="s">
        <v>1456</v>
      </c>
      <c r="F398" s="132">
        <v>0</v>
      </c>
      <c r="G398" s="133">
        <v>0</v>
      </c>
    </row>
    <row r="399" spans="1:7" ht="16.5" x14ac:dyDescent="0.45">
      <c r="A399" s="128">
        <v>396</v>
      </c>
      <c r="B399" s="129" t="s">
        <v>1457</v>
      </c>
      <c r="C399" s="129" t="s">
        <v>1458</v>
      </c>
      <c r="D399" s="128">
        <v>4.4532000000000002E-2</v>
      </c>
      <c r="E399" s="130" t="s">
        <v>1459</v>
      </c>
      <c r="F399" s="132">
        <v>0</v>
      </c>
      <c r="G399" s="133">
        <v>0</v>
      </c>
    </row>
    <row r="400" spans="1:7" ht="16.5" x14ac:dyDescent="0.45">
      <c r="A400" s="128">
        <v>397</v>
      </c>
      <c r="B400" s="129" t="s">
        <v>1460</v>
      </c>
      <c r="C400" s="129" t="s">
        <v>1461</v>
      </c>
      <c r="D400" s="128">
        <v>4.4214999999999997E-2</v>
      </c>
      <c r="E400" s="130" t="s">
        <v>1462</v>
      </c>
      <c r="F400" s="132">
        <v>0</v>
      </c>
      <c r="G400" s="133">
        <v>0</v>
      </c>
    </row>
    <row r="401" spans="1:7" ht="16.5" x14ac:dyDescent="0.45">
      <c r="A401" s="128">
        <v>398</v>
      </c>
      <c r="B401" s="129" t="s">
        <v>1463</v>
      </c>
      <c r="C401" s="129" t="s">
        <v>1464</v>
      </c>
      <c r="D401" s="128">
        <v>4.333E-2</v>
      </c>
      <c r="E401" s="130" t="s">
        <v>1465</v>
      </c>
      <c r="F401" s="132">
        <v>0</v>
      </c>
      <c r="G401" s="133">
        <v>0</v>
      </c>
    </row>
    <row r="402" spans="1:7" ht="16.5" x14ac:dyDescent="0.45">
      <c r="A402" s="128">
        <v>399</v>
      </c>
      <c r="B402" s="129" t="s">
        <v>1466</v>
      </c>
      <c r="C402" s="129" t="s">
        <v>1467</v>
      </c>
      <c r="D402" s="128">
        <v>4.2952999999999998E-2</v>
      </c>
      <c r="E402" s="130" t="s">
        <v>1468</v>
      </c>
      <c r="F402" s="132">
        <v>0</v>
      </c>
      <c r="G402" s="133">
        <v>0</v>
      </c>
    </row>
    <row r="403" spans="1:7" ht="16.5" x14ac:dyDescent="0.45">
      <c r="A403" s="128">
        <v>400</v>
      </c>
      <c r="B403" s="129" t="s">
        <v>1469</v>
      </c>
      <c r="C403" s="129" t="s">
        <v>1470</v>
      </c>
      <c r="D403" s="128">
        <v>4.2828999999999999E-2</v>
      </c>
      <c r="E403" s="130" t="s">
        <v>1471</v>
      </c>
      <c r="F403" s="132">
        <v>0</v>
      </c>
      <c r="G403" s="133">
        <v>0</v>
      </c>
    </row>
    <row r="404" spans="1:7" ht="16.5" x14ac:dyDescent="0.45">
      <c r="A404" s="128">
        <v>401</v>
      </c>
      <c r="B404" s="129" t="s">
        <v>1472</v>
      </c>
      <c r="C404" s="129" t="s">
        <v>1473</v>
      </c>
      <c r="D404" s="128">
        <v>4.2715000000000003E-2</v>
      </c>
      <c r="E404" s="130" t="s">
        <v>1474</v>
      </c>
      <c r="F404" s="132">
        <v>0</v>
      </c>
      <c r="G404" s="133">
        <v>0</v>
      </c>
    </row>
    <row r="405" spans="1:7" ht="16.5" x14ac:dyDescent="0.45">
      <c r="A405" s="128">
        <v>402</v>
      </c>
      <c r="B405" s="129" t="s">
        <v>1475</v>
      </c>
      <c r="C405" s="129" t="s">
        <v>1476</v>
      </c>
      <c r="D405" s="128">
        <v>4.2458000000000003E-2</v>
      </c>
      <c r="E405" s="130" t="s">
        <v>1477</v>
      </c>
      <c r="F405" s="132">
        <v>0.09</v>
      </c>
      <c r="G405" s="133">
        <v>-3.3E-3</v>
      </c>
    </row>
    <row r="406" spans="1:7" ht="16.5" x14ac:dyDescent="0.45">
      <c r="A406" s="128">
        <v>403</v>
      </c>
      <c r="B406" s="129" t="s">
        <v>1478</v>
      </c>
      <c r="C406" s="129" t="s">
        <v>1479</v>
      </c>
      <c r="D406" s="128">
        <v>4.2125000000000003E-2</v>
      </c>
      <c r="E406" s="130" t="s">
        <v>1480</v>
      </c>
      <c r="F406" s="132">
        <v>0</v>
      </c>
      <c r="G406" s="133">
        <v>0</v>
      </c>
    </row>
    <row r="407" spans="1:7" ht="16.5" x14ac:dyDescent="0.45">
      <c r="A407" s="128">
        <v>404</v>
      </c>
      <c r="B407" s="129" t="s">
        <v>1481</v>
      </c>
      <c r="C407" s="129" t="s">
        <v>1482</v>
      </c>
      <c r="D407" s="128">
        <v>4.1482999999999999E-2</v>
      </c>
      <c r="E407" s="130" t="s">
        <v>1483</v>
      </c>
      <c r="F407" s="132">
        <v>0</v>
      </c>
      <c r="G407" s="133">
        <v>0</v>
      </c>
    </row>
    <row r="408" spans="1:7" ht="16.5" x14ac:dyDescent="0.45">
      <c r="A408" s="128">
        <v>405</v>
      </c>
      <c r="B408" s="129" t="s">
        <v>1484</v>
      </c>
      <c r="C408" s="129" t="s">
        <v>1485</v>
      </c>
      <c r="D408" s="128">
        <v>4.1412999999999998E-2</v>
      </c>
      <c r="E408" s="130" t="s">
        <v>1486</v>
      </c>
      <c r="F408" s="132">
        <v>0</v>
      </c>
      <c r="G408" s="133">
        <v>0</v>
      </c>
    </row>
    <row r="409" spans="1:7" ht="16.5" x14ac:dyDescent="0.45">
      <c r="A409" s="128">
        <v>406</v>
      </c>
      <c r="B409" s="129" t="s">
        <v>1487</v>
      </c>
      <c r="C409" s="129" t="s">
        <v>1488</v>
      </c>
      <c r="D409" s="128">
        <v>4.1237000000000003E-2</v>
      </c>
      <c r="E409" s="130" t="s">
        <v>1489</v>
      </c>
      <c r="F409" s="132">
        <v>0.15</v>
      </c>
      <c r="G409" s="133">
        <v>-6.9999999999999999E-4</v>
      </c>
    </row>
    <row r="410" spans="1:7" ht="16.5" x14ac:dyDescent="0.45">
      <c r="A410" s="128">
        <v>407</v>
      </c>
      <c r="B410" s="129" t="s">
        <v>1490</v>
      </c>
      <c r="C410" s="129" t="s">
        <v>1491</v>
      </c>
      <c r="D410" s="128">
        <v>4.1175000000000003E-2</v>
      </c>
      <c r="E410" s="130" t="s">
        <v>1492</v>
      </c>
      <c r="F410" s="131">
        <v>-0.28000000000000003</v>
      </c>
      <c r="G410" s="131" t="s">
        <v>1493</v>
      </c>
    </row>
    <row r="411" spans="1:7" ht="16.5" x14ac:dyDescent="0.45">
      <c r="A411" s="128">
        <v>408</v>
      </c>
      <c r="B411" s="129" t="s">
        <v>1494</v>
      </c>
      <c r="C411" s="129" t="s">
        <v>1495</v>
      </c>
      <c r="D411" s="128">
        <v>4.1127999999999998E-2</v>
      </c>
      <c r="E411" s="130" t="s">
        <v>1496</v>
      </c>
      <c r="F411" s="132">
        <v>0</v>
      </c>
      <c r="G411" s="133">
        <v>0</v>
      </c>
    </row>
    <row r="412" spans="1:7" ht="16.5" x14ac:dyDescent="0.45">
      <c r="A412" s="128">
        <v>409</v>
      </c>
      <c r="B412" s="129" t="s">
        <v>1497</v>
      </c>
      <c r="C412" s="129" t="s">
        <v>1498</v>
      </c>
      <c r="D412" s="128">
        <v>4.1063000000000002E-2</v>
      </c>
      <c r="E412" s="130" t="s">
        <v>1499</v>
      </c>
      <c r="F412" s="132">
        <v>0</v>
      </c>
      <c r="G412" s="133">
        <v>0</v>
      </c>
    </row>
    <row r="413" spans="1:7" ht="16.5" x14ac:dyDescent="0.45">
      <c r="A413" s="128">
        <v>410</v>
      </c>
      <c r="B413" s="129" t="s">
        <v>1500</v>
      </c>
      <c r="C413" s="129" t="s">
        <v>1501</v>
      </c>
      <c r="D413" s="128">
        <v>4.1035000000000002E-2</v>
      </c>
      <c r="E413" s="130" t="s">
        <v>1502</v>
      </c>
      <c r="F413" s="131">
        <v>-0.01</v>
      </c>
      <c r="G413" s="131" t="s">
        <v>246</v>
      </c>
    </row>
    <row r="414" spans="1:7" ht="16.5" x14ac:dyDescent="0.45">
      <c r="A414" s="128">
        <v>411</v>
      </c>
      <c r="B414" s="129" t="s">
        <v>1503</v>
      </c>
      <c r="C414" s="129" t="s">
        <v>1504</v>
      </c>
      <c r="D414" s="128">
        <v>4.0794999999999998E-2</v>
      </c>
      <c r="E414" s="130" t="s">
        <v>1505</v>
      </c>
      <c r="F414" s="132">
        <v>0</v>
      </c>
      <c r="G414" s="133">
        <v>0</v>
      </c>
    </row>
    <row r="415" spans="1:7" ht="16.5" x14ac:dyDescent="0.45">
      <c r="A415" s="128">
        <v>412</v>
      </c>
      <c r="B415" s="129" t="s">
        <v>1506</v>
      </c>
      <c r="C415" s="129" t="s">
        <v>1507</v>
      </c>
      <c r="D415" s="128">
        <v>4.0672E-2</v>
      </c>
      <c r="E415" s="130" t="s">
        <v>1508</v>
      </c>
      <c r="F415" s="132">
        <v>0.08</v>
      </c>
      <c r="G415" s="133">
        <v>-5.7999999999999996E-3</v>
      </c>
    </row>
    <row r="416" spans="1:7" ht="16.5" x14ac:dyDescent="0.45">
      <c r="A416" s="128">
        <v>413</v>
      </c>
      <c r="B416" s="129" t="s">
        <v>1509</v>
      </c>
      <c r="C416" s="129" t="s">
        <v>1510</v>
      </c>
      <c r="D416" s="128">
        <v>4.0378999999999998E-2</v>
      </c>
      <c r="E416" s="130" t="s">
        <v>1511</v>
      </c>
      <c r="F416" s="132">
        <v>0</v>
      </c>
      <c r="G416" s="133">
        <v>0</v>
      </c>
    </row>
    <row r="417" spans="1:7" ht="16.5" x14ac:dyDescent="0.45">
      <c r="A417" s="128">
        <v>414</v>
      </c>
      <c r="B417" s="129" t="s">
        <v>1512</v>
      </c>
      <c r="C417" s="129" t="s">
        <v>1513</v>
      </c>
      <c r="D417" s="128">
        <v>4.0246999999999998E-2</v>
      </c>
      <c r="E417" s="130" t="s">
        <v>1514</v>
      </c>
      <c r="F417" s="132">
        <v>0</v>
      </c>
      <c r="G417" s="133">
        <v>0</v>
      </c>
    </row>
    <row r="418" spans="1:7" ht="16.5" x14ac:dyDescent="0.45">
      <c r="A418" s="128">
        <v>415</v>
      </c>
      <c r="B418" s="129" t="s">
        <v>1515</v>
      </c>
      <c r="C418" s="129" t="s">
        <v>1516</v>
      </c>
      <c r="D418" s="128">
        <v>3.9789999999999999E-2</v>
      </c>
      <c r="E418" s="130" t="s">
        <v>1517</v>
      </c>
      <c r="F418" s="132">
        <v>0</v>
      </c>
      <c r="G418" s="133">
        <v>0</v>
      </c>
    </row>
    <row r="419" spans="1:7" ht="16.5" x14ac:dyDescent="0.45">
      <c r="A419" s="128">
        <v>416</v>
      </c>
      <c r="B419" s="129" t="s">
        <v>1518</v>
      </c>
      <c r="C419" s="129" t="s">
        <v>1519</v>
      </c>
      <c r="D419" s="128">
        <v>3.9569E-2</v>
      </c>
      <c r="E419" s="130" t="s">
        <v>1520</v>
      </c>
      <c r="F419" s="132">
        <v>0</v>
      </c>
      <c r="G419" s="133">
        <v>0</v>
      </c>
    </row>
    <row r="420" spans="1:7" ht="16.5" x14ac:dyDescent="0.45">
      <c r="A420" s="128">
        <v>417</v>
      </c>
      <c r="B420" s="129" t="s">
        <v>1521</v>
      </c>
      <c r="C420" s="129" t="s">
        <v>1522</v>
      </c>
      <c r="D420" s="128">
        <v>3.9251000000000001E-2</v>
      </c>
      <c r="E420" s="130" t="s">
        <v>1271</v>
      </c>
      <c r="F420" s="132">
        <v>0</v>
      </c>
      <c r="G420" s="133">
        <v>0</v>
      </c>
    </row>
    <row r="421" spans="1:7" ht="16.5" x14ac:dyDescent="0.45">
      <c r="A421" s="128">
        <v>418</v>
      </c>
      <c r="B421" s="129" t="s">
        <v>1523</v>
      </c>
      <c r="C421" s="129" t="s">
        <v>1524</v>
      </c>
      <c r="D421" s="128">
        <v>3.9241999999999999E-2</v>
      </c>
      <c r="E421" s="130" t="s">
        <v>1525</v>
      </c>
      <c r="F421" s="132">
        <v>0</v>
      </c>
      <c r="G421" s="133">
        <v>0</v>
      </c>
    </row>
    <row r="422" spans="1:7" ht="16.5" x14ac:dyDescent="0.45">
      <c r="A422" s="128">
        <v>419</v>
      </c>
      <c r="B422" s="129" t="s">
        <v>1526</v>
      </c>
      <c r="C422" s="129" t="s">
        <v>1527</v>
      </c>
      <c r="D422" s="128">
        <v>3.9213999999999999E-2</v>
      </c>
      <c r="E422" s="130" t="s">
        <v>1528</v>
      </c>
      <c r="F422" s="132">
        <v>0</v>
      </c>
      <c r="G422" s="133">
        <v>0</v>
      </c>
    </row>
    <row r="423" spans="1:7" ht="16.5" x14ac:dyDescent="0.45">
      <c r="A423" s="128">
        <v>420</v>
      </c>
      <c r="B423" s="129" t="s">
        <v>1529</v>
      </c>
      <c r="C423" s="129" t="s">
        <v>1530</v>
      </c>
      <c r="D423" s="128">
        <v>3.918E-2</v>
      </c>
      <c r="E423" s="130" t="s">
        <v>1531</v>
      </c>
      <c r="F423" s="132">
        <v>0</v>
      </c>
      <c r="G423" s="133">
        <v>0</v>
      </c>
    </row>
    <row r="424" spans="1:7" ht="16.5" x14ac:dyDescent="0.45">
      <c r="A424" s="128">
        <v>421</v>
      </c>
      <c r="B424" s="129" t="s">
        <v>1532</v>
      </c>
      <c r="C424" s="129" t="s">
        <v>1533</v>
      </c>
      <c r="D424" s="128">
        <v>3.8690000000000002E-2</v>
      </c>
      <c r="E424" s="130" t="s">
        <v>1534</v>
      </c>
      <c r="F424" s="132">
        <v>0</v>
      </c>
      <c r="G424" s="133">
        <v>0</v>
      </c>
    </row>
    <row r="425" spans="1:7" ht="16.5" x14ac:dyDescent="0.45">
      <c r="A425" s="128">
        <v>422</v>
      </c>
      <c r="B425" s="129" t="s">
        <v>1535</v>
      </c>
      <c r="C425" s="129" t="s">
        <v>1536</v>
      </c>
      <c r="D425" s="128">
        <v>3.8669000000000002E-2</v>
      </c>
      <c r="E425" s="130" t="s">
        <v>1537</v>
      </c>
      <c r="F425" s="132">
        <v>0</v>
      </c>
      <c r="G425" s="133">
        <v>0</v>
      </c>
    </row>
    <row r="426" spans="1:7" ht="16.5" x14ac:dyDescent="0.45">
      <c r="A426" s="128">
        <v>423</v>
      </c>
      <c r="B426" s="129" t="s">
        <v>1538</v>
      </c>
      <c r="C426" s="129" t="s">
        <v>1539</v>
      </c>
      <c r="D426" s="128">
        <v>3.8607000000000002E-2</v>
      </c>
      <c r="E426" s="130" t="s">
        <v>1540</v>
      </c>
      <c r="F426" s="132">
        <v>0.47</v>
      </c>
      <c r="G426" s="133">
        <v>-1.04E-2</v>
      </c>
    </row>
    <row r="427" spans="1:7" ht="16.5" x14ac:dyDescent="0.45">
      <c r="A427" s="128">
        <v>424</v>
      </c>
      <c r="B427" s="129" t="s">
        <v>1541</v>
      </c>
      <c r="C427" s="129" t="s">
        <v>1542</v>
      </c>
      <c r="D427" s="128">
        <v>3.8580000000000003E-2</v>
      </c>
      <c r="E427" s="130" t="s">
        <v>1543</v>
      </c>
      <c r="F427" s="132">
        <v>0</v>
      </c>
      <c r="G427" s="133">
        <v>0</v>
      </c>
    </row>
    <row r="428" spans="1:7" ht="16.5" x14ac:dyDescent="0.45">
      <c r="A428" s="128">
        <v>425</v>
      </c>
      <c r="B428" s="129" t="s">
        <v>1544</v>
      </c>
      <c r="C428" s="129" t="s">
        <v>1545</v>
      </c>
      <c r="D428" s="128">
        <v>3.8372000000000003E-2</v>
      </c>
      <c r="E428" s="130" t="s">
        <v>1546</v>
      </c>
      <c r="F428" s="132">
        <v>0</v>
      </c>
      <c r="G428" s="133">
        <v>0</v>
      </c>
    </row>
    <row r="429" spans="1:7" ht="16.5" x14ac:dyDescent="0.45">
      <c r="A429" s="128">
        <v>426</v>
      </c>
      <c r="B429" s="129" t="s">
        <v>1547</v>
      </c>
      <c r="C429" s="129" t="s">
        <v>1548</v>
      </c>
      <c r="D429" s="128">
        <v>3.8058000000000002E-2</v>
      </c>
      <c r="E429" s="130" t="s">
        <v>1549</v>
      </c>
      <c r="F429" s="132">
        <v>0</v>
      </c>
      <c r="G429" s="133">
        <v>0</v>
      </c>
    </row>
    <row r="430" spans="1:7" ht="16.5" x14ac:dyDescent="0.45">
      <c r="A430" s="128">
        <v>427</v>
      </c>
      <c r="B430" s="129" t="s">
        <v>1550</v>
      </c>
      <c r="C430" s="129" t="s">
        <v>1551</v>
      </c>
      <c r="D430" s="128">
        <v>3.7546999999999997E-2</v>
      </c>
      <c r="E430" s="130" t="s">
        <v>1552</v>
      </c>
      <c r="F430" s="132">
        <v>0</v>
      </c>
      <c r="G430" s="133">
        <v>0</v>
      </c>
    </row>
    <row r="431" spans="1:7" ht="16.5" x14ac:dyDescent="0.45">
      <c r="A431" s="128">
        <v>428</v>
      </c>
      <c r="B431" s="129" t="s">
        <v>1553</v>
      </c>
      <c r="C431" s="129" t="s">
        <v>1554</v>
      </c>
      <c r="D431" s="128">
        <v>3.7464999999999998E-2</v>
      </c>
      <c r="E431" s="130" t="s">
        <v>1555</v>
      </c>
      <c r="F431" s="132">
        <v>0</v>
      </c>
      <c r="G431" s="133">
        <v>0</v>
      </c>
    </row>
    <row r="432" spans="1:7" ht="16.5" x14ac:dyDescent="0.45">
      <c r="A432" s="128">
        <v>429</v>
      </c>
      <c r="B432" s="129" t="s">
        <v>1556</v>
      </c>
      <c r="C432" s="129" t="s">
        <v>1557</v>
      </c>
      <c r="D432" s="128">
        <v>3.7259E-2</v>
      </c>
      <c r="E432" s="130" t="s">
        <v>1558</v>
      </c>
      <c r="F432" s="132">
        <v>0</v>
      </c>
      <c r="G432" s="133">
        <v>0</v>
      </c>
    </row>
    <row r="433" spans="1:7" ht="16.5" x14ac:dyDescent="0.45">
      <c r="A433" s="128">
        <v>430</v>
      </c>
      <c r="B433" s="129" t="s">
        <v>1559</v>
      </c>
      <c r="C433" s="129" t="s">
        <v>1560</v>
      </c>
      <c r="D433" s="128">
        <v>3.7116000000000003E-2</v>
      </c>
      <c r="E433" s="130" t="s">
        <v>1561</v>
      </c>
      <c r="F433" s="132">
        <v>0</v>
      </c>
      <c r="G433" s="133">
        <v>0</v>
      </c>
    </row>
    <row r="434" spans="1:7" ht="16.5" x14ac:dyDescent="0.45">
      <c r="A434" s="128">
        <v>431</v>
      </c>
      <c r="B434" s="129" t="s">
        <v>1562</v>
      </c>
      <c r="C434" s="129" t="s">
        <v>1563</v>
      </c>
      <c r="D434" s="128">
        <v>3.7060000000000003E-2</v>
      </c>
      <c r="E434" s="130" t="s">
        <v>1564</v>
      </c>
      <c r="F434" s="132">
        <v>0.12</v>
      </c>
      <c r="G434" s="133">
        <v>-2.2000000000000001E-3</v>
      </c>
    </row>
    <row r="435" spans="1:7" ht="16.5" x14ac:dyDescent="0.45">
      <c r="A435" s="128">
        <v>432</v>
      </c>
      <c r="B435" s="129" t="s">
        <v>1565</v>
      </c>
      <c r="C435" s="129" t="s">
        <v>1566</v>
      </c>
      <c r="D435" s="128">
        <v>3.6990000000000002E-2</v>
      </c>
      <c r="E435" s="130" t="s">
        <v>1567</v>
      </c>
      <c r="F435" s="132">
        <v>0.06</v>
      </c>
      <c r="G435" s="133">
        <v>-2.3E-3</v>
      </c>
    </row>
    <row r="436" spans="1:7" ht="16.5" x14ac:dyDescent="0.45">
      <c r="A436" s="128">
        <v>433</v>
      </c>
      <c r="B436" s="129" t="s">
        <v>1568</v>
      </c>
      <c r="C436" s="129" t="s">
        <v>1569</v>
      </c>
      <c r="D436" s="128">
        <v>3.6933000000000001E-2</v>
      </c>
      <c r="E436" s="130" t="s">
        <v>1570</v>
      </c>
      <c r="F436" s="132">
        <v>0</v>
      </c>
      <c r="G436" s="133">
        <v>0</v>
      </c>
    </row>
    <row r="437" spans="1:7" ht="16.5" x14ac:dyDescent="0.45">
      <c r="A437" s="128">
        <v>434</v>
      </c>
      <c r="B437" s="129" t="s">
        <v>1571</v>
      </c>
      <c r="C437" s="129" t="s">
        <v>1572</v>
      </c>
      <c r="D437" s="128">
        <v>3.6830000000000002E-2</v>
      </c>
      <c r="E437" s="130" t="s">
        <v>1573</v>
      </c>
      <c r="F437" s="132">
        <v>0</v>
      </c>
      <c r="G437" s="133">
        <v>0</v>
      </c>
    </row>
    <row r="438" spans="1:7" ht="16.5" x14ac:dyDescent="0.45">
      <c r="A438" s="128">
        <v>435</v>
      </c>
      <c r="B438" s="129" t="s">
        <v>1574</v>
      </c>
      <c r="C438" s="129" t="s">
        <v>1575</v>
      </c>
      <c r="D438" s="128">
        <v>3.6726000000000002E-2</v>
      </c>
      <c r="E438" s="130" t="s">
        <v>1576</v>
      </c>
      <c r="F438" s="132">
        <v>0</v>
      </c>
      <c r="G438" s="133">
        <v>0</v>
      </c>
    </row>
    <row r="439" spans="1:7" ht="16.5" x14ac:dyDescent="0.45">
      <c r="A439" s="128">
        <v>436</v>
      </c>
      <c r="B439" s="129" t="s">
        <v>1577</v>
      </c>
      <c r="C439" s="129" t="s">
        <v>1578</v>
      </c>
      <c r="D439" s="128">
        <v>3.6722999999999999E-2</v>
      </c>
      <c r="E439" s="130" t="s">
        <v>1579</v>
      </c>
      <c r="F439" s="132">
        <v>0</v>
      </c>
      <c r="G439" s="133">
        <v>0</v>
      </c>
    </row>
    <row r="440" spans="1:7" ht="16.5" x14ac:dyDescent="0.45">
      <c r="A440" s="128">
        <v>437</v>
      </c>
      <c r="B440" s="129" t="s">
        <v>1580</v>
      </c>
      <c r="C440" s="129" t="s">
        <v>1581</v>
      </c>
      <c r="D440" s="128">
        <v>3.6298999999999998E-2</v>
      </c>
      <c r="E440" s="130" t="s">
        <v>1582</v>
      </c>
      <c r="F440" s="132">
        <v>0</v>
      </c>
      <c r="G440" s="133">
        <v>0</v>
      </c>
    </row>
    <row r="441" spans="1:7" ht="16.5" x14ac:dyDescent="0.45">
      <c r="A441" s="128">
        <v>438</v>
      </c>
      <c r="B441" s="129" t="s">
        <v>1583</v>
      </c>
      <c r="C441" s="129" t="s">
        <v>1584</v>
      </c>
      <c r="D441" s="128">
        <v>3.5692000000000002E-2</v>
      </c>
      <c r="E441" s="130" t="s">
        <v>1585</v>
      </c>
      <c r="F441" s="132">
        <v>0.39</v>
      </c>
      <c r="G441" s="133">
        <v>-1.54E-2</v>
      </c>
    </row>
    <row r="442" spans="1:7" ht="16.5" x14ac:dyDescent="0.45">
      <c r="A442" s="128">
        <v>439</v>
      </c>
      <c r="B442" s="129" t="s">
        <v>1586</v>
      </c>
      <c r="C442" s="129" t="s">
        <v>1587</v>
      </c>
      <c r="D442" s="128">
        <v>3.5574000000000001E-2</v>
      </c>
      <c r="E442" s="130" t="s">
        <v>1588</v>
      </c>
      <c r="F442" s="132">
        <v>0.02</v>
      </c>
      <c r="G442" s="133">
        <v>-5.9999999999999995E-4</v>
      </c>
    </row>
    <row r="443" spans="1:7" ht="16.5" x14ac:dyDescent="0.45">
      <c r="A443" s="128">
        <v>440</v>
      </c>
      <c r="B443" s="129" t="s">
        <v>1589</v>
      </c>
      <c r="C443" s="129" t="s">
        <v>1590</v>
      </c>
      <c r="D443" s="128">
        <v>3.5081000000000001E-2</v>
      </c>
      <c r="E443" s="130" t="s">
        <v>1585</v>
      </c>
      <c r="F443" s="132">
        <v>0.05</v>
      </c>
      <c r="G443" s="133">
        <v>-1.9E-3</v>
      </c>
    </row>
    <row r="444" spans="1:7" ht="16.5" x14ac:dyDescent="0.45">
      <c r="A444" s="128">
        <v>441</v>
      </c>
      <c r="B444" s="129" t="s">
        <v>1591</v>
      </c>
      <c r="C444" s="129" t="s">
        <v>1592</v>
      </c>
      <c r="D444" s="128">
        <v>3.4692000000000001E-2</v>
      </c>
      <c r="E444" s="130" t="s">
        <v>1593</v>
      </c>
      <c r="F444" s="132">
        <v>0</v>
      </c>
      <c r="G444" s="133">
        <v>0</v>
      </c>
    </row>
    <row r="445" spans="1:7" ht="16.5" x14ac:dyDescent="0.45">
      <c r="A445" s="128">
        <v>442</v>
      </c>
      <c r="B445" s="129" t="s">
        <v>1594</v>
      </c>
      <c r="C445" s="129" t="s">
        <v>1595</v>
      </c>
      <c r="D445" s="128">
        <v>3.4423000000000002E-2</v>
      </c>
      <c r="E445" s="130" t="s">
        <v>1596</v>
      </c>
      <c r="F445" s="132">
        <v>0</v>
      </c>
      <c r="G445" s="133">
        <v>0</v>
      </c>
    </row>
    <row r="446" spans="1:7" ht="16.5" x14ac:dyDescent="0.45">
      <c r="A446" s="128">
        <v>443</v>
      </c>
      <c r="B446" s="129" t="s">
        <v>1597</v>
      </c>
      <c r="C446" s="129" t="s">
        <v>1598</v>
      </c>
      <c r="D446" s="128">
        <v>3.4264000000000003E-2</v>
      </c>
      <c r="E446" s="130" t="s">
        <v>1599</v>
      </c>
      <c r="F446" s="132">
        <v>0</v>
      </c>
      <c r="G446" s="133">
        <v>0</v>
      </c>
    </row>
    <row r="447" spans="1:7" ht="16.5" x14ac:dyDescent="0.45">
      <c r="A447" s="128">
        <v>444</v>
      </c>
      <c r="B447" s="129" t="s">
        <v>1600</v>
      </c>
      <c r="C447" s="129" t="s">
        <v>1601</v>
      </c>
      <c r="D447" s="128">
        <v>3.4012000000000001E-2</v>
      </c>
      <c r="E447" s="130" t="s">
        <v>1602</v>
      </c>
      <c r="F447" s="132">
        <v>0</v>
      </c>
      <c r="G447" s="133">
        <v>0</v>
      </c>
    </row>
    <row r="448" spans="1:7" ht="16.5" x14ac:dyDescent="0.45">
      <c r="A448" s="128">
        <v>445</v>
      </c>
      <c r="B448" s="129" t="s">
        <v>1603</v>
      </c>
      <c r="C448" s="129" t="s">
        <v>1604</v>
      </c>
      <c r="D448" s="128">
        <v>3.3767999999999999E-2</v>
      </c>
      <c r="E448" s="130" t="s">
        <v>1605</v>
      </c>
      <c r="F448" s="132">
        <v>0</v>
      </c>
      <c r="G448" s="133">
        <v>0</v>
      </c>
    </row>
    <row r="449" spans="1:7" ht="16.5" x14ac:dyDescent="0.45">
      <c r="A449" s="128">
        <v>446</v>
      </c>
      <c r="B449" s="129" t="s">
        <v>1606</v>
      </c>
      <c r="C449" s="129" t="s">
        <v>1607</v>
      </c>
      <c r="D449" s="128">
        <v>3.3401E-2</v>
      </c>
      <c r="E449" s="130" t="s">
        <v>1608</v>
      </c>
      <c r="F449" s="132">
        <v>0</v>
      </c>
      <c r="G449" s="133">
        <v>0</v>
      </c>
    </row>
    <row r="450" spans="1:7" ht="16.5" x14ac:dyDescent="0.45">
      <c r="A450" s="128">
        <v>447</v>
      </c>
      <c r="B450" s="129" t="s">
        <v>1609</v>
      </c>
      <c r="C450" s="129" t="s">
        <v>1610</v>
      </c>
      <c r="D450" s="128">
        <v>3.3140999999999997E-2</v>
      </c>
      <c r="E450" s="130" t="s">
        <v>1611</v>
      </c>
      <c r="F450" s="132">
        <v>0</v>
      </c>
      <c r="G450" s="133">
        <v>0</v>
      </c>
    </row>
    <row r="451" spans="1:7" ht="16.5" x14ac:dyDescent="0.45">
      <c r="A451" s="128">
        <v>448</v>
      </c>
      <c r="B451" s="129" t="s">
        <v>1612</v>
      </c>
      <c r="C451" s="129" t="s">
        <v>1613</v>
      </c>
      <c r="D451" s="128">
        <v>3.2402E-2</v>
      </c>
      <c r="E451" s="130" t="s">
        <v>1614</v>
      </c>
      <c r="F451" s="132">
        <v>0</v>
      </c>
      <c r="G451" s="133">
        <v>0</v>
      </c>
    </row>
    <row r="452" spans="1:7" ht="16.5" x14ac:dyDescent="0.45">
      <c r="A452" s="128">
        <v>449</v>
      </c>
      <c r="B452" s="129" t="s">
        <v>1615</v>
      </c>
      <c r="C452" s="129" t="s">
        <v>1616</v>
      </c>
      <c r="D452" s="128">
        <v>3.2310999999999999E-2</v>
      </c>
      <c r="E452" s="130" t="s">
        <v>1617</v>
      </c>
      <c r="F452" s="132">
        <v>0</v>
      </c>
      <c r="G452" s="133">
        <v>0</v>
      </c>
    </row>
    <row r="453" spans="1:7" ht="16.5" x14ac:dyDescent="0.45">
      <c r="A453" s="128">
        <v>450</v>
      </c>
      <c r="B453" s="129" t="s">
        <v>1618</v>
      </c>
      <c r="C453" s="129" t="s">
        <v>1619</v>
      </c>
      <c r="D453" s="128">
        <v>3.2162000000000003E-2</v>
      </c>
      <c r="E453" s="130" t="s">
        <v>1620</v>
      </c>
      <c r="F453" s="132">
        <v>0.21</v>
      </c>
      <c r="G453" s="133">
        <v>-6.8999999999999999E-3</v>
      </c>
    </row>
    <row r="454" spans="1:7" ht="16.5" x14ac:dyDescent="0.45">
      <c r="A454" s="128">
        <v>451</v>
      </c>
      <c r="B454" s="129" t="s">
        <v>1621</v>
      </c>
      <c r="C454" s="129" t="s">
        <v>1622</v>
      </c>
      <c r="D454" s="128">
        <v>3.1171999999999998E-2</v>
      </c>
      <c r="E454" s="130" t="s">
        <v>1623</v>
      </c>
      <c r="F454" s="132">
        <v>0</v>
      </c>
      <c r="G454" s="133">
        <v>0</v>
      </c>
    </row>
    <row r="455" spans="1:7" ht="16.5" x14ac:dyDescent="0.45">
      <c r="A455" s="128">
        <v>452</v>
      </c>
      <c r="B455" s="129" t="s">
        <v>1624</v>
      </c>
      <c r="C455" s="129" t="s">
        <v>1625</v>
      </c>
      <c r="D455" s="128">
        <v>3.117E-2</v>
      </c>
      <c r="E455" s="130" t="s">
        <v>1626</v>
      </c>
      <c r="F455" s="132">
        <v>0</v>
      </c>
      <c r="G455" s="133">
        <v>0</v>
      </c>
    </row>
    <row r="456" spans="1:7" ht="16.5" x14ac:dyDescent="0.45">
      <c r="A456" s="128">
        <v>453</v>
      </c>
      <c r="B456" s="129" t="s">
        <v>1627</v>
      </c>
      <c r="C456" s="129" t="s">
        <v>1628</v>
      </c>
      <c r="D456" s="128">
        <v>3.1026000000000001E-2</v>
      </c>
      <c r="E456" s="130" t="s">
        <v>1629</v>
      </c>
      <c r="F456" s="132">
        <v>0</v>
      </c>
      <c r="G456" s="133">
        <v>0</v>
      </c>
    </row>
    <row r="457" spans="1:7" ht="16.5" x14ac:dyDescent="0.45">
      <c r="A457" s="128">
        <v>454</v>
      </c>
      <c r="B457" s="129" t="s">
        <v>1630</v>
      </c>
      <c r="C457" s="129" t="s">
        <v>1631</v>
      </c>
      <c r="D457" s="128">
        <v>3.0261E-2</v>
      </c>
      <c r="E457" s="130" t="s">
        <v>1632</v>
      </c>
      <c r="F457" s="132">
        <v>0</v>
      </c>
      <c r="G457" s="133">
        <v>0</v>
      </c>
    </row>
    <row r="458" spans="1:7" ht="16.5" x14ac:dyDescent="0.45">
      <c r="A458" s="128">
        <v>455</v>
      </c>
      <c r="B458" s="129" t="s">
        <v>1633</v>
      </c>
      <c r="C458" s="129" t="s">
        <v>1634</v>
      </c>
      <c r="D458" s="128">
        <v>3.0155999999999999E-2</v>
      </c>
      <c r="E458" s="130" t="s">
        <v>1635</v>
      </c>
      <c r="F458" s="132">
        <v>0</v>
      </c>
      <c r="G458" s="133">
        <v>0</v>
      </c>
    </row>
    <row r="459" spans="1:7" ht="16.5" x14ac:dyDescent="0.45">
      <c r="A459" s="128">
        <v>456</v>
      </c>
      <c r="B459" s="129" t="s">
        <v>1636</v>
      </c>
      <c r="C459" s="129" t="s">
        <v>1637</v>
      </c>
      <c r="D459" s="128">
        <v>3.0037000000000001E-2</v>
      </c>
      <c r="E459" s="130" t="s">
        <v>1638</v>
      </c>
      <c r="F459" s="132">
        <v>0</v>
      </c>
      <c r="G459" s="133">
        <v>0</v>
      </c>
    </row>
    <row r="460" spans="1:7" ht="16.5" x14ac:dyDescent="0.45">
      <c r="A460" s="128">
        <v>457</v>
      </c>
      <c r="B460" s="129" t="s">
        <v>1639</v>
      </c>
      <c r="C460" s="129" t="s">
        <v>1640</v>
      </c>
      <c r="D460" s="128">
        <v>2.9856000000000001E-2</v>
      </c>
      <c r="E460" s="130" t="s">
        <v>1641</v>
      </c>
      <c r="F460" s="132">
        <v>0</v>
      </c>
      <c r="G460" s="133">
        <v>0</v>
      </c>
    </row>
    <row r="461" spans="1:7" ht="16.5" x14ac:dyDescent="0.45">
      <c r="A461" s="128">
        <v>458</v>
      </c>
      <c r="B461" s="129" t="s">
        <v>1642</v>
      </c>
      <c r="C461" s="129" t="s">
        <v>1643</v>
      </c>
      <c r="D461" s="128">
        <v>2.8877E-2</v>
      </c>
      <c r="E461" s="130" t="s">
        <v>1644</v>
      </c>
      <c r="F461" s="132">
        <v>0</v>
      </c>
      <c r="G461" s="133">
        <v>0</v>
      </c>
    </row>
    <row r="462" spans="1:7" ht="16.5" x14ac:dyDescent="0.45">
      <c r="A462" s="128">
        <v>459</v>
      </c>
      <c r="B462" s="129" t="s">
        <v>1645</v>
      </c>
      <c r="C462" s="129" t="s">
        <v>1646</v>
      </c>
      <c r="D462" s="128">
        <v>2.8864999999999998E-2</v>
      </c>
      <c r="E462" s="130" t="s">
        <v>1647</v>
      </c>
      <c r="F462" s="132">
        <v>0</v>
      </c>
      <c r="G462" s="133">
        <v>0</v>
      </c>
    </row>
    <row r="463" spans="1:7" ht="16.5" x14ac:dyDescent="0.45">
      <c r="A463" s="128">
        <v>460</v>
      </c>
      <c r="B463" s="129" t="s">
        <v>1648</v>
      </c>
      <c r="C463" s="129" t="s">
        <v>1649</v>
      </c>
      <c r="D463" s="128">
        <v>2.8858999999999999E-2</v>
      </c>
      <c r="E463" s="130" t="s">
        <v>1650</v>
      </c>
      <c r="F463" s="132">
        <v>0</v>
      </c>
      <c r="G463" s="133">
        <v>0</v>
      </c>
    </row>
    <row r="464" spans="1:7" ht="16.5" x14ac:dyDescent="0.45">
      <c r="A464" s="128">
        <v>461</v>
      </c>
      <c r="B464" s="129" t="s">
        <v>1651</v>
      </c>
      <c r="C464" s="129" t="s">
        <v>1652</v>
      </c>
      <c r="D464" s="128">
        <v>2.8743999999999999E-2</v>
      </c>
      <c r="E464" s="130" t="s">
        <v>1653</v>
      </c>
      <c r="F464" s="132">
        <v>0.04</v>
      </c>
      <c r="G464" s="133">
        <v>-8.0000000000000004E-4</v>
      </c>
    </row>
    <row r="465" spans="1:7" ht="16.5" x14ac:dyDescent="0.45">
      <c r="A465" s="128">
        <v>462</v>
      </c>
      <c r="B465" s="129" t="s">
        <v>1654</v>
      </c>
      <c r="C465" s="129" t="s">
        <v>1655</v>
      </c>
      <c r="D465" s="128">
        <v>2.8684000000000001E-2</v>
      </c>
      <c r="E465" s="130" t="s">
        <v>1656</v>
      </c>
      <c r="F465" s="132">
        <v>0</v>
      </c>
      <c r="G465" s="133">
        <v>0</v>
      </c>
    </row>
    <row r="466" spans="1:7" ht="16.5" x14ac:dyDescent="0.45">
      <c r="A466" s="128">
        <v>463</v>
      </c>
      <c r="B466" s="129" t="s">
        <v>1657</v>
      </c>
      <c r="C466" s="129" t="s">
        <v>1658</v>
      </c>
      <c r="D466" s="128">
        <v>2.8646000000000001E-2</v>
      </c>
      <c r="E466" s="130" t="s">
        <v>1659</v>
      </c>
      <c r="F466" s="132">
        <v>0</v>
      </c>
      <c r="G466" s="133">
        <v>0</v>
      </c>
    </row>
    <row r="467" spans="1:7" ht="16.5" x14ac:dyDescent="0.45">
      <c r="A467" s="128">
        <v>464</v>
      </c>
      <c r="B467" s="129" t="s">
        <v>1660</v>
      </c>
      <c r="C467" s="129" t="s">
        <v>1661</v>
      </c>
      <c r="D467" s="128">
        <v>2.8025999999999999E-2</v>
      </c>
      <c r="E467" s="130" t="s">
        <v>1662</v>
      </c>
      <c r="F467" s="132">
        <v>0.18</v>
      </c>
      <c r="G467" s="133">
        <v>-1.1000000000000001E-3</v>
      </c>
    </row>
    <row r="468" spans="1:7" ht="28.5" x14ac:dyDescent="0.45">
      <c r="A468" s="128">
        <v>465</v>
      </c>
      <c r="B468" s="129" t="s">
        <v>1663</v>
      </c>
      <c r="C468" s="129" t="s">
        <v>1664</v>
      </c>
      <c r="D468" s="128">
        <v>2.7834999999999999E-2</v>
      </c>
      <c r="E468" s="130" t="s">
        <v>1665</v>
      </c>
      <c r="F468" s="132">
        <v>0</v>
      </c>
      <c r="G468" s="133">
        <v>0</v>
      </c>
    </row>
    <row r="469" spans="1:7" ht="16.5" x14ac:dyDescent="0.45">
      <c r="A469" s="128">
        <v>466</v>
      </c>
      <c r="B469" s="129" t="s">
        <v>1666</v>
      </c>
      <c r="C469" s="129" t="s">
        <v>1667</v>
      </c>
      <c r="D469" s="128">
        <v>2.7730999999999999E-2</v>
      </c>
      <c r="E469" s="130" t="s">
        <v>1668</v>
      </c>
      <c r="F469" s="132">
        <v>0</v>
      </c>
      <c r="G469" s="133">
        <v>0</v>
      </c>
    </row>
    <row r="470" spans="1:7" ht="16.5" x14ac:dyDescent="0.45">
      <c r="A470" s="128">
        <v>467</v>
      </c>
      <c r="B470" s="129" t="s">
        <v>1669</v>
      </c>
      <c r="C470" s="129" t="s">
        <v>1670</v>
      </c>
      <c r="D470" s="128">
        <v>2.7629000000000001E-2</v>
      </c>
      <c r="E470" s="130" t="s">
        <v>1671</v>
      </c>
      <c r="F470" s="132">
        <v>0</v>
      </c>
      <c r="G470" s="133">
        <v>0</v>
      </c>
    </row>
    <row r="471" spans="1:7" ht="16.5" x14ac:dyDescent="0.45">
      <c r="A471" s="128">
        <v>468</v>
      </c>
      <c r="B471" s="129" t="s">
        <v>1672</v>
      </c>
      <c r="C471" s="129" t="s">
        <v>1673</v>
      </c>
      <c r="D471" s="128">
        <v>2.7584000000000001E-2</v>
      </c>
      <c r="E471" s="130" t="s">
        <v>1674</v>
      </c>
      <c r="F471" s="132">
        <v>0</v>
      </c>
      <c r="G471" s="133">
        <v>0</v>
      </c>
    </row>
    <row r="472" spans="1:7" ht="16.5" x14ac:dyDescent="0.45">
      <c r="A472" s="128">
        <v>469</v>
      </c>
      <c r="B472" s="129" t="s">
        <v>1675</v>
      </c>
      <c r="C472" s="129" t="s">
        <v>1676</v>
      </c>
      <c r="D472" s="128">
        <v>2.7247E-2</v>
      </c>
      <c r="E472" s="130" t="s">
        <v>1677</v>
      </c>
      <c r="F472" s="131">
        <v>-0.02</v>
      </c>
      <c r="G472" s="131" t="s">
        <v>278</v>
      </c>
    </row>
    <row r="473" spans="1:7" ht="16.5" x14ac:dyDescent="0.45">
      <c r="A473" s="128">
        <v>470</v>
      </c>
      <c r="B473" s="129" t="s">
        <v>1678</v>
      </c>
      <c r="C473" s="129" t="s">
        <v>1679</v>
      </c>
      <c r="D473" s="128">
        <v>2.7087E-2</v>
      </c>
      <c r="E473" s="130" t="s">
        <v>1680</v>
      </c>
      <c r="F473" s="132">
        <v>0</v>
      </c>
      <c r="G473" s="133">
        <v>0</v>
      </c>
    </row>
    <row r="474" spans="1:7" ht="16.5" x14ac:dyDescent="0.45">
      <c r="A474" s="128">
        <v>471</v>
      </c>
      <c r="B474" s="129" t="s">
        <v>1681</v>
      </c>
      <c r="C474" s="129" t="s">
        <v>1682</v>
      </c>
      <c r="D474" s="128">
        <v>2.6846999999999999E-2</v>
      </c>
      <c r="E474" s="130" t="s">
        <v>1683</v>
      </c>
      <c r="F474" s="132">
        <v>0</v>
      </c>
      <c r="G474" s="133">
        <v>0</v>
      </c>
    </row>
    <row r="475" spans="1:7" ht="16.5" x14ac:dyDescent="0.45">
      <c r="A475" s="128">
        <v>472</v>
      </c>
      <c r="B475" s="129" t="s">
        <v>1684</v>
      </c>
      <c r="C475" s="129" t="s">
        <v>1685</v>
      </c>
      <c r="D475" s="128">
        <v>2.6703999999999999E-2</v>
      </c>
      <c r="E475" s="130" t="s">
        <v>1686</v>
      </c>
      <c r="F475" s="132">
        <v>0</v>
      </c>
      <c r="G475" s="133">
        <v>0</v>
      </c>
    </row>
    <row r="476" spans="1:7" ht="16.5" x14ac:dyDescent="0.45">
      <c r="A476" s="128">
        <v>473</v>
      </c>
      <c r="B476" s="129" t="s">
        <v>1687</v>
      </c>
      <c r="C476" s="129" t="s">
        <v>1688</v>
      </c>
      <c r="D476" s="128">
        <v>2.6166999999999999E-2</v>
      </c>
      <c r="E476" s="130" t="s">
        <v>1689</v>
      </c>
      <c r="F476" s="132">
        <v>0</v>
      </c>
      <c r="G476" s="133">
        <v>0</v>
      </c>
    </row>
    <row r="477" spans="1:7" ht="16.5" x14ac:dyDescent="0.45">
      <c r="A477" s="128">
        <v>474</v>
      </c>
      <c r="B477" s="129" t="s">
        <v>1690</v>
      </c>
      <c r="C477" s="129" t="s">
        <v>1691</v>
      </c>
      <c r="D477" s="128">
        <v>2.6100999999999999E-2</v>
      </c>
      <c r="E477" s="130" t="s">
        <v>1692</v>
      </c>
      <c r="F477" s="132">
        <v>0</v>
      </c>
      <c r="G477" s="133">
        <v>0</v>
      </c>
    </row>
    <row r="478" spans="1:7" ht="16.5" x14ac:dyDescent="0.45">
      <c r="A478" s="128">
        <v>475</v>
      </c>
      <c r="B478" s="129" t="s">
        <v>1693</v>
      </c>
      <c r="C478" s="129" t="s">
        <v>1694</v>
      </c>
      <c r="D478" s="128">
        <v>2.5964000000000001E-2</v>
      </c>
      <c r="E478" s="130" t="s">
        <v>1695</v>
      </c>
      <c r="F478" s="131">
        <v>-0.05</v>
      </c>
      <c r="G478" s="131" t="s">
        <v>1696</v>
      </c>
    </row>
    <row r="479" spans="1:7" ht="16.5" x14ac:dyDescent="0.45">
      <c r="A479" s="128">
        <v>476</v>
      </c>
      <c r="B479" s="129" t="s">
        <v>1697</v>
      </c>
      <c r="C479" s="129" t="s">
        <v>1698</v>
      </c>
      <c r="D479" s="128">
        <v>2.5819999999999999E-2</v>
      </c>
      <c r="E479" s="130" t="s">
        <v>1699</v>
      </c>
      <c r="F479" s="132">
        <v>0</v>
      </c>
      <c r="G479" s="133">
        <v>0</v>
      </c>
    </row>
    <row r="480" spans="1:7" ht="16.5" x14ac:dyDescent="0.45">
      <c r="A480" s="128">
        <v>477</v>
      </c>
      <c r="B480" s="129" t="s">
        <v>1700</v>
      </c>
      <c r="C480" s="129" t="s">
        <v>1701</v>
      </c>
      <c r="D480" s="128">
        <v>2.5586999999999999E-2</v>
      </c>
      <c r="E480" s="130" t="s">
        <v>1702</v>
      </c>
      <c r="F480" s="132">
        <v>0</v>
      </c>
      <c r="G480" s="133">
        <v>0</v>
      </c>
    </row>
    <row r="481" spans="1:7" ht="16.5" x14ac:dyDescent="0.45">
      <c r="A481" s="128">
        <v>478</v>
      </c>
      <c r="B481" s="129" t="s">
        <v>1703</v>
      </c>
      <c r="C481" s="129" t="s">
        <v>1704</v>
      </c>
      <c r="D481" s="128">
        <v>2.5218000000000001E-2</v>
      </c>
      <c r="E481" s="130" t="s">
        <v>1705</v>
      </c>
      <c r="F481" s="132">
        <v>0</v>
      </c>
      <c r="G481" s="133">
        <v>0</v>
      </c>
    </row>
    <row r="482" spans="1:7" ht="16.5" x14ac:dyDescent="0.45">
      <c r="A482" s="128">
        <v>479</v>
      </c>
      <c r="B482" s="129" t="s">
        <v>1706</v>
      </c>
      <c r="C482" s="129" t="s">
        <v>1707</v>
      </c>
      <c r="D482" s="128">
        <v>2.4426E-2</v>
      </c>
      <c r="E482" s="130" t="s">
        <v>1708</v>
      </c>
      <c r="F482" s="132">
        <v>0</v>
      </c>
      <c r="G482" s="133">
        <v>0</v>
      </c>
    </row>
    <row r="483" spans="1:7" ht="16.5" x14ac:dyDescent="0.45">
      <c r="A483" s="128">
        <v>480</v>
      </c>
      <c r="B483" s="129" t="s">
        <v>1709</v>
      </c>
      <c r="C483" s="129" t="s">
        <v>1710</v>
      </c>
      <c r="D483" s="128">
        <v>2.4095999999999999E-2</v>
      </c>
      <c r="E483" s="130" t="s">
        <v>1711</v>
      </c>
      <c r="F483" s="132">
        <v>0</v>
      </c>
      <c r="G483" s="133">
        <v>0</v>
      </c>
    </row>
    <row r="484" spans="1:7" ht="16.5" x14ac:dyDescent="0.45">
      <c r="A484" s="128">
        <v>481</v>
      </c>
      <c r="B484" s="129" t="s">
        <v>1712</v>
      </c>
      <c r="C484" s="129" t="s">
        <v>1713</v>
      </c>
      <c r="D484" s="128">
        <v>2.4015000000000002E-2</v>
      </c>
      <c r="E484" s="130" t="s">
        <v>1114</v>
      </c>
      <c r="F484" s="132">
        <v>0</v>
      </c>
      <c r="G484" s="133">
        <v>0</v>
      </c>
    </row>
    <row r="485" spans="1:7" ht="16.5" x14ac:dyDescent="0.45">
      <c r="A485" s="128">
        <v>482</v>
      </c>
      <c r="B485" s="129" t="s">
        <v>1714</v>
      </c>
      <c r="C485" s="129" t="s">
        <v>1715</v>
      </c>
      <c r="D485" s="128">
        <v>2.2863999999999999E-2</v>
      </c>
      <c r="E485" s="130" t="s">
        <v>1716</v>
      </c>
      <c r="F485" s="132">
        <v>0</v>
      </c>
      <c r="G485" s="133">
        <v>0</v>
      </c>
    </row>
    <row r="486" spans="1:7" ht="16.5" x14ac:dyDescent="0.45">
      <c r="A486" s="128">
        <v>483</v>
      </c>
      <c r="B486" s="129" t="s">
        <v>1717</v>
      </c>
      <c r="C486" s="129" t="s">
        <v>1718</v>
      </c>
      <c r="D486" s="128">
        <v>2.2858E-2</v>
      </c>
      <c r="E486" s="130" t="s">
        <v>1719</v>
      </c>
      <c r="F486" s="132">
        <v>0</v>
      </c>
      <c r="G486" s="133">
        <v>0</v>
      </c>
    </row>
    <row r="487" spans="1:7" ht="16.5" x14ac:dyDescent="0.45">
      <c r="A487" s="128">
        <v>484</v>
      </c>
      <c r="B487" s="129" t="s">
        <v>1720</v>
      </c>
      <c r="C487" s="129" t="s">
        <v>1721</v>
      </c>
      <c r="D487" s="128">
        <v>2.2425E-2</v>
      </c>
      <c r="E487" s="130" t="s">
        <v>1722</v>
      </c>
      <c r="F487" s="132">
        <v>0</v>
      </c>
      <c r="G487" s="133">
        <v>0</v>
      </c>
    </row>
    <row r="488" spans="1:7" ht="16.5" x14ac:dyDescent="0.45">
      <c r="A488" s="128">
        <v>485</v>
      </c>
      <c r="B488" s="129" t="s">
        <v>1723</v>
      </c>
      <c r="C488" s="129" t="s">
        <v>1724</v>
      </c>
      <c r="D488" s="128">
        <v>2.1956E-2</v>
      </c>
      <c r="E488" s="130" t="s">
        <v>1725</v>
      </c>
      <c r="F488" s="132">
        <v>0</v>
      </c>
      <c r="G488" s="133">
        <v>0</v>
      </c>
    </row>
    <row r="489" spans="1:7" ht="16.5" x14ac:dyDescent="0.45">
      <c r="A489" s="128">
        <v>486</v>
      </c>
      <c r="B489" s="129" t="s">
        <v>1726</v>
      </c>
      <c r="C489" s="129" t="s">
        <v>1727</v>
      </c>
      <c r="D489" s="128">
        <v>2.1729999999999999E-2</v>
      </c>
      <c r="E489" s="130" t="s">
        <v>1728</v>
      </c>
      <c r="F489" s="132">
        <v>0</v>
      </c>
      <c r="G489" s="133">
        <v>0</v>
      </c>
    </row>
    <row r="490" spans="1:7" ht="16.5" x14ac:dyDescent="0.45">
      <c r="A490" s="128">
        <v>487</v>
      </c>
      <c r="B490" s="129" t="s">
        <v>1729</v>
      </c>
      <c r="C490" s="129" t="s">
        <v>1730</v>
      </c>
      <c r="D490" s="128">
        <v>2.1573999999999999E-2</v>
      </c>
      <c r="E490" s="130" t="s">
        <v>1731</v>
      </c>
      <c r="F490" s="131">
        <v>-0.08</v>
      </c>
      <c r="G490" s="131" t="s">
        <v>328</v>
      </c>
    </row>
    <row r="491" spans="1:7" ht="16.5" x14ac:dyDescent="0.45">
      <c r="A491" s="128">
        <v>488</v>
      </c>
      <c r="B491" s="129" t="s">
        <v>1732</v>
      </c>
      <c r="C491" s="129" t="s">
        <v>1733</v>
      </c>
      <c r="D491" s="128">
        <v>2.1513999999999998E-2</v>
      </c>
      <c r="E491" s="130" t="s">
        <v>1734</v>
      </c>
      <c r="F491" s="132">
        <v>0</v>
      </c>
      <c r="G491" s="133">
        <v>0</v>
      </c>
    </row>
    <row r="492" spans="1:7" ht="16.5" x14ac:dyDescent="0.45">
      <c r="A492" s="128">
        <v>489</v>
      </c>
      <c r="B492" s="129" t="s">
        <v>1735</v>
      </c>
      <c r="C492" s="129" t="s">
        <v>1736</v>
      </c>
      <c r="D492" s="128">
        <v>2.0049000000000001E-2</v>
      </c>
      <c r="E492" s="130" t="s">
        <v>1737</v>
      </c>
      <c r="F492" s="131">
        <v>-0.02</v>
      </c>
      <c r="G492" s="131" t="s">
        <v>1696</v>
      </c>
    </row>
    <row r="493" spans="1:7" ht="16.5" x14ac:dyDescent="0.45">
      <c r="A493" s="128">
        <v>490</v>
      </c>
      <c r="B493" s="129" t="s">
        <v>1738</v>
      </c>
      <c r="C493" s="129" t="s">
        <v>1739</v>
      </c>
      <c r="D493" s="128">
        <v>1.9519000000000002E-2</v>
      </c>
      <c r="E493" s="130" t="s">
        <v>1740</v>
      </c>
      <c r="F493" s="132">
        <v>0</v>
      </c>
      <c r="G493" s="133">
        <v>0</v>
      </c>
    </row>
    <row r="494" spans="1:7" ht="16.5" x14ac:dyDescent="0.45">
      <c r="A494" s="128">
        <v>491</v>
      </c>
      <c r="B494" s="129" t="s">
        <v>1741</v>
      </c>
      <c r="C494" s="129" t="s">
        <v>1742</v>
      </c>
      <c r="D494" s="128">
        <v>1.949E-2</v>
      </c>
      <c r="E494" s="130" t="s">
        <v>1743</v>
      </c>
      <c r="F494" s="132">
        <v>0.59</v>
      </c>
      <c r="G494" s="133">
        <v>-1.0999999999999999E-2</v>
      </c>
    </row>
    <row r="495" spans="1:7" ht="16.5" x14ac:dyDescent="0.45">
      <c r="A495" s="128">
        <v>492</v>
      </c>
      <c r="B495" s="129" t="s">
        <v>1744</v>
      </c>
      <c r="C495" s="129" t="s">
        <v>1745</v>
      </c>
      <c r="D495" s="128">
        <v>1.9154999999999998E-2</v>
      </c>
      <c r="E495" s="130" t="s">
        <v>1746</v>
      </c>
      <c r="F495" s="132">
        <v>0</v>
      </c>
      <c r="G495" s="133">
        <v>0</v>
      </c>
    </row>
    <row r="496" spans="1:7" ht="16.5" x14ac:dyDescent="0.45">
      <c r="A496" s="128">
        <v>493</v>
      </c>
      <c r="B496" s="129" t="s">
        <v>1747</v>
      </c>
      <c r="C496" s="129" t="s">
        <v>1748</v>
      </c>
      <c r="D496" s="128">
        <v>1.8811000000000001E-2</v>
      </c>
      <c r="E496" s="130" t="s">
        <v>1749</v>
      </c>
      <c r="F496" s="131">
        <v>-0.03</v>
      </c>
      <c r="G496" s="131" t="s">
        <v>369</v>
      </c>
    </row>
    <row r="497" spans="1:7" ht="16.5" x14ac:dyDescent="0.45">
      <c r="A497" s="128">
        <v>494</v>
      </c>
      <c r="B497" s="129" t="s">
        <v>1750</v>
      </c>
      <c r="C497" s="129" t="s">
        <v>1751</v>
      </c>
      <c r="D497" s="128">
        <v>1.8748999999999998E-2</v>
      </c>
      <c r="E497" s="130" t="s">
        <v>1752</v>
      </c>
      <c r="F497" s="132">
        <v>0</v>
      </c>
      <c r="G497" s="133">
        <v>0</v>
      </c>
    </row>
    <row r="498" spans="1:7" ht="16.5" x14ac:dyDescent="0.45">
      <c r="A498" s="128">
        <v>495</v>
      </c>
      <c r="B498" s="129" t="s">
        <v>1753</v>
      </c>
      <c r="C498" s="129" t="s">
        <v>1754</v>
      </c>
      <c r="D498" s="128">
        <v>1.8415999999999998E-2</v>
      </c>
      <c r="E498" s="130" t="s">
        <v>1755</v>
      </c>
      <c r="F498" s="132">
        <v>0</v>
      </c>
      <c r="G498" s="133">
        <v>0</v>
      </c>
    </row>
    <row r="499" spans="1:7" ht="16.5" x14ac:dyDescent="0.45">
      <c r="A499" s="128">
        <v>496</v>
      </c>
      <c r="B499" s="129" t="s">
        <v>1756</v>
      </c>
      <c r="C499" s="129" t="s">
        <v>1757</v>
      </c>
      <c r="D499" s="128">
        <v>1.7364000000000001E-2</v>
      </c>
      <c r="E499" s="130" t="s">
        <v>1758</v>
      </c>
      <c r="F499" s="132">
        <v>0</v>
      </c>
      <c r="G499" s="133">
        <v>0</v>
      </c>
    </row>
    <row r="500" spans="1:7" ht="16.5" x14ac:dyDescent="0.45">
      <c r="A500" s="128">
        <v>497</v>
      </c>
      <c r="B500" s="129" t="s">
        <v>1759</v>
      </c>
      <c r="C500" s="129" t="s">
        <v>1760</v>
      </c>
      <c r="D500" s="128">
        <v>1.7354999999999999E-2</v>
      </c>
      <c r="E500" s="130" t="s">
        <v>1761</v>
      </c>
      <c r="F500" s="132">
        <v>0</v>
      </c>
      <c r="G500" s="133">
        <v>0</v>
      </c>
    </row>
    <row r="501" spans="1:7" ht="16.5" x14ac:dyDescent="0.45">
      <c r="A501" s="128">
        <v>498</v>
      </c>
      <c r="B501" s="129" t="s">
        <v>1762</v>
      </c>
      <c r="C501" s="129" t="s">
        <v>1763</v>
      </c>
      <c r="D501" s="128">
        <v>1.7066000000000001E-2</v>
      </c>
      <c r="E501" s="130" t="s">
        <v>1764</v>
      </c>
      <c r="F501" s="132">
        <v>0</v>
      </c>
      <c r="G501" s="133">
        <v>0</v>
      </c>
    </row>
    <row r="502" spans="1:7" ht="16.5" x14ac:dyDescent="0.45">
      <c r="A502" s="128">
        <v>499</v>
      </c>
      <c r="B502" s="129" t="s">
        <v>1765</v>
      </c>
      <c r="C502" s="129" t="s">
        <v>1766</v>
      </c>
      <c r="D502" s="128">
        <v>1.5605000000000001E-2</v>
      </c>
      <c r="E502" s="130" t="s">
        <v>1767</v>
      </c>
      <c r="F502" s="132">
        <v>0</v>
      </c>
      <c r="G502" s="133">
        <v>0</v>
      </c>
    </row>
    <row r="503" spans="1:7" ht="16.5" x14ac:dyDescent="0.45">
      <c r="A503" s="128">
        <v>500</v>
      </c>
      <c r="B503" s="129" t="s">
        <v>1768</v>
      </c>
      <c r="C503" s="129" t="s">
        <v>1769</v>
      </c>
      <c r="D503" s="128">
        <v>1.4668E-2</v>
      </c>
      <c r="E503" s="130" t="s">
        <v>1770</v>
      </c>
      <c r="F503" s="132">
        <v>0</v>
      </c>
      <c r="G503" s="133">
        <v>0</v>
      </c>
    </row>
    <row r="504" spans="1:7" ht="16.5" x14ac:dyDescent="0.45">
      <c r="A504" s="128">
        <v>501</v>
      </c>
      <c r="B504" s="129" t="s">
        <v>1771</v>
      </c>
      <c r="C504" s="129" t="s">
        <v>1772</v>
      </c>
      <c r="D504" s="128">
        <v>1.4543E-2</v>
      </c>
      <c r="E504" s="130" t="s">
        <v>1773</v>
      </c>
      <c r="F504" s="132">
        <v>0.04</v>
      </c>
      <c r="G504" s="133">
        <v>-2.0999999999999999E-3</v>
      </c>
    </row>
    <row r="505" spans="1:7" ht="16.5" x14ac:dyDescent="0.45">
      <c r="A505" s="128">
        <v>502</v>
      </c>
      <c r="B505" s="129" t="s">
        <v>1774</v>
      </c>
      <c r="C505" s="129" t="s">
        <v>1775</v>
      </c>
      <c r="D505" s="128">
        <v>1.3780000000000001E-2</v>
      </c>
      <c r="E505" s="130" t="s">
        <v>1776</v>
      </c>
      <c r="F505" s="132">
        <v>0</v>
      </c>
      <c r="G505" s="133">
        <v>0</v>
      </c>
    </row>
    <row r="506" spans="1:7" ht="16.5" x14ac:dyDescent="0.45">
      <c r="A506" s="128">
        <v>503</v>
      </c>
      <c r="B506" s="129" t="s">
        <v>1777</v>
      </c>
      <c r="C506" s="129" t="s">
        <v>1778</v>
      </c>
      <c r="D506" s="128">
        <v>1.3749000000000001E-2</v>
      </c>
      <c r="E506" s="130" t="s">
        <v>1779</v>
      </c>
      <c r="F506" s="132">
        <v>0</v>
      </c>
      <c r="G506" s="133">
        <v>0</v>
      </c>
    </row>
    <row r="507" spans="1:7" ht="16.5" x14ac:dyDescent="0.45">
      <c r="A507" s="128">
        <v>504</v>
      </c>
      <c r="B507" s="129" t="s">
        <v>1780</v>
      </c>
      <c r="C507" s="129" t="s">
        <v>1781</v>
      </c>
      <c r="D507" s="128">
        <v>1.2264000000000001E-2</v>
      </c>
      <c r="E507" s="130" t="s">
        <v>1782</v>
      </c>
      <c r="F507" s="132">
        <v>0</v>
      </c>
      <c r="G507" s="133">
        <v>0</v>
      </c>
    </row>
    <row r="508" spans="1:7" ht="16.5" x14ac:dyDescent="0.45">
      <c r="A508" s="128">
        <v>505</v>
      </c>
      <c r="B508" s="129" t="s">
        <v>1783</v>
      </c>
      <c r="C508" s="129" t="s">
        <v>1784</v>
      </c>
      <c r="D508" s="128">
        <v>6.7479999999999997E-3</v>
      </c>
      <c r="E508" s="130" t="s">
        <v>1785</v>
      </c>
      <c r="F508" s="132">
        <v>0</v>
      </c>
      <c r="G508" s="133">
        <v>0</v>
      </c>
    </row>
  </sheetData>
  <mergeCells count="6">
    <mergeCell ref="H4:H12"/>
    <mergeCell ref="H13:H21"/>
    <mergeCell ref="H22:H30"/>
    <mergeCell ref="H31:H39"/>
    <mergeCell ref="H40:H48"/>
    <mergeCell ref="H49:H57"/>
  </mergeCells>
  <hyperlinks>
    <hyperlink ref="B4" r:id="rId1" display="https://www.slickcharts.com/symbol/AAPL" xr:uid="{4E60D14C-C2BB-4155-BAC5-B5E1ED94C6EC}"/>
    <hyperlink ref="C4" r:id="rId2" display="https://www.slickcharts.com/symbol/AAPL" xr:uid="{C9C5CACD-A39E-4992-9B20-A79D8BE89644}"/>
    <hyperlink ref="B5" r:id="rId3" display="https://www.slickcharts.com/symbol/MSFT" xr:uid="{49F2CFEB-5F5C-498B-9112-A2E44C00E0B4}"/>
    <hyperlink ref="C5" r:id="rId4" display="https://www.slickcharts.com/symbol/MSFT" xr:uid="{E37323C8-A5B3-48FD-AE52-F42416269C8B}"/>
    <hyperlink ref="B6" r:id="rId5" display="https://www.slickcharts.com/symbol/AMZN" xr:uid="{1F1FB54E-A8BA-4405-8299-3F6F7162F1CC}"/>
    <hyperlink ref="C6" r:id="rId6" display="https://www.slickcharts.com/symbol/AMZN" xr:uid="{C7734430-5D66-41E7-B869-44794AFB790C}"/>
    <hyperlink ref="B7" r:id="rId7" display="https://www.slickcharts.com/symbol/FB" xr:uid="{1814FB6A-00F3-4513-985B-6DBA6AA7229E}"/>
    <hyperlink ref="C7" r:id="rId8" display="https://www.slickcharts.com/symbol/FB" xr:uid="{03F73414-3500-4C94-B5DC-46295CB62540}"/>
    <hyperlink ref="B8" r:id="rId9" display="https://www.slickcharts.com/symbol/BRK.B" xr:uid="{241C1592-83E3-4F4F-9783-15E717AD1CC5}"/>
    <hyperlink ref="C8" r:id="rId10" display="https://www.slickcharts.com/symbol/BRK.B" xr:uid="{E1B8A114-92E9-492A-A28E-5B53A40FCF34}"/>
    <hyperlink ref="B9" r:id="rId11" display="https://www.slickcharts.com/symbol/JPM" xr:uid="{4EE8AC2E-5FB8-47ED-929B-39FE1A433F8F}"/>
    <hyperlink ref="C9" r:id="rId12" display="https://www.slickcharts.com/symbol/JPM" xr:uid="{D0DF838B-8AAF-40EB-AE7D-0B885F6082EC}"/>
    <hyperlink ref="B10" r:id="rId13" display="https://www.slickcharts.com/symbol/GOOGL" xr:uid="{55E0406C-916D-41E4-B2FF-FB7CC1E71D1C}"/>
    <hyperlink ref="C10" r:id="rId14" display="https://www.slickcharts.com/symbol/GOOGL" xr:uid="{3746EAB0-0D2D-4728-A12E-C6D8E87D594C}"/>
    <hyperlink ref="B11" r:id="rId15" display="https://www.slickcharts.com/symbol/GOOG" xr:uid="{51A6F4F4-B01F-4416-9CC0-79DD299BAB14}"/>
    <hyperlink ref="C11" r:id="rId16" display="https://www.slickcharts.com/symbol/GOOG" xr:uid="{9FF803F9-E7EE-4AC1-9805-6600F14BE8BA}"/>
    <hyperlink ref="B12" r:id="rId17" display="https://www.slickcharts.com/symbol/JNJ" xr:uid="{EC1D7D1C-4363-42DC-8983-DBB9B97E6CE3}"/>
    <hyperlink ref="C12" r:id="rId18" display="https://www.slickcharts.com/symbol/JNJ" xr:uid="{69ABE25D-5B34-432F-9E0F-5D97E05BEE31}"/>
    <hyperlink ref="B13" r:id="rId19" display="https://www.slickcharts.com/symbol/V" xr:uid="{98DB42BF-1F40-4743-9836-8296BC4462EB}"/>
    <hyperlink ref="C13" r:id="rId20" display="https://www.slickcharts.com/symbol/V" xr:uid="{3B84BD22-D2C5-4BCE-AD5A-0417D93B06C2}"/>
    <hyperlink ref="B14" r:id="rId21" display="https://www.slickcharts.com/symbol/PG" xr:uid="{18C136E5-4EE4-4409-A8A5-AC3C5605C4FC}"/>
    <hyperlink ref="C14" r:id="rId22" display="https://www.slickcharts.com/symbol/PG" xr:uid="{E5EA0A28-4293-47F6-9827-BECF534A18E3}"/>
    <hyperlink ref="B15" r:id="rId23" display="https://www.slickcharts.com/symbol/XOM" xr:uid="{0922F054-FF12-4C37-B592-02B69DEE0BBD}"/>
    <hyperlink ref="C15" r:id="rId24" display="https://www.slickcharts.com/symbol/XOM" xr:uid="{0F01AA1F-CB37-475D-B56B-D81B3017F81B}"/>
    <hyperlink ref="B16" r:id="rId25" display="https://www.slickcharts.com/symbol/BAC" xr:uid="{0C5112B2-E9C8-4CE4-B1ED-A3B2DDE1E24A}"/>
    <hyperlink ref="C16" r:id="rId26" display="https://www.slickcharts.com/symbol/BAC" xr:uid="{91D04ED5-4F8E-4276-AE2A-84B901ECDE27}"/>
    <hyperlink ref="B17" r:id="rId27" display="https://www.slickcharts.com/symbol/T" xr:uid="{C968292A-069C-447D-8231-4B81EA2E48AB}"/>
    <hyperlink ref="C17" r:id="rId28" display="https://www.slickcharts.com/symbol/T" xr:uid="{3BE2F01F-7DD4-420E-BCEA-0688B5B59E01}"/>
    <hyperlink ref="B18" r:id="rId29" display="https://www.slickcharts.com/symbol/UNH" xr:uid="{0FA09CB1-7F65-41B4-B204-C7DD0DB2122F}"/>
    <hyperlink ref="C18" r:id="rId30" display="https://www.slickcharts.com/symbol/UNH" xr:uid="{89BEAE9B-B4FD-44A8-A889-FA6EC041523A}"/>
    <hyperlink ref="B19" r:id="rId31" display="https://www.slickcharts.com/symbol/MA" xr:uid="{6ACF3653-0966-45A1-9A6A-933C31A2E427}"/>
    <hyperlink ref="C19" r:id="rId32" display="https://www.slickcharts.com/symbol/MA" xr:uid="{6440CD65-F6A4-45E5-BF5C-3AF24F3A12BE}"/>
    <hyperlink ref="B20" r:id="rId33" display="https://www.slickcharts.com/symbol/DIS" xr:uid="{F2A038FD-0AF0-4964-8954-3F74B7268E1A}"/>
    <hyperlink ref="C20" r:id="rId34" display="https://www.slickcharts.com/symbol/DIS" xr:uid="{C3CABA3B-78F5-4627-9FF3-7A096E2FC681}"/>
    <hyperlink ref="B21" r:id="rId35" display="https://www.slickcharts.com/symbol/INTC" xr:uid="{15CEA8CA-4825-4E4B-849D-64A17DBF7ADC}"/>
    <hyperlink ref="C21" r:id="rId36" display="https://www.slickcharts.com/symbol/INTC" xr:uid="{E3DC95E2-2184-4040-9ACA-5D1368F71F4A}"/>
    <hyperlink ref="B22" r:id="rId37" display="https://www.slickcharts.com/symbol/VZ" xr:uid="{1D888A3B-DB85-4B04-B565-A2C5EA5EF810}"/>
    <hyperlink ref="C22" r:id="rId38" display="https://www.slickcharts.com/symbol/VZ" xr:uid="{8485EE51-B887-4B5D-A3A1-9B9C39477837}"/>
    <hyperlink ref="B23" r:id="rId39" display="https://www.slickcharts.com/symbol/HD" xr:uid="{25C27D35-A1EF-4AA4-BA47-490676A3B837}"/>
    <hyperlink ref="C23" r:id="rId40" display="https://www.slickcharts.com/symbol/HD" xr:uid="{5DA4CDAC-AF52-40F5-B974-A2F0356DC6A9}"/>
    <hyperlink ref="B24" r:id="rId41" display="https://www.slickcharts.com/symbol/MRK" xr:uid="{F13BF478-23FE-4991-B65A-8B61A113485F}"/>
    <hyperlink ref="C24" r:id="rId42" display="https://www.slickcharts.com/symbol/MRK" xr:uid="{8574DD41-FC25-4130-9F9D-3C1EC74539E3}"/>
    <hyperlink ref="B25" r:id="rId43" display="https://www.slickcharts.com/symbol/CVX" xr:uid="{0ED85D6D-1836-47B5-8B36-12DCF3483BF8}"/>
    <hyperlink ref="C25" r:id="rId44" display="https://www.slickcharts.com/symbol/CVX" xr:uid="{7DDC0206-DF15-460E-B352-DE0364D98FD7}"/>
    <hyperlink ref="B26" r:id="rId45" display="https://www.slickcharts.com/symbol/PFE" xr:uid="{C6A1B3D7-10E6-43A8-88F3-76DFA01FD60E}"/>
    <hyperlink ref="C26" r:id="rId46" display="https://www.slickcharts.com/symbol/PFE" xr:uid="{2F5773B5-FF88-4E42-8BBE-1F08DAC6077C}"/>
    <hyperlink ref="B27" r:id="rId47" display="https://www.slickcharts.com/symbol/KO" xr:uid="{408535EB-B492-43FA-9D8A-662BCC634984}"/>
    <hyperlink ref="C27" r:id="rId48" display="https://www.slickcharts.com/symbol/KO" xr:uid="{B049EBFD-18CB-40CC-89BF-CD699A5E6B99}"/>
    <hyperlink ref="B28" r:id="rId49" display="https://www.slickcharts.com/symbol/WFC" xr:uid="{28FDBEB0-E595-4B36-B16F-7127A49F8C8F}"/>
    <hyperlink ref="C28" r:id="rId50" display="https://www.slickcharts.com/symbol/WFC" xr:uid="{7912BF7A-E466-443B-AE1B-E6A4357B7C72}"/>
    <hyperlink ref="B29" r:id="rId51" display="https://www.slickcharts.com/symbol/CMCSA" xr:uid="{A6B0A898-4129-44BD-B7F1-B3E861A0F31C}"/>
    <hyperlink ref="C29" r:id="rId52" display="https://www.slickcharts.com/symbol/CMCSA" xr:uid="{E7C9CE8E-EC1D-408C-9B0E-15B671A93462}"/>
    <hyperlink ref="B30" r:id="rId53" display="https://www.slickcharts.com/symbol/CSCO" xr:uid="{DC416910-4FBA-4944-98F9-9E82A398A025}"/>
    <hyperlink ref="C30" r:id="rId54" display="https://www.slickcharts.com/symbol/CSCO" xr:uid="{C055A546-C8DE-4D25-8E80-964FA6152B0E}"/>
    <hyperlink ref="B31" r:id="rId55" display="https://www.slickcharts.com/symbol/PEP" xr:uid="{59DA3BB0-57A9-4233-90FE-5928B9301132}"/>
    <hyperlink ref="C31" r:id="rId56" display="https://www.slickcharts.com/symbol/PEP" xr:uid="{5BEE1673-FC3F-4EA9-BFD3-45D45A260488}"/>
    <hyperlink ref="B32" r:id="rId57" display="https://www.slickcharts.com/symbol/BA" xr:uid="{8AE4C01C-E219-45A6-9DFC-46A4EA444A5F}"/>
    <hyperlink ref="C32" r:id="rId58" display="https://www.slickcharts.com/symbol/BA" xr:uid="{B3EC9E7F-B769-4528-9A9D-0A3F5E727511}"/>
    <hyperlink ref="B33" r:id="rId59" display="https://www.slickcharts.com/symbol/C" xr:uid="{79844C58-30AF-4E2F-BEAA-F8CDD082C51F}"/>
    <hyperlink ref="C33" r:id="rId60" display="https://www.slickcharts.com/symbol/C" xr:uid="{AFF7A405-D9E1-4C21-9C8C-F81867FF286C}"/>
    <hyperlink ref="B34" r:id="rId61" display="https://www.slickcharts.com/symbol/WMT" xr:uid="{20248C62-A64A-46DA-8BBF-296B30D9CDD7}"/>
    <hyperlink ref="C34" r:id="rId62" display="https://www.slickcharts.com/symbol/WMT" xr:uid="{484421CE-96DA-4E47-AE86-3D7355A3CB27}"/>
    <hyperlink ref="B35" r:id="rId63" display="https://www.slickcharts.com/symbol/ADBE" xr:uid="{21932DD0-8EEB-4350-BCEB-6B1F66F3838F}"/>
    <hyperlink ref="C35" r:id="rId64" display="https://www.slickcharts.com/symbol/ADBE" xr:uid="{F10CC9D0-0C89-4B66-A732-C9FB73582B94}"/>
    <hyperlink ref="B36" r:id="rId65" display="https://www.slickcharts.com/symbol/ABT" xr:uid="{2E9267F6-B088-4C0E-8749-160A8E9924ED}"/>
    <hyperlink ref="C36" r:id="rId66" display="https://www.slickcharts.com/symbol/ABT" xr:uid="{1F4170B0-1BEC-4907-962D-150616720D3F}"/>
    <hyperlink ref="B37" r:id="rId67" display="https://www.slickcharts.com/symbol/MDT" xr:uid="{EE267BB7-6F78-4441-9326-CDBC564B46D7}"/>
    <hyperlink ref="C37" r:id="rId68" display="https://www.slickcharts.com/symbol/MDT" xr:uid="{A8C81D1C-C626-419C-A0E1-BA9B8D90C240}"/>
    <hyperlink ref="B38" r:id="rId69" display="https://www.slickcharts.com/symbol/MCD" xr:uid="{F480350A-6628-44D2-9E0D-B4CE14D7CA62}"/>
    <hyperlink ref="C38" r:id="rId70" display="https://www.slickcharts.com/symbol/MCD" xr:uid="{EC74FCB8-394B-458A-A6F2-03F901FBFB7B}"/>
    <hyperlink ref="B39" r:id="rId71" display="https://www.slickcharts.com/symbol/BMY" xr:uid="{6D2B0662-74C3-46AD-B40D-847F863AB85C}"/>
    <hyperlink ref="C39" r:id="rId72" display="https://www.slickcharts.com/symbol/BMY" xr:uid="{C4E89A6E-DB76-4AE7-BFD8-6DA7E1948FAD}"/>
    <hyperlink ref="B40" r:id="rId73" display="https://www.slickcharts.com/symbol/CRM" xr:uid="{40759507-842E-4867-9A5B-4F3C2FFDB7F6}"/>
    <hyperlink ref="C40" r:id="rId74" display="https://www.slickcharts.com/symbol/CRM" xr:uid="{C33030E7-598C-4CD6-84F8-2DAA3E5909BF}"/>
    <hyperlink ref="B41" r:id="rId75" display="https://www.slickcharts.com/symbol/NVDA" xr:uid="{DBFBEB37-AEE8-4BC5-96D9-48B3472E002F}"/>
    <hyperlink ref="C41" r:id="rId76" display="https://www.slickcharts.com/symbol/NVDA" xr:uid="{737DE0CF-AC62-4206-9E80-DEB69AF65BD0}"/>
    <hyperlink ref="B42" r:id="rId77" display="https://www.slickcharts.com/symbol/NFLX" xr:uid="{1C877988-AB8C-4AF3-B5CE-8441F6ADBE98}"/>
    <hyperlink ref="C42" r:id="rId78" display="https://www.slickcharts.com/symbol/NFLX" xr:uid="{C1C05B82-62BF-44A2-A4C8-529004CEFE03}"/>
    <hyperlink ref="B43" r:id="rId79" display="https://www.slickcharts.com/symbol/AMGN" xr:uid="{7EE8F167-B8F1-4213-AC5F-ED88889677EE}"/>
    <hyperlink ref="C43" r:id="rId80" display="https://www.slickcharts.com/symbol/AMGN" xr:uid="{B0A33357-2725-4EFC-8134-D383124D5A9F}"/>
    <hyperlink ref="B44" r:id="rId81" display="https://www.slickcharts.com/symbol/ACN" xr:uid="{B742721C-4166-4264-8DBF-0267B21181F9}"/>
    <hyperlink ref="C44" r:id="rId82" display="https://www.slickcharts.com/symbol/ACN" xr:uid="{13D472AC-ABC3-4C9A-BFF4-E7227C619B1A}"/>
    <hyperlink ref="B45" r:id="rId83" display="https://www.slickcharts.com/symbol/PM" xr:uid="{83AAA9A9-7AF8-4885-8839-A204E5657FB7}"/>
    <hyperlink ref="C45" r:id="rId84" display="https://www.slickcharts.com/symbol/PM" xr:uid="{0910352C-BD64-49F8-9787-4BC3D64F2525}"/>
    <hyperlink ref="B46" r:id="rId85" display="https://www.slickcharts.com/symbol/ABBV" xr:uid="{E025A95E-3ECC-4F5D-B1AC-F2CA94750A6F}"/>
    <hyperlink ref="C46" r:id="rId86" display="https://www.slickcharts.com/symbol/ABBV" xr:uid="{0AA2EC85-99B2-489A-9972-D2724396A21E}"/>
    <hyperlink ref="B47" r:id="rId87" display="https://www.slickcharts.com/symbol/TMO" xr:uid="{E3A5B98D-B5F5-467E-9A2A-1B10F3A4016B}"/>
    <hyperlink ref="C47" r:id="rId88" display="https://www.slickcharts.com/symbol/TMO" xr:uid="{28716AA1-445F-4D4F-9FAE-364FEC39DF9A}"/>
    <hyperlink ref="B48" r:id="rId89" display="https://www.slickcharts.com/symbol/PYPL" xr:uid="{71AC04CF-347D-4E73-9DDE-557172AE6D80}"/>
    <hyperlink ref="C48" r:id="rId90" display="https://www.slickcharts.com/symbol/PYPL" xr:uid="{84CC7608-A038-43A7-BBA9-2451D642C694}"/>
    <hyperlink ref="B49" r:id="rId91" display="https://www.slickcharts.com/symbol/HON" xr:uid="{2EDFDFB2-D438-42A0-B86C-8774BBBF42BA}"/>
    <hyperlink ref="C49" r:id="rId92" display="https://www.slickcharts.com/symbol/HON" xr:uid="{B0B96C25-B217-4ABA-A632-8222CE5AAD41}"/>
    <hyperlink ref="B50" r:id="rId93" display="https://www.slickcharts.com/symbol/COST" xr:uid="{F2CD52D0-22F2-4C41-A517-AFEAE08FC3E0}"/>
    <hyperlink ref="C50" r:id="rId94" display="https://www.slickcharts.com/symbol/COST" xr:uid="{895F3EB2-25FB-43EF-B8D7-9CB5E549416A}"/>
    <hyperlink ref="B51" r:id="rId95" display="https://www.slickcharts.com/symbol/AVGO" xr:uid="{F2B8B863-BCC4-465A-AB67-E8186902185C}"/>
    <hyperlink ref="C51" r:id="rId96" display="https://www.slickcharts.com/symbol/AVGO" xr:uid="{21949207-22D2-4184-A6B2-0B08F09425B8}"/>
    <hyperlink ref="B52" r:id="rId97" display="https://www.slickcharts.com/symbol/NKE" xr:uid="{854CCDA0-7065-4CC1-B55A-FE896DF86757}"/>
    <hyperlink ref="C52" r:id="rId98" display="https://www.slickcharts.com/symbol/NKE" xr:uid="{1D9F3AA0-19AA-4BE4-816C-36DA3B048F46}"/>
    <hyperlink ref="B53" r:id="rId99" display="https://www.slickcharts.com/symbol/UNP" xr:uid="{CEFA5F90-96CE-446E-A680-D7DE42B16EBD}"/>
    <hyperlink ref="C53" r:id="rId100" display="https://www.slickcharts.com/symbol/UNP" xr:uid="{429E9F1B-3EFA-410E-A549-ECC21A420D6B}"/>
    <hyperlink ref="B54" r:id="rId101" display="https://www.slickcharts.com/symbol/UTX" xr:uid="{B867427F-3945-49E6-831B-1902102E9E72}"/>
    <hyperlink ref="C54" r:id="rId102" display="https://www.slickcharts.com/symbol/UTX" xr:uid="{CDADBA68-C2C2-4B49-A071-BB132CF65E8A}"/>
    <hyperlink ref="B55" r:id="rId103" display="https://www.slickcharts.com/symbol/TXN" xr:uid="{DB660C62-8B92-4443-8688-467DCA869452}"/>
    <hyperlink ref="C55" r:id="rId104" display="https://www.slickcharts.com/symbol/TXN" xr:uid="{09BCD04C-2F2B-462F-853F-6550F76209A3}"/>
    <hyperlink ref="B56" r:id="rId105" display="https://www.slickcharts.com/symbol/IBM" xr:uid="{DF7E8325-1A14-462F-B11A-6658D998894D}"/>
    <hyperlink ref="C56" r:id="rId106" display="https://www.slickcharts.com/symbol/IBM" xr:uid="{75451A91-A67C-414E-A153-95EC5D408329}"/>
    <hyperlink ref="B57" r:id="rId107" display="https://www.slickcharts.com/symbol/ORCL" xr:uid="{26AE5971-EB8D-476D-A001-A879EEFF8E23}"/>
    <hyperlink ref="C57" r:id="rId108" display="https://www.slickcharts.com/symbol/ORCL" xr:uid="{7D401904-4E44-4B09-BB9D-4B353BA4FEFB}"/>
    <hyperlink ref="B58" r:id="rId109" display="https://www.slickcharts.com/symbol/NEE" xr:uid="{3FCA655A-344F-4B93-B215-B127A8714085}"/>
    <hyperlink ref="C58" r:id="rId110" display="https://www.slickcharts.com/symbol/NEE" xr:uid="{4DA472A0-7780-4399-AAD2-27E6A119A1F1}"/>
    <hyperlink ref="B59" r:id="rId111" display="https://www.slickcharts.com/symbol/LIN" xr:uid="{6CBD133A-2F9A-4DBD-9A4C-BB897C495E5B}"/>
    <hyperlink ref="C59" r:id="rId112" display="https://www.slickcharts.com/symbol/LIN" xr:uid="{FD598825-E757-4EA8-B172-DE90B3C1F600}"/>
    <hyperlink ref="B60" r:id="rId113" display="https://www.slickcharts.com/symbol/LLY" xr:uid="{D45C94FF-B5FE-4F60-906A-05D1F8366EEE}"/>
    <hyperlink ref="C60" r:id="rId114" display="https://www.slickcharts.com/symbol/LLY" xr:uid="{6083C401-C600-4BF2-8A5F-E2709473128E}"/>
    <hyperlink ref="B61" r:id="rId115" display="https://www.slickcharts.com/symbol/SBUX" xr:uid="{34E5B8FA-3B5D-42DE-8285-929701E0209D}"/>
    <hyperlink ref="C61" r:id="rId116" display="https://www.slickcharts.com/symbol/SBUX" xr:uid="{C5D040B2-51E1-4F16-8A44-1A8ABC6B436E}"/>
    <hyperlink ref="B62" r:id="rId117" display="https://www.slickcharts.com/symbol/GE" xr:uid="{CC3DD273-9843-4354-9B29-BD27D26B756B}"/>
    <hyperlink ref="C62" r:id="rId118" display="https://www.slickcharts.com/symbol/GE" xr:uid="{5220CF01-A2ED-4733-A01D-3631D0438450}"/>
    <hyperlink ref="B63" r:id="rId119" display="https://www.slickcharts.com/symbol/MMM" xr:uid="{ACFFE1BB-397B-42BE-AF33-973E4F32BEB4}"/>
    <hyperlink ref="C63" r:id="rId120" display="https://www.slickcharts.com/symbol/MMM" xr:uid="{94C584D0-3AE0-4F9B-B189-4EEFA1F5C5D0}"/>
    <hyperlink ref="B64" r:id="rId121" display="https://www.slickcharts.com/symbol/AMT" xr:uid="{049EF2F5-C94F-4180-8C55-77D31940D85F}"/>
    <hyperlink ref="C64" r:id="rId122" display="https://www.slickcharts.com/symbol/AMT" xr:uid="{39D25E42-36DC-41FC-A4ED-9F9ACCE473A9}"/>
    <hyperlink ref="B65" r:id="rId123" display="https://www.slickcharts.com/symbol/QCOM" xr:uid="{37BBF265-62B2-4E45-BDA4-9DAE19691C86}"/>
    <hyperlink ref="C65" r:id="rId124" display="https://www.slickcharts.com/symbol/QCOM" xr:uid="{F11ED260-8D36-4842-9807-3B5B23DDFD95}"/>
    <hyperlink ref="B66" r:id="rId125" display="https://www.slickcharts.com/symbol/DHR" xr:uid="{9F2DC94B-14AE-45B9-AE42-F9F9EF54FFA4}"/>
    <hyperlink ref="C66" r:id="rId126" display="https://www.slickcharts.com/symbol/DHR" xr:uid="{AFD35616-03C7-4DBD-B78A-5149BE60760D}"/>
    <hyperlink ref="B67" r:id="rId127" display="https://www.slickcharts.com/symbol/LMT" xr:uid="{D0C3B6FC-2AC1-453E-B989-28E5F93351CF}"/>
    <hyperlink ref="C67" r:id="rId128" display="https://www.slickcharts.com/symbol/LMT" xr:uid="{0ADA6A4C-C4CF-48A9-B15A-1A6C3C1FB70C}"/>
    <hyperlink ref="B68" r:id="rId129" display="https://www.slickcharts.com/symbol/CVS" xr:uid="{E9006D5A-E24A-4C21-8709-35486AD7D11F}"/>
    <hyperlink ref="C68" r:id="rId130" display="https://www.slickcharts.com/symbol/CVS" xr:uid="{86333DBF-BC28-4FE7-A612-703455024901}"/>
    <hyperlink ref="B69" r:id="rId131" display="https://www.slickcharts.com/symbol/LOW" xr:uid="{ED0D0B27-01D3-4ECC-86AB-9438885BB634}"/>
    <hyperlink ref="C69" r:id="rId132" display="https://www.slickcharts.com/symbol/LOW" xr:uid="{47C0BBE1-CC65-428E-A685-BA416101B075}"/>
    <hyperlink ref="B70" r:id="rId133" display="https://www.slickcharts.com/symbol/MO" xr:uid="{066821D6-0470-45C3-9705-4372BA1182B4}"/>
    <hyperlink ref="C70" r:id="rId134" display="https://www.slickcharts.com/symbol/MO" xr:uid="{163B4E6D-78C1-403F-A848-66F648F2ED1C}"/>
    <hyperlink ref="B71" r:id="rId135" display="https://www.slickcharts.com/symbol/BKNG" xr:uid="{E9CA7C94-445E-47E0-AD21-AD723997E41A}"/>
    <hyperlink ref="C71" r:id="rId136" display="https://www.slickcharts.com/symbol/BKNG" xr:uid="{1EA07956-E919-467F-9670-AEDEF38C6D9B}"/>
    <hyperlink ref="B72" r:id="rId137" display="https://www.slickcharts.com/symbol/FIS" xr:uid="{08523F45-2284-4215-BFCC-8124FD22CE17}"/>
    <hyperlink ref="C72" r:id="rId138" display="https://www.slickcharts.com/symbol/FIS" xr:uid="{C0E5AE11-1FAF-481C-890C-95D1EE7F0F17}"/>
    <hyperlink ref="B73" r:id="rId139" display="https://www.slickcharts.com/symbol/AXP" xr:uid="{E07D7808-F954-453E-82A5-71F02A78E849}"/>
    <hyperlink ref="C73" r:id="rId140" display="https://www.slickcharts.com/symbol/AXP" xr:uid="{5CC85F69-105A-45A2-A272-235E47C86091}"/>
    <hyperlink ref="B74" r:id="rId141" display="https://www.slickcharts.com/symbol/USB" xr:uid="{75692BCD-82B4-40B9-9351-7A6066FB6523}"/>
    <hyperlink ref="C74" r:id="rId142" display="https://www.slickcharts.com/symbol/USB" xr:uid="{71C89AC4-1DA0-4E24-81D0-1796B0C54BD5}"/>
    <hyperlink ref="B75" r:id="rId143" display="https://www.slickcharts.com/symbol/CAT" xr:uid="{FEB191B1-1781-4E99-8B0C-E3CC2E928674}"/>
    <hyperlink ref="C75" r:id="rId144" display="https://www.slickcharts.com/symbol/CAT" xr:uid="{1858CD88-EBC6-4D3F-86CC-9C3E80B72063}"/>
    <hyperlink ref="B76" r:id="rId145" display="https://www.slickcharts.com/symbol/GILD" xr:uid="{D53A4B99-CE28-4426-A883-3CFE1E7D89EA}"/>
    <hyperlink ref="C76" r:id="rId146" display="https://www.slickcharts.com/symbol/GILD" xr:uid="{F38ED8C8-F32C-4C1A-AC0B-D4BE1DCED58F}"/>
    <hyperlink ref="B77" r:id="rId147" display="https://www.slickcharts.com/symbol/UPS" xr:uid="{E6D0D953-100F-4D46-B5C2-B749755F9850}"/>
    <hyperlink ref="C77" r:id="rId148" display="https://www.slickcharts.com/symbol/UPS" xr:uid="{9AE71E6D-05FB-4D86-8F6A-D7AC378B24A5}"/>
    <hyperlink ref="B78" r:id="rId149" display="https://www.slickcharts.com/symbol/MDLZ" xr:uid="{0211AE1F-0BA2-43A6-946B-6DD0C27E7959}"/>
    <hyperlink ref="C78" r:id="rId150" display="https://www.slickcharts.com/symbol/MDLZ" xr:uid="{0B476FFD-4199-44E9-AAC1-E82D09415FF3}"/>
    <hyperlink ref="B79" r:id="rId151" display="https://www.slickcharts.com/symbol/CHTR" xr:uid="{32B899EF-BA9A-43F0-8991-AFA4F6A54459}"/>
    <hyperlink ref="C79" r:id="rId152" display="https://www.slickcharts.com/symbol/CHTR" xr:uid="{7C03E1D8-D0F0-40B5-BEFE-082516D7F5AE}"/>
    <hyperlink ref="B80" r:id="rId153" display="https://www.slickcharts.com/symbol/CI" xr:uid="{29EC3845-3849-4414-9DB1-34798EEB4AE7}"/>
    <hyperlink ref="C80" r:id="rId154" display="https://www.slickcharts.com/symbol/CI" xr:uid="{B797F6C1-86C8-49C9-BC7D-ED039961C814}"/>
    <hyperlink ref="B81" r:id="rId155" display="https://www.slickcharts.com/symbol/ANTM" xr:uid="{25173DAE-EAE3-4E03-8B2A-14AC92496E09}"/>
    <hyperlink ref="C81" r:id="rId156" display="https://www.slickcharts.com/symbol/ANTM" xr:uid="{A831A8E8-3C76-4350-BACA-B101B693B433}"/>
    <hyperlink ref="B82" r:id="rId157" display="https://www.slickcharts.com/symbol/TFC" xr:uid="{3EA2A64E-8757-4D28-976B-F798F36ADFB4}"/>
    <hyperlink ref="C82" r:id="rId158" display="https://www.slickcharts.com/symbol/TFC" xr:uid="{6A2472F1-D478-4B22-91C1-1E3EE8B7E7B1}"/>
    <hyperlink ref="B83" r:id="rId159" display="https://www.slickcharts.com/symbol/TJX" xr:uid="{3C54CF34-5C2E-4735-B5CB-BCC68DA9475C}"/>
    <hyperlink ref="C83" r:id="rId160" display="https://www.slickcharts.com/symbol/TJX" xr:uid="{FA1FB95F-E2C8-4881-B335-C1E0C9AF1B4A}"/>
    <hyperlink ref="B84" r:id="rId161" display="https://www.slickcharts.com/symbol/GS" xr:uid="{C7626A93-45ED-407D-B890-7D4501E721C5}"/>
    <hyperlink ref="C84" r:id="rId162" display="https://www.slickcharts.com/symbol/GS" xr:uid="{6DC187D9-7C83-4B01-964F-04E2F037E08D}"/>
    <hyperlink ref="B85" r:id="rId163" display="https://www.slickcharts.com/symbol/BDX" xr:uid="{D7FC9D2F-D147-4A08-B4A1-41DC74EF8B07}"/>
    <hyperlink ref="C85" r:id="rId164" display="https://www.slickcharts.com/symbol/BDX" xr:uid="{3E0AB053-85D0-47C5-8D91-F0FEC6CA9FD4}"/>
    <hyperlink ref="B86" r:id="rId165" display="https://www.slickcharts.com/symbol/ADP" xr:uid="{1E04CBCC-1259-4458-8968-0809822774DF}"/>
    <hyperlink ref="C86" r:id="rId166" display="https://www.slickcharts.com/symbol/ADP" xr:uid="{AD709D5F-12BB-4D1F-A759-43B846980626}"/>
    <hyperlink ref="B87" r:id="rId167" display="https://www.slickcharts.com/symbol/CME" xr:uid="{04110B42-9D72-4363-876E-DEEFF77D8EC3}"/>
    <hyperlink ref="C87" r:id="rId168" display="https://www.slickcharts.com/symbol/CME" xr:uid="{52E16108-A4C3-4A1E-B174-14A8FC6062CB}"/>
    <hyperlink ref="B88" r:id="rId169" display="https://www.slickcharts.com/symbol/COP" xr:uid="{0D42BD91-0554-4E2D-9672-C21FF16C24A3}"/>
    <hyperlink ref="C88" r:id="rId170" display="https://www.slickcharts.com/symbol/COP" xr:uid="{276272CA-F122-4451-97B9-A0FB1E2CC1E0}"/>
    <hyperlink ref="B89" r:id="rId171" display="https://www.slickcharts.com/symbol/CB" xr:uid="{A2BC334C-E09F-4A94-AEC3-8F27478F620D}"/>
    <hyperlink ref="C89" r:id="rId172" display="https://www.slickcharts.com/symbol/CB" xr:uid="{5FD9ACAB-DA7C-48AE-B5FF-9F913757C3F0}"/>
    <hyperlink ref="B90" r:id="rId173" display="https://www.slickcharts.com/symbol/PNC" xr:uid="{ABFFC3D7-7702-4148-90B8-B01E031ED5D5}"/>
    <hyperlink ref="C90" r:id="rId174" display="https://www.slickcharts.com/symbol/PNC" xr:uid="{E2E8703C-2634-49BB-971F-75284C56183A}"/>
    <hyperlink ref="B91" r:id="rId175" display="https://www.slickcharts.com/symbol/ISRG" xr:uid="{C30F01C0-DAB9-46D6-B18C-4CE96FF95CF1}"/>
    <hyperlink ref="C91" r:id="rId176" display="https://www.slickcharts.com/symbol/ISRG" xr:uid="{2D1003D1-162C-4A72-B640-9619E20B7B7E}"/>
    <hyperlink ref="B92" r:id="rId177" display="https://www.slickcharts.com/symbol/INTU" xr:uid="{EF9BFB87-9853-442B-8B05-1D7917B8F38E}"/>
    <hyperlink ref="C92" r:id="rId178" display="https://www.slickcharts.com/symbol/INTU" xr:uid="{4A9CC3AA-2A9C-40D5-9920-7CE545827A9A}"/>
    <hyperlink ref="B93" r:id="rId179" display="https://www.slickcharts.com/symbol/SPGI" xr:uid="{39861B20-1CB4-4523-95BA-BE83D207F0A9}"/>
    <hyperlink ref="C93" r:id="rId180" display="https://www.slickcharts.com/symbol/SPGI" xr:uid="{48530C7E-7836-4D68-AEF9-9927A69B32E8}"/>
    <hyperlink ref="B94" r:id="rId181" display="https://www.slickcharts.com/symbol/SYK" xr:uid="{E806CA57-42AD-4E0E-B7E2-FF60391B1622}"/>
    <hyperlink ref="C94" r:id="rId182" display="https://www.slickcharts.com/symbol/SYK" xr:uid="{211A4D43-7574-4927-B4E0-BF659B77E5A8}"/>
    <hyperlink ref="B95" r:id="rId183" display="https://www.slickcharts.com/symbol/D" xr:uid="{34E1BB21-DAD0-4012-89D8-A2185D6E81F3}"/>
    <hyperlink ref="C95" r:id="rId184" display="https://www.slickcharts.com/symbol/D" xr:uid="{ED75211C-38B0-421C-9239-F5FD485D9682}"/>
    <hyperlink ref="B96" r:id="rId185" display="https://www.slickcharts.com/symbol/FISV" xr:uid="{D53C8113-0D56-4DEB-BD01-3533F01B14F1}"/>
    <hyperlink ref="C96" r:id="rId186" display="https://www.slickcharts.com/symbol/FISV" xr:uid="{3398B96D-E777-4F5B-A70E-C5B26C4779EF}"/>
    <hyperlink ref="B97" r:id="rId187" display="https://www.slickcharts.com/symbol/DUK" xr:uid="{D8CA6FBA-5314-4E2C-87BB-58AA4917F7AF}"/>
    <hyperlink ref="C97" r:id="rId188" display="https://www.slickcharts.com/symbol/DUK" xr:uid="{BC7F418B-C15E-403A-9CB9-573B293CF89F}"/>
    <hyperlink ref="B98" r:id="rId189" display="https://www.slickcharts.com/symbol/SO" xr:uid="{BD2364EC-9EF4-4325-BF73-B15ECEB637BD}"/>
    <hyperlink ref="C98" r:id="rId190" display="https://www.slickcharts.com/symbol/SO" xr:uid="{0E2DCAC3-B591-40CC-9BF5-D76DE5783620}"/>
    <hyperlink ref="B99" r:id="rId191" display="https://www.slickcharts.com/symbol/TGT" xr:uid="{DF308629-B075-48D5-AFC8-B6FC99AE7026}"/>
    <hyperlink ref="C99" r:id="rId192" display="https://www.slickcharts.com/symbol/TGT" xr:uid="{A8B4EB6A-AE52-4837-995E-AFF66B9F8C5D}"/>
    <hyperlink ref="B100" r:id="rId193" display="https://www.slickcharts.com/symbol/MS" xr:uid="{965D9E5A-1A8A-4743-96C6-1A0DE5542072}"/>
    <hyperlink ref="C100" r:id="rId194" display="https://www.slickcharts.com/symbol/MS" xr:uid="{625ACFF6-C5C1-422D-8224-277887A3FECF}"/>
    <hyperlink ref="B101" r:id="rId195" display="https://www.slickcharts.com/symbol/ZTS" xr:uid="{C68ED89F-5AC5-4C38-91A6-ECF9BD3A6DB5}"/>
    <hyperlink ref="C101" r:id="rId196" display="https://www.slickcharts.com/symbol/ZTS" xr:uid="{C104BF2C-9F50-4A80-BF88-33376074215F}"/>
    <hyperlink ref="B102" r:id="rId197" display="https://www.slickcharts.com/symbol/BSX" xr:uid="{32075360-1F2C-43A0-9E6A-EB139E9AEC49}"/>
    <hyperlink ref="C102" r:id="rId198" display="https://www.slickcharts.com/symbol/BSX" xr:uid="{A1648EC8-2C13-4D37-9975-16E6CC5C1657}"/>
    <hyperlink ref="B103" r:id="rId199" display="https://www.slickcharts.com/symbol/AGN" xr:uid="{E63DAD66-05B2-4FC1-96F7-BE25D52D7D79}"/>
    <hyperlink ref="C103" r:id="rId200" display="https://www.slickcharts.com/symbol/AGN" xr:uid="{F0696F96-90AE-4BD4-8EB1-686FA47D8E97}"/>
    <hyperlink ref="B104" r:id="rId201" display="https://www.slickcharts.com/symbol/RTN" xr:uid="{C2345753-52E5-4E0E-A9E3-02962751FFF6}"/>
    <hyperlink ref="C104" r:id="rId202" display="https://www.slickcharts.com/symbol/RTN" xr:uid="{A56D3D57-355C-4918-AB9F-EC7228DF0DEA}"/>
    <hyperlink ref="B105" r:id="rId203" display="https://www.slickcharts.com/symbol/MU" xr:uid="{ECB04DCF-3FE1-4C2B-BC82-708197AC4B0B}"/>
    <hyperlink ref="C105" r:id="rId204" display="https://www.slickcharts.com/symbol/MU" xr:uid="{A9E0A857-FD18-4917-AC19-6BB6D236FCC3}"/>
    <hyperlink ref="B106" r:id="rId205" display="https://www.slickcharts.com/symbol/BLK" xr:uid="{F7D892B5-DAC4-45D5-A8CD-9A807DD84163}"/>
    <hyperlink ref="C106" r:id="rId206" display="https://www.slickcharts.com/symbol/BLK" xr:uid="{01C7E777-C37F-4C25-A251-AC26E7F34E7C}"/>
    <hyperlink ref="B107" r:id="rId207" display="https://www.slickcharts.com/symbol/CCI" xr:uid="{43728850-D1A4-4550-A719-FDB3F3B7AF8C}"/>
    <hyperlink ref="C107" r:id="rId208" display="https://www.slickcharts.com/symbol/CCI" xr:uid="{49614374-ECCD-40FD-8F36-3C2703995335}"/>
    <hyperlink ref="B108" r:id="rId209" display="https://www.slickcharts.com/symbol/CL" xr:uid="{B579E478-1439-4D98-BF08-AA773DDEE609}"/>
    <hyperlink ref="C108" r:id="rId210" display="https://www.slickcharts.com/symbol/CL" xr:uid="{6E4D36A1-E492-4B47-BEB9-9855781B3B95}"/>
    <hyperlink ref="B109" r:id="rId211" display="https://www.slickcharts.com/symbol/AMAT" xr:uid="{60D06910-F17B-4BF2-A999-81B3923D944A}"/>
    <hyperlink ref="C109" r:id="rId212" display="https://www.slickcharts.com/symbol/AMAT" xr:uid="{17042FC9-F21F-4F71-A3E8-993C33E0A726}"/>
    <hyperlink ref="B110" r:id="rId213" display="https://www.slickcharts.com/symbol/CSX" xr:uid="{3032AB61-6E3A-4894-9FEF-63930748B321}"/>
    <hyperlink ref="C110" r:id="rId214" display="https://www.slickcharts.com/symbol/CSX" xr:uid="{45FB2B08-8D21-43B5-9765-85E6B77937EA}"/>
    <hyperlink ref="B111" r:id="rId215" display="https://www.slickcharts.com/symbol/MMC" xr:uid="{C9FBA0D2-FF51-46D3-80D9-0864D7DB4773}"/>
    <hyperlink ref="C111" r:id="rId216" display="https://www.slickcharts.com/symbol/MMC" xr:uid="{07CE35C6-C28A-4885-A766-2EC5988DFBA9}"/>
    <hyperlink ref="B112" r:id="rId217" display="https://www.slickcharts.com/symbol/VRTX" xr:uid="{23B26908-3FD0-45BF-B205-8C1DAC30BDDD}"/>
    <hyperlink ref="C112" r:id="rId218" display="https://www.slickcharts.com/symbol/VRTX" xr:uid="{D57FB41A-33E3-46A5-824D-59C60441E4BE}"/>
    <hyperlink ref="B113" r:id="rId219" display="https://www.slickcharts.com/symbol/NOC" xr:uid="{20C96DCA-52FC-41FF-BA49-6A81FCBF5EBF}"/>
    <hyperlink ref="C113" r:id="rId220" display="https://www.slickcharts.com/symbol/NOC" xr:uid="{14CE79E1-1534-4275-9FD2-6AB01B422477}"/>
    <hyperlink ref="B114" r:id="rId221" display="https://www.slickcharts.com/symbol/PLD" xr:uid="{A7ADDC4D-EAD0-44C3-8F93-F0F326BAF8FF}"/>
    <hyperlink ref="C114" r:id="rId222" display="https://www.slickcharts.com/symbol/PLD" xr:uid="{F70516CB-C293-47A6-9125-FCA1871DD7D4}"/>
    <hyperlink ref="B115" r:id="rId223" display="https://www.slickcharts.com/symbol/GPN" xr:uid="{FD9B6D27-7082-4E42-B2F3-D9E36AB0FE6A}"/>
    <hyperlink ref="C115" r:id="rId224" display="https://www.slickcharts.com/symbol/GPN" xr:uid="{715AFCF3-D9AE-4DB6-9892-C259B7E94AAA}"/>
    <hyperlink ref="B116" r:id="rId225" display="https://www.slickcharts.com/symbol/SLB" xr:uid="{33A5F133-1520-4474-8B6A-6C9BA0B73FA8}"/>
    <hyperlink ref="C116" r:id="rId226" display="https://www.slickcharts.com/symbol/SLB" xr:uid="{0F0295D1-53D2-4E33-A17E-BBB1271082DE}"/>
    <hyperlink ref="B117" r:id="rId227" display="https://www.slickcharts.com/symbol/DE" xr:uid="{90330DE5-4CFC-4859-ABC0-801623B49C6C}"/>
    <hyperlink ref="C117" r:id="rId228" display="https://www.slickcharts.com/symbol/DE" xr:uid="{DA24809C-4788-42D9-9B78-24C74EFEA25C}"/>
    <hyperlink ref="B118" r:id="rId229" display="https://www.slickcharts.com/symbol/SCHW" xr:uid="{2B984BE9-A2E0-4457-9705-49A1E215B661}"/>
    <hyperlink ref="C118" r:id="rId230" display="https://www.slickcharts.com/symbol/SCHW" xr:uid="{69BF45C7-A56B-4B59-996B-04562A175174}"/>
    <hyperlink ref="B119" r:id="rId231" display="https://www.slickcharts.com/symbol/NOW" xr:uid="{CD0B6CE5-7F19-480E-85B6-418CF8A9D0EC}"/>
    <hyperlink ref="C119" r:id="rId232" display="https://www.slickcharts.com/symbol/NOW" xr:uid="{DE80214A-5CD4-4CC1-B17A-B56287F1AECF}"/>
    <hyperlink ref="B120" r:id="rId233" display="https://www.slickcharts.com/symbol/AMD" xr:uid="{20071833-4159-4F8D-8448-11B5ECCEDCA9}"/>
    <hyperlink ref="C120" r:id="rId234" display="https://www.slickcharts.com/symbol/AMD" xr:uid="{EF95CDE8-1669-468A-B14D-F36F2B70C3C4}"/>
    <hyperlink ref="B121" r:id="rId235" display="https://www.slickcharts.com/symbol/ITW" xr:uid="{80752BDD-6FA1-4A18-9EDD-52DD6BDC6800}"/>
    <hyperlink ref="C121" r:id="rId236" display="https://www.slickcharts.com/symbol/ITW" xr:uid="{4669F591-7F4A-4452-AE7F-2B8B8D582DF0}"/>
    <hyperlink ref="B122" r:id="rId237" display="https://www.slickcharts.com/symbol/BIIB" xr:uid="{ECEF5205-280F-49B4-9B24-A74CA4005FFF}"/>
    <hyperlink ref="C122" r:id="rId238" display="https://www.slickcharts.com/symbol/BIIB" xr:uid="{1EA4F427-5999-40CA-8866-2C39D6A4698A}"/>
    <hyperlink ref="B123" r:id="rId239" display="https://www.slickcharts.com/symbol/ICE" xr:uid="{D8789EF2-3485-47AC-AFC3-149F72A19952}"/>
    <hyperlink ref="C123" r:id="rId240" display="https://www.slickcharts.com/symbol/ICE" xr:uid="{60AE9F30-0FA8-414B-8CD0-BFB1B1963EE2}"/>
    <hyperlink ref="B124" r:id="rId241" display="https://www.slickcharts.com/symbol/NSC" xr:uid="{3969879A-BD17-4D6D-AF84-86E0E909761F}"/>
    <hyperlink ref="C124" r:id="rId242" display="https://www.slickcharts.com/symbol/NSC" xr:uid="{F380FDE8-0C76-42AA-A800-F9276BD43CD5}"/>
    <hyperlink ref="B125" r:id="rId243" display="https://www.slickcharts.com/symbol/APD" xr:uid="{E4317764-76FC-43B9-9F3E-11193A5FED07}"/>
    <hyperlink ref="C125" r:id="rId244" display="https://www.slickcharts.com/symbol/APD" xr:uid="{1C914D8B-AFDB-4DAA-9E8D-2D782C10DE01}"/>
    <hyperlink ref="B126" r:id="rId245" display="https://www.slickcharts.com/symbol/PSX" xr:uid="{4AD2325A-578A-499E-8AC6-30F46C636E1F}"/>
    <hyperlink ref="C126" r:id="rId246" display="https://www.slickcharts.com/symbol/PSX" xr:uid="{8A8B51F3-8ABC-4B22-B854-1D19837D5CDD}"/>
    <hyperlink ref="B127" r:id="rId247" display="https://www.slickcharts.com/symbol/EQIX" xr:uid="{864DE8EF-1D07-48F9-ABB6-F1DA6420FAD4}"/>
    <hyperlink ref="C127" r:id="rId248" display="https://www.slickcharts.com/symbol/EQIX" xr:uid="{B7385FFA-CE9B-4055-8C8F-CD167A9F6F59}"/>
    <hyperlink ref="B128" r:id="rId249" display="https://www.slickcharts.com/symbol/AON" xr:uid="{62524D49-8923-4C63-B144-138CA886E205}"/>
    <hyperlink ref="C128" r:id="rId250" display="https://www.slickcharts.com/symbol/AON" xr:uid="{7B61C4C5-AA74-422D-AE5E-D38CA4ED1B47}"/>
    <hyperlink ref="B129" r:id="rId251" display="https://www.slickcharts.com/symbol/EOG" xr:uid="{D78A1912-DC2E-466A-B4F2-7509C98132DB}"/>
    <hyperlink ref="C129" r:id="rId252" display="https://www.slickcharts.com/symbol/EOG" xr:uid="{F2A96F42-BA39-43AF-8445-AB57375815DE}"/>
    <hyperlink ref="B130" r:id="rId253" display="https://www.slickcharts.com/symbol/COF" xr:uid="{4EDFA991-A248-4AA5-B2E7-83AEFDBE8DA8}"/>
    <hyperlink ref="C130" r:id="rId254" display="https://www.slickcharts.com/symbol/COF" xr:uid="{0574BC39-5847-4BE6-A628-C7104113939C}"/>
    <hyperlink ref="B131" r:id="rId255" display="https://www.slickcharts.com/symbol/EW" xr:uid="{84AA76D2-A18E-414D-9905-71F6F7461A36}"/>
    <hyperlink ref="C131" r:id="rId256" display="https://www.slickcharts.com/symbol/EW" xr:uid="{9986A755-9A65-444A-B5F7-C672C54060DB}"/>
    <hyperlink ref="B132" r:id="rId257" display="https://www.slickcharts.com/symbol/HUM" xr:uid="{3A41406C-8288-4F87-97DC-65FAA028AC0B}"/>
    <hyperlink ref="C132" r:id="rId258" display="https://www.slickcharts.com/symbol/HUM" xr:uid="{9AC1641F-422D-4AAD-8253-63F6C164F033}"/>
    <hyperlink ref="B133" r:id="rId259" display="https://www.slickcharts.com/symbol/ILMN" xr:uid="{FA72C6B2-70DE-41B5-9996-DB784976D57E}"/>
    <hyperlink ref="C133" r:id="rId260" display="https://www.slickcharts.com/symbol/ILMN" xr:uid="{E72D9A45-5772-4C0B-A34D-84EF9771FB79}"/>
    <hyperlink ref="B134" r:id="rId261" display="https://www.slickcharts.com/symbol/ECL" xr:uid="{4FF02B0E-6711-447A-85B5-D09C1456F9CF}"/>
    <hyperlink ref="C134" r:id="rId262" display="https://www.slickcharts.com/symbol/ECL" xr:uid="{B3A5AA2B-10E3-4AFC-B031-DAAFBA5BF4EA}"/>
    <hyperlink ref="B135" r:id="rId263" display="https://www.slickcharts.com/symbol/EMR" xr:uid="{DA0EA49F-C692-468F-B3E6-E83C238B4865}"/>
    <hyperlink ref="C135" r:id="rId264" display="https://www.slickcharts.com/symbol/EMR" xr:uid="{E7831E3D-0F51-4020-A114-8D47A4198A0B}"/>
    <hyperlink ref="B136" r:id="rId265" display="https://www.slickcharts.com/symbol/DD" xr:uid="{541760AE-27C7-49B6-8AB9-9858EED0051D}"/>
    <hyperlink ref="C136" r:id="rId266" display="https://www.slickcharts.com/symbol/DD" xr:uid="{B16444C1-DCA1-434A-9965-425AFC55865A}"/>
    <hyperlink ref="B137" r:id="rId267" display="https://www.slickcharts.com/symbol/GM" xr:uid="{A280D9CA-B23C-4F5D-8136-03937BB38666}"/>
    <hyperlink ref="C137" r:id="rId268" display="https://www.slickcharts.com/symbol/GM" xr:uid="{2CAD33F3-7C73-487F-A44A-851E91D7D795}"/>
    <hyperlink ref="B138" r:id="rId269" display="https://www.slickcharts.com/symbol/SHW" xr:uid="{84526DA7-004B-47A2-A345-104901C918D3}"/>
    <hyperlink ref="C138" r:id="rId270" display="https://www.slickcharts.com/symbol/SHW" xr:uid="{19BEA553-477E-4B28-AA58-E5A139D341F5}"/>
    <hyperlink ref="B139" r:id="rId271" display="https://www.slickcharts.com/symbol/KMB" xr:uid="{40DC4B5F-841A-4C1C-A2D0-9948BD429DD3}"/>
    <hyperlink ref="C139" r:id="rId272" display="https://www.slickcharts.com/symbol/KMB" xr:uid="{018E87D1-9DF3-49B2-9526-188E540C5B19}"/>
    <hyperlink ref="B140" r:id="rId273" display="https://www.slickcharts.com/symbol/AEP" xr:uid="{3FAED78A-C8FB-46D2-85C6-5DA0A36B3F47}"/>
    <hyperlink ref="C140" r:id="rId274" display="https://www.slickcharts.com/symbol/AEP" xr:uid="{A959F626-2D63-4A34-952F-E3CA190C0A87}"/>
    <hyperlink ref="B141" r:id="rId275" display="https://www.slickcharts.com/symbol/EL" xr:uid="{348DA67B-856C-45D3-A401-38098E4EA91F}"/>
    <hyperlink ref="C141" r:id="rId276" display="https://www.slickcharts.com/symbol/EL" xr:uid="{5B340ABB-0D12-46F0-9B84-5089BDAC8C67}"/>
    <hyperlink ref="B142" r:id="rId277" display="https://www.slickcharts.com/symbol/LHX" xr:uid="{5663708C-342F-4B74-994F-49AA5C2C0C5B}"/>
    <hyperlink ref="C142" r:id="rId278" display="https://www.slickcharts.com/symbol/LHX" xr:uid="{A9117393-311A-4E9A-B3F8-7E16A54163DE}"/>
    <hyperlink ref="B143" r:id="rId279" display="https://www.slickcharts.com/symbol/ATVI" xr:uid="{2656D922-33FE-4335-AC0F-708193626F34}"/>
    <hyperlink ref="C143" r:id="rId280" display="https://www.slickcharts.com/symbol/ATVI" xr:uid="{EA9F93D5-0910-415C-86D6-020C3C57D6B2}"/>
    <hyperlink ref="B144" r:id="rId281" display="https://www.slickcharts.com/symbol/AIG" xr:uid="{C4C00F86-8F28-4B2F-99DD-B7F2B7936C39}"/>
    <hyperlink ref="C144" r:id="rId282" display="https://www.slickcharts.com/symbol/AIG" xr:uid="{8077BF03-4AC9-4DF2-97BC-3494C0A1ED1E}"/>
    <hyperlink ref="B145" r:id="rId283" display="https://www.slickcharts.com/symbol/WM" xr:uid="{D56F453C-C87F-4007-8D19-F37863F9DD40}"/>
    <hyperlink ref="C145" r:id="rId284" display="https://www.slickcharts.com/symbol/WM" xr:uid="{73C9A86E-367F-48EE-87CE-F50844DDFDFB}"/>
    <hyperlink ref="B146" r:id="rId285" display="https://www.slickcharts.com/symbol/SPG" xr:uid="{EE68103B-98DC-4B0C-8839-063BD36A1040}"/>
    <hyperlink ref="C146" r:id="rId286" display="https://www.slickcharts.com/symbol/SPG" xr:uid="{F4C8D8EB-6E44-4004-B6B5-C5AFCC6F2CD5}"/>
    <hyperlink ref="B147" r:id="rId287" display="https://www.slickcharts.com/symbol/ADI" xr:uid="{0E205E75-90D5-476D-8C77-CD884997E7F8}"/>
    <hyperlink ref="C147" r:id="rId288" display="https://www.slickcharts.com/symbol/ADI" xr:uid="{C87A5517-2A79-430D-8D8D-006632AFFD6E}"/>
    <hyperlink ref="B148" r:id="rId289" display="https://www.slickcharts.com/symbol/WBA" xr:uid="{17C2D851-6803-404B-B982-A6E33F65F9BB}"/>
    <hyperlink ref="C148" r:id="rId290" display="https://www.slickcharts.com/symbol/WBA" xr:uid="{767E7FE7-B094-4437-AB51-280AA1164402}"/>
    <hyperlink ref="B149" r:id="rId291" display="https://www.slickcharts.com/symbol/EXC" xr:uid="{14E1D956-0328-47FA-AD8D-1552B0A9FD8A}"/>
    <hyperlink ref="C149" r:id="rId292" display="https://www.slickcharts.com/symbol/EXC" xr:uid="{A95C9C94-FC64-4B71-849C-3F28E8E862DF}"/>
    <hyperlink ref="B150" r:id="rId293" display="https://www.slickcharts.com/symbol/BAX" xr:uid="{263E3BFE-8264-4102-8BC6-731A96F3F50D}"/>
    <hyperlink ref="C150" r:id="rId294" display="https://www.slickcharts.com/symbol/BAX" xr:uid="{B36BF1F7-E97C-45A5-9809-875DE7193253}"/>
    <hyperlink ref="B151" r:id="rId295" display="https://www.slickcharts.com/symbol/PGR" xr:uid="{739CB803-843F-40C9-86C8-F61936F0E774}"/>
    <hyperlink ref="C151" r:id="rId296" display="https://www.slickcharts.com/symbol/PGR" xr:uid="{EA047D2D-1C39-4A3F-9F1D-C95ADA0F275B}"/>
    <hyperlink ref="B152" r:id="rId297" display="https://www.slickcharts.com/symbol/SYY" xr:uid="{CBB701D0-0864-476E-ABC8-EAFA01411DF7}"/>
    <hyperlink ref="C152" r:id="rId298" display="https://www.slickcharts.com/symbol/SYY" xr:uid="{C8D3320C-B00B-4EC4-A913-E2E387CF109C}"/>
    <hyperlink ref="B153" r:id="rId299" display="https://www.slickcharts.com/symbol/LRCX" xr:uid="{C777FA35-C1E8-4454-BF08-3C6C6CD6833D}"/>
    <hyperlink ref="C153" r:id="rId300" display="https://www.slickcharts.com/symbol/LRCX" xr:uid="{8E8A2552-C3E0-43FB-930A-A4EE8DB455C8}"/>
    <hyperlink ref="B154" r:id="rId301" display="https://www.slickcharts.com/symbol/BK" xr:uid="{FCA37DF3-DDA1-4904-B641-9E9C250FB305}"/>
    <hyperlink ref="C154" r:id="rId302" display="https://www.slickcharts.com/symbol/BK" xr:uid="{3643F95C-3A8A-42B9-85B0-9928A83D802E}"/>
    <hyperlink ref="B155" r:id="rId303" display="https://www.slickcharts.com/symbol/ROST" xr:uid="{F654F87E-06C0-41B3-AF05-7424B0521F73}"/>
    <hyperlink ref="C155" r:id="rId304" display="https://www.slickcharts.com/symbol/ROST" xr:uid="{9BF9AE40-67EB-4F18-9E54-758D0AE2AD9D}"/>
    <hyperlink ref="B156" r:id="rId305" display="https://www.slickcharts.com/symbol/SRE" xr:uid="{3017A13E-3A4A-4C95-8655-01F280E1114E}"/>
    <hyperlink ref="C156" r:id="rId306" display="https://www.slickcharts.com/symbol/SRE" xr:uid="{C6EB114C-D17E-4EC4-ADEE-899F1A709EFB}"/>
    <hyperlink ref="B157" r:id="rId307" display="https://www.slickcharts.com/symbol/GD" xr:uid="{762F0B34-877F-4723-9715-66A7B1EB2BFC}"/>
    <hyperlink ref="C157" r:id="rId308" display="https://www.slickcharts.com/symbol/GD" xr:uid="{6E08453B-84AB-4ADA-8EFE-1451FA00173A}"/>
    <hyperlink ref="B158" r:id="rId309" display="https://www.slickcharts.com/symbol/MAR" xr:uid="{0CCA8BA1-042B-4872-B023-EBE37ABB5291}"/>
    <hyperlink ref="C158" r:id="rId310" display="https://www.slickcharts.com/symbol/MAR" xr:uid="{F140F5FD-BEE0-418B-91B5-12C6CCFC08DA}"/>
    <hyperlink ref="B159" r:id="rId311" display="https://www.slickcharts.com/symbol/ADSK" xr:uid="{07994B47-711D-433D-BB34-DA2DE9FC0C58}"/>
    <hyperlink ref="C159" r:id="rId312" display="https://www.slickcharts.com/symbol/ADSK" xr:uid="{85C9C02D-CF4E-4E4C-A33D-07A084E7A0D0}"/>
    <hyperlink ref="B160" r:id="rId313" display="https://www.slickcharts.com/symbol/KMI" xr:uid="{F96FFB3B-24E3-465F-B6C8-D969E32C4404}"/>
    <hyperlink ref="C160" r:id="rId314" display="https://www.slickcharts.com/symbol/KMI" xr:uid="{0D246065-6F8D-4D90-B49A-1371DE7F4A66}"/>
    <hyperlink ref="B161" r:id="rId315" display="https://www.slickcharts.com/symbol/MET" xr:uid="{69FC9040-ADF1-477A-B63D-A11CA5AC00AD}"/>
    <hyperlink ref="C161" r:id="rId316" display="https://www.slickcharts.com/symbol/MET" xr:uid="{4287D9A1-DF81-4BED-9810-6618FEB65BE6}"/>
    <hyperlink ref="B162" r:id="rId317" display="https://www.slickcharts.com/symbol/MPC" xr:uid="{315D0FFE-6FE0-492C-9EA8-F8F28B71246C}"/>
    <hyperlink ref="C162" r:id="rId318" display="https://www.slickcharts.com/symbol/MPC" xr:uid="{5D608ADC-7193-4C07-BF8B-A7F9A4189C0F}"/>
    <hyperlink ref="B163" r:id="rId319" display="https://www.slickcharts.com/symbol/DG" xr:uid="{A71E6FF7-DB16-49EC-9009-A9F6175C4412}"/>
    <hyperlink ref="C163" r:id="rId320" display="https://www.slickcharts.com/symbol/DG" xr:uid="{18B7029F-6FD7-4EA7-B1F9-8EC73FF6FB13}"/>
    <hyperlink ref="B164" r:id="rId321" display="https://www.slickcharts.com/symbol/DOW" xr:uid="{9E0744B8-C931-4C7A-9290-8D4846A2B0DD}"/>
    <hyperlink ref="C164" r:id="rId322" display="https://www.slickcharts.com/symbol/DOW" xr:uid="{011523CC-AA3F-4D2B-B2B7-52FCE9F2A293}"/>
    <hyperlink ref="B165" r:id="rId323" display="https://www.slickcharts.com/symbol/ETN" xr:uid="{ACED4FD7-F319-4D55-B289-2942BE13F12C}"/>
    <hyperlink ref="C165" r:id="rId324" display="https://www.slickcharts.com/symbol/ETN" xr:uid="{B6F4B0A7-19AA-4281-93EB-13AA604E3A54}"/>
    <hyperlink ref="B166" r:id="rId325" display="https://www.slickcharts.com/symbol/AFL" xr:uid="{9FE0A219-4C09-46DB-9A6D-6809D4AFA103}"/>
    <hyperlink ref="C166" r:id="rId326" display="https://www.slickcharts.com/symbol/AFL" xr:uid="{B6033344-A535-428E-820A-E5CF1BC47372}"/>
    <hyperlink ref="B167" r:id="rId327" display="https://www.slickcharts.com/symbol/VLO" xr:uid="{4B5644FF-4DEB-4BCA-81F9-DEF69CB8F39F}"/>
    <hyperlink ref="C167" r:id="rId328" display="https://www.slickcharts.com/symbol/VLO" xr:uid="{52F5338B-0EAA-4BFA-B718-DBC9B9BCB5C1}"/>
    <hyperlink ref="B168" r:id="rId329" display="https://www.slickcharts.com/symbol/MCO" xr:uid="{14EFAB01-544F-4708-97A8-322FAE8831C6}"/>
    <hyperlink ref="C168" r:id="rId330" display="https://www.slickcharts.com/symbol/MCO" xr:uid="{B436BDDE-279D-4C41-A2B6-C8F26140C1FD}"/>
    <hyperlink ref="B169" r:id="rId331" display="https://www.slickcharts.com/symbol/HCA" xr:uid="{9E2ACBCE-107B-4467-B5F7-FCA6114F69C8}"/>
    <hyperlink ref="C169" r:id="rId332" display="https://www.slickcharts.com/symbol/HCA" xr:uid="{15C90119-65D6-4FFF-9859-837484DE63E6}"/>
    <hyperlink ref="B170" r:id="rId333" display="https://www.slickcharts.com/symbol/PRU" xr:uid="{D5492A8A-FDAB-4196-887F-151FDABF411D}"/>
    <hyperlink ref="C170" r:id="rId334" display="https://www.slickcharts.com/symbol/PRU" xr:uid="{961D9C31-0134-48E1-A567-55FC3CB8B9C0}"/>
    <hyperlink ref="B171" r:id="rId335" display="https://www.slickcharts.com/symbol/OXY" xr:uid="{CBDAC0D5-374E-49EC-920C-792F8E15E8A6}"/>
    <hyperlink ref="C171" r:id="rId336" display="https://www.slickcharts.com/symbol/OXY" xr:uid="{5ABD6AE2-9B68-4522-AC10-01F8F1965E55}"/>
    <hyperlink ref="B172" r:id="rId337" display="https://www.slickcharts.com/symbol/ROP" xr:uid="{6208A456-C0F4-4A72-BA3C-B1A782A272FF}"/>
    <hyperlink ref="C172" r:id="rId338" display="https://www.slickcharts.com/symbol/ROP" xr:uid="{1BD7FFA7-A8FC-44FA-891F-098E7B9A2A4E}"/>
    <hyperlink ref="B173" r:id="rId339" display="https://www.slickcharts.com/symbol/FDX" xr:uid="{EE3280E6-CDAC-4B8B-9469-BCEE12577882}"/>
    <hyperlink ref="C173" r:id="rId340" display="https://www.slickcharts.com/symbol/FDX" xr:uid="{FBDB4C6A-F450-4B3A-AA6C-DFB9DCDEFF61}"/>
    <hyperlink ref="B174" r:id="rId341" display="https://www.slickcharts.com/symbol/F" xr:uid="{F5D5C3CA-A8A7-4500-9ADF-A0890F6B4EBD}"/>
    <hyperlink ref="C174" r:id="rId342" display="https://www.slickcharts.com/symbol/F" xr:uid="{31D85865-9FBB-4F69-9DDD-CD51C59C888C}"/>
    <hyperlink ref="B175" r:id="rId343" display="https://www.slickcharts.com/symbol/ALL" xr:uid="{B47E08B8-E948-438E-81D7-84F3D5556D0E}"/>
    <hyperlink ref="C175" r:id="rId344" display="https://www.slickcharts.com/symbol/ALL" xr:uid="{0683330F-CAED-4218-9AC7-74AF3D56A151}"/>
    <hyperlink ref="B176" r:id="rId345" display="https://www.slickcharts.com/symbol/TRV" xr:uid="{FAC044F8-5A60-4582-B186-E34149E6F271}"/>
    <hyperlink ref="C176" r:id="rId346" display="https://www.slickcharts.com/symbol/TRV" xr:uid="{A69188A4-1DC0-46E4-8912-3C3DA4047859}"/>
    <hyperlink ref="B177" r:id="rId347" display="https://www.slickcharts.com/symbol/NEM" xr:uid="{605EAAED-D872-47B4-AAD6-B64AE5112BE0}"/>
    <hyperlink ref="C177" r:id="rId348" display="https://www.slickcharts.com/symbol/NEM" xr:uid="{466639BF-D7C5-4EEB-B505-7808C53E2816}"/>
    <hyperlink ref="B178" r:id="rId349" display="https://www.slickcharts.com/symbol/CTSH" xr:uid="{68AFE2B1-6CE4-47B9-B3E2-945C8EA28FDF}"/>
    <hyperlink ref="C178" r:id="rId350" display="https://www.slickcharts.com/symbol/CTSH" xr:uid="{8B2B782A-B4A5-4E65-8E58-5416C8C8224C}"/>
    <hyperlink ref="B179" r:id="rId351" display="https://www.slickcharts.com/symbol/DAL" xr:uid="{CD474029-D3B8-4675-8136-367E45B4E227}"/>
    <hyperlink ref="C179" r:id="rId352" display="https://www.slickcharts.com/symbol/DAL" xr:uid="{C1481BB1-60F9-4E12-80A1-A3A8DD49E6F2}"/>
    <hyperlink ref="B180" r:id="rId353" display="https://www.slickcharts.com/symbol/ORLY" xr:uid="{72AFCD98-930D-404C-A378-1B54DD881058}"/>
    <hyperlink ref="C180" r:id="rId354" display="https://www.slickcharts.com/symbol/ORLY" xr:uid="{604B9752-F106-474C-99F5-4E3D570EAC15}"/>
    <hyperlink ref="B181" r:id="rId355" display="https://www.slickcharts.com/symbol/VFC" xr:uid="{1512EB0A-65A5-4FDB-B301-2B9CBBDD34E9}"/>
    <hyperlink ref="C181" r:id="rId356" display="https://www.slickcharts.com/symbol/VFC" xr:uid="{5BF2D243-0C59-443D-8AE0-589C8596F167}"/>
    <hyperlink ref="B182" r:id="rId357" display="https://www.slickcharts.com/symbol/XEL" xr:uid="{964E16FF-6B59-412F-854C-0EA31C6CF93E}"/>
    <hyperlink ref="C182" r:id="rId358" display="https://www.slickcharts.com/symbol/XEL" xr:uid="{4F81E519-3557-466E-B804-B359E5B6FB7B}"/>
    <hyperlink ref="B183" r:id="rId359" display="https://www.slickcharts.com/symbol/TEL" xr:uid="{DB78C2D5-D0E6-42FF-AF0F-2FCC2117D606}"/>
    <hyperlink ref="C183" r:id="rId360" display="https://www.slickcharts.com/symbol/TEL" xr:uid="{B239BBD7-43ED-42DA-90A5-F77AABAE7A1E}"/>
    <hyperlink ref="B184" r:id="rId361" display="https://www.slickcharts.com/symbol/WELL" xr:uid="{9E1E3BD2-4C14-4C3C-BE9C-BEF6FC35C59F}"/>
    <hyperlink ref="C184" r:id="rId362" display="https://www.slickcharts.com/symbol/WELL" xr:uid="{2A73ED7F-B725-4320-9E7F-66768A3FE6C7}"/>
    <hyperlink ref="B185" r:id="rId363" display="https://www.slickcharts.com/symbol/APH" xr:uid="{7CB3A71F-C779-47AA-9783-B23E5AEEABC9}"/>
    <hyperlink ref="C185" r:id="rId364" display="https://www.slickcharts.com/symbol/APH" xr:uid="{308076A6-1FC2-477F-946B-D4613A021850}"/>
    <hyperlink ref="B186" r:id="rId365" display="https://www.slickcharts.com/symbol/IR" xr:uid="{1401D93D-EA97-4E04-BB6B-07D9E2776195}"/>
    <hyperlink ref="C186" r:id="rId366" display="https://www.slickcharts.com/symbol/IR" xr:uid="{C4F9F99F-ED46-4DEE-B268-4AB5607BA53F}"/>
    <hyperlink ref="B187" r:id="rId367" display="https://www.slickcharts.com/symbol/JCI" xr:uid="{B90BA372-CADC-4948-BA53-2C46B0BE2FBC}"/>
    <hyperlink ref="C187" r:id="rId368" display="https://www.slickcharts.com/symbol/JCI" xr:uid="{ED4256EB-A60A-4BD7-8ECB-7CA73A36E83D}"/>
    <hyperlink ref="B188" r:id="rId369" display="https://www.slickcharts.com/symbol/EA" xr:uid="{346FE15E-E072-4118-9AFD-9EBEFCC911E7}"/>
    <hyperlink ref="C188" r:id="rId370" display="https://www.slickcharts.com/symbol/EA" xr:uid="{22579A9E-C983-4A52-8BA3-393D55B62B0D}"/>
    <hyperlink ref="B189" r:id="rId371" display="https://www.slickcharts.com/symbol/GIS" xr:uid="{CCB2B4EE-D44B-4414-9B54-DE41A1D9D918}"/>
    <hyperlink ref="C189" r:id="rId372" display="https://www.slickcharts.com/symbol/GIS" xr:uid="{14616B3A-7F00-4DA0-A588-29ACCAB4FFE6}"/>
    <hyperlink ref="B190" r:id="rId373" display="https://www.slickcharts.com/symbol/PSA" xr:uid="{2010C974-3138-4E1A-9B17-00642719B1A0}"/>
    <hyperlink ref="C190" r:id="rId374" display="https://www.slickcharts.com/symbol/PSA" xr:uid="{B52509FF-680D-4E4B-8568-7697246532F3}"/>
    <hyperlink ref="B191" r:id="rId375" display="https://www.slickcharts.com/symbol/HLT" xr:uid="{CB2519F6-3A5A-4373-94EC-534445C1DC6A}"/>
    <hyperlink ref="C191" r:id="rId376" display="https://www.slickcharts.com/symbol/HLT" xr:uid="{1D7BD190-88E7-42B8-AD04-45F83588AA25}"/>
    <hyperlink ref="B192" r:id="rId377" display="https://www.slickcharts.com/symbol/STZ" xr:uid="{3B512280-C452-4C08-B57B-56215A5C0E81}"/>
    <hyperlink ref="C192" r:id="rId378" display="https://www.slickcharts.com/symbol/STZ" xr:uid="{8678D91B-EB63-4375-9D0E-AFB24FC1C912}"/>
    <hyperlink ref="B193" r:id="rId379" display="https://www.slickcharts.com/symbol/OKE" xr:uid="{68A1CE88-40FE-4DCF-8B64-1F593E96B3D0}"/>
    <hyperlink ref="C193" r:id="rId380" display="https://www.slickcharts.com/symbol/OKE" xr:uid="{06A9F231-C5BA-4C0D-A3CF-63F7A281AFF9}"/>
    <hyperlink ref="B194" r:id="rId381" display="https://www.slickcharts.com/symbol/YUM" xr:uid="{4F6A2DA9-A9FA-4A5D-A6ED-114A34F658EF}"/>
    <hyperlink ref="C194" r:id="rId382" display="https://www.slickcharts.com/symbol/YUM" xr:uid="{0C7FF7EF-DDFC-47C0-B4B6-6CF51EA95978}"/>
    <hyperlink ref="B195" r:id="rId383" display="https://www.slickcharts.com/symbol/PPG" xr:uid="{20D2C313-E44B-46D5-8229-6B445AB0F649}"/>
    <hyperlink ref="C195" r:id="rId384" display="https://www.slickcharts.com/symbol/PPG" xr:uid="{8EBCE43C-DFC2-484C-8D9F-7C7D00110C92}"/>
    <hyperlink ref="B196" r:id="rId385" display="https://www.slickcharts.com/symbol/HPQ" xr:uid="{22B00AFF-183A-48E2-BA25-ABD350A22C76}"/>
    <hyperlink ref="C196" r:id="rId386" display="https://www.slickcharts.com/symbol/HPQ" xr:uid="{725B25AA-A8E4-4836-B6D0-53A9F9883442}"/>
    <hyperlink ref="B197" r:id="rId387" display="https://www.slickcharts.com/symbol/ZBH" xr:uid="{8D04C84F-A5CE-4EDB-B46A-184F57C5CAE5}"/>
    <hyperlink ref="C197" r:id="rId388" display="https://www.slickcharts.com/symbol/ZBH" xr:uid="{AC41BF03-38A1-48F3-89C4-90C36166526C}"/>
    <hyperlink ref="B198" r:id="rId389" display="https://www.slickcharts.com/symbol/INFO" xr:uid="{9541141D-6BE4-4CDE-BDD7-41094CFE64E4}"/>
    <hyperlink ref="C198" r:id="rId390" display="https://www.slickcharts.com/symbol/INFO" xr:uid="{2DCF6B81-BBAC-4C17-87A6-1076A9F6132C}"/>
    <hyperlink ref="B199" r:id="rId391" display="https://www.slickcharts.com/symbol/REGN" xr:uid="{9DDD4A7F-240F-42CA-A6B0-3705D79CEA93}"/>
    <hyperlink ref="C199" r:id="rId392" display="https://www.slickcharts.com/symbol/REGN" xr:uid="{3EF124AF-C732-486A-BC3C-A110B224F127}"/>
    <hyperlink ref="B200" r:id="rId393" display="https://www.slickcharts.com/symbol/ED" xr:uid="{810566F2-5BEA-443B-BEF7-5BBD4368CB20}"/>
    <hyperlink ref="C200" r:id="rId394" display="https://www.slickcharts.com/symbol/ED" xr:uid="{31656A13-B034-4116-BF1E-E019200EA6C9}"/>
    <hyperlink ref="B201" r:id="rId395" display="https://www.slickcharts.com/symbol/PEG" xr:uid="{01DD6CDB-D8C4-43A8-A533-E36F123D9E2F}"/>
    <hyperlink ref="C201" r:id="rId396" display="https://www.slickcharts.com/symbol/PEG" xr:uid="{5D0E1B94-F691-4A2A-B06E-A85834B688E6}"/>
    <hyperlink ref="B202" r:id="rId397" display="https://www.slickcharts.com/symbol/TROW" xr:uid="{614496A5-C04B-485B-BB51-0E1DBEA61887}"/>
    <hyperlink ref="C202" r:id="rId398" display="https://www.slickcharts.com/symbol/TROW" xr:uid="{4A738302-E218-4734-97B3-61BD4661B02C}"/>
    <hyperlink ref="B203" r:id="rId399" display="https://www.slickcharts.com/symbol/STT" xr:uid="{94AFB9C0-08CA-41A2-B633-2D8B1C91D523}"/>
    <hyperlink ref="C203" r:id="rId400" display="https://www.slickcharts.com/symbol/STT" xr:uid="{16B95628-E87D-45FD-961C-7571AFB93619}"/>
    <hyperlink ref="B204" r:id="rId401" display="https://www.slickcharts.com/symbol/KLAC" xr:uid="{FC66DC58-98E0-4788-8C35-036D8A652A03}"/>
    <hyperlink ref="C204" r:id="rId402" display="https://www.slickcharts.com/symbol/KLAC" xr:uid="{A70215EA-2D01-4F1E-9BAA-06255CE94E74}"/>
    <hyperlink ref="B205" r:id="rId403" display="https://www.slickcharts.com/symbol/AVB" xr:uid="{7A75FE27-5AAE-4292-A3A6-8402DC1B2355}"/>
    <hyperlink ref="C205" r:id="rId404" display="https://www.slickcharts.com/symbol/AVB" xr:uid="{F30B3D7E-169F-45CC-995D-29F7C61EA910}"/>
    <hyperlink ref="B206" r:id="rId405" display="https://www.slickcharts.com/symbol/IQV" xr:uid="{3A8C778F-5F74-43EB-885D-6B3B0571BACF}"/>
    <hyperlink ref="C206" r:id="rId406" display="https://www.slickcharts.com/symbol/IQV" xr:uid="{44B442F3-2242-470C-9D0B-EE261A22C5FA}"/>
    <hyperlink ref="B207" r:id="rId407" display="https://www.slickcharts.com/symbol/WEC" xr:uid="{CD081403-9A78-4690-A70F-468C33DC7F0D}"/>
    <hyperlink ref="C207" r:id="rId408" display="https://www.slickcharts.com/symbol/WEC" xr:uid="{5F47C235-CAAE-47A2-BA82-D988C1610954}"/>
    <hyperlink ref="B208" r:id="rId409" display="https://www.slickcharts.com/symbol/AZO" xr:uid="{657A8BF1-8C77-4375-9A3D-91591C787217}"/>
    <hyperlink ref="C208" r:id="rId410" display="https://www.slickcharts.com/symbol/AZO" xr:uid="{B8CDF2FF-8C88-4D4C-83BA-D2774C184BF4}"/>
    <hyperlink ref="B209" r:id="rId411" display="https://www.slickcharts.com/symbol/WMB" xr:uid="{D8157E01-CF81-4A5C-AF7B-0650FDCA599A}"/>
    <hyperlink ref="C209" r:id="rId412" display="https://www.slickcharts.com/symbol/WMB" xr:uid="{70A2270C-A4F6-4F43-92C0-A1F16D1CE60C}"/>
    <hyperlink ref="B210" r:id="rId413" display="https://www.slickcharts.com/symbol/TDG" xr:uid="{09A4454C-719F-4508-A10B-F65C5C352047}"/>
    <hyperlink ref="C210" r:id="rId414" display="https://www.slickcharts.com/symbol/TDG" xr:uid="{F6131C52-8786-4181-B9F5-3361C8AEF77B}"/>
    <hyperlink ref="B211" r:id="rId415" display="https://www.slickcharts.com/symbol/EQR" xr:uid="{ECA6737B-3A85-40EF-A262-531C8674D63F}"/>
    <hyperlink ref="C211" r:id="rId416" display="https://www.slickcharts.com/symbol/EQR" xr:uid="{0279B849-D801-47FD-A652-980127F83A29}"/>
    <hyperlink ref="B212" r:id="rId417" display="https://www.slickcharts.com/symbol/EBAY" xr:uid="{C908C6D9-D500-4F12-A4F7-764D87713407}"/>
    <hyperlink ref="C212" r:id="rId418" display="https://www.slickcharts.com/symbol/EBAY" xr:uid="{FAEA9342-5B5D-4325-907A-4C1EA859DE01}"/>
    <hyperlink ref="B213" r:id="rId419" display="https://www.slickcharts.com/symbol/MSI" xr:uid="{1206544D-4C7E-49D3-8B9B-3BF1CAA8F193}"/>
    <hyperlink ref="C213" r:id="rId420" display="https://www.slickcharts.com/symbol/MSI" xr:uid="{77CE17DD-02C8-4F83-B058-3748245A6FB7}"/>
    <hyperlink ref="B214" r:id="rId421" display="https://www.slickcharts.com/symbol/CMI" xr:uid="{FD34911D-1735-4C2E-83A0-5B6CEF517E5F}"/>
    <hyperlink ref="C214" r:id="rId422" display="https://www.slickcharts.com/symbol/CMI" xr:uid="{74403805-9C1F-4649-B3E6-86ECF96AA0BE}"/>
    <hyperlink ref="B215" r:id="rId423" display="https://www.slickcharts.com/symbol/PCAR" xr:uid="{6FC2B901-A3B4-4508-9065-AB2A2C1A1438}"/>
    <hyperlink ref="C215" r:id="rId424" display="https://www.slickcharts.com/symbol/PCAR" xr:uid="{4EECE80A-C21D-4F3A-AD8B-1EC94B691A60}"/>
    <hyperlink ref="B216" r:id="rId425" display="https://www.slickcharts.com/symbol/DFS" xr:uid="{4E87C434-0431-42A7-A9B2-896100D6D44E}"/>
    <hyperlink ref="C216" r:id="rId426" display="https://www.slickcharts.com/symbol/DFS" xr:uid="{96298AE7-094A-49C3-94F2-F9C3D457DC76}"/>
    <hyperlink ref="B217" r:id="rId427" display="https://www.slickcharts.com/symbol/PAYX" xr:uid="{6257C12B-E9EC-4CBA-A883-5AD675531438}"/>
    <hyperlink ref="C217" r:id="rId428" display="https://www.slickcharts.com/symbol/PAYX" xr:uid="{60C76A9F-9716-4F70-B4D3-9ABBA0E7AD98}"/>
    <hyperlink ref="B218" r:id="rId429" display="https://www.slickcharts.com/symbol/SBAC" xr:uid="{34B0110E-128E-40F9-9C90-5E4FD56C1125}"/>
    <hyperlink ref="C218" r:id="rId430" display="https://www.slickcharts.com/symbol/SBAC" xr:uid="{CD1920BB-A46E-44C0-9748-4EE8CCC83C61}"/>
    <hyperlink ref="B219" r:id="rId431" display="https://www.slickcharts.com/symbol/PH" xr:uid="{D7BAD6D5-CD2D-4EEB-9C35-165FE31057CF}"/>
    <hyperlink ref="C219" r:id="rId432" display="https://www.slickcharts.com/symbol/PH" xr:uid="{4A55E6F6-9D50-458A-A461-918312C21957}"/>
    <hyperlink ref="B220" r:id="rId433" display="https://www.slickcharts.com/symbol/ES" xr:uid="{38562875-E2DA-4B99-994E-BF5F1BD7A8E0}"/>
    <hyperlink ref="C220" r:id="rId434" display="https://www.slickcharts.com/symbol/ES" xr:uid="{3F88E910-8F6B-4086-9A75-F1927AA41698}"/>
    <hyperlink ref="B221" r:id="rId435" display="https://www.slickcharts.com/symbol/EIX" xr:uid="{A134262B-D091-47CD-87C8-B2AD4801CE0F}"/>
    <hyperlink ref="C221" r:id="rId436" display="https://www.slickcharts.com/symbol/EIX" xr:uid="{74FE87C7-F2A0-4256-B6C1-6B4ECC811D07}"/>
    <hyperlink ref="B222" r:id="rId437" display="https://www.slickcharts.com/symbol/A" xr:uid="{598DB742-19B3-48A5-A66D-DDB81502A8F2}"/>
    <hyperlink ref="C222" r:id="rId438" display="https://www.slickcharts.com/symbol/A" xr:uid="{BDC6F37D-B0A5-40F2-8CD6-75CCB4C2321E}"/>
    <hyperlink ref="B223" r:id="rId439" display="https://www.slickcharts.com/symbol/TSN" xr:uid="{80EF9C9C-7792-4A0D-9265-F128EC09C4B5}"/>
    <hyperlink ref="C223" r:id="rId440" display="https://www.slickcharts.com/symbol/TSN" xr:uid="{3E887D8D-F9CE-4DC2-8917-BBB18DA8BA94}"/>
    <hyperlink ref="B224" r:id="rId441" display="https://www.slickcharts.com/symbol/WLTW" xr:uid="{79EBAD40-B888-43CE-AAA3-789E6728AAEB}"/>
    <hyperlink ref="C224" r:id="rId442" display="https://www.slickcharts.com/symbol/WLTW" xr:uid="{616C2406-61A2-4604-9A83-3EF2E4620710}"/>
    <hyperlink ref="B225" r:id="rId443" display="https://www.slickcharts.com/symbol/LUV" xr:uid="{76D018F6-DA77-4A17-AD0B-AC5852B2E5F2}"/>
    <hyperlink ref="C225" r:id="rId444" display="https://www.slickcharts.com/symbol/LUV" xr:uid="{86B96202-FD5C-43C1-BFCB-6B54747976DA}"/>
    <hyperlink ref="B226" r:id="rId445" display="https://www.slickcharts.com/symbol/MCHP" xr:uid="{C33896DD-D2C4-438D-BE80-6C85179C78C6}"/>
    <hyperlink ref="C226" r:id="rId446" display="https://www.slickcharts.com/symbol/MCHP" xr:uid="{0905DB58-57AC-4E5D-9A1E-FA48F656333E}"/>
    <hyperlink ref="B227" r:id="rId447" display="https://www.slickcharts.com/symbol/ADM" xr:uid="{B46239FA-EFEF-4AB3-95ED-57CCE6FDED85}"/>
    <hyperlink ref="C227" r:id="rId448" display="https://www.slickcharts.com/symbol/ADM" xr:uid="{2C8FCFDA-3B5D-46DF-9252-16C5892790FA}"/>
    <hyperlink ref="B228" r:id="rId449" display="https://www.slickcharts.com/symbol/XLNX" xr:uid="{181B6EFE-4BBE-4A78-970E-C1866751ED57}"/>
    <hyperlink ref="C228" r:id="rId450" display="https://www.slickcharts.com/symbol/XLNX" xr:uid="{A32043CC-12B5-472C-AE2C-C64D19D1E8C0}"/>
    <hyperlink ref="B229" r:id="rId451" display="https://www.slickcharts.com/symbol/FE" xr:uid="{0DFA5E47-5620-48FB-81B1-F3213DDD01E6}"/>
    <hyperlink ref="C229" r:id="rId452" display="https://www.slickcharts.com/symbol/FE" xr:uid="{FD465EBA-0FBC-45DB-947A-D6F8DEDB1394}"/>
    <hyperlink ref="B230" r:id="rId453" display="https://www.slickcharts.com/symbol/PPL" xr:uid="{7AB0EC3A-106E-417B-A5D4-97B52F7A2E9F}"/>
    <hyperlink ref="C230" r:id="rId454" display="https://www.slickcharts.com/symbol/PPL" xr:uid="{314E8BDD-49AA-4C12-B7D7-133D0B560F89}"/>
    <hyperlink ref="B231" r:id="rId455" display="https://www.slickcharts.com/symbol/PXD" xr:uid="{83F87B31-B290-4459-871D-A96B2059AAFC}"/>
    <hyperlink ref="C231" r:id="rId456" display="https://www.slickcharts.com/symbol/PXD" xr:uid="{A57EE86C-8616-47AC-96B6-3BC657CE5006}"/>
    <hyperlink ref="B232" r:id="rId457" display="https://www.slickcharts.com/symbol/CNC" xr:uid="{00D36BC9-1ED7-4F2D-AEEB-0D1BE9185F64}"/>
    <hyperlink ref="C232" r:id="rId458" display="https://www.slickcharts.com/symbol/CNC" xr:uid="{E816A80D-CDBC-423C-8BDD-4B535A88841E}"/>
    <hyperlink ref="B233" r:id="rId459" display="https://www.slickcharts.com/symbol/SWK" xr:uid="{2D48A1D0-9D29-49A1-911C-8633DE01D387}"/>
    <hyperlink ref="C233" r:id="rId460" display="https://www.slickcharts.com/symbol/SWK" xr:uid="{6F418405-3E3C-47CB-B51D-6A74B4F4C66A}"/>
    <hyperlink ref="B234" r:id="rId461" display="https://www.slickcharts.com/symbol/MCK" xr:uid="{C71603F7-1381-4657-AAC3-1CECC82DEEDB}"/>
    <hyperlink ref="C234" r:id="rId462" display="https://www.slickcharts.com/symbol/MCK" xr:uid="{7ABF3CA0-FFCE-4E11-A4C9-DAF8F6825A6D}"/>
    <hyperlink ref="B235" r:id="rId463" display="https://www.slickcharts.com/symbol/TWTR" xr:uid="{32C73B53-43B4-4D8A-A04C-13A55BA90537}"/>
    <hyperlink ref="C235" r:id="rId464" display="https://www.slickcharts.com/symbol/TWTR" xr:uid="{F0DB73BE-D3AE-4888-B643-FE949D3859C5}"/>
    <hyperlink ref="B236" r:id="rId465" display="https://www.slickcharts.com/symbol/DTE" xr:uid="{49E8D26F-B5A3-46F4-9DA1-E533CC3F4D1F}"/>
    <hyperlink ref="C236" r:id="rId466" display="https://www.slickcharts.com/symbol/DTE" xr:uid="{292C793A-8D88-4146-B39D-7018C8E15C03}"/>
    <hyperlink ref="B237" r:id="rId467" display="https://www.slickcharts.com/symbol/TMUS" xr:uid="{9EE8B744-D92A-4BD1-B054-D485023F61DF}"/>
    <hyperlink ref="C237" r:id="rId468" display="https://www.slickcharts.com/symbol/TMUS" xr:uid="{C689F388-28B6-4226-AF2E-F0C7B4CC80BF}"/>
    <hyperlink ref="B238" r:id="rId469" display="https://www.slickcharts.com/symbol/FLT" xr:uid="{75EED7BE-A648-4ECF-84F8-3E9BFAC4E375}"/>
    <hyperlink ref="C238" r:id="rId470" display="https://www.slickcharts.com/symbol/FLT" xr:uid="{FF0F49CE-F9C6-4BDB-AE7F-50D9314B98E4}"/>
    <hyperlink ref="B239" r:id="rId471" display="https://www.slickcharts.com/symbol/APTV" xr:uid="{E797249C-98F9-4398-8E4C-BE2E39DE5C5D}"/>
    <hyperlink ref="C239" r:id="rId472" display="https://www.slickcharts.com/symbol/APTV" xr:uid="{E556F01B-129C-472D-8017-77E29382B71E}"/>
    <hyperlink ref="B240" r:id="rId473" display="https://www.slickcharts.com/symbol/VRSK" xr:uid="{8F2D59EE-5644-4BB5-A2DF-CB5C61279A82}"/>
    <hyperlink ref="C240" r:id="rId474" display="https://www.slickcharts.com/symbol/VRSK" xr:uid="{80031AC1-9691-4B53-822A-80674AF0058D}"/>
    <hyperlink ref="B241" r:id="rId475" display="https://www.slickcharts.com/symbol/MNST" xr:uid="{9319D4CB-7C81-48A4-BEF2-25C0C7BACDD7}"/>
    <hyperlink ref="C241" r:id="rId476" display="https://www.slickcharts.com/symbol/MNST" xr:uid="{8D17C901-B342-4965-A4E1-80A0E8DEFD37}"/>
    <hyperlink ref="B242" r:id="rId477" display="https://www.slickcharts.com/symbol/DLR" xr:uid="{54E3CFEF-3D50-43F7-A09B-236DE4EE51CD}"/>
    <hyperlink ref="C242" r:id="rId478" display="https://www.slickcharts.com/symbol/DLR" xr:uid="{0541C0EC-6F9D-42E1-A308-2966A7C08182}"/>
    <hyperlink ref="B243" r:id="rId479" display="https://www.slickcharts.com/symbol/LYB" xr:uid="{67317237-72FD-4463-8B0F-C0B53BC19CD5}"/>
    <hyperlink ref="C243" r:id="rId480" display="https://www.slickcharts.com/symbol/LYB" xr:uid="{3BC8EEFD-CB19-477D-930A-EC48C863233C}"/>
    <hyperlink ref="B244" r:id="rId481" display="https://www.slickcharts.com/symbol/ALXN" xr:uid="{364F7AFC-0F8F-4702-A0BF-39D8C4FBC46D}"/>
    <hyperlink ref="C244" r:id="rId482" display="https://www.slickcharts.com/symbol/ALXN" xr:uid="{B52B4DC7-0DB6-4D68-9EFC-FB8DD555005A}"/>
    <hyperlink ref="B245" r:id="rId483" display="https://www.slickcharts.com/symbol/ROK" xr:uid="{02895512-2CE3-44F5-BAA7-4685670B8156}"/>
    <hyperlink ref="C245" r:id="rId484" display="https://www.slickcharts.com/symbol/ROK" xr:uid="{BD4C6138-F662-4B61-8200-304F4C345DDF}"/>
    <hyperlink ref="B246" r:id="rId485" display="https://www.slickcharts.com/symbol/LVS" xr:uid="{E49891FE-0C16-425B-802B-B6436E5519D5}"/>
    <hyperlink ref="C246" r:id="rId486" display="https://www.slickcharts.com/symbol/LVS" xr:uid="{30C34667-966A-483A-84E4-BE926B536F30}"/>
    <hyperlink ref="B247" r:id="rId487" display="https://www.slickcharts.com/symbol/O" xr:uid="{7BF86E4C-6B9B-4140-B3C1-5308265D5C73}"/>
    <hyperlink ref="C247" r:id="rId488" display="https://www.slickcharts.com/symbol/O" xr:uid="{756FF146-6195-40A1-9678-A90BC1756000}"/>
    <hyperlink ref="B248" r:id="rId489" display="https://www.slickcharts.com/symbol/ETR" xr:uid="{9E5F23A2-B7D0-470B-B7E8-9936924C341E}"/>
    <hyperlink ref="C248" r:id="rId490" display="https://www.slickcharts.com/symbol/ETR" xr:uid="{6C7154FE-B2D4-4219-8983-0C9C47E86C8A}"/>
    <hyperlink ref="B249" r:id="rId491" display="https://www.slickcharts.com/symbol/GLW" xr:uid="{2B5C5ED1-2056-44D7-8124-CC577B85B9E1}"/>
    <hyperlink ref="C249" r:id="rId492" display="https://www.slickcharts.com/symbol/GLW" xr:uid="{AA32B17C-1159-4E26-B7FB-8909DA62C412}"/>
    <hyperlink ref="B250" r:id="rId493" display="https://www.slickcharts.com/symbol/CERN" xr:uid="{3D998D88-AF78-4368-8A91-4ED7A6BFE203}"/>
    <hyperlink ref="C250" r:id="rId494" display="https://www.slickcharts.com/symbol/CERN" xr:uid="{7893A202-448D-49C7-B910-A3776056A68D}"/>
    <hyperlink ref="B251" r:id="rId495" display="https://www.slickcharts.com/symbol/NTRS" xr:uid="{320D190D-3FBD-4A57-B3C1-961AA24EDBFF}"/>
    <hyperlink ref="C251" r:id="rId496" display="https://www.slickcharts.com/symbol/NTRS" xr:uid="{1C5ED1B8-689C-494C-B191-77F6D9E54216}"/>
    <hyperlink ref="B252" r:id="rId497" display="https://www.slickcharts.com/symbol/RCL" xr:uid="{8004A883-E225-42A9-9F2E-E0E7C7C7A4B2}"/>
    <hyperlink ref="C252" r:id="rId498" display="https://www.slickcharts.com/symbol/RCL" xr:uid="{20EAD1AE-8379-4AF7-B724-1405E36F4C22}"/>
    <hyperlink ref="B253" r:id="rId499" display="https://www.slickcharts.com/symbol/KR" xr:uid="{1FFFA7B9-1592-448A-879F-7288B1162610}"/>
    <hyperlink ref="C253" r:id="rId500" display="https://www.slickcharts.com/symbol/KR" xr:uid="{43CF56F4-D60F-410A-80C3-4496ECC23298}"/>
    <hyperlink ref="B254" r:id="rId501" display="https://www.slickcharts.com/symbol/FTV" xr:uid="{A373E0D9-41AE-441D-A105-925F1F2200BC}"/>
    <hyperlink ref="C254" r:id="rId502" display="https://www.slickcharts.com/symbol/FTV" xr:uid="{7A68F15A-4D48-416E-997F-5FDE2DCD6484}"/>
    <hyperlink ref="B255" r:id="rId503" display="https://www.slickcharts.com/symbol/MTB" xr:uid="{F39E9B6F-E8F5-497D-9453-487D7F791D2D}"/>
    <hyperlink ref="C255" r:id="rId504" display="https://www.slickcharts.com/symbol/MTB" xr:uid="{0048048D-D62B-4AA2-92DF-1F55EE25E9A3}"/>
    <hyperlink ref="B256" r:id="rId505" display="https://www.slickcharts.com/symbol/AME" xr:uid="{D8CF4173-C2C9-455D-9622-60EB59EEAFE2}"/>
    <hyperlink ref="C256" r:id="rId506" display="https://www.slickcharts.com/symbol/AME" xr:uid="{8AB09557-AC29-45AF-960A-6007D4089BCF}"/>
    <hyperlink ref="B257" r:id="rId507" display="https://www.slickcharts.com/symbol/IDXX" xr:uid="{EF3921E8-175A-4E13-A62D-D1A137E476B7}"/>
    <hyperlink ref="C257" r:id="rId508" display="https://www.slickcharts.com/symbol/IDXX" xr:uid="{BDC763B0-C13E-4BBD-9674-15619BAE251E}"/>
    <hyperlink ref="B258" r:id="rId509" display="https://www.slickcharts.com/symbol/VIAC" xr:uid="{D6149A34-8161-4052-B9C4-DAF4E183249F}"/>
    <hyperlink ref="C258" r:id="rId510" display="https://www.slickcharts.com/symbol/VIAC" xr:uid="{D5572DB0-961E-45E2-AE2F-274BA95B38D6}"/>
    <hyperlink ref="B259" r:id="rId511" display="https://www.slickcharts.com/symbol/CTAS" xr:uid="{D249F828-40F1-462B-926B-779D41628930}"/>
    <hyperlink ref="C259" r:id="rId512" display="https://www.slickcharts.com/symbol/CTAS" xr:uid="{006E2F66-3D00-428F-920F-CAC112D7F96D}"/>
    <hyperlink ref="B260" r:id="rId513" display="https://www.slickcharts.com/symbol/MSCI" xr:uid="{46073BE8-FC2E-487C-9C25-EA74A54DEF3A}"/>
    <hyperlink ref="C260" r:id="rId514" display="https://www.slickcharts.com/symbol/MSCI" xr:uid="{A0898BB5-8DF9-43E0-9269-71D7F1F5B5F4}"/>
    <hyperlink ref="B261" r:id="rId515" display="https://www.slickcharts.com/symbol/RMD" xr:uid="{6E8019DA-FFB2-4E56-9936-097E602BBCDB}"/>
    <hyperlink ref="C261" r:id="rId516" display="https://www.slickcharts.com/symbol/RMD" xr:uid="{46DB4451-0050-4F35-AF51-F28E7F3419FE}"/>
    <hyperlink ref="B262" r:id="rId517" display="https://www.slickcharts.com/symbol/ANSS" xr:uid="{F091FB2D-D04B-42EB-859F-63340D10EE62}"/>
    <hyperlink ref="C262" r:id="rId518" display="https://www.slickcharts.com/symbol/ANSS" xr:uid="{CF05B3BB-1985-4AE5-96C7-D3D37EAAE9DB}"/>
    <hyperlink ref="B263" r:id="rId519" display="https://www.slickcharts.com/symbol/DLTR" xr:uid="{FBD5A46E-058A-4C07-A46D-BDBAAA4FCADD}"/>
    <hyperlink ref="C263" r:id="rId520" display="https://www.slickcharts.com/symbol/DLTR" xr:uid="{4CFA01F3-3703-406D-8376-6680336D0155}"/>
    <hyperlink ref="B264" r:id="rId521" display="https://www.slickcharts.com/symbol/FITB" xr:uid="{5A9B7568-B906-420C-8F33-7864CDD30265}"/>
    <hyperlink ref="C264" r:id="rId522" display="https://www.slickcharts.com/symbol/FITB" xr:uid="{A18BB3E3-2D4C-4A72-ADDB-E9B3274F8063}"/>
    <hyperlink ref="B265" r:id="rId523" display="https://www.slickcharts.com/symbol/HIG" xr:uid="{76D89D30-7992-4435-8925-F97C0A301BAA}"/>
    <hyperlink ref="C265" r:id="rId524" display="https://www.slickcharts.com/symbol/HIG" xr:uid="{12D40C87-57D9-4429-AFD6-0E9C64D949F0}"/>
    <hyperlink ref="B266" r:id="rId525" display="https://www.slickcharts.com/symbol/CMG" xr:uid="{1A6C5608-294E-443E-A24E-679E012B2D6D}"/>
    <hyperlink ref="C266" r:id="rId526" display="https://www.slickcharts.com/symbol/CMG" xr:uid="{372BEC8F-274F-4EF4-B5A0-3D4A8D533D09}"/>
    <hyperlink ref="B267" r:id="rId527" display="https://www.slickcharts.com/symbol/WY" xr:uid="{91109B7B-C59C-4B62-94B1-63CE054126F7}"/>
    <hyperlink ref="C267" r:id="rId528" display="https://www.slickcharts.com/symbol/WY" xr:uid="{74773F4F-5892-4134-9543-FD03A8281D73}"/>
    <hyperlink ref="B268" r:id="rId529" display="https://www.slickcharts.com/symbol/HAL" xr:uid="{1134FCFB-B4EB-42C8-BD37-2D97400DC5EA}"/>
    <hyperlink ref="C268" r:id="rId530" display="https://www.slickcharts.com/symbol/HAL" xr:uid="{17DE952A-C9B8-4E63-B8BA-3D33844D4015}"/>
    <hyperlink ref="B269" r:id="rId531" display="https://www.slickcharts.com/symbol/AWK" xr:uid="{614AD096-805C-4EE9-A6BD-7EBBC59345EA}"/>
    <hyperlink ref="C269" r:id="rId532" display="https://www.slickcharts.com/symbol/AWK" xr:uid="{FC4BDB57-9FC3-4173-9259-5216B51A79A1}"/>
    <hyperlink ref="B270" r:id="rId533" display="https://www.slickcharts.com/symbol/SYF" xr:uid="{8986FE50-2731-40BC-8950-C601543C2869}"/>
    <hyperlink ref="C270" r:id="rId534" display="https://www.slickcharts.com/symbol/SYF" xr:uid="{82B52CED-938D-42F7-9B76-7D7284D648F5}"/>
    <hyperlink ref="B271" r:id="rId535" display="https://www.slickcharts.com/symbol/AMP" xr:uid="{B54299B0-1979-49B3-8F93-3132984D88E4}"/>
    <hyperlink ref="C271" r:id="rId536" display="https://www.slickcharts.com/symbol/AMP" xr:uid="{EDBD6D07-8A8B-4F39-8D52-D9B2037801AE}"/>
    <hyperlink ref="B272" r:id="rId537" display="https://www.slickcharts.com/symbol/CTVA" xr:uid="{9DD59FC0-B25B-4289-B687-A7D152BD389E}"/>
    <hyperlink ref="C272" r:id="rId538" display="https://www.slickcharts.com/symbol/CTVA" xr:uid="{A8460768-CCAC-4322-8D1A-0897B2D93AE7}"/>
    <hyperlink ref="B273" r:id="rId539" display="https://www.slickcharts.com/symbol/HSY" xr:uid="{E839FE8C-0DBF-448C-AF03-DAF6238E3C22}"/>
    <hyperlink ref="C273" r:id="rId540" display="https://www.slickcharts.com/symbol/HSY" xr:uid="{A9B8EAF7-133D-4CCD-88D9-B490CBA0DED5}"/>
    <hyperlink ref="B274" r:id="rId541" display="https://www.slickcharts.com/symbol/SNPS" xr:uid="{C119897F-50B1-47A1-AA14-28F8A8657DC0}"/>
    <hyperlink ref="C274" r:id="rId542" display="https://www.slickcharts.com/symbol/SNPS" xr:uid="{63E2C2C1-9840-4986-AC5A-8E5159A4421B}"/>
    <hyperlink ref="B275" r:id="rId543" display="https://www.slickcharts.com/symbol/FAST" xr:uid="{82AB42D1-CBE6-43D4-889B-CFFD73726413}"/>
    <hyperlink ref="C275" r:id="rId544" display="https://www.slickcharts.com/symbol/FAST" xr:uid="{2F2149E8-C654-451A-B100-24FC230A713A}"/>
    <hyperlink ref="B276" r:id="rId545" display="https://www.slickcharts.com/symbol/BLL" xr:uid="{23479F40-EDFA-4E40-9478-F493AF424025}"/>
    <hyperlink ref="C276" r:id="rId546" display="https://www.slickcharts.com/symbol/BLL" xr:uid="{2686EE12-DF3C-49B6-8B85-52718B0F1F34}"/>
    <hyperlink ref="B277" r:id="rId547" display="https://www.slickcharts.com/symbol/HPE" xr:uid="{27783E2C-7E46-47C4-8356-028E58421BEE}"/>
    <hyperlink ref="C277" r:id="rId548" display="https://www.slickcharts.com/symbol/HPE" xr:uid="{AA4A71B5-9E96-4976-819A-A8B44D795DB8}"/>
    <hyperlink ref="B278" r:id="rId549" display="https://www.slickcharts.com/symbol/SWKS" xr:uid="{96A43B57-B802-46F0-A47F-710B41EFA4BC}"/>
    <hyperlink ref="C278" r:id="rId550" display="https://www.slickcharts.com/symbol/SWKS" xr:uid="{62D43F8C-C345-40C0-B919-8D56E5E54543}"/>
    <hyperlink ref="B279" r:id="rId551" display="https://www.slickcharts.com/symbol/VTR" xr:uid="{2C1F3F35-57E3-49AC-A398-4A40FE497FE2}"/>
    <hyperlink ref="C279" r:id="rId552" display="https://www.slickcharts.com/symbol/VTR" xr:uid="{4BB43E68-E3A6-43F0-AE1E-662665856AAB}"/>
    <hyperlink ref="B280" r:id="rId553" display="https://www.slickcharts.com/symbol/CDW" xr:uid="{A8A7F1A0-87DC-404C-B9C1-765D6EC66533}"/>
    <hyperlink ref="C280" r:id="rId554" display="https://www.slickcharts.com/symbol/CDW" xr:uid="{6160418B-EBC7-4A43-B588-64FF5A07E2A1}"/>
    <hyperlink ref="B281" r:id="rId555" display="https://www.slickcharts.com/symbol/CBRE" xr:uid="{C42A5225-A9A0-43B1-B9CE-D6388583164F}"/>
    <hyperlink ref="C281" r:id="rId556" display="https://www.slickcharts.com/symbol/CBRE" xr:uid="{A9F42379-2D7C-4103-934C-93BBA1730748}"/>
    <hyperlink ref="B282" r:id="rId557" display="https://www.slickcharts.com/symbol/ALGN" xr:uid="{E4C913CF-0CED-4D0A-AF81-9BC8305AD0BA}"/>
    <hyperlink ref="C282" r:id="rId558" display="https://www.slickcharts.com/symbol/ALGN" xr:uid="{B7491436-21BD-41AE-A179-B43B79B0CCD3}"/>
    <hyperlink ref="B283" r:id="rId559" display="https://www.slickcharts.com/symbol/VRSN" xr:uid="{2C838CEF-55D3-4CAE-8897-E6915C9A0299}"/>
    <hyperlink ref="C283" r:id="rId560" display="https://www.slickcharts.com/symbol/VRSN" xr:uid="{AF3B381E-B3D3-40BD-85BF-D3E262E4C2DC}"/>
    <hyperlink ref="B284" r:id="rId561" display="https://www.slickcharts.com/symbol/MKC" xr:uid="{C8C03394-EDDD-42D0-8441-9C90D007E462}"/>
    <hyperlink ref="C284" r:id="rId562" display="https://www.slickcharts.com/symbol/MKC" xr:uid="{EE7F80EC-C04C-4FD8-9173-60174C3AFBD6}"/>
    <hyperlink ref="B285" r:id="rId563" display="https://www.slickcharts.com/symbol/CCL" xr:uid="{F67B4145-95A2-4518-93A3-09BE7E763724}"/>
    <hyperlink ref="C285" r:id="rId564" display="https://www.slickcharts.com/symbol/CCL" xr:uid="{0B7D0454-2CA5-4DA2-AF1E-A4CFB9519DC9}"/>
    <hyperlink ref="B286" r:id="rId565" display="https://www.slickcharts.com/symbol/KEY" xr:uid="{1429F423-913C-40FA-A4FA-48588937FB76}"/>
    <hyperlink ref="C286" r:id="rId566" display="https://www.slickcharts.com/symbol/KEY" xr:uid="{13743674-B092-4D6F-8D0B-CF4EB6866F85}"/>
    <hyperlink ref="B287" r:id="rId567" display="https://www.slickcharts.com/symbol/BBY" xr:uid="{2FDA54FE-A97C-4E48-9F57-EEA3A4B886E0}"/>
    <hyperlink ref="C287" r:id="rId568" display="https://www.slickcharts.com/symbol/BBY" xr:uid="{5E99D13E-5F1F-4CC8-AD47-EFAD5B0BE070}"/>
    <hyperlink ref="B288" r:id="rId569" display="https://www.slickcharts.com/symbol/CDNS" xr:uid="{64871CD6-2EC4-4B41-B5DA-4181FE717D13}"/>
    <hyperlink ref="C288" r:id="rId570" display="https://www.slickcharts.com/symbol/CDNS" xr:uid="{31FC02B4-CA81-436D-8EF1-98C193435A6B}"/>
    <hyperlink ref="B289" r:id="rId571" display="https://www.slickcharts.com/symbol/FRC" xr:uid="{4BDFB4C0-7E24-46FF-A26C-49932C60E3A3}"/>
    <hyperlink ref="C289" r:id="rId572" display="https://www.slickcharts.com/symbol/FRC" xr:uid="{C71D4269-900D-43C4-82D7-68B4179B6D68}"/>
    <hyperlink ref="B290" r:id="rId573" display="https://www.slickcharts.com/symbol/UAL" xr:uid="{2C128E02-33CE-485E-995C-DDC95D2E173F}"/>
    <hyperlink ref="C290" r:id="rId574" display="https://www.slickcharts.com/symbol/UAL" xr:uid="{4CCA58D1-E15F-4F3C-B512-8AAAD2114296}"/>
    <hyperlink ref="B291" r:id="rId575" display="https://www.slickcharts.com/symbol/MTD" xr:uid="{3D2F34CA-BC47-4566-932B-E332B3EB0B45}"/>
    <hyperlink ref="C291" r:id="rId576" display="https://www.slickcharts.com/symbol/MTD" xr:uid="{2507DE4C-ABCA-491C-8CF3-729051B2D094}"/>
    <hyperlink ref="B292" r:id="rId577" display="https://www.slickcharts.com/symbol/KHC" xr:uid="{5E4DFE96-B526-402A-B414-EF5D99161731}"/>
    <hyperlink ref="C292" r:id="rId578" display="https://www.slickcharts.com/symbol/KHC" xr:uid="{BD60901E-CAEA-4425-9DF5-F6C9EED23409}"/>
    <hyperlink ref="B293" r:id="rId579" display="https://www.slickcharts.com/symbol/ESS" xr:uid="{1D569180-6B62-450F-938C-74BC71B2164E}"/>
    <hyperlink ref="C293" r:id="rId580" display="https://www.slickcharts.com/symbol/ESS" xr:uid="{D1F3AFBE-9FCB-4411-969D-DEDED3B038B3}"/>
    <hyperlink ref="B294" r:id="rId581" display="https://www.slickcharts.com/symbol/BXP" xr:uid="{3399B75E-BBDE-4A5F-BE27-B87D467FDE2E}"/>
    <hyperlink ref="C294" r:id="rId582" display="https://www.slickcharts.com/symbol/BXP" xr:uid="{9AB658DD-8C34-4FBE-827A-9FBA5722410A}"/>
    <hyperlink ref="B295" r:id="rId583" display="https://www.slickcharts.com/symbol/KEYS" xr:uid="{A1F77CB4-4753-4DE8-84FF-423F2D9B6132}"/>
    <hyperlink ref="C295" r:id="rId584" display="https://www.slickcharts.com/symbol/KEYS" xr:uid="{CC7534E8-3C5C-40FE-A603-4EDC9BF53C38}"/>
    <hyperlink ref="B296" r:id="rId585" display="https://www.slickcharts.com/symbol/WDC" xr:uid="{1D1FEBE3-91DB-4B39-8238-95256B7C23CD}"/>
    <hyperlink ref="C296" r:id="rId586" display="https://www.slickcharts.com/symbol/WDC" xr:uid="{C922E2C5-6C87-46C9-AA2D-F51D7CBEE412}"/>
    <hyperlink ref="B297" r:id="rId587" display="https://www.slickcharts.com/symbol/CLX" xr:uid="{A1781DD9-D3A9-431E-A742-41D628BCBF02}"/>
    <hyperlink ref="C297" r:id="rId588" display="https://www.slickcharts.com/symbol/CLX" xr:uid="{2A557375-2AF5-429F-B593-B05A7D341F33}"/>
    <hyperlink ref="B298" r:id="rId589" display="https://www.slickcharts.com/symbol/CPRT" xr:uid="{19BF1BFA-2E57-4855-B0CB-DE9141EC1F28}"/>
    <hyperlink ref="C298" r:id="rId590" display="https://www.slickcharts.com/symbol/CPRT" xr:uid="{9F063A83-EFCC-4D11-B593-75F63419B943}"/>
    <hyperlink ref="B299" r:id="rId591" display="https://www.slickcharts.com/symbol/FCX" xr:uid="{4F055157-D6D5-43A3-BCC7-4F16AD56ED67}"/>
    <hyperlink ref="C299" r:id="rId592" display="https://www.slickcharts.com/symbol/FCX" xr:uid="{3CFC7FD4-5708-459A-BF91-648A14A5C6D9}"/>
    <hyperlink ref="B300" r:id="rId593" display="https://www.slickcharts.com/symbol/RSG" xr:uid="{2FAA3E7A-8A0F-451A-8C7D-35BEF41B98F0}"/>
    <hyperlink ref="C300" r:id="rId594" display="https://www.slickcharts.com/symbol/RSG" xr:uid="{5EFBE541-D02F-4FA0-9981-6ADA97DA5D59}"/>
    <hyperlink ref="B301" r:id="rId595" display="https://www.slickcharts.com/symbol/VMC" xr:uid="{4A7145F5-88EF-4BA2-9C11-C18EAE7B2468}"/>
    <hyperlink ref="C301" r:id="rId596" display="https://www.slickcharts.com/symbol/VMC" xr:uid="{18D48A6F-E2E2-461E-9BE3-5152F392340E}"/>
    <hyperlink ref="B302" r:id="rId597" display="https://www.slickcharts.com/symbol/AEE" xr:uid="{078E3445-E8E5-4217-BFEE-FF526B610ACC}"/>
    <hyperlink ref="C302" r:id="rId598" display="https://www.slickcharts.com/symbol/AEE" xr:uid="{85CEC6AF-D122-40AB-9780-963576F907CC}"/>
    <hyperlink ref="B303" r:id="rId599" display="https://www.slickcharts.com/symbol/ARE" xr:uid="{5552A915-80B1-4E57-8723-3D1C694F8F74}"/>
    <hyperlink ref="C303" r:id="rId600" display="https://www.slickcharts.com/symbol/ARE" xr:uid="{F2D81647-BDDA-4FDE-BB52-FC1689FA91F8}"/>
    <hyperlink ref="B304" r:id="rId601" display="https://www.slickcharts.com/symbol/IP" xr:uid="{C089AE32-F829-4930-A243-1C50F079D592}"/>
    <hyperlink ref="C304" r:id="rId602" display="https://www.slickcharts.com/symbol/IP" xr:uid="{A899851C-1452-403F-9859-DCE813D5B475}"/>
    <hyperlink ref="B305" r:id="rId603" display="https://www.slickcharts.com/symbol/CFG" xr:uid="{7716B6F7-44E9-4761-99D8-BDF078EDD2EB}"/>
    <hyperlink ref="C305" r:id="rId604" display="https://www.slickcharts.com/symbol/CFG" xr:uid="{5796930F-2451-4E79-B543-2E39FBB5AA76}"/>
    <hyperlink ref="B306" r:id="rId605" display="https://www.slickcharts.com/symbol/DHI" xr:uid="{00F805F7-8527-48C5-96AB-AC804BDADEDD}"/>
    <hyperlink ref="C306" r:id="rId606" display="https://www.slickcharts.com/symbol/DHI" xr:uid="{010A5E23-E479-4D88-A08A-B0976B1BBAE5}"/>
    <hyperlink ref="B307" r:id="rId607" display="https://www.slickcharts.com/symbol/AJG" xr:uid="{71B02740-CB89-4D8E-8C82-BE019DEF6543}"/>
    <hyperlink ref="C307" r:id="rId608" display="https://www.slickcharts.com/symbol/AJG" xr:uid="{7CA0A836-4069-4DC1-9D8A-72581692B43B}"/>
    <hyperlink ref="B308" r:id="rId609" display="https://www.slickcharts.com/symbol/MGM" xr:uid="{7AE122D0-7924-48E7-BC18-F617D8980A6B}"/>
    <hyperlink ref="C308" r:id="rId610" display="https://www.slickcharts.com/symbol/MGM" xr:uid="{39A05E1A-816E-41DA-9AB0-93CE750734AB}"/>
    <hyperlink ref="B309" r:id="rId611" display="https://www.slickcharts.com/symbol/HES" xr:uid="{7CC13E23-5C6C-4A75-A0A1-848F78E93E4C}"/>
    <hyperlink ref="C309" r:id="rId612" display="https://www.slickcharts.com/symbol/HES" xr:uid="{39E2495C-E289-4203-ADE2-088C247EF5A2}"/>
    <hyperlink ref="B310" r:id="rId613" display="https://www.slickcharts.com/symbol/CMS" xr:uid="{E6A83519-C557-4A08-BDC6-CD512F0CBC50}"/>
    <hyperlink ref="C310" r:id="rId614" display="https://www.slickcharts.com/symbol/CMS" xr:uid="{714DEA61-7D45-455E-AABA-71F959E77C9A}"/>
    <hyperlink ref="B311" r:id="rId615" display="https://www.slickcharts.com/symbol/TFX" xr:uid="{AC93A2BF-8CBF-4877-91F7-0F9A119B43C4}"/>
    <hyperlink ref="C311" r:id="rId616" display="https://www.slickcharts.com/symbol/TFX" xr:uid="{EBB95030-D300-4FEA-9DD4-CC8D515BC6BD}"/>
    <hyperlink ref="B312" r:id="rId617" display="https://www.slickcharts.com/symbol/OMC" xr:uid="{9B968F1B-5158-4B43-BAB9-C7DCEFB79D15}"/>
    <hyperlink ref="C312" r:id="rId618" display="https://www.slickcharts.com/symbol/OMC" xr:uid="{2F85EA2C-FC02-4976-B27C-B7C8D4A262F1}"/>
    <hyperlink ref="B313" r:id="rId619" display="https://www.slickcharts.com/symbol/CXO" xr:uid="{D0865C49-D184-4FD0-A97F-DDE73D2B4CD6}"/>
    <hyperlink ref="C313" r:id="rId620" display="https://www.slickcharts.com/symbol/CXO" xr:uid="{72E99FDD-E236-464F-A5F4-87CE17E833A5}"/>
    <hyperlink ref="B314" r:id="rId621" display="https://www.slickcharts.com/symbol/AMCR" xr:uid="{00C2802F-99F0-41E6-94D4-F5F662A8652F}"/>
    <hyperlink ref="C314" r:id="rId622" display="https://www.slickcharts.com/symbol/AMCR" xr:uid="{76209B1A-F8ED-438C-83BB-724E0922776A}"/>
    <hyperlink ref="B315" r:id="rId623" display="https://www.slickcharts.com/symbol/MLM" xr:uid="{80AD2C54-4D05-4D50-999B-F175B7139323}"/>
    <hyperlink ref="C315" r:id="rId624" display="https://www.slickcharts.com/symbol/MLM" xr:uid="{F0C2D51A-2DC0-44B1-848E-9A1F43E7710D}"/>
    <hyperlink ref="B316" r:id="rId625" display="https://www.slickcharts.com/symbol/CHD" xr:uid="{4CE157DE-DC1E-466A-AD9C-B34EAD4473B8}"/>
    <hyperlink ref="C316" r:id="rId626" display="https://www.slickcharts.com/symbol/CHD" xr:uid="{2EF73FA0-00CC-4E9F-B946-9CA94F655668}"/>
    <hyperlink ref="B317" r:id="rId627" display="https://www.slickcharts.com/symbol/EFX" xr:uid="{EFA5F7CF-1CB8-4E56-8723-160EA607B31A}"/>
    <hyperlink ref="C317" r:id="rId628" display="https://www.slickcharts.com/symbol/EFX" xr:uid="{9745F466-1B20-4BBD-B3BD-4ECBF47B5491}"/>
    <hyperlink ref="B318" r:id="rId629" display="https://www.slickcharts.com/symbol/MXIM" xr:uid="{3155633B-866E-4226-BC25-F4A0C060A5A9}"/>
    <hyperlink ref="C318" r:id="rId630" display="https://www.slickcharts.com/symbol/MXIM" xr:uid="{3440750A-73DA-41B8-ACB2-C08B0DCD08D0}"/>
    <hyperlink ref="B319" r:id="rId631" display="https://www.slickcharts.com/symbol/DOV" xr:uid="{04F7D2E8-FB0E-442D-9D57-BE065470D406}"/>
    <hyperlink ref="C319" r:id="rId632" display="https://www.slickcharts.com/symbol/DOV" xr:uid="{218B32CE-F54E-49DD-AFD6-75CEB74525F7}"/>
    <hyperlink ref="B320" r:id="rId633" display="https://www.slickcharts.com/symbol/K" xr:uid="{198D80FB-7F3B-4C99-8A86-A93EF78A213B}"/>
    <hyperlink ref="C320" r:id="rId634" display="https://www.slickcharts.com/symbol/K" xr:uid="{64087913-6287-4129-AE28-75974A07B40B}"/>
    <hyperlink ref="B321" r:id="rId635" display="https://www.slickcharts.com/symbol/NUE" xr:uid="{76362980-5BA5-4B5C-86E3-960801E7BC6D}"/>
    <hyperlink ref="C321" r:id="rId636" display="https://www.slickcharts.com/symbol/NUE" xr:uid="{808C59E5-EC36-4809-B014-B6555F565402}"/>
    <hyperlink ref="B322" r:id="rId637" display="https://www.slickcharts.com/symbol/BKR" xr:uid="{E7BB64FC-F932-4A6B-9A1E-E23AC03626A9}"/>
    <hyperlink ref="C322" r:id="rId638" display="https://www.slickcharts.com/symbol/BKR" xr:uid="{2F3EE664-BEEF-4CB7-8A46-B2A063EEE92B}"/>
    <hyperlink ref="B323" r:id="rId639" display="https://www.slickcharts.com/symbol/PEAK" xr:uid="{DB15B240-9ED3-4151-97A0-D9801CDABFDB}"/>
    <hyperlink ref="C323" r:id="rId640" display="https://www.slickcharts.com/symbol/PEAK" xr:uid="{3D63E317-AC9C-4602-98B6-66D7B16FFA92}"/>
    <hyperlink ref="B324" r:id="rId641" display="https://www.slickcharts.com/symbol/RF" xr:uid="{6AC5C956-7D0A-4A94-B0D4-3B28E0EAF128}"/>
    <hyperlink ref="C324" r:id="rId642" display="https://www.slickcharts.com/symbol/RF" xr:uid="{8A6DB964-07A3-48AD-BF94-93EB53ABD924}"/>
    <hyperlink ref="B325" r:id="rId643" display="https://www.slickcharts.com/symbol/WCG" xr:uid="{12F95FA6-0422-45DB-A117-F9147F873DF2}"/>
    <hyperlink ref="C325" r:id="rId644" display="https://www.slickcharts.com/symbol/WCG" xr:uid="{61887752-C570-4643-8844-A79F48082782}"/>
    <hyperlink ref="B326" r:id="rId645" display="https://www.slickcharts.com/symbol/LH" xr:uid="{01E4B6A5-8460-415E-9838-99551F1AC6C6}"/>
    <hyperlink ref="C326" r:id="rId646" display="https://www.slickcharts.com/symbol/LH" xr:uid="{359D7ACE-E652-4DFB-87BC-0A11AA7BE8A1}"/>
    <hyperlink ref="B327" r:id="rId647" display="https://www.slickcharts.com/symbol/CAG" xr:uid="{717380A7-9F2D-4BC0-A581-F35D379D24CE}"/>
    <hyperlink ref="C327" r:id="rId648" display="https://www.slickcharts.com/symbol/CAG" xr:uid="{CB8D4977-07CF-4B1C-8D14-4D262546A658}"/>
    <hyperlink ref="B328" r:id="rId649" display="https://www.slickcharts.com/symbol/CINF" xr:uid="{D86EADAB-7935-4671-86CC-9553C3BFE133}"/>
    <hyperlink ref="C328" r:id="rId650" display="https://www.slickcharts.com/symbol/CINF" xr:uid="{F8B52C54-AEE7-47FE-8BBD-912BD52CE807}"/>
    <hyperlink ref="B329" r:id="rId651" display="https://www.slickcharts.com/symbol/COO" xr:uid="{065AEDFC-C257-4FB1-B44A-74606E941387}"/>
    <hyperlink ref="C329" r:id="rId652" display="https://www.slickcharts.com/symbol/COO" xr:uid="{B9FA538D-9651-4C4A-BD3A-C75CF4D38EAE}"/>
    <hyperlink ref="B330" r:id="rId653" display="https://www.slickcharts.com/symbol/LEN" xr:uid="{8529A115-3786-4C9A-A465-8AA77EBDACBC}"/>
    <hyperlink ref="C330" r:id="rId654" display="https://www.slickcharts.com/symbol/LEN" xr:uid="{FC494C3D-A136-481E-B5A2-386E5A842E0E}"/>
    <hyperlink ref="B331" r:id="rId655" display="https://www.slickcharts.com/symbol/KSU" xr:uid="{BEBC142D-0B76-402F-B994-58C5D79EB11A}"/>
    <hyperlink ref="C331" r:id="rId656" display="https://www.slickcharts.com/symbol/KSU" xr:uid="{120073E3-DBDC-45D2-AB57-8BCC681B187F}"/>
    <hyperlink ref="B332" r:id="rId657" display="https://www.slickcharts.com/symbol/FTNT" xr:uid="{BAC83CC6-8753-4895-BA73-4EAC6F8435B0}"/>
    <hyperlink ref="C332" r:id="rId658" display="https://www.slickcharts.com/symbol/FTNT" xr:uid="{EAD4E71D-E914-498D-B7EE-DBFDCBBF6E3E}"/>
    <hyperlink ref="B333" r:id="rId659" display="https://www.slickcharts.com/symbol/HBAN" xr:uid="{33AAC3B9-B72A-400A-B84A-AEE969C9C672}"/>
    <hyperlink ref="C333" r:id="rId660" display="https://www.slickcharts.com/symbol/HBAN" xr:uid="{3D67BA82-BCDE-4929-ABE5-599F97AADF23}"/>
    <hyperlink ref="B334" r:id="rId661" display="https://www.slickcharts.com/symbol/GPC" xr:uid="{3BBC9CCF-1DFF-4213-88E8-87B6E4082F3B}"/>
    <hyperlink ref="C334" r:id="rId662" display="https://www.slickcharts.com/symbol/GPC" xr:uid="{43B683B3-4CB4-4A1D-BC0B-C3927B32AC1A}"/>
    <hyperlink ref="B335" r:id="rId663" display="https://www.slickcharts.com/symbol/EXPE" xr:uid="{59324EFF-8C62-4AFC-AFB2-75CA5554073C}"/>
    <hyperlink ref="C335" r:id="rId664" display="https://www.slickcharts.com/symbol/EXPE" xr:uid="{5C250593-769A-450B-86C6-46B729DEFA1A}"/>
    <hyperlink ref="B336" r:id="rId665" display="https://www.slickcharts.com/symbol/GWW" xr:uid="{68554A03-C457-42B0-BB27-FFBB3399F8E5}"/>
    <hyperlink ref="C336" r:id="rId666" display="https://www.slickcharts.com/symbol/GWW" xr:uid="{74F19784-809A-424E-9E74-61BD7C269ECC}"/>
    <hyperlink ref="B337" r:id="rId667" display="https://www.slickcharts.com/symbol/INCY" xr:uid="{4592CC2F-0002-4385-9B4B-0930520B2B48}"/>
    <hyperlink ref="C337" r:id="rId668" display="https://www.slickcharts.com/symbol/INCY" xr:uid="{329AE6FD-5ED5-4CD8-B263-42A0F093E42C}"/>
    <hyperlink ref="B338" r:id="rId669" display="https://www.slickcharts.com/symbol/WAT" xr:uid="{2BCB6AEE-B689-46FC-A240-CE6DAB524B43}"/>
    <hyperlink ref="C338" r:id="rId670" display="https://www.slickcharts.com/symbol/WAT" xr:uid="{DD9C9E4D-D5E3-45BE-AC6D-42A987A0A3BD}"/>
    <hyperlink ref="B339" r:id="rId671" display="https://www.slickcharts.com/symbol/FANG" xr:uid="{33478856-6167-4AE8-9663-546612171BC4}"/>
    <hyperlink ref="C339" r:id="rId672" display="https://www.slickcharts.com/symbol/FANG" xr:uid="{9D0702BB-25D2-4D59-8AAA-1235C401AC68}"/>
    <hyperlink ref="B340" r:id="rId673" display="https://www.slickcharts.com/symbol/CE" xr:uid="{1A3E2ABD-39D7-4E3E-9060-3B5EEE6EE96E}"/>
    <hyperlink ref="C340" r:id="rId674" display="https://www.slickcharts.com/symbol/CE" xr:uid="{3999FF02-0418-45D8-BC5A-784472CF40A2}"/>
    <hyperlink ref="B341" r:id="rId675" display="https://www.slickcharts.com/symbol/KMX" xr:uid="{F7D06FBD-A32D-487A-AB24-7BA68DFAC5B7}"/>
    <hyperlink ref="C341" r:id="rId676" display="https://www.slickcharts.com/symbol/KMX" xr:uid="{D776B381-3E12-48BB-93F3-3D02FF67CF6D}"/>
    <hyperlink ref="B342" r:id="rId677" display="https://www.slickcharts.com/symbol/NLOK" xr:uid="{B1B916EC-870E-4E2E-B102-D19A72C8031F}"/>
    <hyperlink ref="C342" r:id="rId678" display="https://www.slickcharts.com/symbol/NLOK" xr:uid="{06AB3315-E7C7-4B33-B131-BF892CAD53DD}"/>
    <hyperlink ref="B343" r:id="rId679" display="https://www.slickcharts.com/symbol/CAH" xr:uid="{66F99E34-91C5-4B74-8ED0-BF13014A3B42}"/>
    <hyperlink ref="C343" r:id="rId680" display="https://www.slickcharts.com/symbol/CAH" xr:uid="{9DF2260F-7298-4B2F-AABE-64CF24EA0482}"/>
    <hyperlink ref="B344" r:id="rId681" display="https://www.slickcharts.com/symbol/WAB" xr:uid="{C7B677B4-21C3-4727-BD09-7FC29FF0042E}"/>
    <hyperlink ref="C344" r:id="rId682" display="https://www.slickcharts.com/symbol/WAB" xr:uid="{90BD8B40-415C-4C78-ABDE-4B62AF341E9B}"/>
    <hyperlink ref="B345" r:id="rId683" display="https://www.slickcharts.com/symbol/MAA" xr:uid="{77812511-888C-4585-85C4-ABAFE2891B1F}"/>
    <hyperlink ref="C345" r:id="rId684" display="https://www.slickcharts.com/symbol/MAA" xr:uid="{55D8E1AA-60DA-4D32-AC3E-231CB2A47E14}"/>
    <hyperlink ref="B346" r:id="rId685" display="https://www.slickcharts.com/symbol/ULTA" xr:uid="{78774572-FD51-480A-AAE2-BC1736250075}"/>
    <hyperlink ref="C346" r:id="rId686" display="https://www.slickcharts.com/symbol/ULTA" xr:uid="{22B5935F-8D99-4D96-B36D-2BD002FE4DB9}"/>
    <hyperlink ref="B347" r:id="rId687" display="https://www.slickcharts.com/symbol/EVRG" xr:uid="{0F71DE74-334C-4E13-8114-621647D57463}"/>
    <hyperlink ref="C347" r:id="rId688" display="https://www.slickcharts.com/symbol/EVRG" xr:uid="{EFE97DF9-E3C5-4AEF-AFA7-F7E28977E79F}"/>
    <hyperlink ref="B348" r:id="rId689" display="https://www.slickcharts.com/symbol/PFG" xr:uid="{2B2AD887-16C2-4E1D-BF8C-07BFF5AE172A}"/>
    <hyperlink ref="C348" r:id="rId690" display="https://www.slickcharts.com/symbol/PFG" xr:uid="{5A539F12-ACFF-43AF-9E7F-AE90473789EA}"/>
    <hyperlink ref="B349" r:id="rId691" display="https://www.slickcharts.com/symbol/TIF" xr:uid="{68263309-230E-4EEF-AB01-8D7F82AC92D3}"/>
    <hyperlink ref="C349" r:id="rId692" display="https://www.slickcharts.com/symbol/TIF" xr:uid="{8A06A43D-916C-4469-9A4A-612B69B03FAB}"/>
    <hyperlink ref="B350" r:id="rId693" display="https://www.slickcharts.com/symbol/NTAP" xr:uid="{9DACF7AD-C841-484C-B520-AF4EA8B5A80B}"/>
    <hyperlink ref="C350" r:id="rId694" display="https://www.slickcharts.com/symbol/NTAP" xr:uid="{F38B07D3-F538-43EF-A483-7E1E3914F2E5}"/>
    <hyperlink ref="B351" r:id="rId695" display="https://www.slickcharts.com/symbol/MKTX" xr:uid="{45674DCF-4DAD-46D1-800B-9E558D807657}"/>
    <hyperlink ref="C351" r:id="rId696" display="https://www.slickcharts.com/symbol/MKTX" xr:uid="{E7C32983-DC95-400E-935C-954025696117}"/>
    <hyperlink ref="B352" r:id="rId697" display="https://www.slickcharts.com/symbol/AKAM" xr:uid="{EB42FB85-B978-48E1-87B1-D2EB45AB53E6}"/>
    <hyperlink ref="C352" r:id="rId698" display="https://www.slickcharts.com/symbol/AKAM" xr:uid="{66F473E4-8BD7-4618-8499-FC6AE617EE5B}"/>
    <hyperlink ref="B353" r:id="rId699" display="https://www.slickcharts.com/symbol/STX" xr:uid="{F389344C-2B7E-439D-93CC-9792CDAF09A1}"/>
    <hyperlink ref="C353" r:id="rId700" display="https://www.slickcharts.com/symbol/STX" xr:uid="{FC0A09A1-5733-4C09-B214-2070B97EDC5B}"/>
    <hyperlink ref="B354" r:id="rId701" display="https://www.slickcharts.com/symbol/XYL" xr:uid="{20154E96-575D-4114-BC96-375ED113E305}"/>
    <hyperlink ref="C354" r:id="rId702" display="https://www.slickcharts.com/symbol/XYL" xr:uid="{CEBDA457-0857-4CF8-B87D-C990D32385E3}"/>
    <hyperlink ref="B355" r:id="rId703" display="https://www.slickcharts.com/symbol/GRMN" xr:uid="{B766B1E2-C91F-49E6-AE82-FF47C43CE263}"/>
    <hyperlink ref="C355" r:id="rId704" display="https://www.slickcharts.com/symbol/GRMN" xr:uid="{F44D95CE-6204-48BE-960C-32D44ED3D38A}"/>
    <hyperlink ref="B356" r:id="rId705" display="https://www.slickcharts.com/symbol/BR" xr:uid="{E8E96052-3892-45F8-B67B-CEA77DBFA504}"/>
    <hyperlink ref="C356" r:id="rId706" display="https://www.slickcharts.com/symbol/BR" xr:uid="{EAC074A5-D034-4FE6-85BA-DB39F0B45F79}"/>
    <hyperlink ref="B357" r:id="rId707" display="https://www.slickcharts.com/symbol/DGX" xr:uid="{73006982-C6DF-4CD4-9C5D-E69F164EDC62}"/>
    <hyperlink ref="C357" r:id="rId708" display="https://www.slickcharts.com/symbol/DGX" xr:uid="{2776C043-AF89-4A78-8A2C-2C776F0BC025}"/>
    <hyperlink ref="B358" r:id="rId709" display="https://www.slickcharts.com/symbol/ZBRA" xr:uid="{628826B0-9472-4C76-956B-801F7287A9F1}"/>
    <hyperlink ref="C358" r:id="rId710" display="https://www.slickcharts.com/symbol/ZBRA" xr:uid="{35AE3F85-7DF5-4CF8-8EB5-A22113413663}"/>
    <hyperlink ref="B359" r:id="rId711" display="https://www.slickcharts.com/symbol/MAS" xr:uid="{61C0DD69-CBC7-40D0-A2C6-57BC169A43AD}"/>
    <hyperlink ref="C359" r:id="rId712" display="https://www.slickcharts.com/symbol/MAS" xr:uid="{E2CBBCF1-1265-4385-A025-16E1F2DF7CBF}"/>
    <hyperlink ref="B360" r:id="rId713" display="https://www.slickcharts.com/symbol/HOLX" xr:uid="{B0A8FD28-0D1B-4D59-9165-FCE71D9734BF}"/>
    <hyperlink ref="C360" r:id="rId714" display="https://www.slickcharts.com/symbol/HOLX" xr:uid="{DED88FAA-44E6-49B4-8F41-5CF4EC29C6BA}"/>
    <hyperlink ref="B361" r:id="rId715" display="https://www.slickcharts.com/symbol/IT" xr:uid="{F59C1576-F060-4AB9-B339-113FB50954FF}"/>
    <hyperlink ref="C361" r:id="rId716" display="https://www.slickcharts.com/symbol/IT" xr:uid="{5AA2B31E-DF4C-41A0-BADF-B53D8513D17F}"/>
    <hyperlink ref="B362" r:id="rId717" display="https://www.slickcharts.com/symbol/WYNN" xr:uid="{9083FCBA-1E84-4636-8F67-1BBC647D9519}"/>
    <hyperlink ref="C362" r:id="rId718" display="https://www.slickcharts.com/symbol/WYNN" xr:uid="{40CC9FCE-2FAC-4215-AFF5-CD7A71329904}"/>
    <hyperlink ref="B363" r:id="rId719" display="https://www.slickcharts.com/symbol/L" xr:uid="{886A5BD3-B0AC-4C60-9CD2-49FA01E5F64F}"/>
    <hyperlink ref="C363" r:id="rId720" display="https://www.slickcharts.com/symbol/L" xr:uid="{883F8E41-F80C-4FE9-84BB-56E36BB7AA15}"/>
    <hyperlink ref="B364" r:id="rId721" display="https://www.slickcharts.com/symbol/CTXS" xr:uid="{E091AF54-8AF0-4F04-BE61-79339CC21BCD}"/>
    <hyperlink ref="C364" r:id="rId722" display="https://www.slickcharts.com/symbol/CTXS" xr:uid="{E9155EAB-68F3-41D6-9501-724EE85943AD}"/>
    <hyperlink ref="B365" r:id="rId723" display="https://www.slickcharts.com/symbol/DRI" xr:uid="{2F7EBECF-00A0-4698-80DF-F8582D58E700}"/>
    <hyperlink ref="C365" r:id="rId724" display="https://www.slickcharts.com/symbol/DRI" xr:uid="{7A9973F6-D0D0-4755-8C26-AF0D8037A9CF}"/>
    <hyperlink ref="B366" r:id="rId725" display="https://www.slickcharts.com/symbol/TTWO" xr:uid="{D59AF4E7-2614-48E8-A516-FE062A3030B4}"/>
    <hyperlink ref="C366" r:id="rId726" display="https://www.slickcharts.com/symbol/TTWO" xr:uid="{77C0A971-BC61-49FF-8B46-F59996361714}"/>
    <hyperlink ref="B367" r:id="rId727" display="https://www.slickcharts.com/symbol/QRVO" xr:uid="{5B00AE32-BE9A-4862-8E8A-5CF7723767EA}"/>
    <hyperlink ref="C367" r:id="rId728" display="https://www.slickcharts.com/symbol/QRVO" xr:uid="{2D96BD98-56A2-4312-90F3-77D8809624D3}"/>
    <hyperlink ref="B368" r:id="rId729" display="https://www.slickcharts.com/symbol/IFF" xr:uid="{F03B129F-B0EF-4161-9A0B-95F79F453860}"/>
    <hyperlink ref="C368" r:id="rId730" display="https://www.slickcharts.com/symbol/IFF" xr:uid="{1ABCF41B-4C84-4DD0-BFEC-9E8D00FF21F2}"/>
    <hyperlink ref="B369" r:id="rId731" display="https://www.slickcharts.com/symbol/UDR" xr:uid="{0D31E064-4CB5-425C-9F83-D751BD7CFDF2}"/>
    <hyperlink ref="C369" r:id="rId732" display="https://www.slickcharts.com/symbol/UDR" xr:uid="{9C7203E8-CEF7-404A-AFC4-4F4FB213CBC9}"/>
    <hyperlink ref="B370" r:id="rId733" display="https://www.slickcharts.com/symbol/CNP" xr:uid="{5C5C08A0-9D52-4942-B015-06BE8CFCB33A}"/>
    <hyperlink ref="C370" r:id="rId734" display="https://www.slickcharts.com/symbol/CNP" xr:uid="{37E31F82-3729-421A-8E0B-7C6936051515}"/>
    <hyperlink ref="B371" r:id="rId735" display="https://www.slickcharts.com/symbol/HAS" xr:uid="{2486DFDC-B831-426C-AF6B-AFACE585EA6B}"/>
    <hyperlink ref="C371" r:id="rId736" display="https://www.slickcharts.com/symbol/HAS" xr:uid="{22D4D3D0-3012-4A30-9304-54060504C4C7}"/>
    <hyperlink ref="B372" r:id="rId737" display="https://www.slickcharts.com/symbol/EXPD" xr:uid="{7BB863BE-A57B-4A9D-89E6-FDC77AB292EE}"/>
    <hyperlink ref="C372" r:id="rId738" display="https://www.slickcharts.com/symbol/EXPD" xr:uid="{86FAB6DB-88B2-43FE-8E7A-CDF386C41F1D}"/>
    <hyperlink ref="B373" r:id="rId739" display="https://www.slickcharts.com/symbol/LDOS" xr:uid="{D8BD6FDE-CD9E-4314-B6E3-371B3DE22D58}"/>
    <hyperlink ref="C373" r:id="rId740" display="https://www.slickcharts.com/symbol/LDOS" xr:uid="{CD70B4AF-B87E-4A28-B8CB-529CA5E9A8DA}"/>
    <hyperlink ref="B374" r:id="rId741" display="https://www.slickcharts.com/symbol/CBOE" xr:uid="{493CA980-1566-40D1-AE68-6F1DF8EE373F}"/>
    <hyperlink ref="C374" r:id="rId742" display="https://www.slickcharts.com/symbol/CBOE" xr:uid="{B0F399E0-FB53-43AC-8A2B-13F8BF2CFCED}"/>
    <hyperlink ref="B375" r:id="rId743" display="https://www.slickcharts.com/symbol/HST" xr:uid="{A066E8C1-EC58-44D2-91A9-9D4CF24BEB45}"/>
    <hyperlink ref="C375" r:id="rId744" display="https://www.slickcharts.com/symbol/HST" xr:uid="{7399A7F7-0BF9-4256-B263-23ED9300C7FC}"/>
    <hyperlink ref="B376" r:id="rId745" display="https://www.slickcharts.com/symbol/EXR" xr:uid="{3BD42AC0-B5EC-43CD-BFAD-10637E0355A6}"/>
    <hyperlink ref="C376" r:id="rId746" display="https://www.slickcharts.com/symbol/EXR" xr:uid="{C3A4D918-C28A-44AA-8A68-744DAA109B5D}"/>
    <hyperlink ref="B377" r:id="rId747" display="https://www.slickcharts.com/symbol/AES" xr:uid="{7A4ADECB-EC5C-45C1-804A-F85AD23D0936}"/>
    <hyperlink ref="C377" r:id="rId748" display="https://www.slickcharts.com/symbol/AES" xr:uid="{773C4F56-DB49-4074-B768-FEEE77FE707F}"/>
    <hyperlink ref="B378" r:id="rId749" display="https://www.slickcharts.com/symbol/ATO" xr:uid="{7E6D9192-C68A-4698-A2AB-1FB70A2E8B80}"/>
    <hyperlink ref="C378" r:id="rId750" display="https://www.slickcharts.com/symbol/ATO" xr:uid="{3113C843-3A69-4517-9C10-C3E077D25AFB}"/>
    <hyperlink ref="B379" r:id="rId751" display="https://www.slickcharts.com/symbol/VAR" xr:uid="{CCF9A320-F050-4983-B044-ECF5B53C8E5A}"/>
    <hyperlink ref="C379" r:id="rId752" display="https://www.slickcharts.com/symbol/VAR" xr:uid="{39FE996D-D34F-4E0A-922A-BF5871835007}"/>
    <hyperlink ref="B380" r:id="rId753" display="https://www.slickcharts.com/symbol/SIVB" xr:uid="{465D4C4A-7E8C-49FB-8A94-0F4EA1183096}"/>
    <hyperlink ref="C380" r:id="rId754" display="https://www.slickcharts.com/symbol/SIVB" xr:uid="{F356CAE0-4672-408F-98F4-A4A0052A512E}"/>
    <hyperlink ref="B381" r:id="rId755" display="https://www.slickcharts.com/symbol/FMC" xr:uid="{97494864-B0E0-4613-B183-9FDDC38B2FE6}"/>
    <hyperlink ref="C381" r:id="rId756" display="https://www.slickcharts.com/symbol/FMC" xr:uid="{99D153EF-7673-478A-8EAB-39AC86108A4D}"/>
    <hyperlink ref="B382" r:id="rId757" display="https://www.slickcharts.com/symbol/FOXA" xr:uid="{CC306F6C-60F7-4B01-B403-1C54626C3A80}"/>
    <hyperlink ref="C382" r:id="rId758" display="https://www.slickcharts.com/symbol/FOXA" xr:uid="{8C833B42-D6B6-4BF3-8AF1-0ADAC583F14F}"/>
    <hyperlink ref="B383" r:id="rId759" display="https://www.slickcharts.com/symbol/URI" xr:uid="{2B8CA732-0804-4E92-BD35-45A32462EBEE}"/>
    <hyperlink ref="C383" r:id="rId760" display="https://www.slickcharts.com/symbol/URI" xr:uid="{A0C3086D-F433-47E2-8A5C-EDFA940D8A2F}"/>
    <hyperlink ref="B384" r:id="rId761" display="https://www.slickcharts.com/symbol/NVR" xr:uid="{0AD29D11-3500-40C1-83C0-A6707A799944}"/>
    <hyperlink ref="C384" r:id="rId762" display="https://www.slickcharts.com/symbol/NVR" xr:uid="{248ACD0E-26BB-4E2B-90AA-BC87218B2318}"/>
    <hyperlink ref="B385" r:id="rId763" display="https://www.slickcharts.com/symbol/IEX" xr:uid="{625F1F28-F231-4740-B304-A4AAC40165AC}"/>
    <hyperlink ref="C385" r:id="rId764" display="https://www.slickcharts.com/symbol/IEX" xr:uid="{64C18F2F-5F53-4911-9252-CA389586B382}"/>
    <hyperlink ref="B386" r:id="rId765" display="https://www.slickcharts.com/symbol/ABC" xr:uid="{02D6F83C-D5AF-41F6-A9D2-CB168069FE54}"/>
    <hyperlink ref="C386" r:id="rId766" display="https://www.slickcharts.com/symbol/ABC" xr:uid="{3C7B8CF1-8EBB-4258-AB9B-F47FC1DE829F}"/>
    <hyperlink ref="B387" r:id="rId767" display="https://www.slickcharts.com/symbol/STE" xr:uid="{7391AC3B-B72E-48B1-A0CC-DDB42E0EC08F}"/>
    <hyperlink ref="C387" r:id="rId768" display="https://www.slickcharts.com/symbol/STE" xr:uid="{9207486F-4AA9-4BF6-96F5-94C0A5E400BB}"/>
    <hyperlink ref="B388" r:id="rId769" display="https://www.slickcharts.com/symbol/XRAY" xr:uid="{85EA57C7-D3C1-4DFB-8993-8B2179DCE5B1}"/>
    <hyperlink ref="C388" r:id="rId770" display="https://www.slickcharts.com/symbol/XRAY" xr:uid="{B097A1BA-7438-432A-9889-EFBA00E4A020}"/>
    <hyperlink ref="B389" r:id="rId771" display="https://www.slickcharts.com/symbol/NCLH" xr:uid="{266968C1-9125-40A6-B50B-B24794EF98F7}"/>
    <hyperlink ref="C389" r:id="rId772" display="https://www.slickcharts.com/symbol/NCLH" xr:uid="{49A1BDF0-EF69-41DF-B0E6-7DE10F2E9DC4}"/>
    <hyperlink ref="B390" r:id="rId773" display="https://www.slickcharts.com/symbol/DRE" xr:uid="{C390DF2C-51D5-40E4-93F2-0C5CD98C2168}"/>
    <hyperlink ref="C390" r:id="rId774" display="https://www.slickcharts.com/symbol/DRE" xr:uid="{345337F4-11FC-41D5-93AE-515F7DAD0545}"/>
    <hyperlink ref="B391" r:id="rId775" display="https://www.slickcharts.com/symbol/LNT" xr:uid="{A1390CD1-D9C5-482D-976B-5E42FE49A7F4}"/>
    <hyperlink ref="C391" r:id="rId776" display="https://www.slickcharts.com/symbol/LNT" xr:uid="{D396CC81-F49D-4ECE-9D44-93BCECA75CC3}"/>
    <hyperlink ref="B392" r:id="rId777" display="https://www.slickcharts.com/symbol/NDAQ" xr:uid="{7334DD8B-ADF2-4C39-8D97-499E3E5BF948}"/>
    <hyperlink ref="C392" r:id="rId778" display="https://www.slickcharts.com/symbol/NDAQ" xr:uid="{0391497A-4A2D-4615-A727-F8DCCA0F10C6}"/>
    <hyperlink ref="B393" r:id="rId779" display="https://www.slickcharts.com/symbol/CTL" xr:uid="{C8AC43CB-352A-45CC-B149-DBC086569115}"/>
    <hyperlink ref="C393" r:id="rId780" display="https://www.slickcharts.com/symbol/CTL" xr:uid="{0DE160B7-63FB-4537-8DED-542B85A9F4BF}"/>
    <hyperlink ref="B394" r:id="rId781" display="https://www.slickcharts.com/symbol/LW" xr:uid="{392E326C-87D4-4E09-BE61-404ADC1FE45F}"/>
    <hyperlink ref="C394" r:id="rId782" display="https://www.slickcharts.com/symbol/LW" xr:uid="{9350956B-D47A-4F1E-BCE4-21B7B95035D9}"/>
    <hyperlink ref="B395" r:id="rId783" display="https://www.slickcharts.com/symbol/J" xr:uid="{04E2D8A2-40F8-4226-A1AC-C51953F4FEEF}"/>
    <hyperlink ref="C395" r:id="rId784" display="https://www.slickcharts.com/symbol/J" xr:uid="{B0ED7AE9-7C9C-4557-9847-F7BDBB812633}"/>
    <hyperlink ref="B396" r:id="rId785" display="https://www.slickcharts.com/symbol/ARNC" xr:uid="{AE462883-7F8B-4092-9C4E-606DE9EF2DCA}"/>
    <hyperlink ref="C396" r:id="rId786" display="https://www.slickcharts.com/symbol/ARNC" xr:uid="{D74D6EAD-068D-47AE-AA34-9F4CB665A58C}"/>
    <hyperlink ref="B397" r:id="rId787" display="https://www.slickcharts.com/symbol/ODFL" xr:uid="{38C0E4FB-4DB1-466D-926F-399B9839B9AF}"/>
    <hyperlink ref="C397" r:id="rId788" display="https://www.slickcharts.com/symbol/ODFL" xr:uid="{95ECEB39-5575-4DBA-90BF-8A7EC5FC5E5F}"/>
    <hyperlink ref="B398" r:id="rId789" display="https://www.slickcharts.com/symbol/BF.B" xr:uid="{4E400291-3FDC-4159-9513-1621BEF126B9}"/>
    <hyperlink ref="C398" r:id="rId790" display="https://www.slickcharts.com/symbol/BF.B" xr:uid="{506B5F0F-58CE-4DEF-8AD4-6827C42052BA}"/>
    <hyperlink ref="B399" r:id="rId791" display="https://www.slickcharts.com/symbol/HRL" xr:uid="{4496BD4D-22C8-4336-A64D-8FB60361B2C6}"/>
    <hyperlink ref="C399" r:id="rId792" display="https://www.slickcharts.com/symbol/HRL" xr:uid="{26868BDB-A33A-4614-ABAF-53DA67D164CF}"/>
    <hyperlink ref="B400" r:id="rId793" display="https://www.slickcharts.com/symbol/LNC" xr:uid="{275382E4-6797-4AF2-B389-7B54B091E435}"/>
    <hyperlink ref="C400" r:id="rId794" display="https://www.slickcharts.com/symbol/LNC" xr:uid="{30B317C5-F01C-4EF7-9FEF-A784B1293AF3}"/>
    <hyperlink ref="B401" r:id="rId795" display="https://www.slickcharts.com/symbol/ALLE" xr:uid="{0B22AFB1-F876-422B-AF9F-360BB1D94F47}"/>
    <hyperlink ref="C401" r:id="rId796" display="https://www.slickcharts.com/symbol/ALLE" xr:uid="{E12DF717-3388-448C-99C9-2D757267C8C2}"/>
    <hyperlink ref="B402" r:id="rId797" display="https://www.slickcharts.com/symbol/NBL" xr:uid="{15DD69F4-0198-4B93-A812-6A185C035643}"/>
    <hyperlink ref="C402" r:id="rId798" display="https://www.slickcharts.com/symbol/NBL" xr:uid="{D479E2FB-C114-4E66-8928-7C802037EE44}"/>
    <hyperlink ref="B403" r:id="rId799" display="https://www.slickcharts.com/symbol/SJM" xr:uid="{4579F216-C878-42C9-BDD9-5038ED1CCF63}"/>
    <hyperlink ref="C403" r:id="rId800" display="https://www.slickcharts.com/symbol/SJM" xr:uid="{861B20C1-D844-4ED5-9A9E-0B9C57728A2F}"/>
    <hyperlink ref="B404" r:id="rId801" display="https://www.slickcharts.com/symbol/UHS" xr:uid="{9970C5C6-CD4D-499C-886B-12CBCD7742E9}"/>
    <hyperlink ref="C404" r:id="rId802" display="https://www.slickcharts.com/symbol/UHS" xr:uid="{4103F419-D06A-4235-8AD1-079A4726A6F0}"/>
    <hyperlink ref="B405" r:id="rId803" display="https://www.slickcharts.com/symbol/AAL" xr:uid="{48E45D75-099D-45FE-8E0C-9718B7A94AFB}"/>
    <hyperlink ref="C405" r:id="rId804" display="https://www.slickcharts.com/symbol/AAL" xr:uid="{9C08467D-93F2-4E3A-90D7-22B87ED58D34}"/>
    <hyperlink ref="B406" r:id="rId805" display="https://www.slickcharts.com/symbol/AAP" xr:uid="{BC3C9164-017C-4189-8A94-0B7FC844EF10}"/>
    <hyperlink ref="C406" r:id="rId806" display="https://www.slickcharts.com/symbol/AAP" xr:uid="{9D3AFE6B-8144-4BBE-B5A4-70D46AAA4EAC}"/>
    <hyperlink ref="B407" r:id="rId807" display="https://www.slickcharts.com/symbol/RJF" xr:uid="{9C6E004C-A94E-463D-A0B8-26F403FBE14F}"/>
    <hyperlink ref="C407" r:id="rId808" display="https://www.slickcharts.com/symbol/RJF" xr:uid="{EAD18899-CB5E-463C-814F-DBF2DF97C293}"/>
    <hyperlink ref="B408" r:id="rId809" display="https://www.slickcharts.com/symbol/RE" xr:uid="{5459D541-CBA5-46A3-A48B-EAEE0BD7C8EE}"/>
    <hyperlink ref="C408" r:id="rId810" display="https://www.slickcharts.com/symbol/RE" xr:uid="{DFC5833F-6021-4C18-8EEB-A93C57D5E38D}"/>
    <hyperlink ref="B409" r:id="rId811" display="https://www.slickcharts.com/symbol/ANET" xr:uid="{5A859A1F-F3D8-4820-BE93-E4D249C51196}"/>
    <hyperlink ref="C409" r:id="rId812" display="https://www.slickcharts.com/symbol/ANET" xr:uid="{FB6761DA-41FC-4659-9380-BA4464CCF553}"/>
    <hyperlink ref="B410" r:id="rId813" display="https://www.slickcharts.com/symbol/WRK" xr:uid="{055810D4-DE22-4FFD-9059-BE1CF8F90630}"/>
    <hyperlink ref="C410" r:id="rId814" display="https://www.slickcharts.com/symbol/WRK" xr:uid="{9A6F1D32-04AA-457E-87B4-6750F1AB259B}"/>
    <hyperlink ref="B411" r:id="rId815" display="https://www.slickcharts.com/symbol/JKHY" xr:uid="{C593B75B-53DD-40F8-A442-3A6CDD25C704}"/>
    <hyperlink ref="C411" r:id="rId816" display="https://www.slickcharts.com/symbol/JKHY" xr:uid="{75058CA9-90F4-4E0E-8028-C833EA006249}"/>
    <hyperlink ref="B412" r:id="rId817" display="https://www.slickcharts.com/symbol/TSCO" xr:uid="{5EBE7BA9-B39A-4CB8-80A3-E6D55F077B2D}"/>
    <hyperlink ref="C412" r:id="rId818" display="https://www.slickcharts.com/symbol/TSCO" xr:uid="{73ECE83F-5FB6-4546-8BD6-EA89AF21CB93}"/>
    <hyperlink ref="B413" r:id="rId819" display="https://www.slickcharts.com/symbol/WU" xr:uid="{93144E87-F121-49DF-A67F-81463564543D}"/>
    <hyperlink ref="C413" r:id="rId820" display="https://www.slickcharts.com/symbol/WU" xr:uid="{AAA87CA7-EC15-4283-AFF6-56D7F5B2F6EA}"/>
    <hyperlink ref="B414" r:id="rId821" display="https://www.slickcharts.com/symbol/LKQ" xr:uid="{D8A2F6B5-4898-4761-9063-13406E6160FD}"/>
    <hyperlink ref="C414" r:id="rId822" display="https://www.slickcharts.com/symbol/LKQ" xr:uid="{77679BC0-9ADB-4EC4-9B17-FD51FB24E7E3}"/>
    <hyperlink ref="B415" r:id="rId823" display="https://www.slickcharts.com/symbol/MRO" xr:uid="{A3AE00BF-52E8-4AA3-AFC1-5DE93B7B329B}"/>
    <hyperlink ref="C415" r:id="rId824" display="https://www.slickcharts.com/symbol/MRO" xr:uid="{DD14F936-BDF0-4075-B6B3-2303AC5FE82C}"/>
    <hyperlink ref="B416" r:id="rId825" display="https://www.slickcharts.com/symbol/PKI" xr:uid="{B12ADC74-560B-46E5-952A-2A061BEB2173}"/>
    <hyperlink ref="C416" r:id="rId826" display="https://www.slickcharts.com/symbol/PKI" xr:uid="{71D492AF-1018-462E-951D-352E5A6256B3}"/>
    <hyperlink ref="B417" r:id="rId827" display="https://www.slickcharts.com/symbol/AVY" xr:uid="{99A820EE-EE76-44C4-BE11-38C9C40F7BDD}"/>
    <hyperlink ref="C417" r:id="rId828" display="https://www.slickcharts.com/symbol/AVY" xr:uid="{CAB1DA1A-BEC5-4250-B178-1030286FE3EE}"/>
    <hyperlink ref="B418" r:id="rId829" display="https://www.slickcharts.com/symbol/EMN" xr:uid="{1D964B98-E35F-4F2E-A12E-D3445E5A1818}"/>
    <hyperlink ref="C418" r:id="rId830" display="https://www.slickcharts.com/symbol/EMN" xr:uid="{3B980AD1-7458-4CF9-A04C-07088586F884}"/>
    <hyperlink ref="B419" r:id="rId831" display="https://www.slickcharts.com/symbol/CMA" xr:uid="{77603352-4277-4A5D-AC1B-AD1C5D3A526A}"/>
    <hyperlink ref="C419" r:id="rId832" display="https://www.slickcharts.com/symbol/CMA" xr:uid="{8EDD51F1-E96A-4AF8-892B-E146D2A3217B}"/>
    <hyperlink ref="B420" r:id="rId833" display="https://www.slickcharts.com/symbol/CHRW" xr:uid="{BC0634A5-346D-4289-9F76-2539DBE50611}"/>
    <hyperlink ref="C420" r:id="rId834" display="https://www.slickcharts.com/symbol/CHRW" xr:uid="{695B0C6D-2337-490E-8B6A-92DCB22B645C}"/>
    <hyperlink ref="B421" r:id="rId835" display="https://www.slickcharts.com/symbol/MYL" xr:uid="{360C718A-12FC-4C40-AFD7-9C1646C1249C}"/>
    <hyperlink ref="C421" r:id="rId836" display="https://www.slickcharts.com/symbol/MYL" xr:uid="{ECDD9442-A2AD-4708-96BE-5C0386F68722}"/>
    <hyperlink ref="B422" r:id="rId837" display="https://www.slickcharts.com/symbol/HII" xr:uid="{EFE9259D-CEAB-4ED0-88FF-5330950770F9}"/>
    <hyperlink ref="C422" r:id="rId838" display="https://www.slickcharts.com/symbol/HII" xr:uid="{179691B3-EA01-4E4F-BACF-A3EDB0069481}"/>
    <hyperlink ref="B423" r:id="rId839" display="https://www.slickcharts.com/symbol/GL" xr:uid="{CFF462AB-8853-423E-A22D-959BEDCA1D3E}"/>
    <hyperlink ref="C423" r:id="rId840" display="https://www.slickcharts.com/symbol/GL" xr:uid="{01A6BA28-C8B5-460A-B918-AB96454F13BC}"/>
    <hyperlink ref="B424" r:id="rId841" display="https://www.slickcharts.com/symbol/TXT" xr:uid="{B5F9A544-82FF-40D7-94F7-7504CC8E1F0B}"/>
    <hyperlink ref="C424" r:id="rId842" display="https://www.slickcharts.com/symbol/TXT" xr:uid="{9F4ECC07-0C23-4310-ADD1-3A33AD0D5280}"/>
    <hyperlink ref="B425" r:id="rId843" display="https://www.slickcharts.com/symbol/DISCK" xr:uid="{8C53B04A-C99F-417D-A837-039B561BD11E}"/>
    <hyperlink ref="C425" r:id="rId844" display="https://www.slickcharts.com/symbol/DISCK" xr:uid="{3DA8AF79-40AF-4B03-98A2-EFFB81FF86AD}"/>
    <hyperlink ref="B426" r:id="rId845" display="https://www.slickcharts.com/symbol/ETFC" xr:uid="{6641105A-57EF-4AAF-8002-D344BBA47C31}"/>
    <hyperlink ref="C426" r:id="rId846" display="https://www.slickcharts.com/symbol/ETFC" xr:uid="{8B03E765-5E13-4C2F-8618-9187860FDF22}"/>
    <hyperlink ref="B427" r:id="rId847" display="https://www.slickcharts.com/symbol/PKG" xr:uid="{D0838E26-7F49-4A9B-9F42-50C1322EE442}"/>
    <hyperlink ref="C427" r:id="rId848" display="https://www.slickcharts.com/symbol/PKG" xr:uid="{3898D893-4AC0-491A-A4E5-C16EC8AB838D}"/>
    <hyperlink ref="B428" r:id="rId849" display="https://www.slickcharts.com/symbol/VNO" xr:uid="{7CF0497D-BACC-4FE0-A589-01799A220FDE}"/>
    <hyperlink ref="C428" r:id="rId850" display="https://www.slickcharts.com/symbol/VNO" xr:uid="{BA164075-9C26-44B9-A9AE-48F8EF308D50}"/>
    <hyperlink ref="B429" r:id="rId851" display="https://www.slickcharts.com/symbol/REG" xr:uid="{BB4F216A-57C7-4AEC-B1B1-0723EB567B09}"/>
    <hyperlink ref="C429" r:id="rId852" display="https://www.slickcharts.com/symbol/REG" xr:uid="{248F85D0-A869-48FB-8FB4-31EE95815083}"/>
    <hyperlink ref="B430" r:id="rId853" display="https://www.slickcharts.com/symbol/LYV" xr:uid="{EF611A21-CBBE-4E50-9797-44BDC6872DA8}"/>
    <hyperlink ref="C430" r:id="rId854" display="https://www.slickcharts.com/symbol/LYV" xr:uid="{9827864D-3A78-491D-852C-CAAF996A181B}"/>
    <hyperlink ref="B431" r:id="rId855" display="https://www.slickcharts.com/symbol/CF" xr:uid="{729DFF20-3160-46CC-8F62-3A9B0E00F46C}"/>
    <hyperlink ref="C431" r:id="rId856" display="https://www.slickcharts.com/symbol/CF" xr:uid="{6105F43E-67E6-4876-B865-36F6179D7977}"/>
    <hyperlink ref="B432" r:id="rId857" display="https://www.slickcharts.com/symbol/NI" xr:uid="{C828107F-5106-4A7F-ADC1-C50EF2E8F559}"/>
    <hyperlink ref="C432" r:id="rId858" display="https://www.slickcharts.com/symbol/NI" xr:uid="{69F3B16A-A700-4191-ACF5-685703C01955}"/>
    <hyperlink ref="B433" r:id="rId859" display="https://www.slickcharts.com/symbol/JBHT" xr:uid="{4885399F-FDEE-4283-8E3A-CFF8C3E90A70}"/>
    <hyperlink ref="C433" r:id="rId860" display="https://www.slickcharts.com/symbol/JBHT" xr:uid="{7A3D7E26-FC08-4616-A3C3-A4FEA89891F0}"/>
    <hyperlink ref="B434" r:id="rId861" display="https://www.slickcharts.com/symbol/TAP" xr:uid="{9EDA9557-2EC8-4DDF-90EA-2109BE1F81CE}"/>
    <hyperlink ref="C434" r:id="rId862" display="https://www.slickcharts.com/symbol/TAP" xr:uid="{C7E443C7-E78A-4694-AA89-0BBB2E60A8F0}"/>
    <hyperlink ref="B435" r:id="rId863" display="https://www.slickcharts.com/symbol/DVN" xr:uid="{3C11F2D5-2E36-4D44-88CF-543D2360633C}"/>
    <hyperlink ref="C435" r:id="rId864" display="https://www.slickcharts.com/symbol/DVN" xr:uid="{99122D25-9EAD-4F53-A819-806319D19170}"/>
    <hyperlink ref="B436" r:id="rId865" display="https://www.slickcharts.com/symbol/WRB" xr:uid="{4C9D3C1F-D3E1-4DAB-84C0-BC03F797BC43}"/>
    <hyperlink ref="C436" r:id="rId866" display="https://www.slickcharts.com/symbol/WRB" xr:uid="{06194AB3-2DD7-48B1-BEAF-1D78DFBE288B}"/>
    <hyperlink ref="B437" r:id="rId867" display="https://www.slickcharts.com/symbol/PNW" xr:uid="{63B207CD-986A-4127-AF5F-7A9A10AA8A43}"/>
    <hyperlink ref="C437" r:id="rId868" display="https://www.slickcharts.com/symbol/PNW" xr:uid="{C5382BB9-8097-4273-8349-BD6A56F6FFCB}"/>
    <hyperlink ref="B438" r:id="rId869" display="https://www.slickcharts.com/symbol/PHM" xr:uid="{A6B860F7-B9C6-4D18-9110-338ABFB8569B}"/>
    <hyperlink ref="C438" r:id="rId870" display="https://www.slickcharts.com/symbol/PHM" xr:uid="{146D7E56-549E-4711-8F37-8902A18E3FBF}"/>
    <hyperlink ref="B439" r:id="rId871" display="https://www.slickcharts.com/symbol/HSIC" xr:uid="{100FB084-5A9D-47EC-A6D4-5B50BAA53744}"/>
    <hyperlink ref="C439" r:id="rId872" display="https://www.slickcharts.com/symbol/HSIC" xr:uid="{0E8D0C4D-D4C0-4249-A5EB-24C8E3D00C72}"/>
    <hyperlink ref="B440" r:id="rId873" display="https://www.slickcharts.com/symbol/NRG" xr:uid="{4AA0AF3C-50E4-48D2-9040-39A8F4B0023D}"/>
    <hyperlink ref="C440" r:id="rId874" display="https://www.slickcharts.com/symbol/NRG" xr:uid="{C4045D3A-00B6-494B-AD31-AEB90E74962C}"/>
    <hyperlink ref="B441" r:id="rId875" display="https://www.slickcharts.com/symbol/NOV" xr:uid="{1E2B8FF0-317D-4418-95FB-00C4863627CE}"/>
    <hyperlink ref="C441" r:id="rId876" display="https://www.slickcharts.com/symbol/NOV" xr:uid="{DCF6548A-D2BE-480F-B9BD-8B6069DCB373}"/>
    <hyperlink ref="B442" r:id="rId877" display="https://www.slickcharts.com/symbol/DXC" xr:uid="{BC2E817A-2120-4BD4-9C0E-0352E81762AB}"/>
    <hyperlink ref="C442" r:id="rId878" display="https://www.slickcharts.com/symbol/DXC" xr:uid="{B5F34070-FC7D-4AAF-9918-D778BE1A88CA}"/>
    <hyperlink ref="B443" r:id="rId879" display="https://www.slickcharts.com/symbol/APA" xr:uid="{5BC686A0-84E9-45AB-80A5-739CCFA30C56}"/>
    <hyperlink ref="C443" r:id="rId880" display="https://www.slickcharts.com/symbol/APA" xr:uid="{C7E1EE2A-9EF4-4846-B512-DF166B50D1A5}"/>
    <hyperlink ref="B444" r:id="rId881" display="https://www.slickcharts.com/symbol/SNA" xr:uid="{CE285A74-6146-4BF8-9A6B-C74853DB19B9}"/>
    <hyperlink ref="C444" r:id="rId882" display="https://www.slickcharts.com/symbol/SNA" xr:uid="{1DD58095-FC19-43E0-92F1-A38617099678}"/>
    <hyperlink ref="B445" r:id="rId883" display="https://www.slickcharts.com/symbol/WHR" xr:uid="{56E46F0F-6ECC-4BEE-A644-D6E0C57BD421}"/>
    <hyperlink ref="C445" r:id="rId884" display="https://www.slickcharts.com/symbol/WHR" xr:uid="{33EEDC78-0BE5-4A03-9DDE-B88FA9751A1B}"/>
    <hyperlink ref="B446" r:id="rId885" display="https://www.slickcharts.com/symbol/ZION" xr:uid="{A74061B4-6C38-4C4E-BA17-3798F6A87BA5}"/>
    <hyperlink ref="C446" r:id="rId886" display="https://www.slickcharts.com/symbol/ZION" xr:uid="{5AD736C0-5B31-4855-850C-F2B080655B40}"/>
    <hyperlink ref="B447" r:id="rId887" display="https://www.slickcharts.com/symbol/FBHS" xr:uid="{4540A938-897D-45DC-9710-7E2056F0E977}"/>
    <hyperlink ref="C447" r:id="rId888" display="https://www.slickcharts.com/symbol/FBHS" xr:uid="{2FCC4902-0B98-4E95-B191-1985ED461A84}"/>
    <hyperlink ref="B448" r:id="rId889" display="https://www.slickcharts.com/symbol/DISH" xr:uid="{02FCB8A3-A9DF-40DE-82FD-C2FF4FD4309C}"/>
    <hyperlink ref="C448" r:id="rId890" display="https://www.slickcharts.com/symbol/DISH" xr:uid="{734461A2-DA3F-4FA4-820C-D671F8D0622B}"/>
    <hyperlink ref="B449" r:id="rId891" display="https://www.slickcharts.com/symbol/BWA" xr:uid="{50FCB2EF-A824-49CD-B2E5-4FAAE93FE186}"/>
    <hyperlink ref="C449" r:id="rId892" display="https://www.slickcharts.com/symbol/BWA" xr:uid="{6B2BF055-B906-4D07-B9BD-E17A4564BBF4}"/>
    <hyperlink ref="B450" r:id="rId893" display="https://www.slickcharts.com/symbol/FTI" xr:uid="{DFC1814D-5352-4996-BA1F-F617E74BBCC9}"/>
    <hyperlink ref="C450" r:id="rId894" display="https://www.slickcharts.com/symbol/FTI" xr:uid="{74FD198D-771E-4FF7-9628-32A4FFAB4DF2}"/>
    <hyperlink ref="B451" r:id="rId895" display="https://www.slickcharts.com/symbol/IPG" xr:uid="{981F1EB9-62A0-4327-B358-6C87F3E14EC8}"/>
    <hyperlink ref="C451" r:id="rId896" display="https://www.slickcharts.com/symbol/IPG" xr:uid="{1BFE9A40-9704-45C5-A5EF-2CBF9EA667DC}"/>
    <hyperlink ref="B452" r:id="rId897" display="https://www.slickcharts.com/symbol/FRT" xr:uid="{07457BC1-C1DD-48A5-8153-C6A86FAB2F90}"/>
    <hyperlink ref="C452" r:id="rId898" display="https://www.slickcharts.com/symbol/FRT" xr:uid="{0CBB9348-39EE-416F-B08E-4C67EC82F619}"/>
    <hyperlink ref="B453" r:id="rId899" display="https://www.slickcharts.com/symbol/IRM" xr:uid="{8BE43CCB-4BBD-462D-9E40-6ACA3AFB6487}"/>
    <hyperlink ref="C453" r:id="rId900" display="https://www.slickcharts.com/symbol/IRM" xr:uid="{6090415F-C6BE-4B4B-9228-03250231F92F}"/>
    <hyperlink ref="B454" r:id="rId901" display="https://www.slickcharts.com/symbol/JNPR" xr:uid="{BDF9B6BD-DD74-4A45-A942-CFDB580E89A5}"/>
    <hyperlink ref="C454" r:id="rId902" display="https://www.slickcharts.com/symbol/JNPR" xr:uid="{DCFAA91F-93B4-4900-B7EF-C725EF8B2611}"/>
    <hyperlink ref="B455" r:id="rId903" display="https://www.slickcharts.com/symbol/FFIV" xr:uid="{F6F96F93-C90F-4774-8E0F-E51AEB4CE2FA}"/>
    <hyperlink ref="C455" r:id="rId904" display="https://www.slickcharts.com/symbol/FFIV" xr:uid="{3123AD92-DCFF-4E4B-8750-566E9FC44512}"/>
    <hyperlink ref="B456" r:id="rId905" display="https://www.slickcharts.com/symbol/ALK" xr:uid="{D568979D-F35F-4FBB-9736-1E681FE3C859}"/>
    <hyperlink ref="C456" r:id="rId906" display="https://www.slickcharts.com/symbol/ALK" xr:uid="{05FE817C-7D95-49CD-AE97-1B2B218C5C30}"/>
    <hyperlink ref="B457" r:id="rId907" display="https://www.slickcharts.com/symbol/CPB" xr:uid="{5D7C4242-2D03-46A0-A3E6-7BD8FD5E0245}"/>
    <hyperlink ref="C457" r:id="rId908" display="https://www.slickcharts.com/symbol/CPB" xr:uid="{88416254-42D9-4C6B-8DB4-4483646474F3}"/>
    <hyperlink ref="B458" r:id="rId909" display="https://www.slickcharts.com/symbol/KIM" xr:uid="{42CCC99E-F577-4E12-B404-EF55B34D2B30}"/>
    <hyperlink ref="C458" r:id="rId910" display="https://www.slickcharts.com/symbol/KIM" xr:uid="{9252060E-F415-4223-91B6-29D1B98B921E}"/>
    <hyperlink ref="B459" r:id="rId911" display="https://www.slickcharts.com/symbol/AIZ" xr:uid="{46461E0A-321D-4C1C-8E92-DAD75992ED32}"/>
    <hyperlink ref="C459" r:id="rId912" display="https://www.slickcharts.com/symbol/AIZ" xr:uid="{E7C0FEA8-9642-464D-B9E7-45E403B92993}"/>
    <hyperlink ref="B460" r:id="rId913" display="https://www.slickcharts.com/symbol/MHK" xr:uid="{E630D822-42E0-42E0-ACA8-15B66B8E8FF4}"/>
    <hyperlink ref="C460" r:id="rId914" display="https://www.slickcharts.com/symbol/MHK" xr:uid="{DDDF8263-BA12-492F-A3D4-60735E412DB9}"/>
    <hyperlink ref="B461" r:id="rId915" display="https://www.slickcharts.com/symbol/KSS" xr:uid="{4092CDB2-875F-457E-9589-EA0A19C586FB}"/>
    <hyperlink ref="C461" r:id="rId916" display="https://www.slickcharts.com/symbol/KSS" xr:uid="{6B56F782-AA04-486A-8A97-228E872C5949}"/>
    <hyperlink ref="B462" r:id="rId917" display="https://www.slickcharts.com/symbol/PVH" xr:uid="{695101E8-CE4F-470F-9913-AE12EC099465}"/>
    <hyperlink ref="C462" r:id="rId918" display="https://www.slickcharts.com/symbol/PVH" xr:uid="{56A2A3CB-D3EA-4DF2-A976-EE665C45A2EF}"/>
    <hyperlink ref="B463" r:id="rId919" display="https://www.slickcharts.com/symbol/PNR" xr:uid="{3471D2DF-69E5-471D-9035-05010582AB15}"/>
    <hyperlink ref="C463" r:id="rId920" display="https://www.slickcharts.com/symbol/PNR" xr:uid="{8ADD6FFB-CA73-428B-8D08-8628FEAF6D8D}"/>
    <hyperlink ref="B464" r:id="rId921" display="https://www.slickcharts.com/symbol/HFC" xr:uid="{5BBBEC01-B5D3-449B-96DF-FE77675C9D6B}"/>
    <hyperlink ref="C464" r:id="rId922" display="https://www.slickcharts.com/symbol/HFC" xr:uid="{D6DEF227-FBC5-4935-B793-278FB82489A7}"/>
    <hyperlink ref="B465" r:id="rId923" display="https://www.slickcharts.com/symbol/TPR" xr:uid="{DB068695-BB3A-426D-87AD-CE8DED050E8C}"/>
    <hyperlink ref="C465" r:id="rId924" display="https://www.slickcharts.com/symbol/TPR" xr:uid="{33880A72-B4E2-4957-8F6D-B129BE4A05FF}"/>
    <hyperlink ref="B466" r:id="rId925" display="https://www.slickcharts.com/symbol/ALB" xr:uid="{4A150DB0-6830-4AF9-95B0-E09D1F7CF474}"/>
    <hyperlink ref="C466" r:id="rId926" display="https://www.slickcharts.com/symbol/ALB" xr:uid="{44506D0E-BE29-44B1-9C79-A96BE7B85055}"/>
    <hyperlink ref="B467" r:id="rId927" display="https://www.slickcharts.com/symbol/ABMD" xr:uid="{0385D134-7223-4A25-B92B-12B8512954A4}"/>
    <hyperlink ref="C467" r:id="rId928" display="https://www.slickcharts.com/symbol/ABMD" xr:uid="{AEF1690F-AB59-454E-B1FA-4CD969C3A323}"/>
    <hyperlink ref="B468" r:id="rId929" display="https://www.slickcharts.com/symbol/AIV" xr:uid="{D5802C21-421D-4512-B43A-3DA6EBD2C49B}"/>
    <hyperlink ref="C468" r:id="rId930" display="https://www.slickcharts.com/symbol/AIV" xr:uid="{12E0CA52-F00B-4003-80C5-AF806AD1A627}"/>
    <hyperlink ref="B469" r:id="rId931" display="https://www.slickcharts.com/symbol/RHI" xr:uid="{1EFEB8FD-ED14-47F2-A05D-44A4102CD4C6}"/>
    <hyperlink ref="C469" r:id="rId932" display="https://www.slickcharts.com/symbol/RHI" xr:uid="{DECE6637-3F87-4DB8-850F-5ED1F100395C}"/>
    <hyperlink ref="B470" r:id="rId933" display="https://www.slickcharts.com/symbol/MOS" xr:uid="{10FA8258-5E07-43C9-B5C5-F6EE156F6C62}"/>
    <hyperlink ref="C470" r:id="rId934" display="https://www.slickcharts.com/symbol/MOS" xr:uid="{19A2A5CA-4DAE-4573-8818-B6F0366F1744}"/>
    <hyperlink ref="B471" r:id="rId935" display="https://www.slickcharts.com/symbol/PBCT" xr:uid="{8555A4EB-187D-4F70-800C-9370603B291E}"/>
    <hyperlink ref="C471" r:id="rId936" display="https://www.slickcharts.com/symbol/PBCT" xr:uid="{32C940CF-E6CC-4313-9932-C8CB06755DE5}"/>
    <hyperlink ref="B472" r:id="rId937" display="https://www.slickcharts.com/symbol/NWL" xr:uid="{DDDBC4EC-12AB-44E7-A102-FDA90294AF15}"/>
    <hyperlink ref="C472" r:id="rId938" display="https://www.slickcharts.com/symbol/NWL" xr:uid="{D534CFE0-687B-4699-A83E-E2040E1E8CC2}"/>
    <hyperlink ref="B473" r:id="rId939" display="https://www.slickcharts.com/symbol/SLG" xr:uid="{9A81B8BE-ACD5-4FB7-AF28-1EDC311C22D3}"/>
    <hyperlink ref="C473" r:id="rId940" display="https://www.slickcharts.com/symbol/SLG" xr:uid="{4CE17373-28F7-44E5-B0D6-6B20A5CFFDE4}"/>
    <hyperlink ref="B474" r:id="rId941" display="https://www.slickcharts.com/symbol/COG" xr:uid="{DCD49FD3-7A3E-4DD7-BD41-976D314787D1}"/>
    <hyperlink ref="C474" r:id="rId942" display="https://www.slickcharts.com/symbol/COG" xr:uid="{F7181C15-5E81-4FE4-8F95-9FA5D4871BBA}"/>
    <hyperlink ref="B475" r:id="rId943" display="https://www.slickcharts.com/symbol/BEN" xr:uid="{0D8C5197-A84F-4D80-9B94-1A1B4740A470}"/>
    <hyperlink ref="C475" r:id="rId944" display="https://www.slickcharts.com/symbol/BEN" xr:uid="{5FFD7A16-AF4A-4778-8A4C-4D116C55E9ED}"/>
    <hyperlink ref="B476" r:id="rId945" display="https://www.slickcharts.com/symbol/FLIR" xr:uid="{1DC0F0F7-F3CC-4F8C-AA1D-BEF8AA3DA5DB}"/>
    <hyperlink ref="C476" r:id="rId946" display="https://www.slickcharts.com/symbol/FLIR" xr:uid="{A50BA69C-512C-4F70-A85B-A8BF4708CE58}"/>
    <hyperlink ref="B477" r:id="rId947" display="https://www.slickcharts.com/symbol/NLSN" xr:uid="{151A0E91-F8F7-434E-A383-71F068779ECC}"/>
    <hyperlink ref="C477" r:id="rId948" display="https://www.slickcharts.com/symbol/NLSN" xr:uid="{FD6A7747-3AA7-4F0E-A350-8EF3A7D5570D}"/>
    <hyperlink ref="B478" r:id="rId949" display="https://www.slickcharts.com/symbol/XRX" xr:uid="{18A90264-9CF1-4B3E-A831-9979A1976C19}"/>
    <hyperlink ref="C478" r:id="rId950" display="https://www.slickcharts.com/symbol/XRX" xr:uid="{271EC2CA-449E-4744-977C-214E16247581}"/>
    <hyperlink ref="B479" r:id="rId951" display="https://www.slickcharts.com/symbol/PRGO" xr:uid="{43B596AE-15C9-4323-8BF4-A445711BBBB9}"/>
    <hyperlink ref="C479" r:id="rId952" display="https://www.slickcharts.com/symbol/PRGO" xr:uid="{BE25A7F3-7ECB-4904-AC31-4E3DEF02EAD5}"/>
    <hyperlink ref="B480" r:id="rId953" display="https://www.slickcharts.com/symbol/IVZ" xr:uid="{B6FA8BC9-6530-48A3-97D2-8A8FF3A9A642}"/>
    <hyperlink ref="C480" r:id="rId954" display="https://www.slickcharts.com/symbol/IVZ" xr:uid="{EB4C3583-EDD7-4FA4-B688-48D4A13C9777}"/>
    <hyperlink ref="B481" r:id="rId955" display="https://www.slickcharts.com/symbol/DVA" xr:uid="{31DFC161-8FBC-4B11-B452-0F4E89D3DFA0}"/>
    <hyperlink ref="C481" r:id="rId956" display="https://www.slickcharts.com/symbol/DVA" xr:uid="{43006DC0-F49F-4890-B192-286AF2BE6B07}"/>
    <hyperlink ref="B482" r:id="rId957" display="https://www.slickcharts.com/symbol/AOS" xr:uid="{AB113854-93CD-45FC-ADEE-8CC0380563F5}"/>
    <hyperlink ref="C482" r:id="rId958" display="https://www.slickcharts.com/symbol/AOS" xr:uid="{E3133603-040E-451C-9C91-2825E1395D14}"/>
    <hyperlink ref="B483" r:id="rId959" display="https://www.slickcharts.com/symbol/LEG" xr:uid="{8BA0A371-F81B-4C68-AB9D-6EE274C239CC}"/>
    <hyperlink ref="C483" r:id="rId960" display="https://www.slickcharts.com/symbol/LEG" xr:uid="{932B1DC7-CF5E-4F13-A4D0-A6C40F61603E}"/>
    <hyperlink ref="B484" r:id="rId961" display="https://www.slickcharts.com/symbol/FLS" xr:uid="{686403A2-0D9A-4FC8-BD27-376DCCD29C29}"/>
    <hyperlink ref="C484" r:id="rId962" display="https://www.slickcharts.com/symbol/FLS" xr:uid="{220FFC1D-3597-400D-816D-E34A279F1F8B}"/>
    <hyperlink ref="B485" r:id="rId963" display="https://www.slickcharts.com/symbol/RL" xr:uid="{C2AEC169-5918-4712-966C-0AAEF1366E42}"/>
    <hyperlink ref="C485" r:id="rId964" display="https://www.slickcharts.com/symbol/RL" xr:uid="{2D915B3A-CA1B-497D-8EEF-D807FE7DA538}"/>
    <hyperlink ref="B486" r:id="rId965" display="https://www.slickcharts.com/symbol/UNM" xr:uid="{0F8CCD0E-3A15-4325-B474-6E5558B48850}"/>
    <hyperlink ref="C486" r:id="rId966" display="https://www.slickcharts.com/symbol/UNM" xr:uid="{D1154D21-D155-4E54-BBC7-1C49F39AC9E8}"/>
    <hyperlink ref="B487" r:id="rId967" display="https://www.slickcharts.com/symbol/SEE" xr:uid="{57788015-A9E1-4CEA-A788-8BB7D2226770}"/>
    <hyperlink ref="C487" r:id="rId968" display="https://www.slickcharts.com/symbol/SEE" xr:uid="{7E61D484-F981-44D3-89E6-C387248A214C}"/>
    <hyperlink ref="B488" r:id="rId969" display="https://www.slickcharts.com/symbol/PWR" xr:uid="{288DBE22-CD43-4696-8A5F-35EC06A15687}"/>
    <hyperlink ref="C488" r:id="rId970" display="https://www.slickcharts.com/symbol/PWR" xr:uid="{F1160F31-1304-4DC1-8052-A64E9E5040CE}"/>
    <hyperlink ref="B489" r:id="rId971" display="https://www.slickcharts.com/symbol/HOG" xr:uid="{B79F9DE4-A588-4BF6-B0AA-7BC15DBDDA04}"/>
    <hyperlink ref="C489" r:id="rId972" display="https://www.slickcharts.com/symbol/HOG" xr:uid="{E4CFD1A6-F938-41EF-897D-08B43CF00A30}"/>
    <hyperlink ref="B490" r:id="rId973" display="https://www.slickcharts.com/symbol/FOX" xr:uid="{FD3F39D2-BFD5-4247-8E19-20315FA9FD9B}"/>
    <hyperlink ref="C490" r:id="rId974" display="https://www.slickcharts.com/symbol/FOX" xr:uid="{A91393DE-51C4-4BC1-971C-BAE92EC750A7}"/>
    <hyperlink ref="B491" r:id="rId975" display="https://www.slickcharts.com/symbol/CPRI" xr:uid="{5B15BD48-A3F3-4C72-8C93-FCAC8EBAF01E}"/>
    <hyperlink ref="C491" r:id="rId976" display="https://www.slickcharts.com/symbol/CPRI" xr:uid="{6C621D11-7CB0-467A-997D-C173EAC0EEEE}"/>
    <hyperlink ref="B492" r:id="rId977" display="https://www.slickcharts.com/symbol/NWSA" xr:uid="{21AD8445-82ED-4A75-B73E-8F435E4C4E24}"/>
    <hyperlink ref="C492" r:id="rId978" display="https://www.slickcharts.com/symbol/NWSA" xr:uid="{81309D2B-805D-4E6F-88FC-230554EA536F}"/>
    <hyperlink ref="B493" r:id="rId979" display="https://www.slickcharts.com/symbol/HBI" xr:uid="{0DE6E0F9-E168-4C25-B481-E2C863481A88}"/>
    <hyperlink ref="C493" r:id="rId980" display="https://www.slickcharts.com/symbol/HBI" xr:uid="{EF7279D9-96CD-4782-9039-91FC88D5C00B}"/>
    <hyperlink ref="B494" r:id="rId981" display="https://www.slickcharts.com/symbol/XEC" xr:uid="{02C2031B-CC71-4EA2-949C-96406980A04B}"/>
    <hyperlink ref="C494" r:id="rId982" display="https://www.slickcharts.com/symbol/XEC" xr:uid="{226516D4-9032-4BFF-A000-534268D17523}"/>
    <hyperlink ref="B495" r:id="rId983" display="https://www.slickcharts.com/symbol/IPGP" xr:uid="{DCC8CE24-589B-4E69-B61B-05BD35B12D78}"/>
    <hyperlink ref="C495" r:id="rId984" display="https://www.slickcharts.com/symbol/IPGP" xr:uid="{A9A51600-50DD-4F5B-B640-AB8EBF6EB109}"/>
    <hyperlink ref="B496" r:id="rId985" display="https://www.slickcharts.com/symbol/M" xr:uid="{0FEA3BA2-DFD3-4B06-9755-40C83FDE6686}"/>
    <hyperlink ref="C496" r:id="rId986" display="https://www.slickcharts.com/symbol/M" xr:uid="{098327C1-554F-4C03-96DA-4FCE70B8E7CF}"/>
    <hyperlink ref="B497" r:id="rId987" display="https://www.slickcharts.com/symbol/DISCA" xr:uid="{1AE68322-D100-4F0A-B8CC-DB503E173DC3}"/>
    <hyperlink ref="C497" r:id="rId988" display="https://www.slickcharts.com/symbol/DISCA" xr:uid="{7A868478-5561-4044-964A-1D4CB94F97EB}"/>
    <hyperlink ref="B498" r:id="rId989" display="https://www.slickcharts.com/symbol/HP" xr:uid="{ED9BC83D-22D6-4C03-8257-B45A6130B813}"/>
    <hyperlink ref="C498" r:id="rId990" display="https://www.slickcharts.com/symbol/HP" xr:uid="{4C369173-8E00-4595-B199-D778FA024944}"/>
    <hyperlink ref="B499" r:id="rId991" display="https://www.slickcharts.com/symbol/ROL" xr:uid="{3532F48F-671A-4E85-9AD5-7EA83AB03DC9}"/>
    <hyperlink ref="C499" r:id="rId992" display="https://www.slickcharts.com/symbol/ROL" xr:uid="{ED81C5AB-4EB8-4FAC-9116-3885DF01CDE3}"/>
    <hyperlink ref="B500" r:id="rId993" display="https://www.slickcharts.com/symbol/HRB" xr:uid="{AED7A41F-7EC0-4521-9FF0-55F6FFBC49AD}"/>
    <hyperlink ref="C500" r:id="rId994" display="https://www.slickcharts.com/symbol/HRB" xr:uid="{6F2DF2AD-CBE0-46AB-BFA0-A38C143A7831}"/>
    <hyperlink ref="B501" r:id="rId995" display="https://www.slickcharts.com/symbol/ADS" xr:uid="{4AB6241C-E843-4244-9C6A-C7588433DCC6}"/>
    <hyperlink ref="C501" r:id="rId996" display="https://www.slickcharts.com/symbol/ADS" xr:uid="{86A8C076-7493-4C86-8E16-119092EC2CE8}"/>
    <hyperlink ref="B502" r:id="rId997" display="https://www.slickcharts.com/symbol/JWN" xr:uid="{A9250341-B4DA-4C43-9AE2-FAA5716BD34B}"/>
    <hyperlink ref="C502" r:id="rId998" display="https://www.slickcharts.com/symbol/JWN" xr:uid="{9452BD9C-5BB5-4A46-A8F2-E2496125E5DE}"/>
    <hyperlink ref="B503" r:id="rId999" display="https://www.slickcharts.com/symbol/UAA" xr:uid="{BA34B8BF-5081-4DD9-85A3-79A159A11C9D}"/>
    <hyperlink ref="C503" r:id="rId1000" display="https://www.slickcharts.com/symbol/UAA" xr:uid="{B663349C-38A3-4FAD-9358-DE4734E17D1C}"/>
    <hyperlink ref="B504" r:id="rId1001" display="https://www.slickcharts.com/symbol/LB" xr:uid="{71FE2E1A-0143-496D-8C1F-056E4E8F5444}"/>
    <hyperlink ref="C504" r:id="rId1002" display="https://www.slickcharts.com/symbol/LB" xr:uid="{124381F0-AA9D-455B-AA83-F07EDF01EFF2}"/>
    <hyperlink ref="B505" r:id="rId1003" display="https://www.slickcharts.com/symbol/UA" xr:uid="{CF005980-F36D-4CA4-BEB2-81586424431F}"/>
    <hyperlink ref="C505" r:id="rId1004" display="https://www.slickcharts.com/symbol/UA" xr:uid="{95D15CFD-74DF-4BF6-A34F-02F323B8AA7B}"/>
    <hyperlink ref="B506" r:id="rId1005" display="https://www.slickcharts.com/symbol/GPS" xr:uid="{F33B5C44-470E-425C-BFF9-7E87AFEC7FCD}"/>
    <hyperlink ref="C506" r:id="rId1006" display="https://www.slickcharts.com/symbol/GPS" xr:uid="{C93DB0E6-EB18-4BB8-B92F-0146305516DD}"/>
    <hyperlink ref="B507" r:id="rId1007" display="https://www.slickcharts.com/symbol/COTY" xr:uid="{21D31F4F-00A2-44AC-8855-D1B1D544B6AE}"/>
    <hyperlink ref="C507" r:id="rId1008" display="https://www.slickcharts.com/symbol/COTY" xr:uid="{8DED814B-1A15-415D-B6A4-6EC44469CC5C}"/>
    <hyperlink ref="B508" r:id="rId1009" display="https://www.slickcharts.com/symbol/NWS" xr:uid="{5211AD21-9C7A-487E-8B98-B37EC5D60162}"/>
    <hyperlink ref="C508" r:id="rId1010" display="https://www.slickcharts.com/symbol/NWS" xr:uid="{19F8BCEE-2D84-460C-9BB8-5D7738A587A0}"/>
  </hyperlinks>
  <pageMargins left="0.7" right="0.7" top="0.75" bottom="0.75" header="0.3" footer="0.3"/>
  <drawing r:id="rId10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A4D5-BD64-45A2-AC6B-AB84D6D873FF}">
  <sheetPr>
    <tabColor rgb="FFFFC000"/>
  </sheetPr>
  <dimension ref="C2:G49"/>
  <sheetViews>
    <sheetView topLeftCell="B12" zoomScale="90" zoomScaleNormal="90" workbookViewId="0">
      <selection activeCell="E25" sqref="E25"/>
    </sheetView>
  </sheetViews>
  <sheetFormatPr defaultRowHeight="14.25" x14ac:dyDescent="0.45"/>
  <cols>
    <col min="3" max="3" width="35" customWidth="1"/>
    <col min="4" max="5" width="21.265625" customWidth="1"/>
    <col min="6" max="6" width="24.86328125" customWidth="1"/>
    <col min="7" max="7" width="25.3984375" customWidth="1"/>
  </cols>
  <sheetData>
    <row r="2" spans="3:7" x14ac:dyDescent="0.45">
      <c r="D2" s="125" t="s">
        <v>230</v>
      </c>
      <c r="E2" s="125" t="s">
        <v>229</v>
      </c>
      <c r="F2" s="125" t="s">
        <v>234</v>
      </c>
      <c r="G2" s="125" t="s">
        <v>235</v>
      </c>
    </row>
    <row r="3" spans="3:7" x14ac:dyDescent="0.45">
      <c r="D3" s="7" t="s">
        <v>225</v>
      </c>
      <c r="E3" s="123">
        <f>'Apple Simulation'!D260</f>
        <v>0.55513834794645078</v>
      </c>
      <c r="F3" s="124">
        <f>'Apple Simulation'!D261</f>
        <v>0</v>
      </c>
      <c r="G3" s="7"/>
    </row>
    <row r="4" spans="3:7" x14ac:dyDescent="0.45">
      <c r="D4" s="7" t="s">
        <v>226</v>
      </c>
      <c r="E4" s="124">
        <f>'Apple Simulation'!L260</f>
        <v>0.72577471263518534</v>
      </c>
      <c r="F4" s="124">
        <f>'Apple Simulation'!L261</f>
        <v>0.31030434702930315</v>
      </c>
      <c r="G4" s="124">
        <f>E4-E3</f>
        <v>0.17063636468873455</v>
      </c>
    </row>
    <row r="5" spans="3:7" x14ac:dyDescent="0.45">
      <c r="D5" s="7" t="s">
        <v>227</v>
      </c>
      <c r="E5" s="124">
        <f>'Apple Simulation'!Q260</f>
        <v>0.8840388755881412</v>
      </c>
      <c r="F5" s="124">
        <f>'Apple Simulation'!Q261</f>
        <v>0.51141832077100768</v>
      </c>
      <c r="G5" s="124">
        <f>E5-E4</f>
        <v>0.15826416295295587</v>
      </c>
    </row>
    <row r="6" spans="3:7" x14ac:dyDescent="0.45">
      <c r="D6" s="7" t="s">
        <v>228</v>
      </c>
      <c r="E6" s="124">
        <f>'Apple Simulation'!V260</f>
        <v>1.0901372395821503</v>
      </c>
      <c r="F6" s="124">
        <f>'Apple Simulation'!V261</f>
        <v>0.64474527362191714</v>
      </c>
      <c r="G6" s="124">
        <f>E6-E5</f>
        <v>0.20609836399400905</v>
      </c>
    </row>
    <row r="7" spans="3:7" x14ac:dyDescent="0.45">
      <c r="D7" s="7" t="s">
        <v>199</v>
      </c>
      <c r="E7" s="124">
        <f>'Apple Simulation'!E260</f>
        <v>1.4900654684684653</v>
      </c>
      <c r="F7" s="7"/>
      <c r="G7" s="7"/>
    </row>
    <row r="12" spans="3:7" x14ac:dyDescent="0.45">
      <c r="C12" s="135" t="s">
        <v>125</v>
      </c>
      <c r="D12" s="135"/>
      <c r="E12" s="135"/>
      <c r="F12" s="135"/>
      <c r="G12" s="135"/>
    </row>
    <row r="14" spans="3:7" x14ac:dyDescent="0.45">
      <c r="C14" t="s">
        <v>187</v>
      </c>
      <c r="D14" t="s">
        <v>172</v>
      </c>
    </row>
    <row r="15" spans="3:7" x14ac:dyDescent="0.45">
      <c r="C15">
        <v>1</v>
      </c>
      <c r="D15" t="s">
        <v>201</v>
      </c>
    </row>
    <row r="16" spans="3:7" x14ac:dyDescent="0.45">
      <c r="C16">
        <v>2</v>
      </c>
      <c r="D16" t="s">
        <v>224</v>
      </c>
    </row>
    <row r="17" spans="3:7" x14ac:dyDescent="0.45">
      <c r="C17">
        <v>3</v>
      </c>
      <c r="D17" t="s">
        <v>188</v>
      </c>
    </row>
    <row r="20" spans="3:7" ht="14.45" customHeight="1" x14ac:dyDescent="0.45">
      <c r="F20" s="105">
        <v>0.6</v>
      </c>
      <c r="G20" s="95">
        <f>_xll.PTreeNodeProbability(treeCalc_1!$F$2,8)</f>
        <v>0.39</v>
      </c>
    </row>
    <row r="21" spans="3:7" ht="14.45" customHeight="1" x14ac:dyDescent="0.45">
      <c r="F21" s="96">
        <v>0</v>
      </c>
      <c r="G21" s="94">
        <f>_xll.PTreeNodeValue(treeCalc_1!$F$2,8)</f>
        <v>140</v>
      </c>
    </row>
    <row r="22" spans="3:7" ht="14.45" customHeight="1" x14ac:dyDescent="0.45">
      <c r="E22" s="106" t="b">
        <f>_xll.PTreeNodeDecision(treeCalc_1!$F$2,4)</f>
        <v>1</v>
      </c>
      <c r="F22" s="103" t="s">
        <v>189</v>
      </c>
    </row>
    <row r="23" spans="3:7" ht="14.25" customHeight="1" x14ac:dyDescent="0.45">
      <c r="E23" s="96">
        <v>80</v>
      </c>
      <c r="F23" s="104">
        <f>_xll.PTreeNodeValue(treeCalc_1!$F$2,4)</f>
        <v>140</v>
      </c>
    </row>
    <row r="24" spans="3:7" ht="14.45" customHeight="1" x14ac:dyDescent="0.45">
      <c r="F24" s="105">
        <v>0.4</v>
      </c>
      <c r="G24" s="95">
        <f>_xll.PTreeNodeProbability(treeCalc_1!$F$2,9)</f>
        <v>0.26</v>
      </c>
    </row>
    <row r="25" spans="3:7" ht="14.45" customHeight="1" x14ac:dyDescent="0.45">
      <c r="F25" s="96">
        <v>0</v>
      </c>
      <c r="G25" s="94">
        <f>_xll.PTreeNodeValue(treeCalc_1!$F$2,9)</f>
        <v>140</v>
      </c>
    </row>
    <row r="26" spans="3:7" ht="14.45" customHeight="1" x14ac:dyDescent="0.45">
      <c r="D26" s="105">
        <v>0.65</v>
      </c>
      <c r="E26" s="97" t="s">
        <v>178</v>
      </c>
    </row>
    <row r="27" spans="3:7" ht="14.45" customHeight="1" x14ac:dyDescent="0.45">
      <c r="D27" s="96">
        <v>60</v>
      </c>
      <c r="E27" s="98">
        <f>_xll.PTreeNodeValue(treeCalc_1!$F$2,2)</f>
        <v>140</v>
      </c>
    </row>
    <row r="28" spans="3:7" ht="14.45" customHeight="1" x14ac:dyDescent="0.45">
      <c r="C28" s="134" t="s">
        <v>205</v>
      </c>
      <c r="F28" s="105">
        <v>0.6</v>
      </c>
      <c r="G28" s="95">
        <f>_xll.PTreeNodeProbability(treeCalc_1!$F$2,10)</f>
        <v>0</v>
      </c>
    </row>
    <row r="29" spans="3:7" ht="14.45" customHeight="1" x14ac:dyDescent="0.45">
      <c r="C29" s="134"/>
      <c r="F29" s="96">
        <v>0</v>
      </c>
      <c r="G29" s="94">
        <f>_xll.PTreeNodeValue(treeCalc_1!$F$2,10)</f>
        <v>80</v>
      </c>
    </row>
    <row r="30" spans="3:7" ht="14.45" customHeight="1" x14ac:dyDescent="0.45">
      <c r="C30" s="134"/>
      <c r="E30" s="106" t="b">
        <f>_xll.PTreeNodeDecision(treeCalc_1!$F$2,5)</f>
        <v>0</v>
      </c>
      <c r="F30" s="107" t="s">
        <v>189</v>
      </c>
    </row>
    <row r="31" spans="3:7" ht="14.45" customHeight="1" x14ac:dyDescent="0.45">
      <c r="C31" s="134"/>
      <c r="E31" s="96">
        <v>20</v>
      </c>
      <c r="F31" s="104">
        <f>_xll.PTreeNodeValue(treeCalc_1!$F$2,5)</f>
        <v>80</v>
      </c>
    </row>
    <row r="32" spans="3:7" ht="14.45" customHeight="1" x14ac:dyDescent="0.45">
      <c r="C32" s="134"/>
      <c r="F32" s="105">
        <v>0.4</v>
      </c>
      <c r="G32" s="95">
        <f>_xll.PTreeNodeProbability(treeCalc_1!$F$2,11)</f>
        <v>0</v>
      </c>
    </row>
    <row r="33" spans="3:7" ht="14.45" customHeight="1" x14ac:dyDescent="0.45">
      <c r="F33" s="96">
        <v>0</v>
      </c>
      <c r="G33" s="94">
        <f>_xll.PTreeNodeValue(treeCalc_1!$F$2,11)</f>
        <v>80</v>
      </c>
    </row>
    <row r="34" spans="3:7" ht="14.45" customHeight="1" x14ac:dyDescent="0.45">
      <c r="C34" s="96"/>
      <c r="D34" s="103" t="s">
        <v>173</v>
      </c>
    </row>
    <row r="35" spans="3:7" ht="14.45" customHeight="1" x14ac:dyDescent="0.45">
      <c r="C35" s="96"/>
      <c r="D35" s="104">
        <f>_xll.PTreeNodeValue(treeCalc_1!$F$2,1)</f>
        <v>133</v>
      </c>
    </row>
    <row r="36" spans="3:7" ht="14.45" customHeight="1" x14ac:dyDescent="0.45">
      <c r="F36" s="105">
        <v>0.6</v>
      </c>
      <c r="G36" s="95">
        <f>_xll.PTreeNodeProbability(treeCalc_1!$F$2,7)</f>
        <v>0.21</v>
      </c>
    </row>
    <row r="37" spans="3:7" ht="14.45" customHeight="1" x14ac:dyDescent="0.45">
      <c r="F37" s="96">
        <v>0</v>
      </c>
      <c r="G37" s="94">
        <f>_xll.PTreeNodeValue(treeCalc_1!$F$2,7)</f>
        <v>120</v>
      </c>
    </row>
    <row r="38" spans="3:7" ht="14.45" customHeight="1" x14ac:dyDescent="0.45">
      <c r="E38" s="99" t="b">
        <f>_xll.PTreeNodeDecision(treeCalc_1!$F$2,6)</f>
        <v>1</v>
      </c>
      <c r="F38" s="107" t="s">
        <v>189</v>
      </c>
    </row>
    <row r="39" spans="3:7" ht="14.45" customHeight="1" x14ac:dyDescent="0.45">
      <c r="E39" s="96">
        <v>80</v>
      </c>
      <c r="F39" s="104">
        <f>_xll.PTreeNodeValue(treeCalc_1!$F$2,6)</f>
        <v>120</v>
      </c>
    </row>
    <row r="40" spans="3:7" ht="14.45" customHeight="1" x14ac:dyDescent="0.45">
      <c r="F40" s="105">
        <v>0.4</v>
      </c>
      <c r="G40" s="95">
        <f>_xll.PTreeNodeProbability(treeCalc_1!$F$2,12)</f>
        <v>0.13999999999999999</v>
      </c>
    </row>
    <row r="41" spans="3:7" ht="14.45" customHeight="1" x14ac:dyDescent="0.45">
      <c r="F41" s="96">
        <v>0</v>
      </c>
      <c r="G41" s="94">
        <f>_xll.PTreeNodeValue(treeCalc_1!$F$2,12)</f>
        <v>120</v>
      </c>
    </row>
    <row r="42" spans="3:7" ht="14.45" customHeight="1" x14ac:dyDescent="0.45">
      <c r="D42" s="105">
        <v>0.35</v>
      </c>
      <c r="E42" s="100" t="s">
        <v>178</v>
      </c>
    </row>
    <row r="43" spans="3:7" ht="14.45" customHeight="1" x14ac:dyDescent="0.45">
      <c r="D43" s="96">
        <v>40</v>
      </c>
      <c r="E43" s="98">
        <f>_xll.PTreeNodeValue(treeCalc_1!$F$2,3)</f>
        <v>120</v>
      </c>
    </row>
    <row r="44" spans="3:7" ht="14.45" customHeight="1" x14ac:dyDescent="0.45">
      <c r="F44" s="105">
        <v>0.6</v>
      </c>
      <c r="G44" s="95">
        <f>_xll.PTreeNodeProbability(treeCalc_1!$F$2,14)</f>
        <v>0</v>
      </c>
    </row>
    <row r="45" spans="3:7" ht="14.45" customHeight="1" x14ac:dyDescent="0.45">
      <c r="F45" s="96">
        <v>0</v>
      </c>
      <c r="G45" s="94">
        <f>_xll.PTreeNodeValue(treeCalc_1!$F$2,14)</f>
        <v>60</v>
      </c>
    </row>
    <row r="46" spans="3:7" ht="14.45" customHeight="1" x14ac:dyDescent="0.45">
      <c r="E46" s="99" t="b">
        <f>_xll.PTreeNodeDecision(treeCalc_1!$F$2,13)</f>
        <v>0</v>
      </c>
      <c r="F46" s="107" t="s">
        <v>189</v>
      </c>
    </row>
    <row r="47" spans="3:7" ht="14.45" customHeight="1" x14ac:dyDescent="0.45">
      <c r="E47" s="96">
        <v>20</v>
      </c>
      <c r="F47" s="104">
        <f>_xll.PTreeNodeValue(treeCalc_1!$F$2,13)</f>
        <v>60</v>
      </c>
    </row>
    <row r="48" spans="3:7" ht="14.45" customHeight="1" x14ac:dyDescent="0.45">
      <c r="F48" s="105">
        <v>0.4</v>
      </c>
      <c r="G48" s="95">
        <f>_xll.PTreeNodeProbability(treeCalc_1!$F$2,15)</f>
        <v>0</v>
      </c>
    </row>
    <row r="49" spans="6:7" ht="14.45" customHeight="1" x14ac:dyDescent="0.45">
      <c r="F49" s="96">
        <v>0</v>
      </c>
      <c r="G49" s="94">
        <f>_xll.PTreeNodeValue(treeCalc_1!$F$2,15)</f>
        <v>60</v>
      </c>
    </row>
  </sheetData>
  <mergeCells count="2">
    <mergeCell ref="C28:C32"/>
    <mergeCell ref="C12:G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5315B-118D-40EF-8F4F-23A82C7CBC4E}">
  <sheetPr>
    <tabColor rgb="FFFFC000"/>
  </sheetPr>
  <dimension ref="A1:X264"/>
  <sheetViews>
    <sheetView workbookViewId="0">
      <selection activeCell="H8" sqref="H8:H15"/>
    </sheetView>
  </sheetViews>
  <sheetFormatPr defaultRowHeight="14.25" x14ac:dyDescent="0.45"/>
  <cols>
    <col min="2" max="2" width="11.59765625" customWidth="1"/>
    <col min="3" max="3" width="14.86328125" customWidth="1"/>
    <col min="4" max="4" width="16.59765625" customWidth="1"/>
    <col min="5" max="5" width="20.86328125" customWidth="1"/>
    <col min="6" max="6" width="14.1328125" customWidth="1"/>
    <col min="7" max="7" width="18" customWidth="1"/>
    <col min="10" max="10" width="9.86328125" bestFit="1" customWidth="1"/>
    <col min="11" max="13" width="13.59765625" customWidth="1"/>
    <col min="14" max="14" width="13.73046875" bestFit="1" customWidth="1"/>
    <col min="15" max="19" width="17.265625" customWidth="1"/>
    <col min="20" max="20" width="17.59765625" customWidth="1"/>
    <col min="21" max="21" width="20.1328125" customWidth="1"/>
    <col min="22" max="22" width="17.3984375" customWidth="1"/>
    <col min="23" max="23" width="14" customWidth="1"/>
    <col min="24" max="24" width="18.265625" customWidth="1"/>
  </cols>
  <sheetData>
    <row r="1" spans="1:24" ht="78.75" x14ac:dyDescent="0.45">
      <c r="B1" s="46" t="s">
        <v>2</v>
      </c>
      <c r="C1" s="45" t="s">
        <v>44</v>
      </c>
      <c r="D1" s="84" t="s">
        <v>122</v>
      </c>
      <c r="E1" s="84" t="s">
        <v>184</v>
      </c>
      <c r="F1" s="84" t="s">
        <v>197</v>
      </c>
      <c r="G1" s="84" t="s">
        <v>198</v>
      </c>
      <c r="H1" s="88" t="s">
        <v>123</v>
      </c>
      <c r="I1" s="88" t="s">
        <v>124</v>
      </c>
      <c r="J1" s="114" t="s">
        <v>209</v>
      </c>
      <c r="K1" s="114" t="s">
        <v>210</v>
      </c>
      <c r="L1" s="114" t="s">
        <v>211</v>
      </c>
      <c r="M1" s="114" t="s">
        <v>212</v>
      </c>
      <c r="N1" s="114" t="s">
        <v>213</v>
      </c>
      <c r="O1" s="115" t="s">
        <v>214</v>
      </c>
      <c r="P1" s="115" t="s">
        <v>215</v>
      </c>
      <c r="Q1" s="115" t="s">
        <v>216</v>
      </c>
      <c r="R1" s="115" t="s">
        <v>217</v>
      </c>
      <c r="S1" s="115" t="s">
        <v>218</v>
      </c>
      <c r="T1" s="116" t="s">
        <v>219</v>
      </c>
      <c r="U1" s="116" t="s">
        <v>220</v>
      </c>
      <c r="V1" s="116" t="s">
        <v>221</v>
      </c>
      <c r="W1" s="116" t="s">
        <v>222</v>
      </c>
      <c r="X1" s="116" t="s">
        <v>223</v>
      </c>
    </row>
    <row r="2" spans="1:24" x14ac:dyDescent="0.45">
      <c r="A2">
        <v>1</v>
      </c>
      <c r="B2" s="47">
        <v>43438</v>
      </c>
      <c r="C2" s="102">
        <v>174.07453899999999</v>
      </c>
      <c r="E2" t="s">
        <v>185</v>
      </c>
      <c r="F2" s="108"/>
      <c r="G2" s="90">
        <f>E258</f>
        <v>1000000</v>
      </c>
      <c r="J2" s="111"/>
      <c r="K2" s="111">
        <f>N2</f>
        <v>1000000</v>
      </c>
      <c r="L2" s="111">
        <f>K2</f>
        <v>1000000</v>
      </c>
      <c r="M2" s="111"/>
      <c r="N2" s="112">
        <f>G2</f>
        <v>1000000</v>
      </c>
      <c r="O2" s="117"/>
      <c r="P2" s="117">
        <f>S2</f>
        <v>1000000</v>
      </c>
      <c r="Q2" s="117">
        <f>P2</f>
        <v>1000000</v>
      </c>
      <c r="R2" s="117"/>
      <c r="S2" s="118">
        <f>L2</f>
        <v>1000000</v>
      </c>
      <c r="T2" s="120"/>
      <c r="U2" s="120">
        <f>X2</f>
        <v>1000000</v>
      </c>
      <c r="V2" s="120">
        <f>U2</f>
        <v>1000000</v>
      </c>
      <c r="W2" s="120"/>
      <c r="X2" s="121">
        <f>Q2</f>
        <v>1000000</v>
      </c>
    </row>
    <row r="3" spans="1:24" x14ac:dyDescent="0.45">
      <c r="A3">
        <v>2</v>
      </c>
      <c r="B3" s="47">
        <v>43440</v>
      </c>
      <c r="C3" s="102">
        <v>172.13368199999999</v>
      </c>
      <c r="D3" s="87">
        <f>(C3-C2)/C2</f>
        <v>-1.1149574263700874E-2</v>
      </c>
      <c r="E3" s="87"/>
      <c r="F3" s="108"/>
      <c r="G3" s="90">
        <f>G2</f>
        <v>1000000</v>
      </c>
      <c r="J3" s="111"/>
      <c r="K3" s="111">
        <f t="shared" ref="K3:K7" si="0">N3</f>
        <v>1000000</v>
      </c>
      <c r="L3" s="111">
        <f t="shared" ref="L3:L7" si="1">K3</f>
        <v>1000000</v>
      </c>
      <c r="M3" s="111"/>
      <c r="N3" s="112">
        <f t="shared" ref="N3:N8" si="2">G3</f>
        <v>1000000</v>
      </c>
      <c r="O3" s="117"/>
      <c r="P3" s="117">
        <f t="shared" ref="P3:P7" si="3">S3</f>
        <v>1000000</v>
      </c>
      <c r="Q3" s="117">
        <f t="shared" ref="Q3:Q7" si="4">P3</f>
        <v>1000000</v>
      </c>
      <c r="R3" s="117"/>
      <c r="S3" s="118">
        <f t="shared" ref="S3:S6" si="5">L3</f>
        <v>1000000</v>
      </c>
      <c r="T3" s="120"/>
      <c r="U3" s="120">
        <f t="shared" ref="U3:U7" si="6">X3</f>
        <v>1000000</v>
      </c>
      <c r="V3" s="120">
        <f t="shared" ref="V3:V7" si="7">U3</f>
        <v>1000000</v>
      </c>
      <c r="W3" s="120"/>
      <c r="X3" s="121">
        <f t="shared" ref="X3:X6" si="8">Q3</f>
        <v>1000000</v>
      </c>
    </row>
    <row r="4" spans="1:24" x14ac:dyDescent="0.45">
      <c r="A4">
        <v>3</v>
      </c>
      <c r="B4" s="47">
        <v>43441</v>
      </c>
      <c r="C4" s="102">
        <v>165.995926</v>
      </c>
      <c r="D4" s="87">
        <f t="shared" ref="D3:D66" si="9">(C4-C3)/C3</f>
        <v>-3.5656914606636926E-2</v>
      </c>
      <c r="E4" s="87"/>
      <c r="F4" s="108"/>
      <c r="G4" s="90">
        <f t="shared" ref="G4:G20" si="10">G3</f>
        <v>1000000</v>
      </c>
      <c r="J4" s="111"/>
      <c r="K4" s="111">
        <f t="shared" si="0"/>
        <v>1000000</v>
      </c>
      <c r="L4" s="111">
        <f t="shared" si="1"/>
        <v>1000000</v>
      </c>
      <c r="M4" s="111"/>
      <c r="N4" s="112">
        <f t="shared" si="2"/>
        <v>1000000</v>
      </c>
      <c r="O4" s="117"/>
      <c r="P4" s="117">
        <f t="shared" si="3"/>
        <v>1000000</v>
      </c>
      <c r="Q4" s="117">
        <f t="shared" si="4"/>
        <v>1000000</v>
      </c>
      <c r="R4" s="117"/>
      <c r="S4" s="118">
        <f t="shared" si="5"/>
        <v>1000000</v>
      </c>
      <c r="T4" s="120"/>
      <c r="U4" s="120">
        <f t="shared" si="6"/>
        <v>1000000</v>
      </c>
      <c r="V4" s="120">
        <f t="shared" si="7"/>
        <v>1000000</v>
      </c>
      <c r="W4" s="120"/>
      <c r="X4" s="121">
        <f t="shared" si="8"/>
        <v>1000000</v>
      </c>
    </row>
    <row r="5" spans="1:24" x14ac:dyDescent="0.45">
      <c r="A5">
        <v>4</v>
      </c>
      <c r="B5" s="47">
        <v>43444</v>
      </c>
      <c r="C5" s="102">
        <v>167.08947800000001</v>
      </c>
      <c r="D5" s="87">
        <f t="shared" si="9"/>
        <v>6.587824330098419E-3</v>
      </c>
      <c r="E5" s="87"/>
      <c r="F5" s="108"/>
      <c r="G5" s="90">
        <f t="shared" si="10"/>
        <v>1000000</v>
      </c>
      <c r="J5" s="111"/>
      <c r="K5" s="111">
        <f t="shared" si="0"/>
        <v>1000000</v>
      </c>
      <c r="L5" s="111">
        <f t="shared" si="1"/>
        <v>1000000</v>
      </c>
      <c r="M5" s="111"/>
      <c r="N5" s="112">
        <f t="shared" si="2"/>
        <v>1000000</v>
      </c>
      <c r="O5" s="117"/>
      <c r="P5" s="117">
        <f t="shared" si="3"/>
        <v>1000000</v>
      </c>
      <c r="Q5" s="117">
        <f t="shared" si="4"/>
        <v>1000000</v>
      </c>
      <c r="R5" s="117"/>
      <c r="S5" s="118">
        <f t="shared" si="5"/>
        <v>1000000</v>
      </c>
      <c r="T5" s="120"/>
      <c r="U5" s="120">
        <f t="shared" si="6"/>
        <v>1000000</v>
      </c>
      <c r="V5" s="120">
        <f t="shared" si="7"/>
        <v>1000000</v>
      </c>
      <c r="W5" s="120"/>
      <c r="X5" s="121">
        <f t="shared" si="8"/>
        <v>1000000</v>
      </c>
    </row>
    <row r="6" spans="1:24" x14ac:dyDescent="0.45">
      <c r="A6">
        <v>5</v>
      </c>
      <c r="B6" s="47">
        <v>43445</v>
      </c>
      <c r="C6" s="102">
        <v>166.13385</v>
      </c>
      <c r="D6" s="87">
        <f t="shared" si="9"/>
        <v>-5.7192589948723074E-3</v>
      </c>
      <c r="E6" s="87"/>
      <c r="F6" s="108"/>
      <c r="G6" s="90">
        <f t="shared" si="10"/>
        <v>1000000</v>
      </c>
      <c r="J6" s="111"/>
      <c r="K6" s="111">
        <f t="shared" si="0"/>
        <v>1000000</v>
      </c>
      <c r="L6" s="111">
        <f t="shared" si="1"/>
        <v>1000000</v>
      </c>
      <c r="M6" s="111"/>
      <c r="N6" s="112">
        <f t="shared" si="2"/>
        <v>1000000</v>
      </c>
      <c r="O6" s="117"/>
      <c r="P6" s="117">
        <f t="shared" si="3"/>
        <v>1000000</v>
      </c>
      <c r="Q6" s="117">
        <f t="shared" si="4"/>
        <v>1000000</v>
      </c>
      <c r="R6" s="117"/>
      <c r="S6" s="118">
        <f t="shared" si="5"/>
        <v>1000000</v>
      </c>
      <c r="T6" s="120"/>
      <c r="U6" s="120">
        <f t="shared" si="6"/>
        <v>1000000</v>
      </c>
      <c r="V6" s="120">
        <f t="shared" si="7"/>
        <v>1000000</v>
      </c>
      <c r="W6" s="120"/>
      <c r="X6" s="121">
        <f t="shared" si="8"/>
        <v>1000000</v>
      </c>
    </row>
    <row r="7" spans="1:24" x14ac:dyDescent="0.45">
      <c r="A7">
        <v>6</v>
      </c>
      <c r="B7" s="47">
        <v>43446</v>
      </c>
      <c r="C7" s="102">
        <v>166.596878</v>
      </c>
      <c r="D7" s="87">
        <f t="shared" si="9"/>
        <v>2.7870780096892261E-3</v>
      </c>
      <c r="E7" s="87"/>
      <c r="F7" s="108"/>
      <c r="G7" s="90">
        <f t="shared" si="10"/>
        <v>1000000</v>
      </c>
      <c r="J7" s="111"/>
      <c r="K7" s="111">
        <f t="shared" si="0"/>
        <v>1000000</v>
      </c>
      <c r="L7" s="111">
        <f t="shared" si="1"/>
        <v>1000000</v>
      </c>
      <c r="M7" s="111"/>
      <c r="N7" s="112">
        <f t="shared" si="2"/>
        <v>1000000</v>
      </c>
      <c r="O7" s="117"/>
      <c r="P7" s="117">
        <f t="shared" si="3"/>
        <v>1000000</v>
      </c>
      <c r="Q7" s="117">
        <f t="shared" si="4"/>
        <v>1000000</v>
      </c>
      <c r="R7" s="117"/>
      <c r="S7" s="118">
        <f>L7</f>
        <v>1000000</v>
      </c>
      <c r="T7" s="120"/>
      <c r="U7" s="120">
        <f t="shared" si="6"/>
        <v>1000000</v>
      </c>
      <c r="V7" s="120">
        <f t="shared" si="7"/>
        <v>1000000</v>
      </c>
      <c r="W7" s="120"/>
      <c r="X7" s="121">
        <f>Q7</f>
        <v>1000000</v>
      </c>
    </row>
    <row r="8" spans="1:24" x14ac:dyDescent="0.45">
      <c r="A8">
        <v>7</v>
      </c>
      <c r="B8" s="47">
        <v>43447</v>
      </c>
      <c r="C8" s="102">
        <v>168.419479</v>
      </c>
      <c r="D8" s="87">
        <f t="shared" si="9"/>
        <v>1.0940187006385507E-2</v>
      </c>
      <c r="E8" s="87"/>
      <c r="F8" s="108"/>
      <c r="G8" s="90">
        <f t="shared" si="10"/>
        <v>1000000</v>
      </c>
      <c r="H8" s="5">
        <f>AVERAGE(C2:C8)</f>
        <v>168.63483314285713</v>
      </c>
      <c r="J8" s="111">
        <f>N8/C8</f>
        <v>5937.5554771785037</v>
      </c>
      <c r="K8" s="111">
        <v>0</v>
      </c>
      <c r="L8" s="111">
        <f>L7-C8*J8</f>
        <v>0</v>
      </c>
      <c r="M8" s="111"/>
      <c r="N8" s="113">
        <f t="shared" si="2"/>
        <v>1000000</v>
      </c>
      <c r="O8" s="117">
        <f>S8/C8</f>
        <v>5937.5554771785037</v>
      </c>
      <c r="P8" s="117">
        <v>0</v>
      </c>
      <c r="Q8" s="117">
        <f>Q7-C8*O8</f>
        <v>0</v>
      </c>
      <c r="R8" s="117"/>
      <c r="S8" s="118">
        <f>S7</f>
        <v>1000000</v>
      </c>
      <c r="T8" s="120">
        <f>X8/C8</f>
        <v>5937.5554771785037</v>
      </c>
      <c r="U8" s="120">
        <v>0</v>
      </c>
      <c r="V8" s="120">
        <f>V7-C8*T8</f>
        <v>0</v>
      </c>
      <c r="W8" s="120"/>
      <c r="X8" s="121">
        <f>X7</f>
        <v>1000000</v>
      </c>
    </row>
    <row r="9" spans="1:24" x14ac:dyDescent="0.45">
      <c r="A9">
        <v>8</v>
      </c>
      <c r="B9" s="47">
        <v>43448</v>
      </c>
      <c r="C9" s="102">
        <v>163.03045700000001</v>
      </c>
      <c r="D9" s="87">
        <f t="shared" si="9"/>
        <v>-3.1997617092735353E-2</v>
      </c>
      <c r="E9" s="87"/>
      <c r="F9" s="108"/>
      <c r="G9" s="90">
        <f t="shared" si="10"/>
        <v>1000000</v>
      </c>
      <c r="H9" s="5">
        <f t="shared" ref="H9:H72" si="11">AVERAGE(C3:C9)</f>
        <v>167.05710714285715</v>
      </c>
      <c r="I9" s="87">
        <f>(H9-H8)/H8</f>
        <v>-9.3558725121958113E-3</v>
      </c>
      <c r="J9" s="111">
        <f>(1+I9)*J8</f>
        <v>5882.0044650999316</v>
      </c>
      <c r="K9" s="111">
        <f>(J8-J9)*C9</f>
        <v>9056.506885982124</v>
      </c>
      <c r="L9" s="111">
        <f>L8+K9-6</f>
        <v>9050.506885982124</v>
      </c>
      <c r="M9" s="111"/>
      <c r="N9" s="113">
        <f>C9*J9+K9</f>
        <v>968002.38290726463</v>
      </c>
      <c r="O9" s="117">
        <f>(1+2*I9)*O8</f>
        <v>5826.4534530213596</v>
      </c>
      <c r="P9" s="117">
        <f>(O8-O9)*C9</f>
        <v>18113.013771964248</v>
      </c>
      <c r="Q9" s="117">
        <f>Q8+P9-6</f>
        <v>18107.013771964248</v>
      </c>
      <c r="R9" s="117"/>
      <c r="S9" s="119">
        <f>C9*O9+P9</f>
        <v>968002.38290726463</v>
      </c>
      <c r="T9" s="120">
        <f>(1+3*I9)*T8</f>
        <v>5770.9024409427875</v>
      </c>
      <c r="U9" s="120">
        <f>(T8-T9)*C9</f>
        <v>27169.52065794637</v>
      </c>
      <c r="V9" s="120">
        <f>V8+U9-6</f>
        <v>27163.52065794637</v>
      </c>
      <c r="W9" s="120"/>
      <c r="X9" s="122">
        <f>C9*T9+U9</f>
        <v>968002.38290726463</v>
      </c>
    </row>
    <row r="10" spans="1:24" x14ac:dyDescent="0.45">
      <c r="A10">
        <v>9</v>
      </c>
      <c r="B10" s="47">
        <v>43451</v>
      </c>
      <c r="C10" s="102">
        <v>161.51326</v>
      </c>
      <c r="D10" s="87">
        <f t="shared" si="9"/>
        <v>-9.3062181626590787E-3</v>
      </c>
      <c r="E10" s="87"/>
      <c r="F10" s="108"/>
      <c r="G10" s="90">
        <f t="shared" si="10"/>
        <v>1000000</v>
      </c>
      <c r="H10" s="5">
        <f t="shared" si="11"/>
        <v>165.53990400000001</v>
      </c>
      <c r="I10" s="87">
        <f t="shared" ref="I10:I73" si="12">(H10-H9)/H9</f>
        <v>-9.0819431079919334E-3</v>
      </c>
      <c r="J10" s="111">
        <f t="shared" ref="J10:J19" si="13">(1+I10)*J9</f>
        <v>5828.5844351869391</v>
      </c>
      <c r="K10" s="111">
        <f t="shared" ref="K10:K73" si="14">(J9-J10)*C10</f>
        <v>8628.0431805449352</v>
      </c>
      <c r="L10" s="111">
        <f>L9+K10-6</f>
        <v>17672.550066527059</v>
      </c>
      <c r="M10" s="111"/>
      <c r="N10" s="113">
        <f t="shared" ref="N10:N73" si="15">C10*J10+K10</f>
        <v>950021.71649284626</v>
      </c>
      <c r="O10" s="117">
        <f t="shared" ref="O10:O73" si="16">(1+2*I10)*O9</f>
        <v>5720.6224154579531</v>
      </c>
      <c r="P10" s="117">
        <f t="shared" ref="P10:P44" si="17">(O9-O10)*C10</f>
        <v>17093.115886048228</v>
      </c>
      <c r="Q10" s="117">
        <f t="shared" ref="Q10:Q44" si="18">Q9+P10-6</f>
        <v>35194.129658012476</v>
      </c>
      <c r="R10" s="117"/>
      <c r="S10" s="119">
        <f t="shared" ref="S10:S73" si="19">C10*O10+P10</f>
        <v>941049.49143573665</v>
      </c>
      <c r="T10" s="120">
        <f t="shared" ref="T10:T73" si="20">(1+3*I10)*T9</f>
        <v>5613.6694179915448</v>
      </c>
      <c r="U10" s="120">
        <f t="shared" ref="U10:U73" si="21">(T9-T10)*C10</f>
        <v>25395.218116510026</v>
      </c>
      <c r="V10" s="120">
        <f t="shared" ref="V10:V73" si="22">V9+U10-6</f>
        <v>52552.738774456397</v>
      </c>
      <c r="W10" s="120"/>
      <c r="X10" s="122">
        <f t="shared" ref="X10:X73" si="23">C10*T10+U10</f>
        <v>932077.26637862716</v>
      </c>
    </row>
    <row r="11" spans="1:24" x14ac:dyDescent="0.45">
      <c r="A11">
        <v>10</v>
      </c>
      <c r="B11" s="47">
        <v>43452</v>
      </c>
      <c r="C11" s="102">
        <v>163.61174</v>
      </c>
      <c r="D11" s="87">
        <f t="shared" si="9"/>
        <v>1.2992617448251587E-2</v>
      </c>
      <c r="E11" s="87"/>
      <c r="F11" s="108"/>
      <c r="G11" s="90">
        <f t="shared" si="10"/>
        <v>1000000</v>
      </c>
      <c r="H11" s="5">
        <f t="shared" si="11"/>
        <v>165.19930600000001</v>
      </c>
      <c r="I11" s="87">
        <f t="shared" si="12"/>
        <v>-2.0574978707248734E-3</v>
      </c>
      <c r="J11" s="111">
        <f t="shared" si="13"/>
        <v>5816.5921351222023</v>
      </c>
      <c r="K11" s="111">
        <f t="shared" si="14"/>
        <v>1962.0810801937021</v>
      </c>
      <c r="L11" s="111">
        <f t="shared" ref="L11:L74" si="24">L10+K11-6</f>
        <v>19628.63114672076</v>
      </c>
      <c r="M11" s="111"/>
      <c r="N11" s="113">
        <f t="shared" si="15"/>
        <v>953624.84117785236</v>
      </c>
      <c r="O11" s="117">
        <f t="shared" si="16"/>
        <v>5697.0820785799015</v>
      </c>
      <c r="P11" s="117">
        <f t="shared" si="17"/>
        <v>3851.4754768042026</v>
      </c>
      <c r="Q11" s="117">
        <f t="shared" si="18"/>
        <v>39039.60513481668</v>
      </c>
      <c r="R11" s="117"/>
      <c r="S11" s="119">
        <f t="shared" si="19"/>
        <v>935960.98727607855</v>
      </c>
      <c r="T11" s="120">
        <f t="shared" si="20"/>
        <v>5579.0190793681322</v>
      </c>
      <c r="U11" s="120">
        <f t="shared" si="21"/>
        <v>5669.2021937657419</v>
      </c>
      <c r="V11" s="120">
        <f t="shared" si="22"/>
        <v>58215.940968222138</v>
      </c>
      <c r="W11" s="120"/>
      <c r="X11" s="122">
        <f t="shared" si="23"/>
        <v>918462.22126238397</v>
      </c>
    </row>
    <row r="12" spans="1:24" x14ac:dyDescent="0.45">
      <c r="A12">
        <v>11</v>
      </c>
      <c r="B12" s="47">
        <v>43453</v>
      </c>
      <c r="C12" s="102">
        <v>158.508408</v>
      </c>
      <c r="D12" s="87">
        <f t="shared" si="9"/>
        <v>-3.1191722549983238E-2</v>
      </c>
      <c r="E12" s="87"/>
      <c r="F12" s="108"/>
      <c r="G12" s="90">
        <f t="shared" si="10"/>
        <v>1000000</v>
      </c>
      <c r="H12" s="5">
        <f t="shared" si="11"/>
        <v>163.97343885714284</v>
      </c>
      <c r="I12" s="87">
        <f t="shared" si="12"/>
        <v>-7.4205344594920316E-3</v>
      </c>
      <c r="J12" s="111">
        <f t="shared" si="13"/>
        <v>5773.4299127467184</v>
      </c>
      <c r="K12" s="111">
        <f t="shared" si="14"/>
        <v>6841.5751544799323</v>
      </c>
      <c r="L12" s="111">
        <f t="shared" si="24"/>
        <v>26464.206301200691</v>
      </c>
      <c r="M12" s="111"/>
      <c r="N12" s="113">
        <f t="shared" si="15"/>
        <v>921978.75932354119</v>
      </c>
      <c r="O12" s="117">
        <f t="shared" si="16"/>
        <v>5612.5312908145879</v>
      </c>
      <c r="P12" s="117">
        <f t="shared" si="17"/>
        <v>13402.010763825727</v>
      </c>
      <c r="Q12" s="117">
        <f t="shared" si="18"/>
        <v>52435.615898642405</v>
      </c>
      <c r="R12" s="117"/>
      <c r="S12" s="119">
        <f t="shared" si="19"/>
        <v>903035.41052103112</v>
      </c>
      <c r="T12" s="120">
        <f t="shared" si="20"/>
        <v>5454.8211693822886</v>
      </c>
      <c r="U12" s="120">
        <f t="shared" si="21"/>
        <v>19686.41298878337</v>
      </c>
      <c r="V12" s="120">
        <f t="shared" si="22"/>
        <v>77896.353957005515</v>
      </c>
      <c r="W12" s="120"/>
      <c r="X12" s="122">
        <f t="shared" si="23"/>
        <v>884321.43247226824</v>
      </c>
    </row>
    <row r="13" spans="1:24" x14ac:dyDescent="0.45">
      <c r="A13">
        <v>12</v>
      </c>
      <c r="B13" s="47">
        <v>43454</v>
      </c>
      <c r="C13" s="102">
        <v>154.508499</v>
      </c>
      <c r="D13" s="87">
        <f t="shared" si="9"/>
        <v>-2.5234680295319112E-2</v>
      </c>
      <c r="E13" s="87"/>
      <c r="F13" s="108"/>
      <c r="G13" s="90">
        <f t="shared" si="10"/>
        <v>1000000</v>
      </c>
      <c r="H13" s="5">
        <f t="shared" si="11"/>
        <v>162.31267442857143</v>
      </c>
      <c r="I13" s="87">
        <f t="shared" si="12"/>
        <v>-1.012825272279802E-2</v>
      </c>
      <c r="J13" s="111">
        <f t="shared" si="13"/>
        <v>5714.9551555130574</v>
      </c>
      <c r="K13" s="111">
        <f t="shared" si="14"/>
        <v>9034.846969562348</v>
      </c>
      <c r="L13" s="111">
        <f t="shared" si="24"/>
        <v>35493.053270763041</v>
      </c>
      <c r="M13" s="111"/>
      <c r="N13" s="113">
        <f t="shared" si="15"/>
        <v>892043.98990019644</v>
      </c>
      <c r="O13" s="117">
        <f t="shared" si="16"/>
        <v>5498.8410201586239</v>
      </c>
      <c r="P13" s="117">
        <f t="shared" si="17"/>
        <v>17566.113069956744</v>
      </c>
      <c r="Q13" s="117">
        <f t="shared" si="18"/>
        <v>69995.728968599142</v>
      </c>
      <c r="R13" s="117"/>
      <c r="S13" s="119">
        <f t="shared" si="19"/>
        <v>867183.78533429455</v>
      </c>
      <c r="T13" s="120">
        <f t="shared" si="20"/>
        <v>5289.0777472987711</v>
      </c>
      <c r="U13" s="120">
        <f t="shared" si="21"/>
        <v>25608.76736524775</v>
      </c>
      <c r="V13" s="120">
        <f t="shared" si="22"/>
        <v>103499.12132225327</v>
      </c>
      <c r="W13" s="120"/>
      <c r="X13" s="122">
        <f t="shared" si="23"/>
        <v>842816.23119468219</v>
      </c>
    </row>
    <row r="14" spans="1:24" x14ac:dyDescent="0.45">
      <c r="A14">
        <v>13</v>
      </c>
      <c r="B14" s="47">
        <v>43455</v>
      </c>
      <c r="C14" s="102">
        <v>148.498795</v>
      </c>
      <c r="D14" s="87">
        <f t="shared" si="9"/>
        <v>-3.8895620881023503E-2</v>
      </c>
      <c r="E14" s="87"/>
      <c r="F14" s="108"/>
      <c r="G14" s="90">
        <f t="shared" si="10"/>
        <v>1000000</v>
      </c>
      <c r="H14" s="5">
        <f t="shared" si="11"/>
        <v>159.72723400000001</v>
      </c>
      <c r="I14" s="87">
        <f t="shared" si="12"/>
        <v>-1.5928764883417566E-2</v>
      </c>
      <c r="J14" s="111">
        <f t="shared" si="13"/>
        <v>5623.9229785216148</v>
      </c>
      <c r="K14" s="111">
        <f t="shared" si="14"/>
        <v>13518.168589455952</v>
      </c>
      <c r="L14" s="111">
        <f t="shared" si="24"/>
        <v>49005.221860218997</v>
      </c>
      <c r="M14" s="111"/>
      <c r="N14" s="113">
        <f t="shared" si="15"/>
        <v>848663.95407272666</v>
      </c>
      <c r="O14" s="117">
        <f t="shared" si="16"/>
        <v>5323.661528675827</v>
      </c>
      <c r="P14" s="117">
        <f t="shared" si="17"/>
        <v>26013.94339390811</v>
      </c>
      <c r="Q14" s="117">
        <f t="shared" si="18"/>
        <v>96003.672362507248</v>
      </c>
      <c r="R14" s="117"/>
      <c r="S14" s="119">
        <f t="shared" si="19"/>
        <v>816571.26539012638</v>
      </c>
      <c r="T14" s="120">
        <f t="shared" si="20"/>
        <v>5036.3323196382571</v>
      </c>
      <c r="U14" s="120">
        <f t="shared" si="21"/>
        <v>37532.391449345996</v>
      </c>
      <c r="V14" s="120">
        <f t="shared" si="22"/>
        <v>141025.51277159926</v>
      </c>
      <c r="W14" s="120"/>
      <c r="X14" s="122">
        <f t="shared" si="23"/>
        <v>785421.67213518196</v>
      </c>
    </row>
    <row r="15" spans="1:24" x14ac:dyDescent="0.45">
      <c r="A15">
        <v>14</v>
      </c>
      <c r="B15" s="47">
        <v>43458</v>
      </c>
      <c r="C15" s="102">
        <v>144.65654000000001</v>
      </c>
      <c r="D15" s="87">
        <f t="shared" si="9"/>
        <v>-2.5873980997623544E-2</v>
      </c>
      <c r="E15" s="87"/>
      <c r="F15" s="108"/>
      <c r="G15" s="90">
        <f t="shared" si="10"/>
        <v>1000000</v>
      </c>
      <c r="H15" s="5">
        <f t="shared" si="11"/>
        <v>156.33252842857141</v>
      </c>
      <c r="I15" s="87">
        <f t="shared" si="12"/>
        <v>-2.1253141912096232E-2</v>
      </c>
      <c r="J15" s="111">
        <f t="shared" si="13"/>
        <v>5504.3969453563959</v>
      </c>
      <c r="K15" s="111">
        <f t="shared" si="14"/>
        <v>17290.222397605816</v>
      </c>
      <c r="L15" s="111">
        <f t="shared" si="24"/>
        <v>66289.444257824813</v>
      </c>
      <c r="M15" s="111"/>
      <c r="N15" s="113">
        <f t="shared" si="15"/>
        <v>813537.23929943109</v>
      </c>
      <c r="O15" s="117">
        <f t="shared" si="16"/>
        <v>5097.372460753998</v>
      </c>
      <c r="P15" s="117">
        <f t="shared" si="17"/>
        <v>32734.193605396773</v>
      </c>
      <c r="Q15" s="117">
        <f t="shared" si="18"/>
        <v>128731.86596790401</v>
      </c>
      <c r="R15" s="117"/>
      <c r="S15" s="119">
        <f t="shared" si="19"/>
        <v>770102.45686935598</v>
      </c>
      <c r="T15" s="120">
        <f t="shared" si="20"/>
        <v>4715.2186631210116</v>
      </c>
      <c r="U15" s="120">
        <f t="shared" si="21"/>
        <v>46451.190498533193</v>
      </c>
      <c r="V15" s="120">
        <f t="shared" si="22"/>
        <v>187470.70327013245</v>
      </c>
      <c r="W15" s="120"/>
      <c r="X15" s="122">
        <f t="shared" si="23"/>
        <v>728538.40764904441</v>
      </c>
    </row>
    <row r="16" spans="1:24" x14ac:dyDescent="0.45">
      <c r="A16">
        <v>15</v>
      </c>
      <c r="B16" s="47">
        <v>43460</v>
      </c>
      <c r="C16" s="102">
        <v>154.84347500000001</v>
      </c>
      <c r="D16" s="87">
        <f t="shared" si="9"/>
        <v>7.0421530889650794E-2</v>
      </c>
      <c r="E16" s="87"/>
      <c r="F16" s="108"/>
      <c r="G16" s="90">
        <f t="shared" si="10"/>
        <v>1000000</v>
      </c>
      <c r="H16" s="5">
        <f t="shared" si="11"/>
        <v>155.16295957142862</v>
      </c>
      <c r="I16" s="87">
        <f t="shared" si="12"/>
        <v>-7.4812892038471071E-3</v>
      </c>
      <c r="J16" s="111">
        <f t="shared" si="13"/>
        <v>5463.2169599154122</v>
      </c>
      <c r="K16" s="111">
        <f t="shared" si="14"/>
        <v>6376.4520461313286</v>
      </c>
      <c r="L16" s="111">
        <f t="shared" si="24"/>
        <v>72659.896303956135</v>
      </c>
      <c r="M16" s="111"/>
      <c r="N16" s="113">
        <f t="shared" si="15"/>
        <v>852319.95079836959</v>
      </c>
      <c r="O16" s="117">
        <f t="shared" si="16"/>
        <v>5021.102625636745</v>
      </c>
      <c r="P16" s="117">
        <f t="shared" si="17"/>
        <v>11809.886307232491</v>
      </c>
      <c r="Q16" s="117">
        <f t="shared" si="18"/>
        <v>140535.7522751365</v>
      </c>
      <c r="R16" s="117"/>
      <c r="S16" s="119">
        <f t="shared" si="19"/>
        <v>789294.86519245023</v>
      </c>
      <c r="T16" s="120">
        <f t="shared" si="20"/>
        <v>4609.3909196864552</v>
      </c>
      <c r="U16" s="120">
        <f t="shared" si="21"/>
        <v>16386.73554481515</v>
      </c>
      <c r="V16" s="120">
        <f t="shared" si="22"/>
        <v>203851.43881494761</v>
      </c>
      <c r="W16" s="120"/>
      <c r="X16" s="122">
        <f t="shared" si="23"/>
        <v>730120.84318251186</v>
      </c>
    </row>
    <row r="17" spans="1:24" x14ac:dyDescent="0.45">
      <c r="A17">
        <v>16</v>
      </c>
      <c r="B17" s="47">
        <v>43461</v>
      </c>
      <c r="C17" s="102">
        <v>153.838562</v>
      </c>
      <c r="D17" s="87">
        <f t="shared" si="9"/>
        <v>-6.4898633926939193E-3</v>
      </c>
      <c r="E17" s="87"/>
      <c r="F17" s="108"/>
      <c r="G17" s="90">
        <f t="shared" si="10"/>
        <v>1000000</v>
      </c>
      <c r="H17" s="5">
        <f t="shared" si="11"/>
        <v>154.06657414285715</v>
      </c>
      <c r="I17" s="87">
        <f t="shared" si="12"/>
        <v>-7.066025497320768E-3</v>
      </c>
      <c r="J17" s="111">
        <f t="shared" si="13"/>
        <v>5424.6137295792551</v>
      </c>
      <c r="K17" s="111">
        <f t="shared" si="14"/>
        <v>5938.6654434691909</v>
      </c>
      <c r="L17" s="111">
        <f t="shared" si="24"/>
        <v>78592.561747425323</v>
      </c>
      <c r="M17" s="111"/>
      <c r="N17" s="113">
        <f t="shared" si="15"/>
        <v>840453.44100739865</v>
      </c>
      <c r="O17" s="117">
        <f t="shared" si="16"/>
        <v>4950.1441472819179</v>
      </c>
      <c r="P17" s="117">
        <f t="shared" si="17"/>
        <v>10916.150271814726</v>
      </c>
      <c r="Q17" s="117">
        <f t="shared" si="18"/>
        <v>151445.90254695123</v>
      </c>
      <c r="R17" s="117"/>
      <c r="S17" s="119">
        <f t="shared" si="19"/>
        <v>772439.2075823812</v>
      </c>
      <c r="T17" s="120">
        <f t="shared" si="20"/>
        <v>4511.6806983895858</v>
      </c>
      <c r="U17" s="120">
        <f t="shared" si="21"/>
        <v>15031.599937012155</v>
      </c>
      <c r="V17" s="120">
        <f t="shared" si="22"/>
        <v>218877.03875195977</v>
      </c>
      <c r="W17" s="120"/>
      <c r="X17" s="122">
        <f t="shared" si="23"/>
        <v>709102.07078042172</v>
      </c>
    </row>
    <row r="18" spans="1:24" x14ac:dyDescent="0.45">
      <c r="A18">
        <v>17</v>
      </c>
      <c r="B18" s="47">
        <v>43462</v>
      </c>
      <c r="C18" s="102">
        <v>153.91738900000001</v>
      </c>
      <c r="D18" s="87">
        <f t="shared" si="9"/>
        <v>5.124007854416774E-4</v>
      </c>
      <c r="E18" s="87"/>
      <c r="F18" s="108"/>
      <c r="G18" s="90">
        <f t="shared" si="10"/>
        <v>1000000</v>
      </c>
      <c r="H18" s="5">
        <f t="shared" si="11"/>
        <v>152.68166685714286</v>
      </c>
      <c r="I18" s="87">
        <f t="shared" si="12"/>
        <v>-8.9890185033266578E-3</v>
      </c>
      <c r="J18" s="111">
        <f t="shared" si="13"/>
        <v>5375.8517763906675</v>
      </c>
      <c r="K18" s="111">
        <f t="shared" si="14"/>
        <v>7505.3125173276194</v>
      </c>
      <c r="L18" s="111">
        <f t="shared" si="24"/>
        <v>86091.874264752943</v>
      </c>
      <c r="M18" s="111"/>
      <c r="N18" s="113">
        <f t="shared" si="15"/>
        <v>834942.38159039104</v>
      </c>
      <c r="O18" s="117">
        <f t="shared" si="16"/>
        <v>4861.1502726138151</v>
      </c>
      <c r="P18" s="117">
        <f t="shared" si="17"/>
        <v>13697.70482590762</v>
      </c>
      <c r="Q18" s="117">
        <f t="shared" si="18"/>
        <v>165137.60737285885</v>
      </c>
      <c r="R18" s="117"/>
      <c r="S18" s="119">
        <f t="shared" si="19"/>
        <v>761913.26232326427</v>
      </c>
      <c r="T18" s="120">
        <f t="shared" si="20"/>
        <v>4390.0139545528082</v>
      </c>
      <c r="U18" s="120">
        <f t="shared" si="21"/>
        <v>18726.627539488658</v>
      </c>
      <c r="V18" s="120">
        <f t="shared" si="22"/>
        <v>237597.66629144843</v>
      </c>
      <c r="W18" s="120"/>
      <c r="X18" s="122">
        <f t="shared" si="23"/>
        <v>694426.1130978216</v>
      </c>
    </row>
    <row r="19" spans="1:24" x14ac:dyDescent="0.45">
      <c r="A19">
        <v>18</v>
      </c>
      <c r="B19" s="47">
        <v>43465</v>
      </c>
      <c r="C19" s="102">
        <v>155.405045</v>
      </c>
      <c r="D19" s="87">
        <f t="shared" si="9"/>
        <v>9.6652886958729974E-3</v>
      </c>
      <c r="E19" s="87"/>
      <c r="F19" s="108"/>
      <c r="G19" s="90">
        <f t="shared" si="10"/>
        <v>1000000</v>
      </c>
      <c r="H19" s="5">
        <f t="shared" si="11"/>
        <v>152.23832928571431</v>
      </c>
      <c r="I19" s="87">
        <f t="shared" si="12"/>
        <v>-2.9036725924884853E-3</v>
      </c>
      <c r="J19" s="111">
        <f t="shared" si="13"/>
        <v>5360.2420629262815</v>
      </c>
      <c r="K19" s="111">
        <f t="shared" si="14"/>
        <v>2425.8282233700129</v>
      </c>
      <c r="L19" s="111">
        <f t="shared" si="24"/>
        <v>88511.702488122959</v>
      </c>
      <c r="M19" s="111"/>
      <c r="N19" s="113">
        <f t="shared" si="15"/>
        <v>835434.48722332169</v>
      </c>
      <c r="O19" s="117">
        <f t="shared" si="16"/>
        <v>4832.9198949847023</v>
      </c>
      <c r="P19" s="117">
        <f t="shared" si="17"/>
        <v>4387.1431058192693</v>
      </c>
      <c r="Q19" s="117">
        <f t="shared" si="18"/>
        <v>169518.75047867812</v>
      </c>
      <c r="R19" s="117"/>
      <c r="S19" s="119">
        <f t="shared" si="19"/>
        <v>755447.27686731215</v>
      </c>
      <c r="T19" s="120">
        <f t="shared" si="20"/>
        <v>4351.7724649513775</v>
      </c>
      <c r="U19" s="120">
        <f t="shared" si="21"/>
        <v>5942.9204123773634</v>
      </c>
      <c r="V19" s="120">
        <f t="shared" si="22"/>
        <v>243534.5867038258</v>
      </c>
      <c r="W19" s="120"/>
      <c r="X19" s="122">
        <f t="shared" si="23"/>
        <v>682230.31615790713</v>
      </c>
    </row>
    <row r="20" spans="1:24" x14ac:dyDescent="0.45">
      <c r="A20">
        <v>19</v>
      </c>
      <c r="B20" s="47">
        <v>43467</v>
      </c>
      <c r="C20" s="102">
        <v>155.582367</v>
      </c>
      <c r="D20" s="87">
        <f t="shared" si="9"/>
        <v>1.1410311679392632E-3</v>
      </c>
      <c r="E20" s="87"/>
      <c r="F20" s="108"/>
      <c r="G20" s="90">
        <f t="shared" si="10"/>
        <v>1000000</v>
      </c>
      <c r="H20" s="5">
        <f t="shared" si="11"/>
        <v>152.391739</v>
      </c>
      <c r="I20" s="87">
        <f t="shared" si="12"/>
        <v>1.0076944157589498E-3</v>
      </c>
      <c r="J20" s="111">
        <f>(1+I20)*J19</f>
        <v>5365.6435489202086</v>
      </c>
      <c r="K20" s="111">
        <f t="shared" si="14"/>
        <v>-840.37597625251863</v>
      </c>
      <c r="L20" s="111">
        <f t="shared" si="24"/>
        <v>87665.326511870444</v>
      </c>
      <c r="M20" s="111"/>
      <c r="N20" s="113">
        <f t="shared" si="15"/>
        <v>833959.14784303389</v>
      </c>
      <c r="O20" s="117">
        <f t="shared" si="16"/>
        <v>4842.6601077646756</v>
      </c>
      <c r="P20" s="117">
        <f t="shared" si="17"/>
        <v>-1515.4053593918904</v>
      </c>
      <c r="Q20" s="117">
        <f t="shared" si="18"/>
        <v>167997.34511928624</v>
      </c>
      <c r="R20" s="117"/>
      <c r="S20" s="119">
        <f t="shared" si="19"/>
        <v>751917.11678311136</v>
      </c>
      <c r="T20" s="120">
        <f t="shared" si="20"/>
        <v>4364.9282353861327</v>
      </c>
      <c r="U20" s="120">
        <f t="shared" si="21"/>
        <v>-2046.8059039478239</v>
      </c>
      <c r="V20" s="120">
        <f t="shared" si="22"/>
        <v>241481.78079987798</v>
      </c>
      <c r="W20" s="120"/>
      <c r="X20" s="122">
        <f t="shared" si="23"/>
        <v>677059.06074255996</v>
      </c>
    </row>
    <row r="21" spans="1:24" x14ac:dyDescent="0.45">
      <c r="A21">
        <v>20</v>
      </c>
      <c r="B21" s="47">
        <v>43468</v>
      </c>
      <c r="C21" s="102">
        <v>140.08521999999999</v>
      </c>
      <c r="D21" s="87">
        <f t="shared" si="9"/>
        <v>-9.9607348177187791E-2</v>
      </c>
      <c r="E21" s="87" t="s">
        <v>186</v>
      </c>
      <c r="F21" s="108">
        <f>G2/C21</f>
        <v>7138.5118287282558</v>
      </c>
      <c r="G21" s="90">
        <f>F21*C21</f>
        <v>1000000</v>
      </c>
      <c r="H21" s="5">
        <f t="shared" si="11"/>
        <v>151.1897997142857</v>
      </c>
      <c r="I21" s="87">
        <f t="shared" si="12"/>
        <v>-7.8871682520422134E-3</v>
      </c>
      <c r="J21" s="111">
        <f>(1+I21)*J20</f>
        <v>5323.32381546939</v>
      </c>
      <c r="K21" s="111">
        <f t="shared" si="14"/>
        <v>5928.369170799283</v>
      </c>
      <c r="L21" s="111">
        <f>L20+K21-6</f>
        <v>93587.695682669728</v>
      </c>
      <c r="M21" s="111"/>
      <c r="N21" s="113">
        <f t="shared" si="15"/>
        <v>751647.35699206812</v>
      </c>
      <c r="O21" s="117">
        <f t="shared" si="16"/>
        <v>4766.2703576498898</v>
      </c>
      <c r="P21" s="117">
        <f t="shared" si="17"/>
        <v>10701.074950574792</v>
      </c>
      <c r="Q21" s="117">
        <f t="shared" si="18"/>
        <v>178692.42006986102</v>
      </c>
      <c r="R21" s="117"/>
      <c r="S21" s="119">
        <f t="shared" si="19"/>
        <v>678385.10658143822</v>
      </c>
      <c r="T21" s="120">
        <f t="shared" si="20"/>
        <v>4261.6474651843928</v>
      </c>
      <c r="U21" s="120">
        <f t="shared" si="21"/>
        <v>14468.109415480174</v>
      </c>
      <c r="V21" s="120">
        <f t="shared" si="22"/>
        <v>255943.89021535814</v>
      </c>
      <c r="W21" s="120"/>
      <c r="X21" s="122">
        <f t="shared" si="23"/>
        <v>611461.93213827815</v>
      </c>
    </row>
    <row r="22" spans="1:24" x14ac:dyDescent="0.45">
      <c r="A22">
        <v>21</v>
      </c>
      <c r="B22" s="47">
        <v>43469</v>
      </c>
      <c r="C22" s="101">
        <v>146.06535299999999</v>
      </c>
      <c r="D22" s="87">
        <f t="shared" si="9"/>
        <v>4.2689250157868154E-2</v>
      </c>
      <c r="E22" s="87"/>
      <c r="F22" s="108">
        <f>F21</f>
        <v>7138.5118287282558</v>
      </c>
      <c r="G22" s="90"/>
      <c r="H22" s="5">
        <f t="shared" si="11"/>
        <v>151.39105871428572</v>
      </c>
      <c r="I22" s="87">
        <f t="shared" si="12"/>
        <v>1.3311678458490937E-3</v>
      </c>
      <c r="J22" s="111">
        <f t="shared" ref="J22:J31" si="25">(1+I22)*J21</f>
        <v>5330.4100529655861</v>
      </c>
      <c r="K22" s="111">
        <f t="shared" si="14"/>
        <v>-1035.0537813237327</v>
      </c>
      <c r="L22" s="111">
        <f t="shared" si="24"/>
        <v>92546.641901345996</v>
      </c>
      <c r="M22" s="111"/>
      <c r="N22" s="113">
        <f t="shared" si="15"/>
        <v>777553.17223984329</v>
      </c>
      <c r="O22" s="117">
        <f t="shared" si="16"/>
        <v>4778.9597693393443</v>
      </c>
      <c r="P22" s="117">
        <f t="shared" si="17"/>
        <v>-1853.4833977825085</v>
      </c>
      <c r="Q22" s="117">
        <f t="shared" si="18"/>
        <v>176832.9366720785</v>
      </c>
      <c r="R22" s="117"/>
      <c r="S22" s="119">
        <f t="shared" si="19"/>
        <v>696186.96228356729</v>
      </c>
      <c r="T22" s="120">
        <f t="shared" si="20"/>
        <v>4278.6663694123863</v>
      </c>
      <c r="U22" s="120">
        <f t="shared" si="21"/>
        <v>-2485.8722537350654</v>
      </c>
      <c r="V22" s="120">
        <f t="shared" si="22"/>
        <v>253452.01796162309</v>
      </c>
      <c r="W22" s="120"/>
      <c r="X22" s="122">
        <f t="shared" si="23"/>
        <v>622479.04136371345</v>
      </c>
    </row>
    <row r="23" spans="1:24" x14ac:dyDescent="0.45">
      <c r="A23">
        <v>22</v>
      </c>
      <c r="B23" s="47">
        <v>43472</v>
      </c>
      <c r="C23" s="101">
        <v>145.74026499999999</v>
      </c>
      <c r="D23" s="87">
        <f t="shared" si="9"/>
        <v>-2.2256338914266264E-3</v>
      </c>
      <c r="E23" s="87"/>
      <c r="F23" s="108">
        <f t="shared" ref="F23:F86" si="26">F22</f>
        <v>7138.5118287282558</v>
      </c>
      <c r="G23" s="90"/>
      <c r="H23" s="5">
        <f t="shared" si="11"/>
        <v>150.09060014285711</v>
      </c>
      <c r="I23" s="87">
        <f t="shared" si="12"/>
        <v>-8.5900619394102384E-3</v>
      </c>
      <c r="J23" s="111">
        <f t="shared" si="25"/>
        <v>5284.6215004481564</v>
      </c>
      <c r="K23" s="111">
        <f t="shared" si="14"/>
        <v>6673.235777856622</v>
      </c>
      <c r="L23" s="111">
        <f t="shared" si="24"/>
        <v>99213.877679202618</v>
      </c>
      <c r="M23" s="111"/>
      <c r="N23" s="113">
        <f t="shared" si="15"/>
        <v>776855.37367786863</v>
      </c>
      <c r="O23" s="117">
        <f t="shared" si="16"/>
        <v>4696.8566484901949</v>
      </c>
      <c r="P23" s="117">
        <f t="shared" si="17"/>
        <v>11965.73058988207</v>
      </c>
      <c r="Q23" s="117">
        <f t="shared" si="18"/>
        <v>188792.66726196057</v>
      </c>
      <c r="R23" s="117"/>
      <c r="S23" s="119">
        <f t="shared" si="19"/>
        <v>696486.86320785491</v>
      </c>
      <c r="T23" s="120">
        <f t="shared" si="20"/>
        <v>4168.4043420184144</v>
      </c>
      <c r="U23" s="120">
        <f t="shared" si="21"/>
        <v>16069.617091834731</v>
      </c>
      <c r="V23" s="120">
        <f t="shared" si="22"/>
        <v>269515.63505345781</v>
      </c>
      <c r="W23" s="120"/>
      <c r="X23" s="122">
        <f t="shared" si="23"/>
        <v>623573.97052474914</v>
      </c>
    </row>
    <row r="24" spans="1:24" x14ac:dyDescent="0.45">
      <c r="A24">
        <v>23</v>
      </c>
      <c r="B24" s="47">
        <v>43473</v>
      </c>
      <c r="C24" s="101">
        <v>148.51850899999999</v>
      </c>
      <c r="D24" s="87">
        <f t="shared" si="9"/>
        <v>1.9062981668106622E-2</v>
      </c>
      <c r="E24" s="87"/>
      <c r="F24" s="108">
        <f t="shared" si="26"/>
        <v>7138.5118287282558</v>
      </c>
      <c r="G24" s="90"/>
      <c r="H24" s="5">
        <f t="shared" si="11"/>
        <v>149.33059257142855</v>
      </c>
      <c r="I24" s="87">
        <f t="shared" si="12"/>
        <v>-5.0636586881868673E-3</v>
      </c>
      <c r="J24" s="111">
        <f t="shared" si="25"/>
        <v>5257.861980873633</v>
      </c>
      <c r="K24" s="111">
        <f t="shared" si="14"/>
        <v>3974.2839487645351</v>
      </c>
      <c r="L24" s="111">
        <f t="shared" si="24"/>
        <v>103182.16162796716</v>
      </c>
      <c r="M24" s="111"/>
      <c r="N24" s="113">
        <f t="shared" si="15"/>
        <v>784864.10587590304</v>
      </c>
      <c r="O24" s="117">
        <f t="shared" si="16"/>
        <v>4649.2900905396036</v>
      </c>
      <c r="P24" s="117">
        <f t="shared" si="17"/>
        <v>7064.5142650839052</v>
      </c>
      <c r="Q24" s="117">
        <f t="shared" si="18"/>
        <v>195851.18152704448</v>
      </c>
      <c r="R24" s="117"/>
      <c r="S24" s="119">
        <f t="shared" si="19"/>
        <v>697570.14642050082</v>
      </c>
      <c r="T24" s="120">
        <f t="shared" si="20"/>
        <v>4105.0822114314024</v>
      </c>
      <c r="U24" s="120">
        <f t="shared" si="21"/>
        <v>9404.5084214863164</v>
      </c>
      <c r="V24" s="120">
        <f t="shared" si="22"/>
        <v>278914.14347494411</v>
      </c>
      <c r="W24" s="120"/>
      <c r="X24" s="122">
        <f t="shared" si="23"/>
        <v>619085.19778570102</v>
      </c>
    </row>
    <row r="25" spans="1:24" x14ac:dyDescent="0.45">
      <c r="A25">
        <v>24</v>
      </c>
      <c r="B25" s="47">
        <v>43474</v>
      </c>
      <c r="C25" s="101">
        <v>151.040604</v>
      </c>
      <c r="D25" s="87">
        <f t="shared" si="9"/>
        <v>1.6981688120771582E-2</v>
      </c>
      <c r="E25" s="87"/>
      <c r="F25" s="108">
        <f t="shared" si="26"/>
        <v>7138.5118287282558</v>
      </c>
      <c r="G25" s="90"/>
      <c r="H25" s="5">
        <f t="shared" si="11"/>
        <v>148.91962328571429</v>
      </c>
      <c r="I25" s="87">
        <f t="shared" si="12"/>
        <v>-2.7520769765758627E-3</v>
      </c>
      <c r="J25" s="111">
        <f t="shared" si="25"/>
        <v>5243.3919399700571</v>
      </c>
      <c r="K25" s="111">
        <f t="shared" si="14"/>
        <v>2185.5637179808041</v>
      </c>
      <c r="L25" s="111">
        <f t="shared" si="24"/>
        <v>105361.72534594797</v>
      </c>
      <c r="M25" s="111"/>
      <c r="N25" s="113">
        <f t="shared" si="15"/>
        <v>794150.64933978999</v>
      </c>
      <c r="O25" s="117">
        <f t="shared" si="16"/>
        <v>4623.6996821084113</v>
      </c>
      <c r="P25" s="117">
        <f t="shared" si="17"/>
        <v>3865.1907460539883</v>
      </c>
      <c r="Q25" s="117">
        <f t="shared" si="18"/>
        <v>199710.37227309847</v>
      </c>
      <c r="R25" s="117"/>
      <c r="S25" s="119">
        <f t="shared" si="19"/>
        <v>702231.58344631642</v>
      </c>
      <c r="T25" s="120">
        <f t="shared" si="20"/>
        <v>4071.189704708308</v>
      </c>
      <c r="U25" s="120">
        <f t="shared" si="21"/>
        <v>5119.1446865302323</v>
      </c>
      <c r="V25" s="120">
        <f t="shared" si="22"/>
        <v>284027.28816147434</v>
      </c>
      <c r="W25" s="120"/>
      <c r="X25" s="122">
        <f t="shared" si="23"/>
        <v>620034.09668425471</v>
      </c>
    </row>
    <row r="26" spans="1:24" x14ac:dyDescent="0.45">
      <c r="A26">
        <v>25</v>
      </c>
      <c r="B26" s="47">
        <v>43475</v>
      </c>
      <c r="C26" s="101">
        <v>151.52337600000001</v>
      </c>
      <c r="D26" s="87">
        <f t="shared" si="9"/>
        <v>3.1963060740938993E-3</v>
      </c>
      <c r="E26" s="87"/>
      <c r="F26" s="108">
        <f t="shared" si="26"/>
        <v>7138.5118287282558</v>
      </c>
      <c r="G26" s="90"/>
      <c r="H26" s="5">
        <f t="shared" si="11"/>
        <v>148.36509914285716</v>
      </c>
      <c r="I26" s="87">
        <f t="shared" si="12"/>
        <v>-3.7236472307832381E-3</v>
      </c>
      <c r="J26" s="111">
        <f t="shared" si="25"/>
        <v>5223.867398092877</v>
      </c>
      <c r="K26" s="111">
        <f t="shared" si="14"/>
        <v>2958.4245000837104</v>
      </c>
      <c r="L26" s="111">
        <f t="shared" si="24"/>
        <v>108314.14984603168</v>
      </c>
      <c r="M26" s="111"/>
      <c r="N26" s="113">
        <f t="shared" si="15"/>
        <v>794496.44843545242</v>
      </c>
      <c r="O26" s="117">
        <f t="shared" si="16"/>
        <v>4589.2656290738987</v>
      </c>
      <c r="P26" s="117">
        <f t="shared" si="17"/>
        <v>5217.5639651523861</v>
      </c>
      <c r="Q26" s="117">
        <f t="shared" si="18"/>
        <v>204921.93623825087</v>
      </c>
      <c r="R26" s="117"/>
      <c r="S26" s="119">
        <f t="shared" si="19"/>
        <v>700598.58544319333</v>
      </c>
      <c r="T26" s="120">
        <f t="shared" si="20"/>
        <v>4025.7106818985171</v>
      </c>
      <c r="U26" s="120">
        <f t="shared" si="21"/>
        <v>6891.13507332052</v>
      </c>
      <c r="V26" s="120">
        <f t="shared" si="22"/>
        <v>290912.42323479487</v>
      </c>
      <c r="W26" s="120"/>
      <c r="X26" s="122">
        <f t="shared" si="23"/>
        <v>616880.40839384589</v>
      </c>
    </row>
    <row r="27" spans="1:24" x14ac:dyDescent="0.45">
      <c r="A27">
        <v>26</v>
      </c>
      <c r="B27" s="47">
        <v>43476</v>
      </c>
      <c r="C27" s="101">
        <v>150.035706</v>
      </c>
      <c r="D27" s="87">
        <f t="shared" si="9"/>
        <v>-9.8180890584170216E-3</v>
      </c>
      <c r="E27" s="87"/>
      <c r="F27" s="108">
        <f t="shared" si="26"/>
        <v>7138.5118287282558</v>
      </c>
      <c r="G27" s="90"/>
      <c r="H27" s="5">
        <f t="shared" si="11"/>
        <v>147.57271900000001</v>
      </c>
      <c r="I27" s="87">
        <f t="shared" si="12"/>
        <v>-5.3407448748724346E-3</v>
      </c>
      <c r="J27" s="111">
        <f t="shared" si="25"/>
        <v>5195.9680550594994</v>
      </c>
      <c r="K27" s="111">
        <f t="shared" si="14"/>
        <v>4185.8976289489883</v>
      </c>
      <c r="L27" s="111">
        <f t="shared" si="24"/>
        <v>112494.04747498067</v>
      </c>
      <c r="M27" s="111"/>
      <c r="N27" s="113">
        <f t="shared" si="15"/>
        <v>783766.63312324788</v>
      </c>
      <c r="O27" s="117">
        <f t="shared" si="16"/>
        <v>4540.2454352980894</v>
      </c>
      <c r="P27" s="117">
        <f t="shared" si="17"/>
        <v>7354.7793814103507</v>
      </c>
      <c r="Q27" s="117">
        <f t="shared" si="18"/>
        <v>212270.71561966123</v>
      </c>
      <c r="R27" s="117"/>
      <c r="S27" s="119">
        <f t="shared" si="19"/>
        <v>688553.70867963647</v>
      </c>
      <c r="T27" s="120">
        <f t="shared" si="20"/>
        <v>3961.2098008223111</v>
      </c>
      <c r="U27" s="120">
        <f t="shared" si="21"/>
        <v>9677.4352298906142</v>
      </c>
      <c r="V27" s="120">
        <f t="shared" si="22"/>
        <v>300583.8584646855</v>
      </c>
      <c r="W27" s="120"/>
      <c r="X27" s="122">
        <f t="shared" si="23"/>
        <v>604000.34431038552</v>
      </c>
    </row>
    <row r="28" spans="1:24" x14ac:dyDescent="0.45">
      <c r="A28">
        <v>27</v>
      </c>
      <c r="B28" s="47">
        <v>43479</v>
      </c>
      <c r="C28" s="101">
        <v>147.77960200000001</v>
      </c>
      <c r="D28" s="87">
        <f t="shared" si="9"/>
        <v>-1.5037113898740833E-2</v>
      </c>
      <c r="E28" s="87"/>
      <c r="F28" s="108">
        <f t="shared" si="26"/>
        <v>7138.5118287282558</v>
      </c>
      <c r="G28" s="90"/>
      <c r="H28" s="5">
        <f t="shared" si="11"/>
        <v>148.67191642857142</v>
      </c>
      <c r="I28" s="87">
        <f t="shared" si="12"/>
        <v>7.4485137633834271E-3</v>
      </c>
      <c r="J28" s="111">
        <f t="shared" si="25"/>
        <v>5234.6702946317109</v>
      </c>
      <c r="K28" s="111">
        <f t="shared" si="14"/>
        <v>-5719.4015604900678</v>
      </c>
      <c r="L28" s="111">
        <f t="shared" si="24"/>
        <v>106768.64591449061</v>
      </c>
      <c r="M28" s="111"/>
      <c r="N28" s="113">
        <f t="shared" si="15"/>
        <v>767858.09118140698</v>
      </c>
      <c r="O28" s="117">
        <f t="shared" si="16"/>
        <v>4607.8815965260028</v>
      </c>
      <c r="P28" s="117">
        <f t="shared" si="17"/>
        <v>-9995.2449870688688</v>
      </c>
      <c r="Q28" s="117">
        <f t="shared" si="18"/>
        <v>202269.47063259236</v>
      </c>
      <c r="R28" s="117"/>
      <c r="S28" s="119">
        <f t="shared" si="19"/>
        <v>670955.66341066849</v>
      </c>
      <c r="T28" s="120">
        <f t="shared" si="20"/>
        <v>4049.7251779855342</v>
      </c>
      <c r="U28" s="120">
        <f t="shared" si="21"/>
        <v>-13080.767208060999</v>
      </c>
      <c r="V28" s="120">
        <f t="shared" si="22"/>
        <v>287497.0912566245</v>
      </c>
      <c r="W28" s="120"/>
      <c r="X28" s="122">
        <f t="shared" si="23"/>
        <v>585386.00780402054</v>
      </c>
    </row>
    <row r="29" spans="1:24" x14ac:dyDescent="0.45">
      <c r="A29">
        <v>28</v>
      </c>
      <c r="B29" s="47">
        <v>43480</v>
      </c>
      <c r="C29" s="101">
        <v>150.804169</v>
      </c>
      <c r="D29" s="87">
        <f t="shared" si="9"/>
        <v>2.0466742087991211E-2</v>
      </c>
      <c r="E29" s="87"/>
      <c r="F29" s="108">
        <f t="shared" si="26"/>
        <v>7138.5118287282558</v>
      </c>
      <c r="G29" s="90"/>
      <c r="H29" s="5">
        <f t="shared" si="11"/>
        <v>149.34889014285713</v>
      </c>
      <c r="I29" s="87">
        <f t="shared" si="12"/>
        <v>4.5534740558144104E-3</v>
      </c>
      <c r="J29" s="111">
        <f t="shared" si="25"/>
        <v>5258.5062300090585</v>
      </c>
      <c r="K29" s="111">
        <f t="shared" si="14"/>
        <v>-3594.5584269186056</v>
      </c>
      <c r="L29" s="111">
        <f t="shared" si="24"/>
        <v>103168.087487572</v>
      </c>
      <c r="M29" s="111"/>
      <c r="N29" s="113">
        <f t="shared" si="15"/>
        <v>789410.10377092031</v>
      </c>
      <c r="O29" s="117">
        <f t="shared" si="16"/>
        <v>4649.8453351300941</v>
      </c>
      <c r="P29" s="117">
        <f t="shared" si="17"/>
        <v>-6328.3067283232094</v>
      </c>
      <c r="Q29" s="117">
        <f t="shared" si="18"/>
        <v>195935.16390426914</v>
      </c>
      <c r="R29" s="117"/>
      <c r="S29" s="119">
        <f t="shared" si="19"/>
        <v>694887.75501449709</v>
      </c>
      <c r="T29" s="120">
        <f t="shared" si="20"/>
        <v>4105.0461335789405</v>
      </c>
      <c r="U29" s="120">
        <f t="shared" si="21"/>
        <v>-8342.6307365495431</v>
      </c>
      <c r="V29" s="120">
        <f t="shared" si="22"/>
        <v>279148.46052007494</v>
      </c>
      <c r="W29" s="120"/>
      <c r="X29" s="122">
        <f t="shared" si="23"/>
        <v>610715.44014448568</v>
      </c>
    </row>
    <row r="30" spans="1:24" x14ac:dyDescent="0.45">
      <c r="A30">
        <v>29</v>
      </c>
      <c r="B30" s="47">
        <v>43481</v>
      </c>
      <c r="C30" s="101">
        <v>152.64648399999999</v>
      </c>
      <c r="D30" s="87">
        <f t="shared" si="9"/>
        <v>1.2216605231914942E-2</v>
      </c>
      <c r="E30" s="87"/>
      <c r="F30" s="108">
        <f t="shared" si="26"/>
        <v>7138.5118287282558</v>
      </c>
      <c r="G30" s="90"/>
      <c r="H30" s="5">
        <f t="shared" si="11"/>
        <v>150.33549285714284</v>
      </c>
      <c r="I30" s="87">
        <f t="shared" si="12"/>
        <v>6.6060264213680551E-3</v>
      </c>
      <c r="J30" s="111">
        <f t="shared" si="25"/>
        <v>5293.2440611014272</v>
      </c>
      <c r="K30" s="111">
        <f t="shared" si="14"/>
        <v>-5302.6077780359537</v>
      </c>
      <c r="L30" s="111">
        <f t="shared" si="24"/>
        <v>97859.479709536055</v>
      </c>
      <c r="M30" s="111"/>
      <c r="N30" s="113">
        <f t="shared" si="15"/>
        <v>802692.48710297805</v>
      </c>
      <c r="O30" s="117">
        <f t="shared" si="16"/>
        <v>4711.2793374083831</v>
      </c>
      <c r="P30" s="117">
        <f t="shared" si="17"/>
        <v>-9377.6844458287997</v>
      </c>
      <c r="Q30" s="117">
        <f t="shared" si="18"/>
        <v>186551.47945844033</v>
      </c>
      <c r="R30" s="117"/>
      <c r="S30" s="119">
        <f t="shared" si="19"/>
        <v>709782.54155141045</v>
      </c>
      <c r="T30" s="120">
        <f t="shared" si="20"/>
        <v>4186.400263237012</v>
      </c>
      <c r="U30" s="120">
        <f t="shared" si="21"/>
        <v>-12418.421851184743</v>
      </c>
      <c r="V30" s="120">
        <f t="shared" si="22"/>
        <v>266724.03866889019</v>
      </c>
      <c r="W30" s="120"/>
      <c r="X30" s="122">
        <f t="shared" si="23"/>
        <v>626620.85894861957</v>
      </c>
    </row>
    <row r="31" spans="1:24" x14ac:dyDescent="0.45">
      <c r="A31">
        <v>30</v>
      </c>
      <c r="B31" s="47">
        <v>43482</v>
      </c>
      <c r="C31" s="101">
        <v>153.55287200000001</v>
      </c>
      <c r="D31" s="87">
        <f t="shared" si="9"/>
        <v>5.937824286866779E-3</v>
      </c>
      <c r="E31" s="87"/>
      <c r="F31" s="108">
        <f t="shared" si="26"/>
        <v>7138.5118287282558</v>
      </c>
      <c r="G31" s="90"/>
      <c r="H31" s="5">
        <f t="shared" si="11"/>
        <v>151.05468757142859</v>
      </c>
      <c r="I31" s="87">
        <f t="shared" si="12"/>
        <v>4.7839315960414453E-3</v>
      </c>
      <c r="J31" s="111">
        <f t="shared" si="25"/>
        <v>5318.5665786108884</v>
      </c>
      <c r="K31" s="111">
        <f t="shared" si="14"/>
        <v>-3888.3452898480623</v>
      </c>
      <c r="L31" s="111">
        <f t="shared" si="24"/>
        <v>93965.134419687995</v>
      </c>
      <c r="M31" s="111"/>
      <c r="N31" s="113">
        <f t="shared" si="15"/>
        <v>812792.82777906768</v>
      </c>
      <c r="O31" s="117">
        <f t="shared" si="16"/>
        <v>4756.3562135683933</v>
      </c>
      <c r="P31" s="117">
        <f t="shared" si="17"/>
        <v>-6921.6837951579</v>
      </c>
      <c r="Q31" s="117">
        <f t="shared" si="18"/>
        <v>179623.79566328242</v>
      </c>
      <c r="R31" s="117"/>
      <c r="S31" s="119">
        <f t="shared" si="19"/>
        <v>723430.47305331426</v>
      </c>
      <c r="T31" s="120">
        <f t="shared" si="20"/>
        <v>4246.4826207159394</v>
      </c>
      <c r="U31" s="120">
        <f t="shared" si="21"/>
        <v>-9225.8185474199836</v>
      </c>
      <c r="V31" s="120">
        <f t="shared" si="22"/>
        <v>257492.22012147022</v>
      </c>
      <c r="W31" s="120"/>
      <c r="X31" s="122">
        <f t="shared" si="23"/>
        <v>642833.78376159922</v>
      </c>
    </row>
    <row r="32" spans="1:24" x14ac:dyDescent="0.45">
      <c r="A32">
        <v>31</v>
      </c>
      <c r="B32" s="47">
        <v>43483</v>
      </c>
      <c r="C32" s="101">
        <v>154.49865700000001</v>
      </c>
      <c r="D32" s="87">
        <f t="shared" si="9"/>
        <v>6.1593442550524269E-3</v>
      </c>
      <c r="E32" s="87"/>
      <c r="F32" s="108">
        <f t="shared" si="26"/>
        <v>7138.5118287282558</v>
      </c>
      <c r="G32" s="90"/>
      <c r="H32" s="5">
        <f t="shared" si="11"/>
        <v>151.54869514285716</v>
      </c>
      <c r="I32" s="87">
        <f t="shared" si="12"/>
        <v>3.2703888861109927E-3</v>
      </c>
      <c r="J32" s="111">
        <f>(1+I32)*J31</f>
        <v>5335.9603596396191</v>
      </c>
      <c r="K32" s="111">
        <f t="shared" si="14"/>
        <v>-2687.3158090909719</v>
      </c>
      <c r="L32" s="111">
        <f t="shared" si="24"/>
        <v>91271.818610597024</v>
      </c>
      <c r="M32" s="111"/>
      <c r="N32" s="113">
        <f t="shared" si="15"/>
        <v>821711.39356046729</v>
      </c>
      <c r="O32" s="117">
        <f t="shared" si="16"/>
        <v>4787.4664825668715</v>
      </c>
      <c r="P32" s="117">
        <f t="shared" si="17"/>
        <v>-4806.4947791736176</v>
      </c>
      <c r="Q32" s="117">
        <f t="shared" si="18"/>
        <v>174811.30088410882</v>
      </c>
      <c r="R32" s="117"/>
      <c r="S32" s="119">
        <f t="shared" si="19"/>
        <v>734850.64720992197</v>
      </c>
      <c r="T32" s="120">
        <f t="shared" si="20"/>
        <v>4288.1455694194983</v>
      </c>
      <c r="U32" s="120">
        <f t="shared" si="21"/>
        <v>-6436.8696213597368</v>
      </c>
      <c r="V32" s="120">
        <f t="shared" si="22"/>
        <v>251049.35050011048</v>
      </c>
      <c r="W32" s="120"/>
      <c r="X32" s="122">
        <f t="shared" si="23"/>
        <v>656075.86187445302</v>
      </c>
    </row>
    <row r="33" spans="1:24" x14ac:dyDescent="0.45">
      <c r="A33">
        <v>32</v>
      </c>
      <c r="B33" s="47">
        <v>43487</v>
      </c>
      <c r="C33" s="101">
        <v>151.030777</v>
      </c>
      <c r="D33" s="87">
        <f t="shared" si="9"/>
        <v>-2.2446020356021657E-2</v>
      </c>
      <c r="E33" s="87"/>
      <c r="F33" s="108">
        <f t="shared" si="26"/>
        <v>7138.5118287282558</v>
      </c>
      <c r="G33" s="90"/>
      <c r="H33" s="5">
        <f t="shared" si="11"/>
        <v>151.47832385714287</v>
      </c>
      <c r="I33" s="87">
        <f t="shared" si="12"/>
        <v>-4.6434768473560355E-4</v>
      </c>
      <c r="J33" s="111">
        <f t="shared" ref="J33:J96" si="27">(1+I33)*J32</f>
        <v>5333.4826188007801</v>
      </c>
      <c r="K33" s="111">
        <f t="shared" si="14"/>
        <v>374.21512409449412</v>
      </c>
      <c r="L33" s="111">
        <f t="shared" si="24"/>
        <v>91640.033734691518</v>
      </c>
      <c r="M33" s="111"/>
      <c r="N33" s="113">
        <f t="shared" si="15"/>
        <v>805894.23915757111</v>
      </c>
      <c r="O33" s="117">
        <f t="shared" si="16"/>
        <v>4783.0203846130134</v>
      </c>
      <c r="P33" s="117">
        <f t="shared" si="17"/>
        <v>671.49762858929046</v>
      </c>
      <c r="Q33" s="117">
        <f t="shared" si="18"/>
        <v>175476.79851269809</v>
      </c>
      <c r="R33" s="117"/>
      <c r="S33" s="119">
        <f t="shared" si="19"/>
        <v>723054.78272353159</v>
      </c>
      <c r="T33" s="120">
        <f t="shared" si="20"/>
        <v>4282.1719980185908</v>
      </c>
      <c r="U33" s="120">
        <f t="shared" si="21"/>
        <v>902.19313014404293</v>
      </c>
      <c r="V33" s="120">
        <f t="shared" si="22"/>
        <v>251945.54363025451</v>
      </c>
      <c r="W33" s="120"/>
      <c r="X33" s="122">
        <f t="shared" si="23"/>
        <v>647641.95723853423</v>
      </c>
    </row>
    <row r="34" spans="1:24" x14ac:dyDescent="0.45">
      <c r="A34">
        <v>33</v>
      </c>
      <c r="B34" s="47">
        <v>43488</v>
      </c>
      <c r="C34" s="101">
        <v>151.64158599999999</v>
      </c>
      <c r="D34" s="87">
        <f t="shared" si="9"/>
        <v>4.0442684076238914E-3</v>
      </c>
      <c r="E34" s="87"/>
      <c r="F34" s="108">
        <f t="shared" si="26"/>
        <v>7138.5118287282558</v>
      </c>
      <c r="G34" s="90"/>
      <c r="H34" s="5">
        <f t="shared" si="11"/>
        <v>151.70773528571428</v>
      </c>
      <c r="I34" s="87">
        <f t="shared" si="12"/>
        <v>1.5144835427923335E-3</v>
      </c>
      <c r="J34" s="111">
        <f t="shared" si="27"/>
        <v>5341.5600904527228</v>
      </c>
      <c r="K34" s="111">
        <f t="shared" si="14"/>
        <v>-1224.8806121706291</v>
      </c>
      <c r="L34" s="111">
        <f t="shared" si="24"/>
        <v>90409.153122520889</v>
      </c>
      <c r="M34" s="111"/>
      <c r="N34" s="113">
        <f t="shared" si="15"/>
        <v>808777.76321838365</v>
      </c>
      <c r="O34" s="117">
        <f t="shared" si="16"/>
        <v>4797.5079959276873</v>
      </c>
      <c r="P34" s="117">
        <f t="shared" si="17"/>
        <v>-2196.9243571086822</v>
      </c>
      <c r="Q34" s="117">
        <f t="shared" si="18"/>
        <v>173273.87415558941</v>
      </c>
      <c r="R34" s="117"/>
      <c r="S34" s="119">
        <f t="shared" si="19"/>
        <v>725304.79699304735</v>
      </c>
      <c r="T34" s="120">
        <f t="shared" si="20"/>
        <v>4301.6278350738066</v>
      </c>
      <c r="U34" s="120">
        <f t="shared" si="21"/>
        <v>-2950.3139880105014</v>
      </c>
      <c r="V34" s="120">
        <f t="shared" si="22"/>
        <v>248989.229642244</v>
      </c>
      <c r="W34" s="120"/>
      <c r="X34" s="122">
        <f t="shared" si="23"/>
        <v>649355.35330432793</v>
      </c>
    </row>
    <row r="35" spans="1:24" x14ac:dyDescent="0.45">
      <c r="A35">
        <v>34</v>
      </c>
      <c r="B35" s="47">
        <v>43489</v>
      </c>
      <c r="C35" s="101">
        <v>150.43963600000001</v>
      </c>
      <c r="D35" s="87">
        <f t="shared" si="9"/>
        <v>-7.9262557963485185E-3</v>
      </c>
      <c r="E35" s="87"/>
      <c r="F35" s="108">
        <f t="shared" si="26"/>
        <v>7138.5118287282558</v>
      </c>
      <c r="G35" s="90"/>
      <c r="H35" s="5">
        <f t="shared" si="11"/>
        <v>152.08774014285714</v>
      </c>
      <c r="I35" s="87">
        <f t="shared" si="12"/>
        <v>2.5048482625305412E-3</v>
      </c>
      <c r="J35" s="111">
        <f t="shared" si="27"/>
        <v>5354.9398879644959</v>
      </c>
      <c r="K35" s="111">
        <f t="shared" si="14"/>
        <v>-2012.8518674248626</v>
      </c>
      <c r="L35" s="111">
        <f t="shared" si="24"/>
        <v>88390.301255096027</v>
      </c>
      <c r="M35" s="111"/>
      <c r="N35" s="113">
        <f t="shared" si="15"/>
        <v>803582.35567983473</v>
      </c>
      <c r="O35" s="117">
        <f t="shared" si="16"/>
        <v>4821.5420550638382</v>
      </c>
      <c r="P35" s="117">
        <f t="shared" si="17"/>
        <v>-3615.6751080450267</v>
      </c>
      <c r="Q35" s="117">
        <f t="shared" si="18"/>
        <v>169652.19904754439</v>
      </c>
      <c r="R35" s="117"/>
      <c r="S35" s="119">
        <f t="shared" si="19"/>
        <v>721735.35661445081</v>
      </c>
      <c r="T35" s="120">
        <f t="shared" si="20"/>
        <v>4333.9526101000201</v>
      </c>
      <c r="U35" s="120">
        <f t="shared" si="21"/>
        <v>-4862.9273887254494</v>
      </c>
      <c r="V35" s="120">
        <f t="shared" si="22"/>
        <v>244120.30225351854</v>
      </c>
      <c r="W35" s="120"/>
      <c r="X35" s="122">
        <f t="shared" si="23"/>
        <v>647135.32571597153</v>
      </c>
    </row>
    <row r="36" spans="1:24" x14ac:dyDescent="0.45">
      <c r="A36">
        <v>35</v>
      </c>
      <c r="B36" s="47">
        <v>43490</v>
      </c>
      <c r="C36" s="101">
        <v>155.424744</v>
      </c>
      <c r="D36" s="87">
        <f t="shared" si="9"/>
        <v>3.3136932078192453E-2</v>
      </c>
      <c r="E36" s="87"/>
      <c r="F36" s="108">
        <f t="shared" si="26"/>
        <v>7138.5118287282558</v>
      </c>
      <c r="G36" s="90"/>
      <c r="H36" s="5">
        <f t="shared" si="11"/>
        <v>152.74782228571425</v>
      </c>
      <c r="I36" s="87">
        <f t="shared" si="12"/>
        <v>4.3401403836830412E-3</v>
      </c>
      <c r="J36" s="111">
        <f t="shared" si="27"/>
        <v>5378.1810788244466</v>
      </c>
      <c r="K36" s="111">
        <f t="shared" si="14"/>
        <v>-3612.2561396629653</v>
      </c>
      <c r="L36" s="111">
        <f t="shared" si="24"/>
        <v>84772.045115433066</v>
      </c>
      <c r="M36" s="111"/>
      <c r="N36" s="113">
        <f t="shared" si="15"/>
        <v>832290.16122227057</v>
      </c>
      <c r="O36" s="117">
        <f t="shared" si="16"/>
        <v>4863.3943938334551</v>
      </c>
      <c r="P36" s="117">
        <f t="shared" si="17"/>
        <v>-6504.8890390689721</v>
      </c>
      <c r="Q36" s="117">
        <f t="shared" si="18"/>
        <v>163141.31000847541</v>
      </c>
      <c r="R36" s="117"/>
      <c r="S36" s="119">
        <f t="shared" si="19"/>
        <v>749386.93959353096</v>
      </c>
      <c r="T36" s="120">
        <f t="shared" si="20"/>
        <v>4390.3824983322111</v>
      </c>
      <c r="U36" s="120">
        <f t="shared" si="21"/>
        <v>-8770.6009324368879</v>
      </c>
      <c r="V36" s="120">
        <f t="shared" si="22"/>
        <v>235343.70132108167</v>
      </c>
      <c r="W36" s="120"/>
      <c r="X36" s="122">
        <f t="shared" si="23"/>
        <v>673603.47493292752</v>
      </c>
    </row>
    <row r="37" spans="1:24" x14ac:dyDescent="0.45">
      <c r="A37">
        <v>36</v>
      </c>
      <c r="B37" s="47">
        <v>43493</v>
      </c>
      <c r="C37" s="101">
        <v>153.98635899999999</v>
      </c>
      <c r="D37" s="87">
        <f t="shared" si="9"/>
        <v>-9.2545431504780923E-3</v>
      </c>
      <c r="E37" s="87"/>
      <c r="F37" s="108">
        <f t="shared" si="26"/>
        <v>7138.5118287282558</v>
      </c>
      <c r="G37" s="90"/>
      <c r="H37" s="5">
        <f t="shared" si="11"/>
        <v>152.939233</v>
      </c>
      <c r="I37" s="87">
        <f t="shared" si="12"/>
        <v>1.2531158311882096E-3</v>
      </c>
      <c r="J37" s="111">
        <f t="shared" si="27"/>
        <v>5384.9205626773182</v>
      </c>
      <c r="K37" s="111">
        <f t="shared" si="14"/>
        <v>-1037.7885800430004</v>
      </c>
      <c r="L37" s="111">
        <f t="shared" si="24"/>
        <v>83728.256535390072</v>
      </c>
      <c r="M37" s="111"/>
      <c r="N37" s="113">
        <f t="shared" si="15"/>
        <v>828166.52237086848</v>
      </c>
      <c r="O37" s="117">
        <f t="shared" si="16"/>
        <v>4875.5831868499045</v>
      </c>
      <c r="P37" s="117">
        <f t="shared" si="17"/>
        <v>-1876.9078572076671</v>
      </c>
      <c r="Q37" s="117">
        <f t="shared" si="18"/>
        <v>161258.40215126774</v>
      </c>
      <c r="R37" s="117"/>
      <c r="S37" s="119">
        <f t="shared" si="19"/>
        <v>748896.39508742571</v>
      </c>
      <c r="T37" s="120">
        <f t="shared" si="20"/>
        <v>4406.887471773106</v>
      </c>
      <c r="U37" s="120">
        <f t="shared" si="21"/>
        <v>-2541.5407655551076</v>
      </c>
      <c r="V37" s="120">
        <f t="shared" si="22"/>
        <v>232796.16055552656</v>
      </c>
      <c r="W37" s="120"/>
      <c r="X37" s="122">
        <f t="shared" si="23"/>
        <v>676059.01553550072</v>
      </c>
    </row>
    <row r="38" spans="1:24" x14ac:dyDescent="0.45">
      <c r="A38">
        <v>37</v>
      </c>
      <c r="B38" s="47">
        <v>43494</v>
      </c>
      <c r="C38" s="101">
        <v>152.39032</v>
      </c>
      <c r="D38" s="87">
        <f t="shared" si="9"/>
        <v>-1.0364807703518664E-2</v>
      </c>
      <c r="E38" s="87"/>
      <c r="F38" s="108">
        <f t="shared" si="26"/>
        <v>7138.5118287282558</v>
      </c>
      <c r="G38" s="90"/>
      <c r="H38" s="5">
        <f t="shared" si="11"/>
        <v>152.77315414285718</v>
      </c>
      <c r="I38" s="87">
        <f t="shared" si="12"/>
        <v>-1.0859140188235502E-3</v>
      </c>
      <c r="J38" s="111">
        <f t="shared" si="27"/>
        <v>5379.0730019480561</v>
      </c>
      <c r="K38" s="111">
        <f t="shared" si="14"/>
        <v>891.11165075168685</v>
      </c>
      <c r="L38" s="111">
        <f t="shared" si="24"/>
        <v>84613.368186141757</v>
      </c>
      <c r="M38" s="111"/>
      <c r="N38" s="113">
        <f t="shared" si="15"/>
        <v>820609.76772097661</v>
      </c>
      <c r="O38" s="117">
        <f t="shared" si="16"/>
        <v>4864.994258584823</v>
      </c>
      <c r="P38" s="117">
        <f t="shared" si="17"/>
        <v>1613.6501667728069</v>
      </c>
      <c r="Q38" s="117">
        <f t="shared" si="18"/>
        <v>162866.05231804054</v>
      </c>
      <c r="R38" s="117"/>
      <c r="S38" s="119">
        <f t="shared" si="19"/>
        <v>742991.68203067675</v>
      </c>
      <c r="T38" s="120">
        <f t="shared" si="20"/>
        <v>4392.5309691181774</v>
      </c>
      <c r="U38" s="120">
        <f t="shared" si="21"/>
        <v>2187.7920336654174</v>
      </c>
      <c r="V38" s="120">
        <f t="shared" si="22"/>
        <v>234977.95258919196</v>
      </c>
      <c r="W38" s="120"/>
      <c r="X38" s="122">
        <f t="shared" si="23"/>
        <v>671566.99202749459</v>
      </c>
    </row>
    <row r="39" spans="1:24" x14ac:dyDescent="0.45">
      <c r="A39">
        <v>38</v>
      </c>
      <c r="B39" s="47">
        <v>43495</v>
      </c>
      <c r="C39" s="101">
        <v>162.803864</v>
      </c>
      <c r="D39" s="87">
        <f t="shared" si="9"/>
        <v>6.8334681625447091E-2</v>
      </c>
      <c r="E39" s="87"/>
      <c r="F39" s="108">
        <f t="shared" si="26"/>
        <v>7138.5118287282558</v>
      </c>
      <c r="G39" s="90"/>
      <c r="H39" s="5">
        <f t="shared" si="11"/>
        <v>153.95961228571429</v>
      </c>
      <c r="I39" s="87">
        <f t="shared" si="12"/>
        <v>7.766142877089887E-3</v>
      </c>
      <c r="J39" s="111">
        <f t="shared" si="27"/>
        <v>5420.8476514274817</v>
      </c>
      <c r="K39" s="111">
        <f t="shared" si="14"/>
        <v>-6801.0743524960653</v>
      </c>
      <c r="L39" s="111">
        <f t="shared" si="24"/>
        <v>77806.293833645686</v>
      </c>
      <c r="M39" s="111"/>
      <c r="N39" s="113">
        <f t="shared" si="15"/>
        <v>875733.86945522309</v>
      </c>
      <c r="O39" s="117">
        <f t="shared" si="16"/>
        <v>4940.5587396016062</v>
      </c>
      <c r="P39" s="117">
        <f t="shared" si="17"/>
        <v>-12302.189490686962</v>
      </c>
      <c r="Q39" s="117">
        <f t="shared" si="18"/>
        <v>150557.86282735359</v>
      </c>
      <c r="R39" s="117"/>
      <c r="S39" s="119">
        <f t="shared" si="19"/>
        <v>792039.86363542441</v>
      </c>
      <c r="T39" s="120">
        <f t="shared" si="20"/>
        <v>4494.8700384128188</v>
      </c>
      <c r="U39" s="120">
        <f t="shared" si="21"/>
        <v>-16661.195919331371</v>
      </c>
      <c r="V39" s="120">
        <f t="shared" si="22"/>
        <v>218310.7566698606</v>
      </c>
      <c r="W39" s="120"/>
      <c r="X39" s="122">
        <f t="shared" si="23"/>
        <v>715121.01451210398</v>
      </c>
    </row>
    <row r="40" spans="1:24" x14ac:dyDescent="0.45">
      <c r="A40">
        <v>39</v>
      </c>
      <c r="B40" s="47">
        <v>43496</v>
      </c>
      <c r="C40" s="101">
        <v>163.97624200000001</v>
      </c>
      <c r="D40" s="87">
        <f t="shared" si="9"/>
        <v>7.2011681491786278E-3</v>
      </c>
      <c r="E40" s="87"/>
      <c r="F40" s="108">
        <f t="shared" si="26"/>
        <v>7138.5118287282558</v>
      </c>
      <c r="G40" s="90"/>
      <c r="H40" s="5">
        <f t="shared" si="11"/>
        <v>155.80896442857144</v>
      </c>
      <c r="I40" s="87">
        <f t="shared" si="12"/>
        <v>1.2011930371876858E-2</v>
      </c>
      <c r="J40" s="111">
        <f t="shared" si="27"/>
        <v>5485.9624959729808</v>
      </c>
      <c r="K40" s="111">
        <f t="shared" si="14"/>
        <v>-10677.287506985154</v>
      </c>
      <c r="L40" s="111">
        <f t="shared" si="24"/>
        <v>67123.006326660528</v>
      </c>
      <c r="M40" s="111"/>
      <c r="N40" s="113">
        <f t="shared" si="15"/>
        <v>888890.22633560444</v>
      </c>
      <c r="O40" s="117">
        <f t="shared" si="16"/>
        <v>5059.2500347581308</v>
      </c>
      <c r="P40" s="117">
        <f t="shared" si="17"/>
        <v>-19462.552537879703</v>
      </c>
      <c r="Q40" s="117">
        <f t="shared" si="18"/>
        <v>131089.31028947388</v>
      </c>
      <c r="R40" s="117"/>
      <c r="S40" s="119">
        <f t="shared" si="19"/>
        <v>810134.25550012803</v>
      </c>
      <c r="T40" s="120">
        <f t="shared" si="20"/>
        <v>4656.8462362089695</v>
      </c>
      <c r="U40" s="120">
        <f t="shared" si="21"/>
        <v>-26560.248208061475</v>
      </c>
      <c r="V40" s="120">
        <f t="shared" si="22"/>
        <v>191744.50846179912</v>
      </c>
      <c r="W40" s="120"/>
      <c r="X40" s="122">
        <f t="shared" si="23"/>
        <v>737051.89717732975</v>
      </c>
    </row>
    <row r="41" spans="1:24" x14ac:dyDescent="0.45">
      <c r="A41">
        <v>40</v>
      </c>
      <c r="B41" s="47">
        <v>43497</v>
      </c>
      <c r="C41" s="101">
        <v>164.055069</v>
      </c>
      <c r="D41" s="87">
        <f t="shared" si="9"/>
        <v>4.8072207923870923E-4</v>
      </c>
      <c r="E41" s="87"/>
      <c r="F41" s="108">
        <f t="shared" si="26"/>
        <v>7138.5118287282558</v>
      </c>
      <c r="G41" s="90"/>
      <c r="H41" s="5">
        <f t="shared" si="11"/>
        <v>157.58231914285713</v>
      </c>
      <c r="I41" s="87">
        <f t="shared" si="12"/>
        <v>1.1381596179587335E-2</v>
      </c>
      <c r="J41" s="111">
        <f t="shared" si="27"/>
        <v>5548.4015057585066</v>
      </c>
      <c r="K41" s="111">
        <f t="shared" si="14"/>
        <v>-10243.436058656102</v>
      </c>
      <c r="L41" s="111">
        <f t="shared" si="24"/>
        <v>56873.570268004427</v>
      </c>
      <c r="M41" s="111"/>
      <c r="N41" s="113">
        <f t="shared" si="15"/>
        <v>899999.95580825966</v>
      </c>
      <c r="O41" s="117">
        <f t="shared" si="16"/>
        <v>5174.4147164924916</v>
      </c>
      <c r="P41" s="117">
        <f t="shared" si="17"/>
        <v>-18893.349808293598</v>
      </c>
      <c r="Q41" s="117">
        <f t="shared" si="18"/>
        <v>112189.96048118029</v>
      </c>
      <c r="R41" s="117"/>
      <c r="S41" s="119">
        <f t="shared" si="19"/>
        <v>829995.61354049749</v>
      </c>
      <c r="T41" s="120">
        <f t="shared" si="20"/>
        <v>4815.8532662018542</v>
      </c>
      <c r="U41" s="120">
        <f t="shared" si="21"/>
        <v>-26085.909276967785</v>
      </c>
      <c r="V41" s="120">
        <f t="shared" si="22"/>
        <v>165652.59918483134</v>
      </c>
      <c r="W41" s="120"/>
      <c r="X41" s="122">
        <f t="shared" si="23"/>
        <v>763979.23060365277</v>
      </c>
    </row>
    <row r="42" spans="1:24" x14ac:dyDescent="0.45">
      <c r="A42">
        <v>41</v>
      </c>
      <c r="B42" s="47">
        <v>43500</v>
      </c>
      <c r="C42" s="101">
        <v>168.71504200000001</v>
      </c>
      <c r="D42" s="87">
        <f t="shared" si="9"/>
        <v>2.8404931517233448E-2</v>
      </c>
      <c r="E42" s="87"/>
      <c r="F42" s="108">
        <f t="shared" si="26"/>
        <v>7138.5118287282558</v>
      </c>
      <c r="G42" s="90"/>
      <c r="H42" s="5">
        <f t="shared" si="11"/>
        <v>160.19309142857145</v>
      </c>
      <c r="I42" s="87">
        <f t="shared" si="12"/>
        <v>1.6567672692692818E-2</v>
      </c>
      <c r="J42" s="111">
        <f t="shared" si="27"/>
        <v>5640.3256058735578</v>
      </c>
      <c r="K42" s="111">
        <f t="shared" si="14"/>
        <v>-15508.978411723079</v>
      </c>
      <c r="L42" s="111">
        <f t="shared" si="24"/>
        <v>41358.591856281346</v>
      </c>
      <c r="M42" s="111"/>
      <c r="N42" s="113">
        <f t="shared" si="15"/>
        <v>936098.79307690973</v>
      </c>
      <c r="O42" s="117">
        <f t="shared" si="16"/>
        <v>5345.8707352906922</v>
      </c>
      <c r="P42" s="117">
        <f t="shared" si="17"/>
        <v>-28927.209412691205</v>
      </c>
      <c r="Q42" s="117">
        <f t="shared" si="18"/>
        <v>83256.751068489073</v>
      </c>
      <c r="R42" s="117"/>
      <c r="S42" s="119">
        <f t="shared" si="19"/>
        <v>873001.59621844895</v>
      </c>
      <c r="T42" s="120">
        <f t="shared" si="20"/>
        <v>5055.2157081532578</v>
      </c>
      <c r="U42" s="120">
        <f t="shared" si="21"/>
        <v>-40384.044447053609</v>
      </c>
      <c r="V42" s="120">
        <f t="shared" si="22"/>
        <v>125262.55473777774</v>
      </c>
      <c r="W42" s="120"/>
      <c r="X42" s="122">
        <f t="shared" si="23"/>
        <v>812506.88607308315</v>
      </c>
    </row>
    <row r="43" spans="1:24" x14ac:dyDescent="0.45">
      <c r="A43">
        <v>42</v>
      </c>
      <c r="B43" s="47">
        <v>43501</v>
      </c>
      <c r="C43" s="101">
        <v>171.601685</v>
      </c>
      <c r="D43" s="87">
        <f t="shared" si="9"/>
        <v>1.7109576987213694E-2</v>
      </c>
      <c r="E43" s="87"/>
      <c r="F43" s="108">
        <f t="shared" si="26"/>
        <v>7138.5118287282558</v>
      </c>
      <c r="G43" s="90"/>
      <c r="H43" s="5">
        <f t="shared" si="11"/>
        <v>162.50408300000001</v>
      </c>
      <c r="I43" s="87">
        <f t="shared" si="12"/>
        <v>1.442628736869722E-2</v>
      </c>
      <c r="J43" s="111">
        <f t="shared" si="27"/>
        <v>5721.6945639169107</v>
      </c>
      <c r="K43" s="111">
        <f t="shared" si="14"/>
        <v>-13963.050306933661</v>
      </c>
      <c r="L43" s="111">
        <f t="shared" si="24"/>
        <v>27389.541549347683</v>
      </c>
      <c r="M43" s="111"/>
      <c r="N43" s="113">
        <f t="shared" si="15"/>
        <v>967889.3779165484</v>
      </c>
      <c r="O43" s="117">
        <f t="shared" si="16"/>
        <v>5500.1128702171163</v>
      </c>
      <c r="P43" s="117">
        <f t="shared" si="17"/>
        <v>-26468.210251371729</v>
      </c>
      <c r="Q43" s="117">
        <f t="shared" si="18"/>
        <v>56782.540817117348</v>
      </c>
      <c r="R43" s="117"/>
      <c r="S43" s="119">
        <f t="shared" si="19"/>
        <v>917360.4259680718</v>
      </c>
      <c r="T43" s="120">
        <f t="shared" si="20"/>
        <v>5273.9996917029703</v>
      </c>
      <c r="U43" s="120">
        <f t="shared" si="21"/>
        <v>-37543.700228142945</v>
      </c>
      <c r="V43" s="120">
        <f t="shared" si="22"/>
        <v>87712.854509634795</v>
      </c>
      <c r="W43" s="120"/>
      <c r="X43" s="122">
        <f t="shared" si="23"/>
        <v>867483.53355756728</v>
      </c>
    </row>
    <row r="44" spans="1:24" x14ac:dyDescent="0.45">
      <c r="A44">
        <v>43</v>
      </c>
      <c r="B44" s="47">
        <v>43502</v>
      </c>
      <c r="C44" s="101">
        <v>171.660797</v>
      </c>
      <c r="D44" s="87">
        <f t="shared" si="9"/>
        <v>3.4447214198391434E-4</v>
      </c>
      <c r="E44" s="87"/>
      <c r="F44" s="108">
        <f t="shared" si="26"/>
        <v>7138.5118287282558</v>
      </c>
      <c r="G44" s="90"/>
      <c r="H44" s="5">
        <f t="shared" si="11"/>
        <v>165.02900271428572</v>
      </c>
      <c r="I44" s="87">
        <f t="shared" si="12"/>
        <v>1.5537577072975548E-2</v>
      </c>
      <c r="J44" s="111">
        <f t="shared" si="27"/>
        <v>5810.5958341917949</v>
      </c>
      <c r="K44" s="111">
        <f t="shared" si="14"/>
        <v>-15260.862909699023</v>
      </c>
      <c r="L44" s="111">
        <f t="shared" si="24"/>
        <v>12122.67863964866</v>
      </c>
      <c r="M44" s="111"/>
      <c r="N44" s="113">
        <f t="shared" si="15"/>
        <v>982190.64903254434</v>
      </c>
      <c r="O44" s="117">
        <f t="shared" si="16"/>
        <v>5671.0297254792422</v>
      </c>
      <c r="P44" s="117">
        <f t="shared" si="17"/>
        <v>-29339.723595030169</v>
      </c>
      <c r="Q44" s="117">
        <f t="shared" si="18"/>
        <v>27436.817222087178</v>
      </c>
      <c r="R44" s="117"/>
      <c r="S44" s="119">
        <f t="shared" si="19"/>
        <v>944153.75889142777</v>
      </c>
      <c r="T44" s="120">
        <f t="shared" si="20"/>
        <v>5519.8352217810225</v>
      </c>
      <c r="U44" s="120">
        <f t="shared" si="21"/>
        <v>-42200.323024115918</v>
      </c>
      <c r="V44" s="120">
        <f t="shared" si="22"/>
        <v>45506.531485518877</v>
      </c>
      <c r="W44" s="120"/>
      <c r="X44" s="122">
        <f t="shared" si="23"/>
        <v>905338.99045548623</v>
      </c>
    </row>
    <row r="45" spans="1:24" x14ac:dyDescent="0.45">
      <c r="A45">
        <v>44</v>
      </c>
      <c r="B45" s="47">
        <v>43503</v>
      </c>
      <c r="C45" s="101">
        <v>168.40965299999999</v>
      </c>
      <c r="D45" s="87">
        <f t="shared" si="9"/>
        <v>-1.8939350491306472E-2</v>
      </c>
      <c r="E45" s="87"/>
      <c r="F45" s="108">
        <f t="shared" si="26"/>
        <v>7138.5118287282558</v>
      </c>
      <c r="G45" s="90"/>
      <c r="H45" s="5">
        <f t="shared" si="11"/>
        <v>167.31747885714285</v>
      </c>
      <c r="I45" s="87">
        <f t="shared" si="12"/>
        <v>1.3867114902337219E-2</v>
      </c>
      <c r="J45" s="111">
        <f t="shared" si="27"/>
        <v>5891.1720342755752</v>
      </c>
      <c r="K45" s="111">
        <f t="shared" si="14"/>
        <v>-13569.809896168019</v>
      </c>
      <c r="L45" s="111">
        <f t="shared" si="24"/>
        <v>-1453.1312565193584</v>
      </c>
      <c r="M45" s="111">
        <f>L45*(1+$D$262*1/$A$255)-L45</f>
        <v>-0.28604945994493391</v>
      </c>
      <c r="N45" s="113">
        <f t="shared" si="15"/>
        <v>978560.42815948557</v>
      </c>
      <c r="O45" s="117">
        <f t="shared" si="16"/>
        <v>5828.311367114824</v>
      </c>
      <c r="P45" s="117">
        <f t="shared" ref="P45:P108" si="28">(O44-O45)*C45</f>
        <v>-26487.746691118675</v>
      </c>
      <c r="Q45" s="117">
        <f t="shared" ref="Q45:Q108" si="29">Q44+P45-6</f>
        <v>943.07053096850359</v>
      </c>
      <c r="R45" s="117">
        <f>Q45*(1+$D$262*1/$A$255)-Q45</f>
        <v>0.18564380530881408</v>
      </c>
      <c r="S45" s="119">
        <f t="shared" si="19"/>
        <v>955056.14822064433</v>
      </c>
      <c r="T45" s="120">
        <f t="shared" si="20"/>
        <v>5749.4677895682389</v>
      </c>
      <c r="U45" s="120">
        <f t="shared" si="21"/>
        <v>-38672.341058544094</v>
      </c>
      <c r="V45" s="120">
        <f t="shared" si="22"/>
        <v>6828.1904269747829</v>
      </c>
      <c r="W45" s="120">
        <f>V45*(1+$D$262*1/$A$255)-V45</f>
        <v>1.3441319738149105</v>
      </c>
      <c r="X45" s="122">
        <f t="shared" si="23"/>
        <v>929593.53431731998</v>
      </c>
    </row>
    <row r="46" spans="1:24" x14ac:dyDescent="0.45">
      <c r="A46">
        <v>45</v>
      </c>
      <c r="B46" s="47">
        <v>43504</v>
      </c>
      <c r="C46" s="101">
        <v>168.607529</v>
      </c>
      <c r="D46" s="87">
        <f t="shared" si="9"/>
        <v>1.1749682780951276E-3</v>
      </c>
      <c r="E46" s="87"/>
      <c r="F46" s="108">
        <f t="shared" si="26"/>
        <v>7138.5118287282558</v>
      </c>
      <c r="G46" s="90"/>
      <c r="H46" s="5">
        <f t="shared" si="11"/>
        <v>168.14657385714287</v>
      </c>
      <c r="I46" s="87">
        <f t="shared" si="12"/>
        <v>4.9552204925817243E-3</v>
      </c>
      <c r="J46" s="111">
        <f t="shared" si="27"/>
        <v>5920.3640906651426</v>
      </c>
      <c r="K46" s="111">
        <f t="shared" si="14"/>
        <v>-4922.0004942736159</v>
      </c>
      <c r="L46" s="111">
        <f t="shared" si="24"/>
        <v>-6381.1317507929743</v>
      </c>
      <c r="M46" s="111">
        <f t="shared" ref="M46:M109" si="30">L46*(1+$D$262*1/$A$255)-L46</f>
        <v>-1.2561282974011192</v>
      </c>
      <c r="N46" s="113">
        <f t="shared" si="15"/>
        <v>993295.95961310808</v>
      </c>
      <c r="O46" s="117">
        <f t="shared" si="16"/>
        <v>5886.0725029617724</v>
      </c>
      <c r="P46" s="117">
        <f t="shared" si="28"/>
        <v>-9738.9623873873079</v>
      </c>
      <c r="Q46" s="117">
        <f t="shared" si="29"/>
        <v>-8801.8918564188043</v>
      </c>
      <c r="R46" s="117">
        <f t="shared" ref="R46:R109" si="31">Q46*(1+$D$262*1/$A$255)-Q46</f>
        <v>-1.7326558772492717</v>
      </c>
      <c r="S46" s="119">
        <f t="shared" si="19"/>
        <v>982697.17785184237</v>
      </c>
      <c r="T46" s="120">
        <f t="shared" si="20"/>
        <v>5834.9374314051602</v>
      </c>
      <c r="U46" s="120">
        <f t="shared" si="21"/>
        <v>-14410.825114638314</v>
      </c>
      <c r="V46" s="120">
        <f t="shared" si="22"/>
        <v>-7588.6346876635307</v>
      </c>
      <c r="W46" s="120">
        <f t="shared" ref="W46:W109" si="32">V46*(1+$D$262*1/$A$255)-V46</f>
        <v>-1.4938257259191232</v>
      </c>
      <c r="X46" s="122">
        <f t="shared" si="23"/>
        <v>969403.55706419272</v>
      </c>
    </row>
    <row r="47" spans="1:24" x14ac:dyDescent="0.45">
      <c r="A47">
        <v>46</v>
      </c>
      <c r="B47" s="47">
        <v>43507</v>
      </c>
      <c r="C47" s="101">
        <v>167.637878</v>
      </c>
      <c r="D47" s="87">
        <f t="shared" si="9"/>
        <v>-5.750935357103768E-3</v>
      </c>
      <c r="E47" s="87"/>
      <c r="F47" s="108">
        <f t="shared" si="26"/>
        <v>7138.5118287282558</v>
      </c>
      <c r="G47" s="90"/>
      <c r="H47" s="5">
        <f t="shared" si="11"/>
        <v>168.66966471428572</v>
      </c>
      <c r="I47" s="87">
        <f t="shared" si="12"/>
        <v>3.1109218888234059E-3</v>
      </c>
      <c r="J47" s="111">
        <f t="shared" si="27"/>
        <v>5938.7818809045975</v>
      </c>
      <c r="K47" s="111">
        <f t="shared" si="14"/>
        <v>-3087.5192731913339</v>
      </c>
      <c r="L47" s="111">
        <f t="shared" si="24"/>
        <v>-9474.6510239843083</v>
      </c>
      <c r="M47" s="111">
        <f t="shared" si="30"/>
        <v>-1.8650887842504744</v>
      </c>
      <c r="N47" s="113">
        <f t="shared" si="15"/>
        <v>992477.27314650407</v>
      </c>
      <c r="O47" s="117">
        <f t="shared" si="16"/>
        <v>5922.6947265391036</v>
      </c>
      <c r="P47" s="117">
        <f t="shared" si="28"/>
        <v>-6139.2718481453658</v>
      </c>
      <c r="Q47" s="117">
        <f t="shared" si="29"/>
        <v>-14947.163704564169</v>
      </c>
      <c r="R47" s="117">
        <f t="shared" si="31"/>
        <v>-2.9423550599549344</v>
      </c>
      <c r="S47" s="119">
        <f t="shared" si="19"/>
        <v>986728.7041506602</v>
      </c>
      <c r="T47" s="120">
        <f t="shared" si="20"/>
        <v>5889.3935351309792</v>
      </c>
      <c r="U47" s="120">
        <f t="shared" si="21"/>
        <v>-9128.9056727441985</v>
      </c>
      <c r="V47" s="120">
        <f t="shared" si="22"/>
        <v>-16723.540360407729</v>
      </c>
      <c r="W47" s="120">
        <f t="shared" si="32"/>
        <v>-3.2920355040187133</v>
      </c>
      <c r="X47" s="122">
        <f t="shared" si="23"/>
        <v>978156.52926353167</v>
      </c>
    </row>
    <row r="48" spans="1:24" x14ac:dyDescent="0.45">
      <c r="A48">
        <v>47</v>
      </c>
      <c r="B48" s="47">
        <v>43508</v>
      </c>
      <c r="C48" s="101">
        <v>169.08244300000001</v>
      </c>
      <c r="D48" s="87">
        <f t="shared" si="9"/>
        <v>8.6171754094859845E-3</v>
      </c>
      <c r="E48" s="87"/>
      <c r="F48" s="108">
        <f t="shared" si="26"/>
        <v>7138.5118287282558</v>
      </c>
      <c r="G48" s="90"/>
      <c r="H48" s="5">
        <f t="shared" si="11"/>
        <v>169.38786100000002</v>
      </c>
      <c r="I48" s="87">
        <f t="shared" si="12"/>
        <v>4.2580050593618718E-3</v>
      </c>
      <c r="J48" s="111">
        <f t="shared" si="27"/>
        <v>5964.0692441999363</v>
      </c>
      <c r="K48" s="111">
        <f t="shared" si="14"/>
        <v>-4275.6491630044093</v>
      </c>
      <c r="L48" s="111">
        <f t="shared" si="24"/>
        <v>-13756.300186988718</v>
      </c>
      <c r="M48" s="111">
        <f t="shared" si="30"/>
        <v>-2.7079331076765811</v>
      </c>
      <c r="N48" s="113">
        <f t="shared" si="15"/>
        <v>1004143.7488674845</v>
      </c>
      <c r="O48" s="117">
        <f t="shared" si="16"/>
        <v>5973.1324547604227</v>
      </c>
      <c r="P48" s="117">
        <f t="shared" si="28"/>
        <v>-8528.1343070306702</v>
      </c>
      <c r="Q48" s="117">
        <f t="shared" si="29"/>
        <v>-23481.298011594838</v>
      </c>
      <c r="R48" s="117">
        <f t="shared" si="31"/>
        <v>-4.6223027581909264</v>
      </c>
      <c r="S48" s="119">
        <f t="shared" si="19"/>
        <v>1001423.6935064486</v>
      </c>
      <c r="T48" s="120">
        <f t="shared" si="20"/>
        <v>5964.624737538461</v>
      </c>
      <c r="U48" s="120">
        <f t="shared" si="21"/>
        <v>-12720.275492884499</v>
      </c>
      <c r="V48" s="120">
        <f t="shared" si="22"/>
        <v>-29449.815853292228</v>
      </c>
      <c r="W48" s="120">
        <f t="shared" si="32"/>
        <v>-5.7972078451384732</v>
      </c>
      <c r="X48" s="122">
        <f t="shared" si="23"/>
        <v>995793.0467083524</v>
      </c>
    </row>
    <row r="49" spans="1:24" x14ac:dyDescent="0.45">
      <c r="A49">
        <v>48</v>
      </c>
      <c r="B49" s="47">
        <v>43509</v>
      </c>
      <c r="C49" s="101">
        <v>168.37994399999999</v>
      </c>
      <c r="D49" s="87">
        <f t="shared" si="9"/>
        <v>-4.1547720007808096E-3</v>
      </c>
      <c r="E49" s="87"/>
      <c r="F49" s="108">
        <f t="shared" si="26"/>
        <v>7138.5118287282558</v>
      </c>
      <c r="G49" s="90"/>
      <c r="H49" s="5">
        <f t="shared" si="11"/>
        <v>169.33998985714285</v>
      </c>
      <c r="I49" s="87">
        <f t="shared" si="12"/>
        <v>-2.8261259440050089E-4</v>
      </c>
      <c r="J49" s="111">
        <f t="shared" si="27"/>
        <v>5962.3837231176485</v>
      </c>
      <c r="K49" s="111">
        <f t="shared" si="14"/>
        <v>283.80794544643544</v>
      </c>
      <c r="L49" s="111">
        <f t="shared" si="24"/>
        <v>-13478.492241542282</v>
      </c>
      <c r="M49" s="111">
        <f t="shared" si="30"/>
        <v>-2.6532465042419062</v>
      </c>
      <c r="N49" s="113">
        <f t="shared" si="15"/>
        <v>1004229.6453505076</v>
      </c>
      <c r="O49" s="117">
        <f t="shared" si="16"/>
        <v>5969.7562898409478</v>
      </c>
      <c r="P49" s="117">
        <f t="shared" si="28"/>
        <v>568.4784600759366</v>
      </c>
      <c r="Q49" s="117">
        <f t="shared" si="29"/>
        <v>-22918.8195515189</v>
      </c>
      <c r="R49" s="117">
        <f t="shared" si="31"/>
        <v>-4.5115786518763343</v>
      </c>
      <c r="S49" s="119">
        <f t="shared" si="19"/>
        <v>1005755.7082371424</v>
      </c>
      <c r="T49" s="120">
        <f t="shared" si="20"/>
        <v>5959.5677033233578</v>
      </c>
      <c r="U49" s="120">
        <f t="shared" si="21"/>
        <v>851.50313794515375</v>
      </c>
      <c r="V49" s="120">
        <f t="shared" si="22"/>
        <v>-28604.312715347074</v>
      </c>
      <c r="W49" s="120">
        <f t="shared" si="32"/>
        <v>-5.6307702195590537</v>
      </c>
      <c r="X49" s="122">
        <f t="shared" si="23"/>
        <v>1004323.1792877407</v>
      </c>
    </row>
    <row r="50" spans="1:24" x14ac:dyDescent="0.45">
      <c r="A50">
        <v>49</v>
      </c>
      <c r="B50" s="47">
        <v>43510</v>
      </c>
      <c r="C50" s="101">
        <v>168.99340799999999</v>
      </c>
      <c r="D50" s="87">
        <f t="shared" si="9"/>
        <v>3.6433317735275728E-3</v>
      </c>
      <c r="E50" s="87"/>
      <c r="F50" s="108">
        <f t="shared" si="26"/>
        <v>7138.5118287282558</v>
      </c>
      <c r="G50" s="90"/>
      <c r="H50" s="5">
        <f t="shared" si="11"/>
        <v>168.96737885714288</v>
      </c>
      <c r="I50" s="87">
        <f t="shared" si="12"/>
        <v>-2.2003721643913923E-3</v>
      </c>
      <c r="J50" s="111">
        <f t="shared" si="27"/>
        <v>5949.2642599398805</v>
      </c>
      <c r="K50" s="111">
        <f t="shared" si="14"/>
        <v>2217.1027935415259</v>
      </c>
      <c r="L50" s="111">
        <f t="shared" si="24"/>
        <v>-11267.389448000757</v>
      </c>
      <c r="M50" s="111">
        <f t="shared" si="30"/>
        <v>-2.2179900488208659</v>
      </c>
      <c r="N50" s="113">
        <f t="shared" si="15"/>
        <v>1007603.5451733797</v>
      </c>
      <c r="O50" s="117">
        <f t="shared" si="16"/>
        <v>5943.4849187042146</v>
      </c>
      <c r="P50" s="117">
        <f t="shared" si="28"/>
        <v>4439.6885412293859</v>
      </c>
      <c r="Q50" s="117">
        <f t="shared" si="29"/>
        <v>-18485.131010289515</v>
      </c>
      <c r="R50" s="117">
        <f t="shared" si="31"/>
        <v>-3.6388053169866907</v>
      </c>
      <c r="S50" s="119">
        <f t="shared" si="19"/>
        <v>1008849.4603496575</v>
      </c>
      <c r="T50" s="120">
        <f t="shared" si="20"/>
        <v>5920.227902664762</v>
      </c>
      <c r="U50" s="120">
        <f t="shared" si="21"/>
        <v>6648.1669833367441</v>
      </c>
      <c r="V50" s="120">
        <f t="shared" si="22"/>
        <v>-21962.145732010329</v>
      </c>
      <c r="W50" s="120">
        <f t="shared" si="32"/>
        <v>-4.3232570338623191</v>
      </c>
      <c r="X50" s="122">
        <f t="shared" si="23"/>
        <v>1007127.6563913472</v>
      </c>
    </row>
    <row r="51" spans="1:24" x14ac:dyDescent="0.45">
      <c r="A51">
        <v>50</v>
      </c>
      <c r="B51" s="47">
        <v>43511</v>
      </c>
      <c r="C51" s="101">
        <v>168.61743200000001</v>
      </c>
      <c r="D51" s="87">
        <f t="shared" si="9"/>
        <v>-2.2247968394126954E-3</v>
      </c>
      <c r="E51" s="87"/>
      <c r="F51" s="108">
        <f t="shared" si="26"/>
        <v>7138.5118287282558</v>
      </c>
      <c r="G51" s="90"/>
      <c r="H51" s="5">
        <f t="shared" si="11"/>
        <v>168.53261242857144</v>
      </c>
      <c r="I51" s="87">
        <f t="shared" si="12"/>
        <v>-2.5730790849221763E-3</v>
      </c>
      <c r="J51" s="111">
        <f t="shared" si="27"/>
        <v>5933.9563325019535</v>
      </c>
      <c r="K51" s="111">
        <f t="shared" si="14"/>
        <v>2581.183413825589</v>
      </c>
      <c r="L51" s="111">
        <f t="shared" si="24"/>
        <v>-8692.2060341751676</v>
      </c>
      <c r="M51" s="111">
        <f t="shared" si="30"/>
        <v>-1.7110641799572477</v>
      </c>
      <c r="N51" s="113">
        <f t="shared" si="15"/>
        <v>1003149.6618004432</v>
      </c>
      <c r="O51" s="117">
        <f t="shared" si="16"/>
        <v>5912.8988052324785</v>
      </c>
      <c r="P51" s="117">
        <f t="shared" si="28"/>
        <v>5157.351908464746</v>
      </c>
      <c r="Q51" s="117">
        <f t="shared" si="29"/>
        <v>-13333.77910182477</v>
      </c>
      <c r="R51" s="117">
        <f t="shared" si="31"/>
        <v>-2.6247596657140093</v>
      </c>
      <c r="S51" s="119">
        <f t="shared" si="19"/>
        <v>1002175.1641226335</v>
      </c>
      <c r="T51" s="120">
        <f t="shared" si="20"/>
        <v>5874.5282588818036</v>
      </c>
      <c r="U51" s="120">
        <f t="shared" si="21"/>
        <v>7705.7565779972192</v>
      </c>
      <c r="V51" s="120">
        <f t="shared" si="22"/>
        <v>-14262.38915401311</v>
      </c>
      <c r="W51" s="120">
        <f t="shared" si="32"/>
        <v>-2.8075569200827886</v>
      </c>
      <c r="X51" s="122">
        <f t="shared" si="23"/>
        <v>998253.62580207817</v>
      </c>
    </row>
    <row r="52" spans="1:24" x14ac:dyDescent="0.45">
      <c r="A52">
        <v>51</v>
      </c>
      <c r="B52" s="47">
        <v>43515</v>
      </c>
      <c r="C52" s="101">
        <v>169.12200899999999</v>
      </c>
      <c r="D52" s="87">
        <f t="shared" si="9"/>
        <v>2.9924367487697439E-3</v>
      </c>
      <c r="E52" s="87"/>
      <c r="F52" s="108">
        <f t="shared" si="26"/>
        <v>7138.5118287282558</v>
      </c>
      <c r="G52" s="90"/>
      <c r="H52" s="5">
        <f t="shared" si="11"/>
        <v>168.63437757142856</v>
      </c>
      <c r="I52" s="87">
        <f t="shared" si="12"/>
        <v>6.0383056662252361E-4</v>
      </c>
      <c r="J52" s="111">
        <f t="shared" si="27"/>
        <v>5937.5394367165218</v>
      </c>
      <c r="K52" s="111">
        <f t="shared" si="14"/>
        <v>-605.9817832241522</v>
      </c>
      <c r="L52" s="111">
        <f t="shared" si="24"/>
        <v>-9304.1878173993191</v>
      </c>
      <c r="M52" s="111">
        <f t="shared" si="30"/>
        <v>-1.8315330349214491</v>
      </c>
      <c r="N52" s="113">
        <f t="shared" si="15"/>
        <v>1003562.6162710023</v>
      </c>
      <c r="O52" s="117">
        <f t="shared" si="16"/>
        <v>5920.0395833043685</v>
      </c>
      <c r="P52" s="117">
        <f t="shared" si="28"/>
        <v>-1207.6627333411923</v>
      </c>
      <c r="Q52" s="117">
        <f t="shared" si="29"/>
        <v>-14547.441835165962</v>
      </c>
      <c r="R52" s="117">
        <f t="shared" si="31"/>
        <v>-2.8636696525936713</v>
      </c>
      <c r="S52" s="119">
        <f t="shared" si="19"/>
        <v>1000001.3249546164</v>
      </c>
      <c r="T52" s="120">
        <f t="shared" si="20"/>
        <v>5885.169918063405</v>
      </c>
      <c r="U52" s="120">
        <f t="shared" si="21"/>
        <v>-1799.7387798857289</v>
      </c>
      <c r="V52" s="120">
        <f t="shared" si="22"/>
        <v>-16068.127933898839</v>
      </c>
      <c r="W52" s="120">
        <f t="shared" si="32"/>
        <v>-3.1630173098237719</v>
      </c>
      <c r="X52" s="122">
        <f t="shared" si="23"/>
        <v>993512.02106936264</v>
      </c>
    </row>
    <row r="53" spans="1:24" x14ac:dyDescent="0.45">
      <c r="A53">
        <v>52</v>
      </c>
      <c r="B53" s="47">
        <v>43516</v>
      </c>
      <c r="C53" s="101">
        <v>170.21038799999999</v>
      </c>
      <c r="D53" s="87">
        <f t="shared" si="9"/>
        <v>6.4354663620392744E-3</v>
      </c>
      <c r="E53" s="87"/>
      <c r="F53" s="108">
        <f t="shared" si="26"/>
        <v>7138.5118287282558</v>
      </c>
      <c r="G53" s="90"/>
      <c r="H53" s="5">
        <f t="shared" si="11"/>
        <v>168.86335742857142</v>
      </c>
      <c r="I53" s="87">
        <f t="shared" si="12"/>
        <v>1.3578480286196176E-3</v>
      </c>
      <c r="J53" s="111">
        <f t="shared" si="27"/>
        <v>5945.6017129355187</v>
      </c>
      <c r="K53" s="111">
        <f t="shared" si="14"/>
        <v>-1372.2831633986327</v>
      </c>
      <c r="L53" s="111">
        <f t="shared" si="24"/>
        <v>-10682.470980797953</v>
      </c>
      <c r="M53" s="111">
        <f t="shared" si="30"/>
        <v>-2.1028486182676716</v>
      </c>
      <c r="N53" s="113">
        <f t="shared" si="15"/>
        <v>1010630.8912888207</v>
      </c>
      <c r="O53" s="117">
        <f t="shared" si="16"/>
        <v>5936.116611459448</v>
      </c>
      <c r="P53" s="117">
        <f t="shared" si="28"/>
        <v>-2736.477200162999</v>
      </c>
      <c r="Q53" s="117">
        <f t="shared" si="29"/>
        <v>-17289.91903532896</v>
      </c>
      <c r="R53" s="117">
        <f t="shared" si="31"/>
        <v>-3.4035273691624752</v>
      </c>
      <c r="S53" s="119">
        <f t="shared" si="19"/>
        <v>1007652.2344495949</v>
      </c>
      <c r="T53" s="120">
        <f t="shared" si="20"/>
        <v>5909.1434171774063</v>
      </c>
      <c r="U53" s="120">
        <f t="shared" si="21"/>
        <v>-4080.5385859118078</v>
      </c>
      <c r="V53" s="120">
        <f t="shared" si="22"/>
        <v>-20154.666519810646</v>
      </c>
      <c r="W53" s="120">
        <f t="shared" si="32"/>
        <v>-3.96745403933528</v>
      </c>
      <c r="X53" s="122">
        <f t="shared" si="23"/>
        <v>1001717.0551995003</v>
      </c>
    </row>
    <row r="54" spans="1:24" x14ac:dyDescent="0.45">
      <c r="A54">
        <v>53</v>
      </c>
      <c r="B54" s="47">
        <v>43517</v>
      </c>
      <c r="C54" s="101">
        <v>169.25065599999999</v>
      </c>
      <c r="D54" s="87">
        <f t="shared" si="9"/>
        <v>-5.638504272723957E-3</v>
      </c>
      <c r="E54" s="87"/>
      <c r="F54" s="108">
        <f t="shared" si="26"/>
        <v>7138.5118287282558</v>
      </c>
      <c r="G54" s="90"/>
      <c r="H54" s="5">
        <f t="shared" si="11"/>
        <v>169.09375428571428</v>
      </c>
      <c r="I54" s="87">
        <f t="shared" si="12"/>
        <v>1.364398177623118E-3</v>
      </c>
      <c r="J54" s="111">
        <f t="shared" si="27"/>
        <v>5953.7138810775205</v>
      </c>
      <c r="K54" s="111">
        <f t="shared" si="14"/>
        <v>-1372.9897796161044</v>
      </c>
      <c r="L54" s="111">
        <f t="shared" si="24"/>
        <v>-12061.460760414056</v>
      </c>
      <c r="M54" s="111">
        <f t="shared" si="30"/>
        <v>-2.3743032992952067</v>
      </c>
      <c r="N54" s="113">
        <f t="shared" si="15"/>
        <v>1006296.9902290602</v>
      </c>
      <c r="O54" s="117">
        <f t="shared" si="16"/>
        <v>5952.3150648331157</v>
      </c>
      <c r="P54" s="117">
        <f t="shared" si="28"/>
        <v>-2741.5988596786692</v>
      </c>
      <c r="Q54" s="117">
        <f t="shared" si="29"/>
        <v>-20037.51789500763</v>
      </c>
      <c r="R54" s="117">
        <f t="shared" si="31"/>
        <v>-3.944393286419654</v>
      </c>
      <c r="S54" s="119">
        <f t="shared" si="19"/>
        <v>1004691.6305820086</v>
      </c>
      <c r="T54" s="120">
        <f t="shared" si="20"/>
        <v>5933.3306907065371</v>
      </c>
      <c r="U54" s="120">
        <f t="shared" si="21"/>
        <v>-4093.7119116568288</v>
      </c>
      <c r="V54" s="120">
        <f t="shared" si="22"/>
        <v>-24254.378431467474</v>
      </c>
      <c r="W54" s="120">
        <f t="shared" si="32"/>
        <v>-4.7744839432052686</v>
      </c>
      <c r="X54" s="122">
        <f t="shared" si="23"/>
        <v>1000126.3997553576</v>
      </c>
    </row>
    <row r="55" spans="1:24" x14ac:dyDescent="0.45">
      <c r="A55">
        <v>54</v>
      </c>
      <c r="B55" s="47">
        <v>43518</v>
      </c>
      <c r="C55" s="101">
        <v>171.14044200000001</v>
      </c>
      <c r="D55" s="87">
        <f t="shared" si="9"/>
        <v>1.1165605172011948E-2</v>
      </c>
      <c r="E55" s="87"/>
      <c r="F55" s="108">
        <f t="shared" si="26"/>
        <v>7138.5118287282558</v>
      </c>
      <c r="G55" s="90"/>
      <c r="H55" s="5">
        <f t="shared" si="11"/>
        <v>169.38775414285712</v>
      </c>
      <c r="I55" s="87">
        <f t="shared" si="12"/>
        <v>1.7386795768108063E-3</v>
      </c>
      <c r="J55" s="111">
        <f t="shared" si="27"/>
        <v>5964.0654818087251</v>
      </c>
      <c r="K55" s="111">
        <f t="shared" si="14"/>
        <v>-1771.5775245458783</v>
      </c>
      <c r="L55" s="111">
        <f t="shared" si="24"/>
        <v>-13839.038284959935</v>
      </c>
      <c r="M55" s="111">
        <f t="shared" si="30"/>
        <v>-2.7242201348362869</v>
      </c>
      <c r="N55" s="113">
        <f t="shared" si="15"/>
        <v>1018921.2251491423</v>
      </c>
      <c r="O55" s="117">
        <f t="shared" si="16"/>
        <v>5973.0134021090535</v>
      </c>
      <c r="P55" s="117">
        <f t="shared" si="28"/>
        <v>-3542.3225900690668</v>
      </c>
      <c r="Q55" s="117">
        <f t="shared" si="29"/>
        <v>-23585.840485076696</v>
      </c>
      <c r="R55" s="117">
        <f t="shared" si="31"/>
        <v>-4.6428819852517336</v>
      </c>
      <c r="S55" s="119">
        <f t="shared" si="19"/>
        <v>1018681.8311187981</v>
      </c>
      <c r="T55" s="120">
        <f t="shared" si="20"/>
        <v>5964.2791733897266</v>
      </c>
      <c r="U55" s="120">
        <f t="shared" si="21"/>
        <v>-5296.5370056303918</v>
      </c>
      <c r="V55" s="120">
        <f t="shared" si="22"/>
        <v>-29556.915437097865</v>
      </c>
      <c r="W55" s="120">
        <f t="shared" si="32"/>
        <v>-5.818290440376586</v>
      </c>
      <c r="X55" s="122">
        <f t="shared" si="23"/>
        <v>1015432.836939682</v>
      </c>
    </row>
    <row r="56" spans="1:24" x14ac:dyDescent="0.45">
      <c r="A56">
        <v>55</v>
      </c>
      <c r="B56" s="47">
        <v>43521</v>
      </c>
      <c r="C56" s="101">
        <v>172.38711499999999</v>
      </c>
      <c r="D56" s="87">
        <f t="shared" si="9"/>
        <v>7.2845026308859659E-3</v>
      </c>
      <c r="E56" s="87"/>
      <c r="F56" s="108">
        <f t="shared" si="26"/>
        <v>7138.5118287282558</v>
      </c>
      <c r="G56" s="90"/>
      <c r="H56" s="5">
        <f t="shared" si="11"/>
        <v>169.96020714285714</v>
      </c>
      <c r="I56" s="87">
        <f t="shared" si="12"/>
        <v>3.3795418263662244E-3</v>
      </c>
      <c r="J56" s="111">
        <f t="shared" si="27"/>
        <v>5984.2212905596843</v>
      </c>
      <c r="K56" s="111">
        <f t="shared" si="14"/>
        <v>-3474.6017210696264</v>
      </c>
      <c r="L56" s="111">
        <f t="shared" si="24"/>
        <v>-17319.640006029564</v>
      </c>
      <c r="M56" s="111">
        <f t="shared" si="30"/>
        <v>-3.4093779539434763</v>
      </c>
      <c r="N56" s="113">
        <f t="shared" si="15"/>
        <v>1028128.0420800911</v>
      </c>
      <c r="O56" s="117">
        <f t="shared" si="16"/>
        <v>6013.3854993528012</v>
      </c>
      <c r="P56" s="117">
        <f t="shared" si="28"/>
        <v>-6959.6293703491183</v>
      </c>
      <c r="Q56" s="117">
        <f t="shared" si="29"/>
        <v>-30551.469855425814</v>
      </c>
      <c r="R56" s="117">
        <f t="shared" si="31"/>
        <v>-6.0140688691826654</v>
      </c>
      <c r="S56" s="119">
        <f t="shared" si="19"/>
        <v>1029670.5482459146</v>
      </c>
      <c r="T56" s="120">
        <f t="shared" si="20"/>
        <v>6024.7487661815139</v>
      </c>
      <c r="U56" s="120">
        <f t="shared" si="21"/>
        <v>-10424.178646601018</v>
      </c>
      <c r="V56" s="120">
        <f t="shared" si="22"/>
        <v>-39987.094083698881</v>
      </c>
      <c r="W56" s="120">
        <f t="shared" si="32"/>
        <v>-7.8714752133309958</v>
      </c>
      <c r="X56" s="122">
        <f t="shared" si="23"/>
        <v>1028164.8797552397</v>
      </c>
    </row>
    <row r="57" spans="1:24" x14ac:dyDescent="0.45">
      <c r="A57">
        <v>56</v>
      </c>
      <c r="B57" s="47">
        <v>43522</v>
      </c>
      <c r="C57" s="101">
        <v>172.486053</v>
      </c>
      <c r="D57" s="87">
        <f t="shared" si="9"/>
        <v>5.7392920578782215E-4</v>
      </c>
      <c r="E57" s="87"/>
      <c r="F57" s="108">
        <f t="shared" si="26"/>
        <v>7138.5118287282558</v>
      </c>
      <c r="G57" s="90"/>
      <c r="H57" s="5">
        <f t="shared" si="11"/>
        <v>170.45915642857145</v>
      </c>
      <c r="I57" s="87">
        <f t="shared" si="12"/>
        <v>2.9356829701608928E-3</v>
      </c>
      <c r="J57" s="111">
        <f t="shared" si="27"/>
        <v>6001.7890670920551</v>
      </c>
      <c r="K57" s="111">
        <f t="shared" si="14"/>
        <v>-3030.196434054661</v>
      </c>
      <c r="L57" s="111">
        <f t="shared" si="24"/>
        <v>-20355.836440084226</v>
      </c>
      <c r="M57" s="111">
        <f t="shared" si="30"/>
        <v>-4.0070544173395319</v>
      </c>
      <c r="N57" s="113">
        <f t="shared" si="15"/>
        <v>1032194.7106872061</v>
      </c>
      <c r="O57" s="117">
        <f t="shared" si="16"/>
        <v>6048.6922861597259</v>
      </c>
      <c r="P57" s="117">
        <f t="shared" si="28"/>
        <v>-6089.9283004389181</v>
      </c>
      <c r="Q57" s="117">
        <f t="shared" si="29"/>
        <v>-36647.398155864736</v>
      </c>
      <c r="R57" s="117">
        <f t="shared" si="31"/>
        <v>-7.2140547550952761</v>
      </c>
      <c r="S57" s="119">
        <f t="shared" si="19"/>
        <v>1037225.1299507987</v>
      </c>
      <c r="T57" s="120">
        <f t="shared" si="20"/>
        <v>6077.8090232386458</v>
      </c>
      <c r="U57" s="120">
        <f t="shared" si="21"/>
        <v>-9152.1543109500635</v>
      </c>
      <c r="V57" s="120">
        <f t="shared" si="22"/>
        <v>-49145.248394648945</v>
      </c>
      <c r="W57" s="120">
        <f t="shared" si="32"/>
        <v>-9.6742614950126153</v>
      </c>
      <c r="X57" s="122">
        <f t="shared" si="23"/>
        <v>1039185.1349952692</v>
      </c>
    </row>
    <row r="58" spans="1:24" x14ac:dyDescent="0.45">
      <c r="A58">
        <v>57</v>
      </c>
      <c r="B58" s="47">
        <v>43523</v>
      </c>
      <c r="C58" s="101">
        <v>173.02034</v>
      </c>
      <c r="D58" s="87">
        <f t="shared" si="9"/>
        <v>3.0975663870052507E-3</v>
      </c>
      <c r="E58" s="87"/>
      <c r="F58" s="108">
        <f t="shared" si="26"/>
        <v>7138.5118287282558</v>
      </c>
      <c r="G58" s="90"/>
      <c r="H58" s="5">
        <f t="shared" si="11"/>
        <v>171.0881432857143</v>
      </c>
      <c r="I58" s="87">
        <f t="shared" si="12"/>
        <v>3.6899564113847812E-3</v>
      </c>
      <c r="J58" s="111">
        <f t="shared" si="27"/>
        <v>6023.9354071399503</v>
      </c>
      <c r="K58" s="111">
        <f t="shared" si="14"/>
        <v>-3831.7672848424331</v>
      </c>
      <c r="L58" s="111">
        <f t="shared" si="24"/>
        <v>-24193.603724926659</v>
      </c>
      <c r="M58" s="111">
        <f t="shared" si="30"/>
        <v>-4.7625204182950256</v>
      </c>
      <c r="N58" s="113">
        <f t="shared" si="15"/>
        <v>1038431.5849965502</v>
      </c>
      <c r="O58" s="117">
        <f t="shared" si="16"/>
        <v>6093.3311079233436</v>
      </c>
      <c r="P58" s="117">
        <f t="shared" si="28"/>
        <v>-7723.4241187405296</v>
      </c>
      <c r="Q58" s="117">
        <f t="shared" si="29"/>
        <v>-44376.822274605263</v>
      </c>
      <c r="R58" s="117">
        <f t="shared" si="31"/>
        <v>-8.7355949359480292</v>
      </c>
      <c r="S58" s="119">
        <f t="shared" si="19"/>
        <v>1046546.795906733</v>
      </c>
      <c r="T58" s="120">
        <f t="shared" si="20"/>
        <v>6145.0895743560613</v>
      </c>
      <c r="U58" s="120">
        <f t="shared" si="21"/>
        <v>-11640.903829722627</v>
      </c>
      <c r="V58" s="120">
        <f t="shared" si="22"/>
        <v>-60792.152224371574</v>
      </c>
      <c r="W58" s="120">
        <f t="shared" si="32"/>
        <v>-11.966959099292581</v>
      </c>
      <c r="X58" s="122">
        <f t="shared" si="23"/>
        <v>1051584.5836558184</v>
      </c>
    </row>
    <row r="59" spans="1:24" x14ac:dyDescent="0.45">
      <c r="A59">
        <v>58</v>
      </c>
      <c r="B59" s="47">
        <v>43524</v>
      </c>
      <c r="C59" s="101">
        <v>171.31854200000001</v>
      </c>
      <c r="D59" s="87">
        <f t="shared" si="9"/>
        <v>-9.8358262386953835E-3</v>
      </c>
      <c r="E59" s="87"/>
      <c r="F59" s="108">
        <f t="shared" si="26"/>
        <v>7138.5118287282558</v>
      </c>
      <c r="G59" s="90"/>
      <c r="H59" s="5">
        <f t="shared" si="11"/>
        <v>171.40193371428569</v>
      </c>
      <c r="I59" s="87">
        <f t="shared" si="12"/>
        <v>1.8340863518950562E-3</v>
      </c>
      <c r="J59" s="111">
        <f t="shared" si="27"/>
        <v>6034.9838248548831</v>
      </c>
      <c r="K59" s="111">
        <f t="shared" si="14"/>
        <v>-1892.7988143292657</v>
      </c>
      <c r="L59" s="111">
        <f t="shared" si="24"/>
        <v>-26092.402539255923</v>
      </c>
      <c r="M59" s="111">
        <f t="shared" si="30"/>
        <v>-5.1362997124524554</v>
      </c>
      <c r="N59" s="113">
        <f t="shared" si="15"/>
        <v>1032011.8310533926</v>
      </c>
      <c r="O59" s="117">
        <f t="shared" si="16"/>
        <v>6115.6824987685832</v>
      </c>
      <c r="P59" s="117">
        <f t="shared" si="28"/>
        <v>-3829.2076912785997</v>
      </c>
      <c r="Q59" s="117">
        <f t="shared" si="29"/>
        <v>-48212.029965883863</v>
      </c>
      <c r="R59" s="117">
        <f t="shared" si="31"/>
        <v>-9.4905570799019188</v>
      </c>
      <c r="S59" s="119">
        <f t="shared" si="19"/>
        <v>1043900.6013326719</v>
      </c>
      <c r="T59" s="120">
        <f t="shared" si="20"/>
        <v>6178.901449114559</v>
      </c>
      <c r="U59" s="120">
        <f t="shared" si="21"/>
        <v>-5792.6010859124199</v>
      </c>
      <c r="V59" s="120">
        <f t="shared" si="22"/>
        <v>-66590.753310283995</v>
      </c>
      <c r="W59" s="120">
        <f t="shared" si="32"/>
        <v>-13.108416005969048</v>
      </c>
      <c r="X59" s="122">
        <f t="shared" si="23"/>
        <v>1052767.7863380811</v>
      </c>
    </row>
    <row r="60" spans="1:24" x14ac:dyDescent="0.45">
      <c r="A60">
        <v>59</v>
      </c>
      <c r="B60" s="47">
        <v>43525</v>
      </c>
      <c r="C60" s="101">
        <v>173.11927800000001</v>
      </c>
      <c r="D60" s="87">
        <f t="shared" si="9"/>
        <v>1.0511039721549816E-2</v>
      </c>
      <c r="E60" s="87"/>
      <c r="F60" s="108">
        <f t="shared" si="26"/>
        <v>7138.5118287282558</v>
      </c>
      <c r="G60" s="90"/>
      <c r="H60" s="5">
        <f t="shared" si="11"/>
        <v>171.81748942857146</v>
      </c>
      <c r="I60" s="87">
        <f t="shared" si="12"/>
        <v>2.4244517274727697E-3</v>
      </c>
      <c r="J60" s="111">
        <f t="shared" si="27"/>
        <v>6049.6153518143228</v>
      </c>
      <c r="K60" s="111">
        <f t="shared" si="14"/>
        <v>-2532.9993832557407</v>
      </c>
      <c r="L60" s="111">
        <f t="shared" si="24"/>
        <v>-28631.401922511664</v>
      </c>
      <c r="M60" s="111">
        <f t="shared" si="30"/>
        <v>-5.6361027406528592</v>
      </c>
      <c r="N60" s="113">
        <f t="shared" si="15"/>
        <v>1044772.0425005559</v>
      </c>
      <c r="O60" s="117">
        <f t="shared" si="16"/>
        <v>6145.3368527662115</v>
      </c>
      <c r="P60" s="117">
        <f t="shared" si="28"/>
        <v>-5133.7403536258216</v>
      </c>
      <c r="Q60" s="117">
        <f t="shared" si="29"/>
        <v>-53351.770319509684</v>
      </c>
      <c r="R60" s="117">
        <f t="shared" si="31"/>
        <v>-10.50231699203141</v>
      </c>
      <c r="S60" s="119">
        <f t="shared" si="19"/>
        <v>1058742.5386640532</v>
      </c>
      <c r="T60" s="120">
        <f t="shared" si="20"/>
        <v>6223.842793991128</v>
      </c>
      <c r="U60" s="120">
        <f t="shared" si="21"/>
        <v>-7780.2131773806277</v>
      </c>
      <c r="V60" s="120">
        <f t="shared" si="22"/>
        <v>-74376.966487664627</v>
      </c>
      <c r="W60" s="120">
        <f t="shared" si="32"/>
        <v>-14.641135135374498</v>
      </c>
      <c r="X60" s="122">
        <f t="shared" si="23"/>
        <v>1069686.9577038663</v>
      </c>
    </row>
    <row r="61" spans="1:24" x14ac:dyDescent="0.45">
      <c r="A61">
        <v>60</v>
      </c>
      <c r="B61" s="47">
        <v>43528</v>
      </c>
      <c r="C61" s="101">
        <v>173.98999000000001</v>
      </c>
      <c r="D61" s="87">
        <f t="shared" si="9"/>
        <v>5.0295496264719719E-3</v>
      </c>
      <c r="E61" s="87"/>
      <c r="F61" s="108">
        <f t="shared" si="26"/>
        <v>7138.5118287282558</v>
      </c>
      <c r="G61" s="90"/>
      <c r="H61" s="5">
        <f t="shared" si="11"/>
        <v>172.49453714285715</v>
      </c>
      <c r="I61" s="87">
        <f t="shared" si="12"/>
        <v>3.9405052217757865E-3</v>
      </c>
      <c r="J61" s="111">
        <f t="shared" si="27"/>
        <v>6073.4538926978821</v>
      </c>
      <c r="K61" s="111">
        <f t="shared" si="14"/>
        <v>-4147.6674899450718</v>
      </c>
      <c r="L61" s="111">
        <f t="shared" si="24"/>
        <v>-32785.069412456738</v>
      </c>
      <c r="M61" s="111">
        <f t="shared" si="30"/>
        <v>-6.4537538213553489</v>
      </c>
      <c r="N61" s="113">
        <f t="shared" si="15"/>
        <v>1052572.5145660206</v>
      </c>
      <c r="O61" s="117">
        <f t="shared" si="16"/>
        <v>6193.7683166820043</v>
      </c>
      <c r="P61" s="117">
        <f t="shared" si="28"/>
        <v>-8426.5899223941578</v>
      </c>
      <c r="Q61" s="117">
        <f t="shared" si="29"/>
        <v>-61784.360241903843</v>
      </c>
      <c r="R61" s="117">
        <f t="shared" si="31"/>
        <v>-12.162275638176652</v>
      </c>
      <c r="S61" s="119">
        <f t="shared" si="19"/>
        <v>1069227.0975594246</v>
      </c>
      <c r="T61" s="120">
        <f t="shared" si="20"/>
        <v>6297.4180490788294</v>
      </c>
      <c r="U61" s="120">
        <f t="shared" si="21"/>
        <v>-12801.357896956617</v>
      </c>
      <c r="V61" s="120">
        <f t="shared" si="22"/>
        <v>-87184.324384621243</v>
      </c>
      <c r="W61" s="120">
        <f t="shared" si="32"/>
        <v>-17.162268579661031</v>
      </c>
      <c r="X61" s="122">
        <f t="shared" si="23"/>
        <v>1082886.3454880884</v>
      </c>
    </row>
    <row r="62" spans="1:24" x14ac:dyDescent="0.45">
      <c r="A62">
        <v>61</v>
      </c>
      <c r="B62" s="47">
        <v>43529</v>
      </c>
      <c r="C62" s="101">
        <v>173.67337000000001</v>
      </c>
      <c r="D62" s="87">
        <f t="shared" si="9"/>
        <v>-1.8197598608977468E-3</v>
      </c>
      <c r="E62" s="87"/>
      <c r="F62" s="108">
        <f t="shared" si="26"/>
        <v>7138.5118287282558</v>
      </c>
      <c r="G62" s="90"/>
      <c r="H62" s="5">
        <f t="shared" si="11"/>
        <v>172.85638399999999</v>
      </c>
      <c r="I62" s="87">
        <f t="shared" si="12"/>
        <v>2.0977293723983903E-3</v>
      </c>
      <c r="J62" s="111">
        <f t="shared" si="27"/>
        <v>6086.1943553205028</v>
      </c>
      <c r="K62" s="111">
        <f t="shared" si="14"/>
        <v>-2212.6790790295795</v>
      </c>
      <c r="L62" s="111">
        <f t="shared" si="24"/>
        <v>-35003.748491486316</v>
      </c>
      <c r="M62" s="111">
        <f t="shared" si="30"/>
        <v>-6.8905016715580132</v>
      </c>
      <c r="N62" s="113">
        <f t="shared" si="15"/>
        <v>1054797.2050844596</v>
      </c>
      <c r="O62" s="117">
        <f t="shared" si="16"/>
        <v>6219.7540161294728</v>
      </c>
      <c r="P62" s="117">
        <f t="shared" si="28"/>
        <v>-4513.0239948489934</v>
      </c>
      <c r="Q62" s="117">
        <f t="shared" si="29"/>
        <v>-66303.384236752841</v>
      </c>
      <c r="R62" s="117">
        <f t="shared" si="31"/>
        <v>-13.051847290698788</v>
      </c>
      <c r="S62" s="119">
        <f t="shared" si="19"/>
        <v>1075692.6165573909</v>
      </c>
      <c r="T62" s="120">
        <f t="shared" si="20"/>
        <v>6337.048885514303</v>
      </c>
      <c r="U62" s="120">
        <f t="shared" si="21"/>
        <v>-6882.8209196674898</v>
      </c>
      <c r="V62" s="120">
        <f t="shared" si="22"/>
        <v>-94073.14530428873</v>
      </c>
      <c r="W62" s="120">
        <f t="shared" si="32"/>
        <v>-18.518335689834203</v>
      </c>
      <c r="X62" s="122">
        <f t="shared" si="23"/>
        <v>1093693.8148823457</v>
      </c>
    </row>
    <row r="63" spans="1:24" x14ac:dyDescent="0.45">
      <c r="A63">
        <v>62</v>
      </c>
      <c r="B63" s="47">
        <v>43530</v>
      </c>
      <c r="C63" s="101">
        <v>172.674057</v>
      </c>
      <c r="D63" s="87">
        <f t="shared" si="9"/>
        <v>-5.7539794385287786E-3</v>
      </c>
      <c r="E63" s="87"/>
      <c r="F63" s="108">
        <f t="shared" si="26"/>
        <v>7138.5118287282558</v>
      </c>
      <c r="G63" s="90"/>
      <c r="H63" s="5">
        <f t="shared" si="11"/>
        <v>172.89737571428572</v>
      </c>
      <c r="I63" s="87">
        <f t="shared" si="12"/>
        <v>2.3714318983858823E-4</v>
      </c>
      <c r="J63" s="111">
        <f t="shared" si="27"/>
        <v>6087.6376548639018</v>
      </c>
      <c r="K63" s="111">
        <f t="shared" si="14"/>
        <v>-249.22038762495416</v>
      </c>
      <c r="L63" s="111">
        <f t="shared" si="24"/>
        <v>-35258.968879111271</v>
      </c>
      <c r="M63" s="111">
        <f t="shared" si="30"/>
        <v>-6.9407419053386548</v>
      </c>
      <c r="N63" s="113">
        <f t="shared" si="15"/>
        <v>1050927.8710236908</v>
      </c>
      <c r="O63" s="117">
        <f t="shared" si="16"/>
        <v>6222.7039607442657</v>
      </c>
      <c r="P63" s="117">
        <f t="shared" si="28"/>
        <v>-509.37890456159437</v>
      </c>
      <c r="Q63" s="117">
        <f t="shared" si="29"/>
        <v>-66818.763141314441</v>
      </c>
      <c r="R63" s="117">
        <f t="shared" si="31"/>
        <v>-13.153299830970354</v>
      </c>
      <c r="S63" s="119">
        <f t="shared" si="19"/>
        <v>1073990.1595071196</v>
      </c>
      <c r="T63" s="120">
        <f t="shared" si="20"/>
        <v>6341.5572494749258</v>
      </c>
      <c r="U63" s="120">
        <f t="shared" si="21"/>
        <v>-778.47749551332254</v>
      </c>
      <c r="V63" s="120">
        <f t="shared" si="22"/>
        <v>-94857.622799802048</v>
      </c>
      <c r="W63" s="120">
        <f t="shared" si="32"/>
        <v>-18.672760393674253</v>
      </c>
      <c r="X63" s="122">
        <f t="shared" si="23"/>
        <v>1094243.9404690831</v>
      </c>
    </row>
    <row r="64" spans="1:24" x14ac:dyDescent="0.45">
      <c r="A64">
        <v>63</v>
      </c>
      <c r="B64" s="47">
        <v>43531</v>
      </c>
      <c r="C64" s="101">
        <v>170.67541499999999</v>
      </c>
      <c r="D64" s="87">
        <f t="shared" si="9"/>
        <v>-1.1574651309663836E-2</v>
      </c>
      <c r="E64" s="87"/>
      <c r="F64" s="108">
        <f t="shared" si="26"/>
        <v>7138.5118287282558</v>
      </c>
      <c r="G64" s="90"/>
      <c r="H64" s="5">
        <f t="shared" si="11"/>
        <v>172.63871314285714</v>
      </c>
      <c r="I64" s="87">
        <f t="shared" si="12"/>
        <v>-1.4960468333308601E-3</v>
      </c>
      <c r="J64" s="111">
        <f t="shared" si="27"/>
        <v>6078.5302638278772</v>
      </c>
      <c r="K64" s="111">
        <f t="shared" si="14"/>
        <v>1554.4077446407848</v>
      </c>
      <c r="L64" s="111">
        <f t="shared" si="24"/>
        <v>-33710.561134470488</v>
      </c>
      <c r="M64" s="111">
        <f t="shared" si="30"/>
        <v>-6.6359372311999323</v>
      </c>
      <c r="N64" s="113">
        <f t="shared" si="15"/>
        <v>1039010.0831135232</v>
      </c>
      <c r="O64" s="117">
        <f t="shared" si="16"/>
        <v>6204.0850476338119</v>
      </c>
      <c r="P64" s="117">
        <f t="shared" si="28"/>
        <v>3177.7907219756485</v>
      </c>
      <c r="Q64" s="117">
        <f t="shared" si="29"/>
        <v>-63646.972419338796</v>
      </c>
      <c r="R64" s="117">
        <f t="shared" si="31"/>
        <v>-12.528931578613992</v>
      </c>
      <c r="S64" s="119">
        <f t="shared" si="19"/>
        <v>1062062.5809221712</v>
      </c>
      <c r="T64" s="120">
        <f t="shared" si="20"/>
        <v>6313.0954495505357</v>
      </c>
      <c r="U64" s="120">
        <f t="shared" si="21"/>
        <v>4857.7295137422498</v>
      </c>
      <c r="V64" s="120">
        <f t="shared" si="22"/>
        <v>-90005.8932860598</v>
      </c>
      <c r="W64" s="120">
        <f t="shared" si="32"/>
        <v>-17.717695528757758</v>
      </c>
      <c r="X64" s="122">
        <f t="shared" si="23"/>
        <v>1082347.9153003914</v>
      </c>
    </row>
    <row r="65" spans="1:24" x14ac:dyDescent="0.45">
      <c r="A65">
        <v>64</v>
      </c>
      <c r="B65" s="47">
        <v>43532</v>
      </c>
      <c r="C65" s="101">
        <v>171.081085</v>
      </c>
      <c r="D65" s="87">
        <f t="shared" si="9"/>
        <v>2.3768508194341575E-3</v>
      </c>
      <c r="E65" s="87"/>
      <c r="F65" s="108">
        <f t="shared" si="26"/>
        <v>7138.5118287282558</v>
      </c>
      <c r="G65" s="90"/>
      <c r="H65" s="5">
        <f t="shared" si="11"/>
        <v>172.36167671428572</v>
      </c>
      <c r="I65" s="87">
        <f t="shared" si="12"/>
        <v>-1.6047178731121302E-3</v>
      </c>
      <c r="J65" s="111">
        <f t="shared" si="27"/>
        <v>6068.7759376712593</v>
      </c>
      <c r="K65" s="111">
        <f t="shared" si="14"/>
        <v>1668.7807023180762</v>
      </c>
      <c r="L65" s="111">
        <f t="shared" si="24"/>
        <v>-32047.780432152413</v>
      </c>
      <c r="M65" s="111">
        <f t="shared" si="30"/>
        <v>-6.3086181953076448</v>
      </c>
      <c r="N65" s="113">
        <f t="shared" si="15"/>
        <v>1039921.5527410095</v>
      </c>
      <c r="O65" s="117">
        <f t="shared" si="16"/>
        <v>6184.1734353093207</v>
      </c>
      <c r="P65" s="117">
        <f t="shared" si="28"/>
        <v>3406.5002405733294</v>
      </c>
      <c r="Q65" s="117">
        <f t="shared" si="29"/>
        <v>-60246.472178765463</v>
      </c>
      <c r="R65" s="117">
        <f t="shared" si="31"/>
        <v>-11.85954176748055</v>
      </c>
      <c r="S65" s="119">
        <f t="shared" si="19"/>
        <v>1061401.6013814693</v>
      </c>
      <c r="T65" s="120">
        <f t="shared" si="20"/>
        <v>6282.7032382428661</v>
      </c>
      <c r="U65" s="120">
        <f t="shared" si="21"/>
        <v>5199.5324860653909</v>
      </c>
      <c r="V65" s="120">
        <f t="shared" si="22"/>
        <v>-84812.360799994407</v>
      </c>
      <c r="W65" s="120">
        <f t="shared" si="32"/>
        <v>-16.695346614185837</v>
      </c>
      <c r="X65" s="122">
        <f t="shared" si="23"/>
        <v>1080051.2192176683</v>
      </c>
    </row>
    <row r="66" spans="1:24" x14ac:dyDescent="0.45">
      <c r="A66">
        <v>65</v>
      </c>
      <c r="B66" s="47">
        <v>43535</v>
      </c>
      <c r="C66" s="101">
        <v>177.00770600000001</v>
      </c>
      <c r="D66" s="87">
        <f t="shared" si="9"/>
        <v>3.4642175667754335E-2</v>
      </c>
      <c r="E66" s="87"/>
      <c r="F66" s="108">
        <f t="shared" si="26"/>
        <v>7138.5118287282558</v>
      </c>
      <c r="G66" s="90"/>
      <c r="H66" s="5">
        <f t="shared" si="11"/>
        <v>173.17441442857145</v>
      </c>
      <c r="I66" s="87">
        <f t="shared" si="12"/>
        <v>4.7153040616619256E-3</v>
      </c>
      <c r="J66" s="111">
        <f t="shared" si="27"/>
        <v>6097.3920614994768</v>
      </c>
      <c r="K66" s="111">
        <f t="shared" si="14"/>
        <v>-5065.274433444717</v>
      </c>
      <c r="L66" s="111">
        <f t="shared" si="24"/>
        <v>-37119.054865597129</v>
      </c>
      <c r="M66" s="111">
        <f t="shared" si="30"/>
        <v>-7.3069005640936666</v>
      </c>
      <c r="N66" s="113">
        <f t="shared" si="15"/>
        <v>1074220.1069551886</v>
      </c>
      <c r="O66" s="117">
        <f t="shared" si="16"/>
        <v>6242.4939515443921</v>
      </c>
      <c r="P66" s="117">
        <f t="shared" si="28"/>
        <v>-10323.180791505747</v>
      </c>
      <c r="Q66" s="117">
        <f t="shared" si="29"/>
        <v>-70575.652970271214</v>
      </c>
      <c r="R66" s="117">
        <f t="shared" si="31"/>
        <v>-13.892845072899945</v>
      </c>
      <c r="S66" s="119">
        <f t="shared" si="19"/>
        <v>1094646.3532902421</v>
      </c>
      <c r="T66" s="120">
        <f t="shared" si="20"/>
        <v>6371.5778065353761</v>
      </c>
      <c r="U66" s="120">
        <f t="shared" si="21"/>
        <v>-15731.483455197542</v>
      </c>
      <c r="V66" s="120">
        <f t="shared" si="22"/>
        <v>-100549.84425519194</v>
      </c>
      <c r="W66" s="120">
        <f t="shared" si="32"/>
        <v>-19.793276428201352</v>
      </c>
      <c r="X66" s="122">
        <f t="shared" si="23"/>
        <v>1112086.8876801413</v>
      </c>
    </row>
    <row r="67" spans="1:24" x14ac:dyDescent="0.45">
      <c r="A67">
        <v>66</v>
      </c>
      <c r="B67" s="47">
        <v>43536</v>
      </c>
      <c r="C67" s="101">
        <v>178.996475</v>
      </c>
      <c r="D67" s="87">
        <f t="shared" ref="D67:D130" si="33">(C67-C66)/C66</f>
        <v>1.123549389426012E-2</v>
      </c>
      <c r="E67" s="87"/>
      <c r="F67" s="108">
        <f t="shared" si="26"/>
        <v>7138.5118287282558</v>
      </c>
      <c r="G67" s="90"/>
      <c r="H67" s="5">
        <f t="shared" si="11"/>
        <v>174.014014</v>
      </c>
      <c r="I67" s="87">
        <f t="shared" si="12"/>
        <v>4.8482887856095896E-3</v>
      </c>
      <c r="J67" s="111">
        <f t="shared" si="27"/>
        <v>6126.9539790527097</v>
      </c>
      <c r="K67" s="111">
        <f t="shared" si="14"/>
        <v>-5291.479036269312</v>
      </c>
      <c r="L67" s="111">
        <f t="shared" si="24"/>
        <v>-42416.533901866438</v>
      </c>
      <c r="M67" s="111">
        <f t="shared" si="30"/>
        <v>-8.3497113980120048</v>
      </c>
      <c r="N67" s="113">
        <f t="shared" si="15"/>
        <v>1091411.6857013896</v>
      </c>
      <c r="O67" s="117">
        <f t="shared" si="16"/>
        <v>6303.0247783834093</v>
      </c>
      <c r="P67" s="117">
        <f t="shared" si="28"/>
        <v>-10834.804633019474</v>
      </c>
      <c r="Q67" s="117">
        <f t="shared" si="29"/>
        <v>-81416.457603290692</v>
      </c>
      <c r="R67" s="117">
        <f t="shared" si="31"/>
        <v>-16.026861732942052</v>
      </c>
      <c r="S67" s="119">
        <f t="shared" si="19"/>
        <v>1117384.412535267</v>
      </c>
      <c r="T67" s="120">
        <f t="shared" si="20"/>
        <v>6464.2515542135698</v>
      </c>
      <c r="U67" s="120">
        <f t="shared" si="21"/>
        <v>-16588.2741594361</v>
      </c>
      <c r="V67" s="120">
        <f t="shared" si="22"/>
        <v>-117144.11841462804</v>
      </c>
      <c r="W67" s="120">
        <f t="shared" si="32"/>
        <v>-23.059865829665796</v>
      </c>
      <c r="X67" s="122">
        <f t="shared" si="23"/>
        <v>1140489.9675580643</v>
      </c>
    </row>
    <row r="68" spans="1:24" x14ac:dyDescent="0.45">
      <c r="A68">
        <v>67</v>
      </c>
      <c r="B68" s="47">
        <v>43537</v>
      </c>
      <c r="C68" s="101">
        <v>179.787994</v>
      </c>
      <c r="D68" s="87">
        <f t="shared" si="33"/>
        <v>4.4219809356580561E-3</v>
      </c>
      <c r="E68" s="87"/>
      <c r="F68" s="108">
        <f t="shared" si="26"/>
        <v>7138.5118287282558</v>
      </c>
      <c r="G68" s="90"/>
      <c r="H68" s="5">
        <f t="shared" si="11"/>
        <v>174.84230028571432</v>
      </c>
      <c r="I68" s="87">
        <f t="shared" si="12"/>
        <v>4.759882647809693E-3</v>
      </c>
      <c r="J68" s="111">
        <f t="shared" si="27"/>
        <v>6156.1175609815309</v>
      </c>
      <c r="K68" s="111">
        <f t="shared" si="14"/>
        <v>-5243.261892837425</v>
      </c>
      <c r="L68" s="111">
        <f t="shared" si="24"/>
        <v>-47665.795794703867</v>
      </c>
      <c r="M68" s="111">
        <f t="shared" si="30"/>
        <v>-9.3830306682502851</v>
      </c>
      <c r="N68" s="113">
        <f t="shared" si="15"/>
        <v>1101552.7652242046</v>
      </c>
      <c r="O68" s="117">
        <f t="shared" si="16"/>
        <v>6363.0280949260923</v>
      </c>
      <c r="P68" s="117">
        <f t="shared" si="28"/>
        <v>-10787.875914555996</v>
      </c>
      <c r="Q68" s="117">
        <f t="shared" si="29"/>
        <v>-92210.33351784668</v>
      </c>
      <c r="R68" s="117">
        <f t="shared" si="31"/>
        <v>-18.151640456271707</v>
      </c>
      <c r="S68" s="119">
        <f t="shared" si="19"/>
        <v>1133208.1810378477</v>
      </c>
      <c r="T68" s="120">
        <f t="shared" si="20"/>
        <v>6556.5587906255041</v>
      </c>
      <c r="U68" s="120">
        <f t="shared" si="21"/>
        <v>-16595.732866185434</v>
      </c>
      <c r="V68" s="120">
        <f t="shared" si="22"/>
        <v>-133745.85128081348</v>
      </c>
      <c r="W68" s="120">
        <f t="shared" si="32"/>
        <v>-26.327923480479512</v>
      </c>
      <c r="X68" s="122">
        <f t="shared" si="23"/>
        <v>1162194.81964344</v>
      </c>
    </row>
    <row r="69" spans="1:24" x14ac:dyDescent="0.45">
      <c r="A69">
        <v>68</v>
      </c>
      <c r="B69" s="47">
        <v>43538</v>
      </c>
      <c r="C69" s="101">
        <v>181.786621</v>
      </c>
      <c r="D69" s="87">
        <f t="shared" si="33"/>
        <v>1.1116576560724066E-2</v>
      </c>
      <c r="E69" s="87"/>
      <c r="F69" s="108">
        <f t="shared" si="26"/>
        <v>7138.5118287282558</v>
      </c>
      <c r="G69" s="90"/>
      <c r="H69" s="5">
        <f t="shared" si="11"/>
        <v>176.00133614285713</v>
      </c>
      <c r="I69" s="87">
        <f t="shared" si="12"/>
        <v>6.6290357381983698E-3</v>
      </c>
      <c r="J69" s="111">
        <f t="shared" si="27"/>
        <v>6196.9266843018286</v>
      </c>
      <c r="K69" s="111">
        <f t="shared" si="14"/>
        <v>-7418.5526343692118</v>
      </c>
      <c r="L69" s="111">
        <f t="shared" si="24"/>
        <v>-55090.348429073078</v>
      </c>
      <c r="M69" s="111">
        <f t="shared" si="30"/>
        <v>-10.844556777381513</v>
      </c>
      <c r="N69" s="113">
        <f t="shared" si="15"/>
        <v>1119099.8098895941</v>
      </c>
      <c r="O69" s="117">
        <f t="shared" si="16"/>
        <v>6447.3895762149432</v>
      </c>
      <c r="P69" s="117">
        <f t="shared" si="28"/>
        <v>-15335.788626054926</v>
      </c>
      <c r="Q69" s="117">
        <f t="shared" si="29"/>
        <v>-107552.12214390161</v>
      </c>
      <c r="R69" s="117">
        <f t="shared" si="31"/>
        <v>-21.171677587393788</v>
      </c>
      <c r="S69" s="119">
        <f t="shared" si="19"/>
        <v>1156713.3767046814</v>
      </c>
      <c r="T69" s="120">
        <f t="shared" si="20"/>
        <v>6686.94977825347</v>
      </c>
      <c r="U69" s="120">
        <f t="shared" si="21"/>
        <v>-23703.337049740716</v>
      </c>
      <c r="V69" s="120">
        <f t="shared" si="22"/>
        <v>-157455.1883305542</v>
      </c>
      <c r="W69" s="120">
        <f t="shared" si="32"/>
        <v>-30.995115813100711</v>
      </c>
      <c r="X69" s="122">
        <f t="shared" si="23"/>
        <v>1191894.6679356568</v>
      </c>
    </row>
    <row r="70" spans="1:24" x14ac:dyDescent="0.45">
      <c r="A70">
        <v>69</v>
      </c>
      <c r="B70" s="47">
        <v>43539</v>
      </c>
      <c r="C70" s="101">
        <v>184.15133700000001</v>
      </c>
      <c r="D70" s="87">
        <f t="shared" si="33"/>
        <v>1.3008196021202328E-2</v>
      </c>
      <c r="E70" s="87"/>
      <c r="F70" s="108">
        <f t="shared" si="26"/>
        <v>7138.5118287282558</v>
      </c>
      <c r="G70" s="90"/>
      <c r="H70" s="5">
        <f t="shared" si="11"/>
        <v>177.64094757142857</v>
      </c>
      <c r="I70" s="87">
        <f t="shared" si="12"/>
        <v>9.3159033022374247E-3</v>
      </c>
      <c r="J70" s="111">
        <f t="shared" si="27"/>
        <v>6254.6566540638387</v>
      </c>
      <c r="K70" s="111">
        <f t="shared" si="14"/>
        <v>-10631.051116643735</v>
      </c>
      <c r="L70" s="111">
        <f t="shared" si="24"/>
        <v>-65727.39954571682</v>
      </c>
      <c r="M70" s="111">
        <f t="shared" si="30"/>
        <v>-12.938464477512753</v>
      </c>
      <c r="N70" s="113">
        <f t="shared" si="15"/>
        <v>1141172.3342051588</v>
      </c>
      <c r="O70" s="117">
        <f t="shared" si="16"/>
        <v>6567.5160919026866</v>
      </c>
      <c r="P70" s="117">
        <f t="shared" si="28"/>
        <v>-22121.458473049432</v>
      </c>
      <c r="Q70" s="117">
        <f t="shared" si="29"/>
        <v>-129679.58061695105</v>
      </c>
      <c r="R70" s="117">
        <f t="shared" si="31"/>
        <v>-25.527476499410113</v>
      </c>
      <c r="S70" s="119">
        <f t="shared" si="19"/>
        <v>1187295.4106198454</v>
      </c>
      <c r="T70" s="120">
        <f t="shared" si="20"/>
        <v>6873.8347108168518</v>
      </c>
      <c r="U70" s="120">
        <f t="shared" si="21"/>
        <v>-34415.110196701615</v>
      </c>
      <c r="V70" s="120">
        <f t="shared" si="22"/>
        <v>-191876.29852725583</v>
      </c>
      <c r="W70" s="120">
        <f t="shared" si="32"/>
        <v>-37.770924906944856</v>
      </c>
      <c r="X70" s="122">
        <f t="shared" si="23"/>
        <v>1231410.7421172301</v>
      </c>
    </row>
    <row r="71" spans="1:24" x14ac:dyDescent="0.45">
      <c r="A71">
        <v>70</v>
      </c>
      <c r="B71" s="47">
        <v>43542</v>
      </c>
      <c r="C71" s="101">
        <v>186.03126499999999</v>
      </c>
      <c r="D71" s="87">
        <f t="shared" si="33"/>
        <v>1.0208603589991736E-2</v>
      </c>
      <c r="E71" s="87"/>
      <c r="F71" s="108">
        <f t="shared" si="26"/>
        <v>7138.5118287282558</v>
      </c>
      <c r="G71" s="90"/>
      <c r="H71" s="5">
        <f t="shared" si="11"/>
        <v>179.83464042857145</v>
      </c>
      <c r="I71" s="87">
        <f t="shared" si="12"/>
        <v>1.2349026995934058E-2</v>
      </c>
      <c r="J71" s="111">
        <f t="shared" si="27"/>
        <v>6331.8955779351718</v>
      </c>
      <c r="K71" s="111">
        <f t="shared" si="14"/>
        <v>-14368.854715022793</v>
      </c>
      <c r="L71" s="111">
        <f t="shared" si="24"/>
        <v>-80102.254260739617</v>
      </c>
      <c r="M71" s="111">
        <f t="shared" si="30"/>
        <v>-15.768160287552746</v>
      </c>
      <c r="N71" s="113">
        <f t="shared" si="15"/>
        <v>1163561.6894961633</v>
      </c>
      <c r="O71" s="117">
        <f t="shared" si="16"/>
        <v>6729.7209589329623</v>
      </c>
      <c r="P71" s="117">
        <f t="shared" si="28"/>
        <v>-30175.176602798969</v>
      </c>
      <c r="Q71" s="117">
        <f t="shared" si="29"/>
        <v>-159860.75721975003</v>
      </c>
      <c r="R71" s="117">
        <f t="shared" si="31"/>
        <v>-31.468652996030869</v>
      </c>
      <c r="S71" s="119">
        <f t="shared" si="19"/>
        <v>1221763.326484513</v>
      </c>
      <c r="T71" s="120">
        <f t="shared" si="20"/>
        <v>7128.4902220452486</v>
      </c>
      <c r="U71" s="120">
        <f t="shared" si="21"/>
        <v>-47373.886893040355</v>
      </c>
      <c r="V71" s="120">
        <f t="shared" si="22"/>
        <v>-239256.18542029618</v>
      </c>
      <c r="W71" s="120">
        <f t="shared" si="32"/>
        <v>-47.097674295364413</v>
      </c>
      <c r="X71" s="122">
        <f t="shared" si="23"/>
        <v>1278748.1666541682</v>
      </c>
    </row>
    <row r="72" spans="1:24" x14ac:dyDescent="0.45">
      <c r="A72">
        <v>71</v>
      </c>
      <c r="B72" s="47">
        <v>43543</v>
      </c>
      <c r="C72" s="101">
        <v>184.55702199999999</v>
      </c>
      <c r="D72" s="87">
        <f t="shared" si="33"/>
        <v>-7.9247055595735548E-3</v>
      </c>
      <c r="E72" s="87"/>
      <c r="F72" s="108">
        <f t="shared" si="26"/>
        <v>7138.5118287282558</v>
      </c>
      <c r="G72" s="90"/>
      <c r="H72" s="5">
        <f t="shared" si="11"/>
        <v>181.75977428571429</v>
      </c>
      <c r="I72" s="87">
        <f t="shared" si="12"/>
        <v>1.0705022417010272E-2</v>
      </c>
      <c r="J72" s="111">
        <f t="shared" si="27"/>
        <v>6399.6786620391358</v>
      </c>
      <c r="K72" s="111">
        <f t="shared" si="14"/>
        <v>-12509.844144203138</v>
      </c>
      <c r="L72" s="111">
        <f t="shared" si="24"/>
        <v>-92618.09840494275</v>
      </c>
      <c r="M72" s="111">
        <f t="shared" si="30"/>
        <v>-18.231909134832677</v>
      </c>
      <c r="N72" s="113">
        <f t="shared" si="15"/>
        <v>1168595.7914786839</v>
      </c>
      <c r="O72" s="117">
        <f t="shared" si="16"/>
        <v>6873.8045863841653</v>
      </c>
      <c r="P72" s="117">
        <f t="shared" si="28"/>
        <v>-26591.645201351479</v>
      </c>
      <c r="Q72" s="117">
        <f t="shared" si="29"/>
        <v>-186458.40242110152</v>
      </c>
      <c r="R72" s="117">
        <f t="shared" si="31"/>
        <v>-36.704409925441723</v>
      </c>
      <c r="S72" s="119">
        <f t="shared" si="19"/>
        <v>1242017.2590716516</v>
      </c>
      <c r="T72" s="120">
        <f t="shared" si="20"/>
        <v>7357.4221649245474</v>
      </c>
      <c r="U72" s="120">
        <f t="shared" si="21"/>
        <v>-42250.997618477479</v>
      </c>
      <c r="V72" s="120">
        <f t="shared" si="22"/>
        <v>-281513.18303877366</v>
      </c>
      <c r="W72" s="120">
        <f t="shared" si="32"/>
        <v>-55.415980913152453</v>
      </c>
      <c r="X72" s="122">
        <f t="shared" si="23"/>
        <v>1315612.9267367898</v>
      </c>
    </row>
    <row r="73" spans="1:24" x14ac:dyDescent="0.45">
      <c r="A73">
        <v>72</v>
      </c>
      <c r="B73" s="47">
        <v>43544</v>
      </c>
      <c r="C73" s="101">
        <v>186.16978499999999</v>
      </c>
      <c r="D73" s="87">
        <f t="shared" si="33"/>
        <v>8.7385621122560223E-3</v>
      </c>
      <c r="E73" s="87"/>
      <c r="F73" s="108">
        <f t="shared" si="26"/>
        <v>7138.5118287282558</v>
      </c>
      <c r="G73" s="90"/>
      <c r="H73" s="5">
        <f t="shared" ref="H73:H136" si="34">AVERAGE(C67:C73)</f>
        <v>183.06864271428572</v>
      </c>
      <c r="I73" s="87">
        <f t="shared" si="12"/>
        <v>7.2010896454678423E-3</v>
      </c>
      <c r="J73" s="111">
        <f t="shared" si="27"/>
        <v>6445.7633217866678</v>
      </c>
      <c r="K73" s="111">
        <f t="shared" si="14"/>
        <v>-8579.5711969961831</v>
      </c>
      <c r="L73" s="111">
        <f t="shared" si="24"/>
        <v>-101203.66960193893</v>
      </c>
      <c r="M73" s="111">
        <f t="shared" si="30"/>
        <v>-19.921982205109089</v>
      </c>
      <c r="N73" s="113">
        <f t="shared" si="15"/>
        <v>1191426.8005809137</v>
      </c>
      <c r="O73" s="117">
        <f t="shared" si="16"/>
        <v>6972.8023524481259</v>
      </c>
      <c r="P73" s="117">
        <f t="shared" si="28"/>
        <v>-18430.392823607846</v>
      </c>
      <c r="Q73" s="117">
        <f t="shared" si="29"/>
        <v>-204894.79524470936</v>
      </c>
      <c r="R73" s="117">
        <f t="shared" si="31"/>
        <v>-40.33362111117458</v>
      </c>
      <c r="S73" s="119">
        <f t="shared" si="19"/>
        <v>1279694.7219791538</v>
      </c>
      <c r="T73" s="120">
        <f t="shared" si="20"/>
        <v>7516.3665346320695</v>
      </c>
      <c r="U73" s="120">
        <f t="shared" si="21"/>
        <v>-29590.639135409907</v>
      </c>
      <c r="V73" s="120">
        <f t="shared" si="22"/>
        <v>-311109.82217418356</v>
      </c>
      <c r="W73" s="120">
        <f t="shared" si="32"/>
        <v>-61.242090979183558</v>
      </c>
      <c r="X73" s="122">
        <f t="shared" si="23"/>
        <v>1369729.7025982374</v>
      </c>
    </row>
    <row r="74" spans="1:24" x14ac:dyDescent="0.45">
      <c r="A74">
        <v>73</v>
      </c>
      <c r="B74" s="47">
        <v>43545</v>
      </c>
      <c r="C74" s="101">
        <v>193.02645899999999</v>
      </c>
      <c r="D74" s="87">
        <f t="shared" si="33"/>
        <v>3.6830219253892349E-2</v>
      </c>
      <c r="E74" s="87"/>
      <c r="F74" s="108">
        <f t="shared" si="26"/>
        <v>7138.5118287282558</v>
      </c>
      <c r="G74" s="90"/>
      <c r="H74" s="5">
        <f t="shared" si="34"/>
        <v>185.07292614285711</v>
      </c>
      <c r="I74" s="87">
        <f t="shared" ref="I74:I137" si="35">(H74-H73)/H73</f>
        <v>1.0948261804177314E-2</v>
      </c>
      <c r="J74" s="111">
        <f t="shared" si="27"/>
        <v>6516.3332261613523</v>
      </c>
      <c r="K74" s="111">
        <f t="shared" ref="K74:K137" si="36">(J73-J74)*C74</f>
        <v>-13621.858753413955</v>
      </c>
      <c r="L74" s="111">
        <f t="shared" si="24"/>
        <v>-114831.52835535289</v>
      </c>
      <c r="M74" s="111">
        <f t="shared" si="30"/>
        <v>-22.604631566020544</v>
      </c>
      <c r="N74" s="113">
        <f t="shared" ref="N74:N137" si="37">C74*J74+K74</f>
        <v>1244202.8695565581</v>
      </c>
      <c r="O74" s="117">
        <f t="shared" ref="O74:O137" si="38">(1+2*I74)*O73</f>
        <v>7125.4824837748965</v>
      </c>
      <c r="P74" s="117">
        <f t="shared" si="28"/>
        <v>-29471.305109661502</v>
      </c>
      <c r="Q74" s="117">
        <f t="shared" si="29"/>
        <v>-234372.10035437086</v>
      </c>
      <c r="R74" s="117">
        <f t="shared" si="31"/>
        <v>-46.136240227264352</v>
      </c>
      <c r="S74" s="119">
        <f t="shared" ref="S74:S137" si="39">C74*O74+P74</f>
        <v>1345935.3473999316</v>
      </c>
      <c r="T74" s="120">
        <f t="shared" ref="T74:T137" si="40">(1+3*I74)*T73</f>
        <v>7763.2399805439964</v>
      </c>
      <c r="U74" s="120">
        <f t="shared" ref="U74:U137" si="41">(T73-T74)*C74</f>
        <v>-47653.107085507268</v>
      </c>
      <c r="V74" s="120">
        <f t="shared" ref="V74:V137" si="42">V73+U74-6</f>
        <v>-358768.92925969081</v>
      </c>
      <c r="W74" s="120">
        <f t="shared" si="32"/>
        <v>-70.623804972390644</v>
      </c>
      <c r="X74" s="122">
        <f t="shared" ref="X74:X137" si="43">C74*T74+U74</f>
        <v>1450857.6167261291</v>
      </c>
    </row>
    <row r="75" spans="1:24" x14ac:dyDescent="0.45">
      <c r="A75">
        <v>74</v>
      </c>
      <c r="B75" s="47">
        <v>43546</v>
      </c>
      <c r="C75" s="101">
        <v>189.02920499999999</v>
      </c>
      <c r="D75" s="87">
        <f t="shared" si="33"/>
        <v>-2.0708321650349491E-2</v>
      </c>
      <c r="E75" s="87"/>
      <c r="F75" s="108">
        <f t="shared" si="26"/>
        <v>7138.5118287282558</v>
      </c>
      <c r="G75" s="90"/>
      <c r="H75" s="5">
        <f t="shared" si="34"/>
        <v>186.39309914285712</v>
      </c>
      <c r="I75" s="87">
        <f t="shared" si="35"/>
        <v>7.1332583728695919E-3</v>
      </c>
      <c r="J75" s="111">
        <f t="shared" si="27"/>
        <v>6562.8159147072765</v>
      </c>
      <c r="K75" s="111">
        <f t="shared" si="36"/>
        <v>-8786.5856620986669</v>
      </c>
      <c r="L75" s="111">
        <f t="shared" ref="L75:L138" si="44">L74+K75-6</f>
        <v>-123624.11401745156</v>
      </c>
      <c r="M75" s="111">
        <f t="shared" si="30"/>
        <v>-24.335455515261856</v>
      </c>
      <c r="N75" s="113">
        <f t="shared" si="37"/>
        <v>1231777.2892563657</v>
      </c>
      <c r="O75" s="117">
        <f t="shared" si="38"/>
        <v>7227.1382989511421</v>
      </c>
      <c r="P75" s="117">
        <f t="shared" si="28"/>
        <v>-19215.917926392638</v>
      </c>
      <c r="Q75" s="117">
        <f t="shared" si="29"/>
        <v>-253594.0182807635</v>
      </c>
      <c r="R75" s="117">
        <f t="shared" si="31"/>
        <v>-49.920082338765496</v>
      </c>
      <c r="S75" s="119">
        <f t="shared" si="39"/>
        <v>1346924.289149394</v>
      </c>
      <c r="T75" s="120">
        <f t="shared" si="40"/>
        <v>7929.3715703194312</v>
      </c>
      <c r="U75" s="120">
        <f t="shared" si="41"/>
        <v>-31403.722340636567</v>
      </c>
      <c r="V75" s="120">
        <f t="shared" si="42"/>
        <v>-390178.65160032734</v>
      </c>
      <c r="W75" s="120">
        <f t="shared" si="32"/>
        <v>-76.806821181206033</v>
      </c>
      <c r="X75" s="122">
        <f t="shared" si="43"/>
        <v>1467479.0817464469</v>
      </c>
    </row>
    <row r="76" spans="1:24" x14ac:dyDescent="0.45">
      <c r="A76">
        <v>75</v>
      </c>
      <c r="B76" s="47">
        <v>43549</v>
      </c>
      <c r="C76" s="101">
        <v>186.74363700000001</v>
      </c>
      <c r="D76" s="87">
        <f t="shared" si="33"/>
        <v>-1.2091084020588162E-2</v>
      </c>
      <c r="E76" s="87"/>
      <c r="F76" s="108">
        <f t="shared" si="26"/>
        <v>7138.5118287282558</v>
      </c>
      <c r="G76" s="90"/>
      <c r="H76" s="5">
        <f t="shared" si="34"/>
        <v>187.10124428571427</v>
      </c>
      <c r="I76" s="87">
        <f t="shared" si="35"/>
        <v>3.7992025783873317E-3</v>
      </c>
      <c r="J76" s="111">
        <f t="shared" si="27"/>
        <v>6587.7493818519133</v>
      </c>
      <c r="K76" s="111">
        <f t="shared" si="36"/>
        <v>-4656.1663376094775</v>
      </c>
      <c r="L76" s="111">
        <f t="shared" si="44"/>
        <v>-128286.28035506104</v>
      </c>
      <c r="M76" s="111">
        <f t="shared" si="30"/>
        <v>-25.253204794309568</v>
      </c>
      <c r="N76" s="113">
        <f t="shared" si="37"/>
        <v>1225564.1128739186</v>
      </c>
      <c r="O76" s="117">
        <f t="shared" si="38"/>
        <v>7282.0530238706151</v>
      </c>
      <c r="P76" s="117">
        <f t="shared" si="28"/>
        <v>-10254.975456316915</v>
      </c>
      <c r="Q76" s="117">
        <f t="shared" si="29"/>
        <v>-263854.99373708043</v>
      </c>
      <c r="R76" s="117">
        <f t="shared" si="31"/>
        <v>-51.939959397073835</v>
      </c>
      <c r="S76" s="119">
        <f t="shared" si="39"/>
        <v>1349622.0910481296</v>
      </c>
      <c r="T76" s="120">
        <f t="shared" si="40"/>
        <v>8019.7474370642785</v>
      </c>
      <c r="U76" s="120">
        <f t="shared" si="41"/>
        <v>-16877.118052960152</v>
      </c>
      <c r="V76" s="120">
        <f t="shared" si="42"/>
        <v>-407061.76965328748</v>
      </c>
      <c r="W76" s="120">
        <f t="shared" si="32"/>
        <v>-80.13026961684227</v>
      </c>
      <c r="X76" s="122">
        <f t="shared" si="43"/>
        <v>1480759.6861658518</v>
      </c>
    </row>
    <row r="77" spans="1:24" x14ac:dyDescent="0.45">
      <c r="A77">
        <v>76</v>
      </c>
      <c r="B77" s="47">
        <v>43550</v>
      </c>
      <c r="C77" s="101">
        <v>184.814255</v>
      </c>
      <c r="D77" s="87">
        <f t="shared" si="33"/>
        <v>-1.0331714809645717E-2</v>
      </c>
      <c r="E77" s="87"/>
      <c r="F77" s="108">
        <f t="shared" si="26"/>
        <v>7138.5118287282558</v>
      </c>
      <c r="G77" s="90"/>
      <c r="H77" s="5">
        <f t="shared" si="34"/>
        <v>187.19594685714287</v>
      </c>
      <c r="I77" s="87">
        <f t="shared" si="35"/>
        <v>5.0615682322230988E-4</v>
      </c>
      <c r="J77" s="111">
        <f t="shared" si="27"/>
        <v>6591.0838161512165</v>
      </c>
      <c r="K77" s="111">
        <f t="shared" si="36"/>
        <v>-616.25099087217006</v>
      </c>
      <c r="L77" s="111">
        <f t="shared" si="44"/>
        <v>-128908.53134593321</v>
      </c>
      <c r="M77" s="111">
        <f t="shared" si="30"/>
        <v>-25.375695146853104</v>
      </c>
      <c r="N77" s="113">
        <f t="shared" si="37"/>
        <v>1217509.9941336717</v>
      </c>
      <c r="O77" s="117">
        <f t="shared" si="38"/>
        <v>7289.4247455208124</v>
      </c>
      <c r="P77" s="117">
        <f t="shared" si="28"/>
        <v>-1362.3992448485822</v>
      </c>
      <c r="Q77" s="117">
        <f t="shared" si="29"/>
        <v>-265223.39298192901</v>
      </c>
      <c r="R77" s="117">
        <f t="shared" si="31"/>
        <v>-52.209329327160958</v>
      </c>
      <c r="S77" s="119">
        <f t="shared" si="39"/>
        <v>1345827.2044771449</v>
      </c>
      <c r="T77" s="120">
        <f t="shared" si="40"/>
        <v>8031.9251867216472</v>
      </c>
      <c r="U77" s="120">
        <f t="shared" si="41"/>
        <v>-2250.6217305030873</v>
      </c>
      <c r="V77" s="120">
        <f t="shared" si="42"/>
        <v>-409318.39138379059</v>
      </c>
      <c r="W77" s="120">
        <f t="shared" si="32"/>
        <v>-80.574486492900178</v>
      </c>
      <c r="X77" s="122">
        <f t="shared" si="43"/>
        <v>1482163.6478691939</v>
      </c>
    </row>
    <row r="78" spans="1:24" x14ac:dyDescent="0.45">
      <c r="A78">
        <v>77</v>
      </c>
      <c r="B78" s="47">
        <v>43551</v>
      </c>
      <c r="C78" s="101">
        <v>186.47648599999999</v>
      </c>
      <c r="D78" s="87">
        <f t="shared" si="33"/>
        <v>8.9940627144804997E-3</v>
      </c>
      <c r="E78" s="87"/>
      <c r="F78" s="108">
        <f t="shared" si="26"/>
        <v>7138.5118287282558</v>
      </c>
      <c r="G78" s="90"/>
      <c r="H78" s="5">
        <f t="shared" si="34"/>
        <v>187.25954985714287</v>
      </c>
      <c r="I78" s="87">
        <f t="shared" si="35"/>
        <v>3.3976697181664221E-4</v>
      </c>
      <c r="J78" s="111">
        <f t="shared" si="27"/>
        <v>6593.3232487404193</v>
      </c>
      <c r="K78" s="111">
        <f t="shared" si="36"/>
        <v>-417.60151986842089</v>
      </c>
      <c r="L78" s="111">
        <f t="shared" si="44"/>
        <v>-129332.13286580163</v>
      </c>
      <c r="M78" s="111">
        <f t="shared" si="30"/>
        <v>-25.459081272812909</v>
      </c>
      <c r="N78" s="113">
        <f t="shared" si="37"/>
        <v>1229082.1489673487</v>
      </c>
      <c r="O78" s="117">
        <f t="shared" si="38"/>
        <v>7294.3781570649535</v>
      </c>
      <c r="P78" s="117">
        <f t="shared" si="28"/>
        <v>-923.69477846326436</v>
      </c>
      <c r="Q78" s="117">
        <f t="shared" si="29"/>
        <v>-266153.08776039229</v>
      </c>
      <c r="R78" s="117">
        <f t="shared" si="31"/>
        <v>-52.392340110323858</v>
      </c>
      <c r="S78" s="119">
        <f t="shared" si="39"/>
        <v>1359306.3115061652</v>
      </c>
      <c r="T78" s="120">
        <f t="shared" si="40"/>
        <v>8040.1121354172983</v>
      </c>
      <c r="U78" s="120">
        <f t="shared" si="41"/>
        <v>-1526.6734238273107</v>
      </c>
      <c r="V78" s="120">
        <f t="shared" si="42"/>
        <v>-410851.06480761792</v>
      </c>
      <c r="W78" s="120">
        <f t="shared" si="32"/>
        <v>-80.876193859789055</v>
      </c>
      <c r="X78" s="122">
        <f t="shared" si="43"/>
        <v>1497765.1846347465</v>
      </c>
    </row>
    <row r="79" spans="1:24" x14ac:dyDescent="0.45">
      <c r="A79">
        <v>78</v>
      </c>
      <c r="B79" s="47">
        <v>43552</v>
      </c>
      <c r="C79" s="101">
        <v>186.72384600000001</v>
      </c>
      <c r="D79" s="87">
        <f t="shared" si="33"/>
        <v>1.3264943227212823E-3</v>
      </c>
      <c r="E79" s="87"/>
      <c r="F79" s="108">
        <f t="shared" si="26"/>
        <v>7138.5118287282558</v>
      </c>
      <c r="G79" s="90"/>
      <c r="H79" s="5">
        <f t="shared" si="34"/>
        <v>187.56909614285718</v>
      </c>
      <c r="I79" s="87">
        <f t="shared" si="35"/>
        <v>1.6530333750692681E-3</v>
      </c>
      <c r="J79" s="111">
        <f t="shared" si="27"/>
        <v>6604.2222321232075</v>
      </c>
      <c r="K79" s="111">
        <f t="shared" si="36"/>
        <v>-2035.1000947242981</v>
      </c>
      <c r="L79" s="111">
        <f t="shared" si="44"/>
        <v>-131373.23296052593</v>
      </c>
      <c r="M79" s="111">
        <f t="shared" si="30"/>
        <v>-25.860872630029917</v>
      </c>
      <c r="N79" s="113">
        <f t="shared" si="37"/>
        <v>1231130.6749260258</v>
      </c>
      <c r="O79" s="117">
        <f t="shared" si="38"/>
        <v>7318.4938581529632</v>
      </c>
      <c r="P79" s="117">
        <f t="shared" si="28"/>
        <v>-4502.9764561395559</v>
      </c>
      <c r="Q79" s="117">
        <f t="shared" si="29"/>
        <v>-270662.06421653181</v>
      </c>
      <c r="R79" s="117">
        <f t="shared" si="31"/>
        <v>-53.279933900921606</v>
      </c>
      <c r="S79" s="119">
        <f t="shared" si="39"/>
        <v>1362034.3436655602</v>
      </c>
      <c r="T79" s="120">
        <f t="shared" si="40"/>
        <v>8079.9838565147311</v>
      </c>
      <c r="U79" s="120">
        <f t="shared" si="41"/>
        <v>-7445.0011099519907</v>
      </c>
      <c r="V79" s="120">
        <f t="shared" si="42"/>
        <v>-418302.06591756991</v>
      </c>
      <c r="W79" s="120">
        <f t="shared" si="32"/>
        <v>-82.342926361772697</v>
      </c>
      <c r="X79" s="122">
        <f t="shared" si="43"/>
        <v>1501280.6601963909</v>
      </c>
    </row>
    <row r="80" spans="1:24" x14ac:dyDescent="0.45">
      <c r="A80">
        <v>79</v>
      </c>
      <c r="B80" s="47">
        <v>43553</v>
      </c>
      <c r="C80" s="101">
        <v>187.940842</v>
      </c>
      <c r="D80" s="87">
        <f t="shared" si="33"/>
        <v>6.5176249636588711E-3</v>
      </c>
      <c r="E80" s="87"/>
      <c r="F80" s="108">
        <f t="shared" si="26"/>
        <v>7138.5118287282558</v>
      </c>
      <c r="G80" s="90"/>
      <c r="H80" s="5">
        <f t="shared" si="34"/>
        <v>187.82210428571429</v>
      </c>
      <c r="I80" s="87">
        <f t="shared" si="35"/>
        <v>1.3488796825273132E-3</v>
      </c>
      <c r="J80" s="111">
        <f t="shared" si="27"/>
        <v>6613.130533311014</v>
      </c>
      <c r="K80" s="111">
        <f t="shared" si="36"/>
        <v>-1674.233626025954</v>
      </c>
      <c r="L80" s="111">
        <f t="shared" si="44"/>
        <v>-133053.46658655189</v>
      </c>
      <c r="M80" s="111">
        <f t="shared" si="30"/>
        <v>-26.191627280815737</v>
      </c>
      <c r="N80" s="113">
        <f t="shared" si="37"/>
        <v>1241203.0870603551</v>
      </c>
      <c r="O80" s="117">
        <f t="shared" si="38"/>
        <v>7338.23739349689</v>
      </c>
      <c r="P80" s="117">
        <f t="shared" si="28"/>
        <v>-3710.6166565943722</v>
      </c>
      <c r="Q80" s="117">
        <f t="shared" si="29"/>
        <v>-274378.6808731262</v>
      </c>
      <c r="R80" s="117">
        <f t="shared" si="31"/>
        <v>-54.011551352974493</v>
      </c>
      <c r="S80" s="119">
        <f t="shared" si="39"/>
        <v>1375443.8978730964</v>
      </c>
      <c r="T80" s="120">
        <f t="shared" si="40"/>
        <v>8112.6806346923358</v>
      </c>
      <c r="U80" s="120">
        <f t="shared" si="41"/>
        <v>-6145.0600213862635</v>
      </c>
      <c r="V80" s="120">
        <f t="shared" si="42"/>
        <v>-424453.12593895616</v>
      </c>
      <c r="W80" s="120">
        <f t="shared" si="32"/>
        <v>-83.5537649486796</v>
      </c>
      <c r="X80" s="122">
        <f t="shared" si="43"/>
        <v>1518558.9693397859</v>
      </c>
    </row>
    <row r="81" spans="1:24" x14ac:dyDescent="0.45">
      <c r="A81">
        <v>80</v>
      </c>
      <c r="B81" s="47">
        <v>43556</v>
      </c>
      <c r="C81" s="101">
        <v>189.217209</v>
      </c>
      <c r="D81" s="87">
        <f t="shared" si="33"/>
        <v>6.7913231973281965E-3</v>
      </c>
      <c r="E81" s="87"/>
      <c r="F81" s="108">
        <f t="shared" si="26"/>
        <v>7138.5118287282558</v>
      </c>
      <c r="G81" s="90"/>
      <c r="H81" s="5">
        <f t="shared" si="34"/>
        <v>187.27792571428569</v>
      </c>
      <c r="I81" s="87">
        <f t="shared" si="35"/>
        <v>-2.8973084584378861E-3</v>
      </c>
      <c r="J81" s="111">
        <f t="shared" si="27"/>
        <v>6593.9702542800987</v>
      </c>
      <c r="K81" s="111">
        <f t="shared" si="36"/>
        <v>3625.4545218910107</v>
      </c>
      <c r="L81" s="111">
        <f t="shared" si="44"/>
        <v>-129434.01206466088</v>
      </c>
      <c r="M81" s="111">
        <f t="shared" si="30"/>
        <v>-25.479136233218014</v>
      </c>
      <c r="N81" s="113">
        <f t="shared" si="37"/>
        <v>1251318.1022657915</v>
      </c>
      <c r="O81" s="117">
        <f t="shared" si="38"/>
        <v>7295.7151189564829</v>
      </c>
      <c r="P81" s="117">
        <f t="shared" si="28"/>
        <v>8045.9461088675935</v>
      </c>
      <c r="Q81" s="117">
        <f t="shared" si="29"/>
        <v>-266338.73476425861</v>
      </c>
      <c r="R81" s="117">
        <f t="shared" si="31"/>
        <v>-52.428884796157945</v>
      </c>
      <c r="S81" s="119">
        <f t="shared" si="39"/>
        <v>1388520.7985769163</v>
      </c>
      <c r="T81" s="120">
        <f t="shared" si="40"/>
        <v>8042.1658200218371</v>
      </c>
      <c r="U81" s="120">
        <f t="shared" si="41"/>
        <v>13342.616425104021</v>
      </c>
      <c r="V81" s="120">
        <f t="shared" si="42"/>
        <v>-411116.50951385213</v>
      </c>
      <c r="W81" s="120">
        <f t="shared" si="32"/>
        <v>-80.928446754754987</v>
      </c>
      <c r="X81" s="122">
        <f t="shared" si="43"/>
        <v>1535058.7872048323</v>
      </c>
    </row>
    <row r="82" spans="1:24" x14ac:dyDescent="0.45">
      <c r="A82">
        <v>81</v>
      </c>
      <c r="B82" s="47">
        <v>43557</v>
      </c>
      <c r="C82" s="101">
        <v>191.967804</v>
      </c>
      <c r="D82" s="87">
        <f t="shared" si="33"/>
        <v>1.4536706330976503E-2</v>
      </c>
      <c r="E82" s="87"/>
      <c r="F82" s="108">
        <f t="shared" si="26"/>
        <v>7138.5118287282558</v>
      </c>
      <c r="G82" s="90"/>
      <c r="H82" s="5">
        <f t="shared" si="34"/>
        <v>187.69772557142855</v>
      </c>
      <c r="I82" s="87">
        <f t="shared" si="35"/>
        <v>2.2415874991231822E-3</v>
      </c>
      <c r="J82" s="111">
        <f t="shared" si="27"/>
        <v>6608.751215571684</v>
      </c>
      <c r="K82" s="111">
        <f t="shared" si="36"/>
        <v>-2837.4686801546336</v>
      </c>
      <c r="L82" s="111">
        <f t="shared" si="44"/>
        <v>-132277.48074481552</v>
      </c>
      <c r="M82" s="111">
        <f t="shared" si="30"/>
        <v>-26.03887416239013</v>
      </c>
      <c r="N82" s="113">
        <f t="shared" si="37"/>
        <v>1265829.9893554721</v>
      </c>
      <c r="O82" s="117">
        <f t="shared" si="38"/>
        <v>7328.4230865721165</v>
      </c>
      <c r="P82" s="117">
        <f t="shared" si="28"/>
        <v>-6278.8767164762994</v>
      </c>
      <c r="Q82" s="117">
        <f t="shared" si="29"/>
        <v>-272623.61148073489</v>
      </c>
      <c r="R82" s="117">
        <f t="shared" si="31"/>
        <v>-53.666065252153203</v>
      </c>
      <c r="S82" s="119">
        <f t="shared" si="39"/>
        <v>1400542.4099956746</v>
      </c>
      <c r="T82" s="120">
        <f t="shared" si="40"/>
        <v>8096.2474751259479</v>
      </c>
      <c r="U82" s="120">
        <f t="shared" si="41"/>
        <v>-10381.936567021527</v>
      </c>
      <c r="V82" s="120">
        <f t="shared" si="42"/>
        <v>-421504.44608087366</v>
      </c>
      <c r="W82" s="120">
        <f t="shared" si="32"/>
        <v>-82.973316157702357</v>
      </c>
      <c r="X82" s="122">
        <f t="shared" si="43"/>
        <v>1543836.9118734512</v>
      </c>
    </row>
    <row r="83" spans="1:24" x14ac:dyDescent="0.45">
      <c r="A83">
        <v>82</v>
      </c>
      <c r="B83" s="47">
        <v>43558</v>
      </c>
      <c r="C83" s="101">
        <v>193.283737</v>
      </c>
      <c r="D83" s="87">
        <f t="shared" si="33"/>
        <v>6.8549672006457977E-3</v>
      </c>
      <c r="E83" s="87"/>
      <c r="F83" s="108">
        <f t="shared" si="26"/>
        <v>7138.5118287282558</v>
      </c>
      <c r="G83" s="90"/>
      <c r="H83" s="5">
        <f t="shared" si="34"/>
        <v>188.63202557142856</v>
      </c>
      <c r="I83" s="87">
        <f t="shared" si="35"/>
        <v>4.9776841842681715E-3</v>
      </c>
      <c r="J83" s="111">
        <f t="shared" si="27"/>
        <v>6641.6474919751981</v>
      </c>
      <c r="K83" s="111">
        <f t="shared" si="36"/>
        <v>-6358.3152366561244</v>
      </c>
      <c r="L83" s="111">
        <f t="shared" si="44"/>
        <v>-138641.79598147163</v>
      </c>
      <c r="M83" s="111">
        <f t="shared" si="30"/>
        <v>-27.291692122351378</v>
      </c>
      <c r="N83" s="113">
        <f t="shared" si="37"/>
        <v>1277364.1318489877</v>
      </c>
      <c r="O83" s="117">
        <f t="shared" si="38"/>
        <v>7401.3802379594272</v>
      </c>
      <c r="P83" s="117">
        <f t="shared" si="28"/>
        <v>-14101.43086101414</v>
      </c>
      <c r="Q83" s="117">
        <f t="shared" si="29"/>
        <v>-286731.04234174901</v>
      </c>
      <c r="R83" s="117">
        <f t="shared" si="31"/>
        <v>-56.443118571245577</v>
      </c>
      <c r="S83" s="119">
        <f t="shared" si="39"/>
        <v>1416465.0004897332</v>
      </c>
      <c r="T83" s="120">
        <f t="shared" si="40"/>
        <v>8217.1491641525135</v>
      </c>
      <c r="U83" s="120">
        <f t="shared" si="41"/>
        <v>-23368.330264666511</v>
      </c>
      <c r="V83" s="120">
        <f t="shared" si="42"/>
        <v>-444878.77634554019</v>
      </c>
      <c r="W83" s="120">
        <f t="shared" si="32"/>
        <v>-87.574562272755429</v>
      </c>
      <c r="X83" s="122">
        <f t="shared" si="43"/>
        <v>1564872.9676691578</v>
      </c>
    </row>
    <row r="84" spans="1:24" x14ac:dyDescent="0.45">
      <c r="A84">
        <v>83</v>
      </c>
      <c r="B84" s="47">
        <v>43559</v>
      </c>
      <c r="C84" s="101">
        <v>193.62011699999999</v>
      </c>
      <c r="D84" s="87">
        <f t="shared" si="33"/>
        <v>1.7403430067165519E-3</v>
      </c>
      <c r="E84" s="87"/>
      <c r="F84" s="108">
        <f t="shared" si="26"/>
        <v>7138.5118287282558</v>
      </c>
      <c r="G84" s="90"/>
      <c r="H84" s="5">
        <f t="shared" si="34"/>
        <v>189.89000585714285</v>
      </c>
      <c r="I84" s="87">
        <f t="shared" si="35"/>
        <v>6.6689645191661375E-3</v>
      </c>
      <c r="J84" s="111">
        <f t="shared" si="27"/>
        <v>6685.9404034479903</v>
      </c>
      <c r="K84" s="111">
        <f t="shared" si="36"/>
        <v>-8575.998701632665</v>
      </c>
      <c r="L84" s="111">
        <f t="shared" si="44"/>
        <v>-147223.79468310429</v>
      </c>
      <c r="M84" s="111">
        <f t="shared" si="30"/>
        <v>-28.98106194549473</v>
      </c>
      <c r="N84" s="113">
        <f t="shared" si="37"/>
        <v>1285956.5644689943</v>
      </c>
      <c r="O84" s="117">
        <f t="shared" si="38"/>
        <v>7500.099322359044</v>
      </c>
      <c r="P84" s="117">
        <f t="shared" si="28"/>
        <v>-19114.00067158668</v>
      </c>
      <c r="Q84" s="117">
        <f t="shared" si="29"/>
        <v>-305851.04301333567</v>
      </c>
      <c r="R84" s="117">
        <f t="shared" si="31"/>
        <v>-60.206898231001105</v>
      </c>
      <c r="S84" s="119">
        <f t="shared" si="39"/>
        <v>1433056.1076351921</v>
      </c>
      <c r="T84" s="120">
        <f t="shared" si="40"/>
        <v>8381.5487928258008</v>
      </c>
      <c r="U84" s="120">
        <f t="shared" si="41"/>
        <v>-31831.075338478426</v>
      </c>
      <c r="V84" s="120">
        <f t="shared" si="42"/>
        <v>-476715.85168401862</v>
      </c>
      <c r="W84" s="120">
        <f t="shared" si="32"/>
        <v>-93.841703087440692</v>
      </c>
      <c r="X84" s="122">
        <f t="shared" si="43"/>
        <v>1591005.3825696618</v>
      </c>
    </row>
    <row r="85" spans="1:24" x14ac:dyDescent="0.45">
      <c r="A85">
        <v>84</v>
      </c>
      <c r="B85" s="47">
        <v>43560</v>
      </c>
      <c r="C85" s="101">
        <v>194.91625999999999</v>
      </c>
      <c r="D85" s="87">
        <f t="shared" si="33"/>
        <v>6.6942579112272754E-3</v>
      </c>
      <c r="E85" s="87"/>
      <c r="F85" s="108">
        <f t="shared" si="26"/>
        <v>7138.5118287282558</v>
      </c>
      <c r="G85" s="90"/>
      <c r="H85" s="5">
        <f t="shared" si="34"/>
        <v>191.09568785714285</v>
      </c>
      <c r="I85" s="87">
        <f t="shared" si="35"/>
        <v>6.3493704924473425E-3</v>
      </c>
      <c r="J85" s="111">
        <f t="shared" si="27"/>
        <v>6728.3919161599042</v>
      </c>
      <c r="K85" s="111">
        <f t="shared" si="36"/>
        <v>-8274.4900891487123</v>
      </c>
      <c r="L85" s="111">
        <f t="shared" si="44"/>
        <v>-155504.28477225301</v>
      </c>
      <c r="M85" s="111">
        <f t="shared" si="30"/>
        <v>-30.611079679598333</v>
      </c>
      <c r="N85" s="113">
        <f t="shared" si="37"/>
        <v>1303198.4980229733</v>
      </c>
      <c r="O85" s="117">
        <f t="shared" si="38"/>
        <v>7595.3411410146655</v>
      </c>
      <c r="P85" s="117">
        <f t="shared" si="28"/>
        <v>-18564.179087951969</v>
      </c>
      <c r="Q85" s="117">
        <f t="shared" si="29"/>
        <v>-324421.22210128763</v>
      </c>
      <c r="R85" s="117">
        <f t="shared" si="31"/>
        <v>-63.862445295555517</v>
      </c>
      <c r="S85" s="119">
        <f t="shared" si="39"/>
        <v>1461891.3095427591</v>
      </c>
      <c r="T85" s="120">
        <f t="shared" si="40"/>
        <v>8541.2014685843278</v>
      </c>
      <c r="U85" s="120">
        <f t="shared" si="41"/>
        <v>-31118.902457844753</v>
      </c>
      <c r="V85" s="120">
        <f t="shared" si="42"/>
        <v>-507840.75414186338</v>
      </c>
      <c r="W85" s="120">
        <f t="shared" si="32"/>
        <v>-99.96865239017643</v>
      </c>
      <c r="X85" s="122">
        <f t="shared" si="43"/>
        <v>1633700.1437051198</v>
      </c>
    </row>
    <row r="86" spans="1:24" x14ac:dyDescent="0.45">
      <c r="A86">
        <v>85</v>
      </c>
      <c r="B86" s="47">
        <v>43563</v>
      </c>
      <c r="C86" s="101">
        <v>197.983475</v>
      </c>
      <c r="D86" s="87">
        <f t="shared" si="33"/>
        <v>1.5736065323642082E-2</v>
      </c>
      <c r="E86" s="87"/>
      <c r="F86" s="108">
        <f t="shared" si="26"/>
        <v>7138.5118287282558</v>
      </c>
      <c r="G86" s="90"/>
      <c r="H86" s="5">
        <f t="shared" si="34"/>
        <v>192.70420628571426</v>
      </c>
      <c r="I86" s="87">
        <f t="shared" si="35"/>
        <v>8.4173455016624595E-3</v>
      </c>
      <c r="J86" s="111">
        <f t="shared" si="27"/>
        <v>6785.0271155888149</v>
      </c>
      <c r="K86" s="111">
        <f t="shared" si="36"/>
        <v>-11212.833590253758</v>
      </c>
      <c r="L86" s="111">
        <f t="shared" si="44"/>
        <v>-166723.11836250676</v>
      </c>
      <c r="M86" s="111">
        <f t="shared" si="30"/>
        <v>-32.819511488691205</v>
      </c>
      <c r="N86" s="113">
        <f t="shared" si="37"/>
        <v>1332110.4127232465</v>
      </c>
      <c r="O86" s="117">
        <f t="shared" si="38"/>
        <v>7723.206362188489</v>
      </c>
      <c r="P86" s="117">
        <f t="shared" si="28"/>
        <v>-25315.200819637168</v>
      </c>
      <c r="Q86" s="117">
        <f t="shared" si="29"/>
        <v>-349742.42292092479</v>
      </c>
      <c r="R86" s="117">
        <f t="shared" si="31"/>
        <v>-68.846933645894751</v>
      </c>
      <c r="S86" s="119">
        <f t="shared" si="39"/>
        <v>1503752.0329085486</v>
      </c>
      <c r="T86" s="120">
        <f t="shared" si="40"/>
        <v>8756.8841998654698</v>
      </c>
      <c r="U86" s="120">
        <f t="shared" si="41"/>
        <v>-42701.616636531689</v>
      </c>
      <c r="V86" s="120">
        <f t="shared" si="42"/>
        <v>-550548.3707783951</v>
      </c>
      <c r="W86" s="120">
        <f t="shared" si="32"/>
        <v>-108.37566353904549</v>
      </c>
      <c r="X86" s="122">
        <f t="shared" si="43"/>
        <v>1691016.7474254286</v>
      </c>
    </row>
    <row r="87" spans="1:24" x14ac:dyDescent="0.45">
      <c r="A87">
        <v>86</v>
      </c>
      <c r="B87" s="47">
        <v>43564</v>
      </c>
      <c r="C87" s="101">
        <v>197.38983200000001</v>
      </c>
      <c r="D87" s="87">
        <f t="shared" si="33"/>
        <v>-2.9984472188902935E-3</v>
      </c>
      <c r="E87" s="87"/>
      <c r="F87" s="108">
        <f t="shared" ref="F87:F103" si="45">F86</f>
        <v>7138.5118287282558</v>
      </c>
      <c r="G87" s="90"/>
      <c r="H87" s="5">
        <f t="shared" si="34"/>
        <v>194.05406199999999</v>
      </c>
      <c r="I87" s="87">
        <f t="shared" si="35"/>
        <v>7.004806694693267E-3</v>
      </c>
      <c r="J87" s="111">
        <f t="shared" si="27"/>
        <v>6832.5549189517669</v>
      </c>
      <c r="K87" s="111">
        <f t="shared" si="36"/>
        <v>-9381.5051211421305</v>
      </c>
      <c r="L87" s="111">
        <f t="shared" si="44"/>
        <v>-176110.6234836489</v>
      </c>
      <c r="M87" s="111">
        <f t="shared" si="30"/>
        <v>-34.667445567669347</v>
      </c>
      <c r="N87" s="113">
        <f t="shared" si="37"/>
        <v>1339295.3624615208</v>
      </c>
      <c r="O87" s="117">
        <f t="shared" si="38"/>
        <v>7831.4054974492001</v>
      </c>
      <c r="P87" s="117">
        <f t="shared" si="28"/>
        <v>-21357.40913165703</v>
      </c>
      <c r="Q87" s="117">
        <f t="shared" si="29"/>
        <v>-371105.83205258183</v>
      </c>
      <c r="R87" s="117">
        <f t="shared" si="31"/>
        <v>-73.052329144265968</v>
      </c>
      <c r="S87" s="119">
        <f t="shared" si="39"/>
        <v>1524482.4063337171</v>
      </c>
      <c r="T87" s="120">
        <f t="shared" si="40"/>
        <v>8940.9050430690841</v>
      </c>
      <c r="U87" s="120">
        <f t="shared" si="41"/>
        <v>-36323.843324459769</v>
      </c>
      <c r="V87" s="120">
        <f t="shared" si="42"/>
        <v>-586878.21410285484</v>
      </c>
      <c r="W87" s="120">
        <f t="shared" si="32"/>
        <v>-115.52720750065055</v>
      </c>
      <c r="X87" s="122">
        <f t="shared" si="43"/>
        <v>1728519.9010548994</v>
      </c>
    </row>
    <row r="88" spans="1:24" x14ac:dyDescent="0.45">
      <c r="A88">
        <v>87</v>
      </c>
      <c r="B88" s="47">
        <v>43565</v>
      </c>
      <c r="C88" s="101">
        <v>198.49797100000001</v>
      </c>
      <c r="D88" s="87">
        <f t="shared" si="33"/>
        <v>5.6139619187679035E-3</v>
      </c>
      <c r="E88" s="87"/>
      <c r="F88" s="108">
        <f t="shared" si="45"/>
        <v>7138.5118287282558</v>
      </c>
      <c r="G88" s="90"/>
      <c r="H88" s="5">
        <f t="shared" si="34"/>
        <v>195.37988514285715</v>
      </c>
      <c r="I88" s="87">
        <f t="shared" si="35"/>
        <v>6.8322359717322518E-3</v>
      </c>
      <c r="J88" s="111">
        <f t="shared" si="27"/>
        <v>6879.2365464478662</v>
      </c>
      <c r="K88" s="111">
        <f t="shared" si="36"/>
        <v>-9266.2083409535189</v>
      </c>
      <c r="L88" s="111">
        <f t="shared" si="44"/>
        <v>-185382.83182460241</v>
      </c>
      <c r="M88" s="111">
        <f t="shared" si="30"/>
        <v>-36.492683430056786</v>
      </c>
      <c r="N88" s="113">
        <f t="shared" si="37"/>
        <v>1356248.2881579951</v>
      </c>
      <c r="O88" s="117">
        <f t="shared" si="38"/>
        <v>7938.4175181469882</v>
      </c>
      <c r="P88" s="117">
        <f t="shared" si="28"/>
        <v>-21241.668981120943</v>
      </c>
      <c r="Q88" s="117">
        <f t="shared" si="29"/>
        <v>-392353.50103370275</v>
      </c>
      <c r="R88" s="117">
        <f t="shared" si="31"/>
        <v>-77.234941148373764</v>
      </c>
      <c r="S88" s="119">
        <f t="shared" si="39"/>
        <v>1554518.1013219119</v>
      </c>
      <c r="T88" s="120">
        <f t="shared" si="40"/>
        <v>9124.1641622343814</v>
      </c>
      <c r="U88" s="120">
        <f t="shared" si="41"/>
        <v>-36376.56332155873</v>
      </c>
      <c r="V88" s="120">
        <f t="shared" si="42"/>
        <v>-623260.77742441359</v>
      </c>
      <c r="W88" s="120">
        <f t="shared" si="32"/>
        <v>-122.6891294142697</v>
      </c>
      <c r="X88" s="122">
        <f t="shared" si="43"/>
        <v>1774751.5099528809</v>
      </c>
    </row>
    <row r="89" spans="1:24" x14ac:dyDescent="0.45">
      <c r="A89">
        <v>88</v>
      </c>
      <c r="B89" s="47">
        <v>43566</v>
      </c>
      <c r="C89" s="101">
        <v>196.845642</v>
      </c>
      <c r="D89" s="87">
        <f t="shared" si="33"/>
        <v>-8.3241606535112075E-3</v>
      </c>
      <c r="E89" s="87"/>
      <c r="F89" s="108">
        <f t="shared" si="45"/>
        <v>7138.5118287282558</v>
      </c>
      <c r="G89" s="90"/>
      <c r="H89" s="5">
        <f t="shared" si="34"/>
        <v>196.07671914285714</v>
      </c>
      <c r="I89" s="87">
        <f t="shared" si="35"/>
        <v>3.5665595743926606E-3</v>
      </c>
      <c r="J89" s="111">
        <f t="shared" si="27"/>
        <v>6903.7717534171106</v>
      </c>
      <c r="K89" s="111">
        <f t="shared" si="36"/>
        <v>-4829.6485674637934</v>
      </c>
      <c r="L89" s="111">
        <f t="shared" si="44"/>
        <v>-190218.48039206621</v>
      </c>
      <c r="M89" s="111">
        <f t="shared" si="30"/>
        <v>-37.44458275436773</v>
      </c>
      <c r="N89" s="113">
        <f t="shared" si="37"/>
        <v>1354147.7344553932</v>
      </c>
      <c r="O89" s="117">
        <f t="shared" si="38"/>
        <v>7995.0431961567356</v>
      </c>
      <c r="P89" s="117">
        <f t="shared" si="28"/>
        <v>-11146.517941514006</v>
      </c>
      <c r="Q89" s="117">
        <f t="shared" si="29"/>
        <v>-403506.01897521678</v>
      </c>
      <c r="R89" s="117">
        <f t="shared" si="31"/>
        <v>-79.430318695958704</v>
      </c>
      <c r="S89" s="119">
        <f t="shared" si="39"/>
        <v>1562642.8928236905</v>
      </c>
      <c r="T89" s="120">
        <f t="shared" si="40"/>
        <v>9221.7897873878228</v>
      </c>
      <c r="U89" s="120">
        <f t="shared" si="41"/>
        <v>-19217.178858980526</v>
      </c>
      <c r="V89" s="120">
        <f t="shared" si="42"/>
        <v>-642483.95628339413</v>
      </c>
      <c r="W89" s="120">
        <f t="shared" si="32"/>
        <v>-126.47321974090301</v>
      </c>
      <c r="X89" s="122">
        <f t="shared" si="43"/>
        <v>1796051.952228419</v>
      </c>
    </row>
    <row r="90" spans="1:24" x14ac:dyDescent="0.45">
      <c r="A90">
        <v>89</v>
      </c>
      <c r="B90" s="47">
        <v>43567</v>
      </c>
      <c r="C90" s="101">
        <v>196.76649499999999</v>
      </c>
      <c r="D90" s="87">
        <f t="shared" si="33"/>
        <v>-4.0207646557908594E-4</v>
      </c>
      <c r="E90" s="87"/>
      <c r="F90" s="108">
        <f t="shared" si="45"/>
        <v>7138.5118287282558</v>
      </c>
      <c r="G90" s="90"/>
      <c r="H90" s="5">
        <f t="shared" si="34"/>
        <v>196.57425600000002</v>
      </c>
      <c r="I90" s="87">
        <f t="shared" si="35"/>
        <v>2.5374601294730031E-3</v>
      </c>
      <c r="J90" s="111">
        <f t="shared" si="27"/>
        <v>6921.2897989843887</v>
      </c>
      <c r="K90" s="111">
        <f t="shared" si="36"/>
        <v>-3446.964425523583</v>
      </c>
      <c r="L90" s="111">
        <f t="shared" si="44"/>
        <v>-193671.4448175898</v>
      </c>
      <c r="M90" s="111">
        <f t="shared" si="30"/>
        <v>-38.124300160969142</v>
      </c>
      <c r="N90" s="113">
        <f t="shared" si="37"/>
        <v>1358430.970199889</v>
      </c>
      <c r="O90" s="117">
        <f t="shared" si="38"/>
        <v>8035.6174028440591</v>
      </c>
      <c r="P90" s="117">
        <f t="shared" si="28"/>
        <v>-7983.644437270219</v>
      </c>
      <c r="Q90" s="117">
        <f t="shared" si="29"/>
        <v>-411495.66341248702</v>
      </c>
      <c r="R90" s="117">
        <f t="shared" si="31"/>
        <v>-81.003083348972723</v>
      </c>
      <c r="S90" s="119">
        <f t="shared" si="39"/>
        <v>1573156.6270813583</v>
      </c>
      <c r="T90" s="120">
        <f t="shared" si="40"/>
        <v>9291.9895591114564</v>
      </c>
      <c r="U90" s="120">
        <f t="shared" si="41"/>
        <v>-13812.963031859492</v>
      </c>
      <c r="V90" s="120">
        <f t="shared" si="42"/>
        <v>-656302.91931525362</v>
      </c>
      <c r="W90" s="120">
        <f t="shared" si="32"/>
        <v>-129.19348805421032</v>
      </c>
      <c r="X90" s="122">
        <f t="shared" si="43"/>
        <v>1814539.2540910968</v>
      </c>
    </row>
    <row r="91" spans="1:24" x14ac:dyDescent="0.45">
      <c r="A91">
        <v>90</v>
      </c>
      <c r="B91" s="47">
        <v>43570</v>
      </c>
      <c r="C91" s="101">
        <v>197.122681</v>
      </c>
      <c r="D91" s="87">
        <f t="shared" si="33"/>
        <v>1.810196395478855E-3</v>
      </c>
      <c r="E91" s="87"/>
      <c r="F91" s="108">
        <f t="shared" si="45"/>
        <v>7138.5118287282558</v>
      </c>
      <c r="G91" s="90"/>
      <c r="H91" s="5">
        <f t="shared" si="34"/>
        <v>197.0746222857143</v>
      </c>
      <c r="I91" s="87">
        <f t="shared" si="35"/>
        <v>2.5454314104807218E-3</v>
      </c>
      <c r="J91" s="111">
        <f t="shared" si="27"/>
        <v>6938.9074674397634</v>
      </c>
      <c r="K91" s="111">
        <f t="shared" si="36"/>
        <v>-3472.8420388926033</v>
      </c>
      <c r="L91" s="111">
        <f t="shared" si="44"/>
        <v>-197150.28685648242</v>
      </c>
      <c r="M91" s="111">
        <f t="shared" si="30"/>
        <v>-38.809111585927894</v>
      </c>
      <c r="N91" s="113">
        <f t="shared" si="37"/>
        <v>1364343.2011537538</v>
      </c>
      <c r="O91" s="117">
        <f t="shared" si="38"/>
        <v>8076.525628723668</v>
      </c>
      <c r="P91" s="117">
        <f t="shared" si="28"/>
        <v>-8063.9391603420772</v>
      </c>
      <c r="Q91" s="117">
        <f t="shared" si="29"/>
        <v>-419565.60257282911</v>
      </c>
      <c r="R91" s="117">
        <f t="shared" si="31"/>
        <v>-82.591654049814679</v>
      </c>
      <c r="S91" s="119">
        <f t="shared" si="39"/>
        <v>1584002.445938878</v>
      </c>
      <c r="T91" s="120">
        <f t="shared" si="40"/>
        <v>9362.9459253803197</v>
      </c>
      <c r="U91" s="120">
        <f t="shared" si="41"/>
        <v>-13987.109152936309</v>
      </c>
      <c r="V91" s="120">
        <f t="shared" si="42"/>
        <v>-670296.02846818988</v>
      </c>
      <c r="W91" s="120">
        <f t="shared" si="32"/>
        <v>-131.94803710014094</v>
      </c>
      <c r="X91" s="122">
        <f t="shared" si="43"/>
        <v>1831661.8937160582</v>
      </c>
    </row>
    <row r="92" spans="1:24" x14ac:dyDescent="0.45">
      <c r="A92">
        <v>91</v>
      </c>
      <c r="B92" s="47">
        <v>43571</v>
      </c>
      <c r="C92" s="101">
        <v>197.142471</v>
      </c>
      <c r="D92" s="87">
        <f t="shared" si="33"/>
        <v>1.0039433260346342E-4</v>
      </c>
      <c r="E92" s="87"/>
      <c r="F92" s="108">
        <f t="shared" si="45"/>
        <v>7138.5118287282558</v>
      </c>
      <c r="G92" s="90"/>
      <c r="H92" s="5">
        <f t="shared" si="34"/>
        <v>197.39265242857144</v>
      </c>
      <c r="I92" s="87">
        <f t="shared" si="35"/>
        <v>1.6137549277961667E-3</v>
      </c>
      <c r="J92" s="111">
        <f t="shared" si="27"/>
        <v>6950.1051635588656</v>
      </c>
      <c r="K92" s="111">
        <f t="shared" si="36"/>
        <v>-2207.5414824269078</v>
      </c>
      <c r="L92" s="111">
        <f t="shared" si="44"/>
        <v>-199363.82833890931</v>
      </c>
      <c r="M92" s="111">
        <f t="shared" si="30"/>
        <v>-39.244848098227521</v>
      </c>
      <c r="N92" s="113">
        <f t="shared" si="37"/>
        <v>1367953.364171427</v>
      </c>
      <c r="O92" s="117">
        <f t="shared" si="38"/>
        <v>8102.5926947893176</v>
      </c>
      <c r="P92" s="117">
        <f t="shared" si="28"/>
        <v>-5138.9258159024239</v>
      </c>
      <c r="Q92" s="117">
        <f t="shared" si="29"/>
        <v>-424710.52838873153</v>
      </c>
      <c r="R92" s="117">
        <f t="shared" si="31"/>
        <v>-83.604434722219594</v>
      </c>
      <c r="S92" s="119">
        <f t="shared" si="39"/>
        <v>1592226.2195414125</v>
      </c>
      <c r="T92" s="120">
        <f t="shared" si="40"/>
        <v>9408.2744257576342</v>
      </c>
      <c r="U92" s="120">
        <f t="shared" si="41"/>
        <v>-8936.1725711081963</v>
      </c>
      <c r="V92" s="120">
        <f t="shared" si="42"/>
        <v>-679238.20103929809</v>
      </c>
      <c r="W92" s="120">
        <f t="shared" si="32"/>
        <v>-133.70830729126465</v>
      </c>
      <c r="X92" s="122">
        <f t="shared" si="43"/>
        <v>1845834.2955688578</v>
      </c>
    </row>
    <row r="93" spans="1:24" x14ac:dyDescent="0.45">
      <c r="A93">
        <v>92</v>
      </c>
      <c r="B93" s="47">
        <v>43572</v>
      </c>
      <c r="C93" s="101">
        <v>200.98144500000001</v>
      </c>
      <c r="D93" s="87">
        <f t="shared" si="33"/>
        <v>1.9473094663605021E-2</v>
      </c>
      <c r="E93" s="87"/>
      <c r="F93" s="108">
        <f t="shared" si="45"/>
        <v>7138.5118287282558</v>
      </c>
      <c r="G93" s="90"/>
      <c r="H93" s="5">
        <f t="shared" si="34"/>
        <v>197.82093385714285</v>
      </c>
      <c r="I93" s="87">
        <f t="shared" si="35"/>
        <v>2.1696928599021061E-3</v>
      </c>
      <c r="J93" s="111">
        <f t="shared" si="27"/>
        <v>6965.1847571078088</v>
      </c>
      <c r="K93" s="111">
        <f t="shared" si="36"/>
        <v>-3030.7185014792813</v>
      </c>
      <c r="L93" s="111">
        <f t="shared" si="44"/>
        <v>-202400.54684038859</v>
      </c>
      <c r="M93" s="111">
        <f t="shared" si="30"/>
        <v>-39.842627330799587</v>
      </c>
      <c r="N93" s="113">
        <f t="shared" si="37"/>
        <v>1396842.1786740222</v>
      </c>
      <c r="O93" s="117">
        <f t="shared" si="38"/>
        <v>8137.7529698224762</v>
      </c>
      <c r="P93" s="117">
        <f t="shared" si="28"/>
        <v>-7066.5628827616265</v>
      </c>
      <c r="Q93" s="117">
        <f t="shared" si="29"/>
        <v>-431783.09127149318</v>
      </c>
      <c r="R93" s="117">
        <f t="shared" si="31"/>
        <v>-84.996671510161832</v>
      </c>
      <c r="S93" s="119">
        <f t="shared" si="39"/>
        <v>1628470.788045201</v>
      </c>
      <c r="T93" s="120">
        <f t="shared" si="40"/>
        <v>9469.5136232943332</v>
      </c>
      <c r="U93" s="120">
        <f t="shared" si="41"/>
        <v>-12307.942411566219</v>
      </c>
      <c r="V93" s="120">
        <f t="shared" si="42"/>
        <v>-691552.14345086436</v>
      </c>
      <c r="W93" s="120">
        <f t="shared" si="32"/>
        <v>-136.13231170293875</v>
      </c>
      <c r="X93" s="122">
        <f t="shared" si="43"/>
        <v>1890888.5890453146</v>
      </c>
    </row>
    <row r="94" spans="1:24" x14ac:dyDescent="0.45">
      <c r="A94">
        <v>93</v>
      </c>
      <c r="B94" s="47">
        <v>43573</v>
      </c>
      <c r="C94" s="101">
        <v>201.70372</v>
      </c>
      <c r="D94" s="87">
        <f t="shared" si="33"/>
        <v>3.5937397106483946E-3</v>
      </c>
      <c r="E94" s="87"/>
      <c r="F94" s="108">
        <f t="shared" si="45"/>
        <v>7138.5118287282558</v>
      </c>
      <c r="G94" s="90"/>
      <c r="H94" s="5">
        <f t="shared" si="34"/>
        <v>198.43720357142857</v>
      </c>
      <c r="I94" s="87">
        <f t="shared" si="35"/>
        <v>3.1152906938087897E-3</v>
      </c>
      <c r="J94" s="111">
        <f t="shared" si="27"/>
        <v>6986.8833323622857</v>
      </c>
      <c r="K94" s="111">
        <f t="shared" si="36"/>
        <v>-4376.68334752795</v>
      </c>
      <c r="L94" s="111">
        <f t="shared" si="44"/>
        <v>-206783.23018791655</v>
      </c>
      <c r="M94" s="111">
        <f t="shared" si="30"/>
        <v>-40.705360273219412</v>
      </c>
      <c r="N94" s="113">
        <f t="shared" si="37"/>
        <v>1404903.6759959415</v>
      </c>
      <c r="O94" s="117">
        <f t="shared" si="38"/>
        <v>8188.455902013282</v>
      </c>
      <c r="P94" s="117">
        <f t="shared" si="28"/>
        <v>-10226.970037793273</v>
      </c>
      <c r="Q94" s="117">
        <f t="shared" si="29"/>
        <v>-442016.06130928645</v>
      </c>
      <c r="R94" s="117">
        <f t="shared" si="31"/>
        <v>-87.011035690840799</v>
      </c>
      <c r="S94" s="119">
        <f t="shared" si="39"/>
        <v>1641415.0464542413</v>
      </c>
      <c r="T94" s="120">
        <f t="shared" si="40"/>
        <v>9558.0144862909656</v>
      </c>
      <c r="U94" s="120">
        <f t="shared" si="41"/>
        <v>-17850.953289631092</v>
      </c>
      <c r="V94" s="120">
        <f t="shared" si="42"/>
        <v>-709409.09674049541</v>
      </c>
      <c r="W94" s="120">
        <f t="shared" si="32"/>
        <v>-139.64745998836588</v>
      </c>
      <c r="X94" s="122">
        <f t="shared" si="43"/>
        <v>1910036.1244091457</v>
      </c>
    </row>
    <row r="95" spans="1:24" x14ac:dyDescent="0.45">
      <c r="A95">
        <v>94</v>
      </c>
      <c r="B95" s="47">
        <v>43577</v>
      </c>
      <c r="C95" s="101">
        <v>202.36663799999999</v>
      </c>
      <c r="D95" s="87">
        <f t="shared" si="33"/>
        <v>3.2865928303156262E-3</v>
      </c>
      <c r="E95" s="87"/>
      <c r="F95" s="108">
        <f t="shared" si="45"/>
        <v>7138.5118287282558</v>
      </c>
      <c r="G95" s="90"/>
      <c r="H95" s="5">
        <f t="shared" si="34"/>
        <v>198.98987028571426</v>
      </c>
      <c r="I95" s="87">
        <f t="shared" si="35"/>
        <v>2.7850962639007198E-3</v>
      </c>
      <c r="J95" s="111">
        <f t="shared" si="27"/>
        <v>7006.3424750275581</v>
      </c>
      <c r="K95" s="111">
        <f t="shared" si="36"/>
        <v>-3937.8812795335225</v>
      </c>
      <c r="L95" s="111">
        <f t="shared" si="44"/>
        <v>-210727.11146745007</v>
      </c>
      <c r="M95" s="111">
        <f t="shared" si="30"/>
        <v>-41.481714855821338</v>
      </c>
      <c r="N95" s="113">
        <f t="shared" si="37"/>
        <v>1413912.0900683925</v>
      </c>
      <c r="O95" s="117">
        <f t="shared" si="38"/>
        <v>8234.0671778929063</v>
      </c>
      <c r="P95" s="117">
        <f t="shared" si="28"/>
        <v>-9230.2005546500768</v>
      </c>
      <c r="Q95" s="117">
        <f t="shared" si="29"/>
        <v>-451252.26186393655</v>
      </c>
      <c r="R95" s="117">
        <f t="shared" si="31"/>
        <v>-88.829185406328179</v>
      </c>
      <c r="S95" s="119">
        <f t="shared" si="39"/>
        <v>1657070.2913016854</v>
      </c>
      <c r="T95" s="120">
        <f t="shared" si="40"/>
        <v>9637.8744575992005</v>
      </c>
      <c r="U95" s="120">
        <f t="shared" si="41"/>
        <v>-16160.993904423956</v>
      </c>
      <c r="V95" s="120">
        <f t="shared" si="42"/>
        <v>-725576.09064491931</v>
      </c>
      <c r="W95" s="120">
        <f t="shared" si="32"/>
        <v>-142.82993910345249</v>
      </c>
      <c r="X95" s="122">
        <f t="shared" si="43"/>
        <v>1934223.2575459997</v>
      </c>
    </row>
    <row r="96" spans="1:24" x14ac:dyDescent="0.45">
      <c r="A96">
        <v>95</v>
      </c>
      <c r="B96" s="47">
        <v>43578</v>
      </c>
      <c r="C96" s="101">
        <v>205.285416</v>
      </c>
      <c r="D96" s="87">
        <f t="shared" si="33"/>
        <v>1.4423217328935431E-2</v>
      </c>
      <c r="E96" s="87"/>
      <c r="F96" s="108">
        <f t="shared" si="45"/>
        <v>7138.5118287282558</v>
      </c>
      <c r="G96" s="90"/>
      <c r="H96" s="5">
        <f t="shared" si="34"/>
        <v>200.19555228571429</v>
      </c>
      <c r="I96" s="87">
        <f t="shared" si="35"/>
        <v>6.0590119399991475E-3</v>
      </c>
      <c r="J96" s="111">
        <f t="shared" si="27"/>
        <v>7048.7939877394738</v>
      </c>
      <c r="K96" s="111">
        <f t="shared" si="36"/>
        <v>-8714.6764468949041</v>
      </c>
      <c r="L96" s="111">
        <f t="shared" si="44"/>
        <v>-219447.78791434498</v>
      </c>
      <c r="M96" s="111">
        <f t="shared" si="30"/>
        <v>-43.19838344771415</v>
      </c>
      <c r="N96" s="113">
        <f t="shared" si="37"/>
        <v>1438299.9296245018</v>
      </c>
      <c r="O96" s="117">
        <f t="shared" si="38"/>
        <v>8333.8478005841225</v>
      </c>
      <c r="P96" s="117">
        <f t="shared" si="28"/>
        <v>-20483.506637905357</v>
      </c>
      <c r="Q96" s="117">
        <f t="shared" si="29"/>
        <v>-471741.76850184193</v>
      </c>
      <c r="R96" s="117">
        <f t="shared" si="31"/>
        <v>-92.862552854756359</v>
      </c>
      <c r="S96" s="119">
        <f t="shared" si="39"/>
        <v>1690333.9059856914</v>
      </c>
      <c r="T96" s="120">
        <f t="shared" si="40"/>
        <v>9813.0624468436199</v>
      </c>
      <c r="U96" s="120">
        <f t="shared" si="41"/>
        <v>-35963.539250244168</v>
      </c>
      <c r="V96" s="120">
        <f t="shared" si="42"/>
        <v>-761545.62989516347</v>
      </c>
      <c r="W96" s="120">
        <f t="shared" si="32"/>
        <v>-149.9105570660904</v>
      </c>
      <c r="X96" s="122">
        <f t="shared" si="43"/>
        <v>1978515.0673840262</v>
      </c>
    </row>
    <row r="97" spans="1:24" x14ac:dyDescent="0.45">
      <c r="A97">
        <v>96</v>
      </c>
      <c r="B97" s="47">
        <v>43579</v>
      </c>
      <c r="C97" s="101">
        <v>204.96881099999999</v>
      </c>
      <c r="D97" s="87">
        <f t="shared" si="33"/>
        <v>-1.5422673766557766E-3</v>
      </c>
      <c r="E97" s="87"/>
      <c r="F97" s="108">
        <f t="shared" si="45"/>
        <v>7138.5118287282558</v>
      </c>
      <c r="G97" s="90"/>
      <c r="H97" s="5">
        <f t="shared" si="34"/>
        <v>201.36731171428571</v>
      </c>
      <c r="I97" s="87">
        <f t="shared" si="35"/>
        <v>5.8530742326338651E-3</v>
      </c>
      <c r="J97" s="111">
        <f t="shared" ref="J97:J160" si="46">(1+I97)*J96</f>
        <v>7090.0511022002565</v>
      </c>
      <c r="K97" s="111">
        <f t="shared" si="36"/>
        <v>-8456.4216963175477</v>
      </c>
      <c r="L97" s="111">
        <f t="shared" si="44"/>
        <v>-227910.20961066254</v>
      </c>
      <c r="M97" s="111">
        <f t="shared" si="30"/>
        <v>-44.864214490313316</v>
      </c>
      <c r="N97" s="113">
        <f t="shared" si="37"/>
        <v>1444782.9226509084</v>
      </c>
      <c r="O97" s="117">
        <f t="shared" si="38"/>
        <v>8431.4050602247044</v>
      </c>
      <c r="P97" s="117">
        <f t="shared" si="28"/>
        <v>-19996.195512948343</v>
      </c>
      <c r="Q97" s="117">
        <f t="shared" si="29"/>
        <v>-491743.96401479025</v>
      </c>
      <c r="R97" s="117">
        <f t="shared" si="31"/>
        <v>-96.799992916348856</v>
      </c>
      <c r="S97" s="119">
        <f t="shared" si="39"/>
        <v>1708178.8747406926</v>
      </c>
      <c r="T97" s="120">
        <f t="shared" si="40"/>
        <v>9985.3721956961617</v>
      </c>
      <c r="U97" s="120">
        <f t="shared" si="41"/>
        <v>-35318.124346014105</v>
      </c>
      <c r="V97" s="120">
        <f t="shared" si="42"/>
        <v>-796869.75424117758</v>
      </c>
      <c r="W97" s="120">
        <f t="shared" si="32"/>
        <v>-156.86412485071924</v>
      </c>
      <c r="X97" s="122">
        <f t="shared" si="43"/>
        <v>2011371.7419982874</v>
      </c>
    </row>
    <row r="98" spans="1:24" x14ac:dyDescent="0.45">
      <c r="A98">
        <v>97</v>
      </c>
      <c r="B98" s="47">
        <v>43580</v>
      </c>
      <c r="C98" s="101">
        <v>203.10870399999999</v>
      </c>
      <c r="D98" s="87">
        <f t="shared" si="33"/>
        <v>-9.0750733778711314E-3</v>
      </c>
      <c r="E98" s="87"/>
      <c r="F98" s="108">
        <f t="shared" si="45"/>
        <v>7138.5118287282558</v>
      </c>
      <c r="G98" s="90"/>
      <c r="H98" s="5">
        <f t="shared" si="34"/>
        <v>202.22245785714284</v>
      </c>
      <c r="I98" s="87">
        <f t="shared" si="35"/>
        <v>4.2466979152528958E-3</v>
      </c>
      <c r="J98" s="111">
        <f t="shared" si="46"/>
        <v>7120.1604074350071</v>
      </c>
      <c r="K98" s="111">
        <f t="shared" si="36"/>
        <v>-6115.461964570597</v>
      </c>
      <c r="L98" s="111">
        <f t="shared" si="44"/>
        <v>-234031.67157523314</v>
      </c>
      <c r="M98" s="111">
        <f t="shared" si="30"/>
        <v>-46.0692266880651</v>
      </c>
      <c r="N98" s="113">
        <f t="shared" si="37"/>
        <v>1440051.0906616654</v>
      </c>
      <c r="O98" s="117">
        <f t="shared" si="38"/>
        <v>8503.0163208085214</v>
      </c>
      <c r="P98" s="117">
        <f t="shared" si="28"/>
        <v>-14544.870328985366</v>
      </c>
      <c r="Q98" s="117">
        <f t="shared" si="29"/>
        <v>-506294.83434377564</v>
      </c>
      <c r="R98" s="117">
        <f t="shared" si="31"/>
        <v>-99.664337469264865</v>
      </c>
      <c r="S98" s="119">
        <f t="shared" si="39"/>
        <v>1712491.7546812815</v>
      </c>
      <c r="T98" s="120">
        <f t="shared" si="40"/>
        <v>10112.586773555624</v>
      </c>
      <c r="U98" s="120">
        <f t="shared" si="41"/>
        <v>-25838.388038942467</v>
      </c>
      <c r="V98" s="120">
        <f t="shared" si="42"/>
        <v>-822714.14228012005</v>
      </c>
      <c r="W98" s="120">
        <f t="shared" si="32"/>
        <v>-161.95160281111021</v>
      </c>
      <c r="X98" s="122">
        <f t="shared" si="43"/>
        <v>2028116.0056254817</v>
      </c>
    </row>
    <row r="99" spans="1:24" x14ac:dyDescent="0.45">
      <c r="A99">
        <v>98</v>
      </c>
      <c r="B99" s="47">
        <v>43581</v>
      </c>
      <c r="C99" s="101">
        <v>202.13906900000001</v>
      </c>
      <c r="D99" s="87">
        <f t="shared" si="33"/>
        <v>-4.7739706910836406E-3</v>
      </c>
      <c r="E99" s="87"/>
      <c r="F99" s="108">
        <f t="shared" si="45"/>
        <v>7138.5118287282558</v>
      </c>
      <c r="G99" s="90"/>
      <c r="H99" s="5">
        <f t="shared" si="34"/>
        <v>202.93625757142857</v>
      </c>
      <c r="I99" s="87">
        <f t="shared" si="35"/>
        <v>3.5297746939164437E-3</v>
      </c>
      <c r="J99" s="111">
        <f t="shared" si="46"/>
        <v>7145.292969457797</v>
      </c>
      <c r="K99" s="111">
        <f t="shared" si="36"/>
        <v>-5080.2726888715069</v>
      </c>
      <c r="L99" s="111">
        <f t="shared" si="44"/>
        <v>-239117.94426410465</v>
      </c>
      <c r="M99" s="111">
        <f t="shared" si="30"/>
        <v>-47.070461469324073</v>
      </c>
      <c r="N99" s="113">
        <f t="shared" si="37"/>
        <v>1439262.595889573</v>
      </c>
      <c r="O99" s="117">
        <f t="shared" si="38"/>
        <v>8563.0437844708194</v>
      </c>
      <c r="P99" s="117">
        <f t="shared" si="28"/>
        <v>-12133.895619128256</v>
      </c>
      <c r="Q99" s="117">
        <f t="shared" si="29"/>
        <v>-518434.72996290389</v>
      </c>
      <c r="R99" s="117">
        <f t="shared" si="31"/>
        <v>-102.05408070143312</v>
      </c>
      <c r="S99" s="119">
        <f t="shared" si="39"/>
        <v>1718791.8027800398</v>
      </c>
      <c r="T99" s="120">
        <f t="shared" si="40"/>
        <v>10219.672232205618</v>
      </c>
      <c r="U99" s="120">
        <f t="shared" si="41"/>
        <v>-21646.154914947703</v>
      </c>
      <c r="V99" s="120">
        <f t="shared" si="42"/>
        <v>-844366.29719506775</v>
      </c>
      <c r="W99" s="120">
        <f t="shared" si="32"/>
        <v>-166.21383803058416</v>
      </c>
      <c r="X99" s="122">
        <f t="shared" si="43"/>
        <v>2044148.8755882478</v>
      </c>
    </row>
    <row r="100" spans="1:24" x14ac:dyDescent="0.45">
      <c r="A100">
        <v>99</v>
      </c>
      <c r="B100" s="47">
        <v>43584</v>
      </c>
      <c r="C100" s="101">
        <v>202.445786</v>
      </c>
      <c r="D100" s="87">
        <f t="shared" si="33"/>
        <v>1.5173563503450781E-3</v>
      </c>
      <c r="E100" s="87"/>
      <c r="F100" s="108">
        <f t="shared" si="45"/>
        <v>7138.5118287282558</v>
      </c>
      <c r="G100" s="90"/>
      <c r="H100" s="5">
        <f t="shared" si="34"/>
        <v>203.14544914285713</v>
      </c>
      <c r="I100" s="87">
        <f t="shared" si="35"/>
        <v>1.030824032787397E-3</v>
      </c>
      <c r="J100" s="111">
        <f t="shared" si="46"/>
        <v>7152.6585091720208</v>
      </c>
      <c r="K100" s="111">
        <f t="shared" si="36"/>
        <v>-1491.1224767602555</v>
      </c>
      <c r="L100" s="111">
        <f t="shared" si="44"/>
        <v>-240615.06674086492</v>
      </c>
      <c r="M100" s="111">
        <f t="shared" si="30"/>
        <v>-47.36517061831546</v>
      </c>
      <c r="N100" s="113">
        <f t="shared" si="37"/>
        <v>1446534.4514021575</v>
      </c>
      <c r="O100" s="117">
        <f t="shared" si="38"/>
        <v>8580.6977671245058</v>
      </c>
      <c r="P100" s="117">
        <f t="shared" si="28"/>
        <v>-3573.9743943559088</v>
      </c>
      <c r="Q100" s="117">
        <f t="shared" si="29"/>
        <v>-522014.70435725979</v>
      </c>
      <c r="R100" s="117">
        <f t="shared" si="31"/>
        <v>-102.75880007038359</v>
      </c>
      <c r="S100" s="119">
        <f t="shared" si="39"/>
        <v>1733552.1294996096</v>
      </c>
      <c r="T100" s="120">
        <f t="shared" si="40"/>
        <v>10251.276283438121</v>
      </c>
      <c r="U100" s="120">
        <f t="shared" si="41"/>
        <v>-6398.1069925484353</v>
      </c>
      <c r="V100" s="120">
        <f t="shared" si="42"/>
        <v>-850770.40418761619</v>
      </c>
      <c r="W100" s="120">
        <f t="shared" si="32"/>
        <v>-167.47448901343159</v>
      </c>
      <c r="X100" s="122">
        <f t="shared" si="43"/>
        <v>2068929.5777112409</v>
      </c>
    </row>
    <row r="101" spans="1:24" x14ac:dyDescent="0.45">
      <c r="A101">
        <v>100</v>
      </c>
      <c r="B101" s="47">
        <v>43585</v>
      </c>
      <c r="C101" s="101">
        <v>198.54745500000001</v>
      </c>
      <c r="D101" s="87">
        <f t="shared" si="33"/>
        <v>-1.9256172613047053E-2</v>
      </c>
      <c r="E101" s="87"/>
      <c r="F101" s="108">
        <f t="shared" si="45"/>
        <v>7138.5118287282558</v>
      </c>
      <c r="G101" s="90"/>
      <c r="H101" s="5">
        <f t="shared" si="34"/>
        <v>202.69455414285716</v>
      </c>
      <c r="I101" s="87">
        <f t="shared" si="35"/>
        <v>-2.219567319388451E-3</v>
      </c>
      <c r="J101" s="111">
        <f t="shared" si="46"/>
        <v>7136.7827020983168</v>
      </c>
      <c r="K101" s="111">
        <f t="shared" si="36"/>
        <v>3152.1010905549233</v>
      </c>
      <c r="L101" s="111">
        <f t="shared" si="44"/>
        <v>-237468.96565030998</v>
      </c>
      <c r="M101" s="111">
        <f t="shared" si="30"/>
        <v>-46.745859379996546</v>
      </c>
      <c r="N101" s="113">
        <f t="shared" si="37"/>
        <v>1420142.1434801989</v>
      </c>
      <c r="O101" s="117">
        <f t="shared" si="38"/>
        <v>8542.6068944415874</v>
      </c>
      <c r="P101" s="117">
        <f t="shared" si="28"/>
        <v>7562.845829922474</v>
      </c>
      <c r="Q101" s="117">
        <f t="shared" si="29"/>
        <v>-514457.85852733732</v>
      </c>
      <c r="R101" s="117">
        <f t="shared" si="31"/>
        <v>-101.27123199362541</v>
      </c>
      <c r="S101" s="119">
        <f t="shared" si="39"/>
        <v>1703675.7037867534</v>
      </c>
      <c r="T101" s="120">
        <f t="shared" si="40"/>
        <v>10183.016089975898</v>
      </c>
      <c r="U101" s="120">
        <f t="shared" si="41"/>
        <v>13552.88768973211</v>
      </c>
      <c r="V101" s="120">
        <f t="shared" si="42"/>
        <v>-837223.51649788406</v>
      </c>
      <c r="W101" s="120">
        <f t="shared" si="32"/>
        <v>-164.80777883820701</v>
      </c>
      <c r="X101" s="122">
        <f t="shared" si="43"/>
        <v>2035364.8165784976</v>
      </c>
    </row>
    <row r="102" spans="1:24" x14ac:dyDescent="0.45">
      <c r="A102">
        <v>101</v>
      </c>
      <c r="B102" s="47">
        <v>43586</v>
      </c>
      <c r="C102" s="101">
        <v>208.293274</v>
      </c>
      <c r="D102" s="87">
        <f t="shared" si="33"/>
        <v>4.9085590142668827E-2</v>
      </c>
      <c r="E102" s="87"/>
      <c r="F102" s="108">
        <f t="shared" si="45"/>
        <v>7138.5118287282558</v>
      </c>
      <c r="G102" s="90"/>
      <c r="H102" s="5">
        <f t="shared" si="34"/>
        <v>203.54121642857146</v>
      </c>
      <c r="I102" s="87">
        <f t="shared" si="35"/>
        <v>4.1770351911753038E-3</v>
      </c>
      <c r="J102" s="111">
        <f t="shared" si="46"/>
        <v>7166.5932945967534</v>
      </c>
      <c r="K102" s="111">
        <f t="shared" si="36"/>
        <v>-6209.3459113791914</v>
      </c>
      <c r="L102" s="111">
        <f t="shared" si="44"/>
        <v>-243684.31156168919</v>
      </c>
      <c r="M102" s="111">
        <f t="shared" si="30"/>
        <v>-47.969352669635555</v>
      </c>
      <c r="N102" s="113">
        <f t="shared" si="37"/>
        <v>1486543.8348466251</v>
      </c>
      <c r="O102" s="117">
        <f t="shared" si="38"/>
        <v>8613.9724336865056</v>
      </c>
      <c r="P102" s="117">
        <f t="shared" si="28"/>
        <v>-14864.961820099496</v>
      </c>
      <c r="Q102" s="117">
        <f t="shared" si="29"/>
        <v>-529328.82034743682</v>
      </c>
      <c r="R102" s="117">
        <f t="shared" si="31"/>
        <v>-104.1985866825562</v>
      </c>
      <c r="S102" s="119">
        <f t="shared" si="39"/>
        <v>1779367.5585382106</v>
      </c>
      <c r="T102" s="120">
        <f t="shared" si="40"/>
        <v>10310.6205396563</v>
      </c>
      <c r="U102" s="120">
        <f t="shared" si="41"/>
        <v>-26579.148600899283</v>
      </c>
      <c r="V102" s="120">
        <f t="shared" si="42"/>
        <v>-863808.66509878333</v>
      </c>
      <c r="W102" s="120">
        <f t="shared" si="32"/>
        <v>-170.04107580694836</v>
      </c>
      <c r="X102" s="122">
        <f t="shared" si="43"/>
        <v>2121053.7605757583</v>
      </c>
    </row>
    <row r="103" spans="1:24" x14ac:dyDescent="0.45">
      <c r="A103">
        <v>102</v>
      </c>
      <c r="B103" s="47">
        <v>43587</v>
      </c>
      <c r="C103" s="101">
        <v>206.937759</v>
      </c>
      <c r="D103" s="87">
        <f t="shared" si="33"/>
        <v>-6.5077233362801573E-3</v>
      </c>
      <c r="E103" s="87"/>
      <c r="F103" s="108">
        <f t="shared" si="45"/>
        <v>7138.5118287282558</v>
      </c>
      <c r="G103" s="90"/>
      <c r="H103" s="5">
        <f t="shared" si="34"/>
        <v>203.77726542857141</v>
      </c>
      <c r="I103" s="87">
        <f t="shared" si="35"/>
        <v>1.1597110606970751E-3</v>
      </c>
      <c r="J103" s="111">
        <f t="shared" si="46"/>
        <v>7174.9044721080154</v>
      </c>
      <c r="K103" s="111">
        <f t="shared" si="36"/>
        <v>-1719.896448831762</v>
      </c>
      <c r="L103" s="111">
        <f t="shared" si="44"/>
        <v>-245410.20801052096</v>
      </c>
      <c r="M103" s="111">
        <f t="shared" si="30"/>
        <v>-48.309096065087942</v>
      </c>
      <c r="N103" s="113">
        <f t="shared" si="37"/>
        <v>1483038.7560482789</v>
      </c>
      <c r="O103" s="117">
        <f t="shared" si="38"/>
        <v>8633.9518719022781</v>
      </c>
      <c r="P103" s="117">
        <f t="shared" si="28"/>
        <v>-4134.5001704509114</v>
      </c>
      <c r="Q103" s="117">
        <f t="shared" si="29"/>
        <v>-533469.32051788771</v>
      </c>
      <c r="R103" s="117">
        <f t="shared" si="31"/>
        <v>-105.0136457713088</v>
      </c>
      <c r="S103" s="119">
        <f t="shared" si="39"/>
        <v>1782556.1515148615</v>
      </c>
      <c r="T103" s="120">
        <f t="shared" si="40"/>
        <v>10346.492561703768</v>
      </c>
      <c r="U103" s="120">
        <f t="shared" si="41"/>
        <v>-7423.2758533016004</v>
      </c>
      <c r="V103" s="120">
        <f t="shared" si="42"/>
        <v>-871237.94095208496</v>
      </c>
      <c r="W103" s="120">
        <f t="shared" si="32"/>
        <v>-171.50353168358561</v>
      </c>
      <c r="X103" s="122">
        <f t="shared" si="43"/>
        <v>2133656.7083758456</v>
      </c>
    </row>
    <row r="104" spans="1:24" x14ac:dyDescent="0.45">
      <c r="A104">
        <v>103</v>
      </c>
      <c r="B104" s="47">
        <v>43588</v>
      </c>
      <c r="C104" s="101">
        <v>209.51026899999999</v>
      </c>
      <c r="D104" s="87">
        <f t="shared" si="33"/>
        <v>1.2431322405496785E-2</v>
      </c>
      <c r="E104" s="87" t="s">
        <v>185</v>
      </c>
      <c r="F104" s="108"/>
      <c r="G104" s="90">
        <f>F21*C104</f>
        <v>1495591.5334965386</v>
      </c>
      <c r="H104" s="5">
        <f t="shared" si="34"/>
        <v>204.42604514285716</v>
      </c>
      <c r="I104" s="87">
        <f t="shared" si="35"/>
        <v>3.1837688709841078E-3</v>
      </c>
      <c r="J104" s="111">
        <f t="shared" si="46"/>
        <v>7197.7477096185976</v>
      </c>
      <c r="K104" s="111">
        <f t="shared" si="36"/>
        <v>-4785.8928356729639</v>
      </c>
      <c r="L104" s="111">
        <f t="shared" si="44"/>
        <v>-250202.10084619393</v>
      </c>
      <c r="M104" s="111">
        <f t="shared" si="30"/>
        <v>-49.252382056351053</v>
      </c>
      <c r="N104" s="113">
        <f t="shared" si="37"/>
        <v>1503216.1660006533</v>
      </c>
      <c r="O104" s="117">
        <f t="shared" si="38"/>
        <v>8688.9288863089532</v>
      </c>
      <c r="P104" s="117">
        <f t="shared" si="28"/>
        <v>-11518.249077159386</v>
      </c>
      <c r="Q104" s="117">
        <f t="shared" si="29"/>
        <v>-544993.56959504704</v>
      </c>
      <c r="R104" s="117">
        <f t="shared" si="31"/>
        <v>-107.28219873923808</v>
      </c>
      <c r="S104" s="119">
        <f t="shared" si="39"/>
        <v>1808901.5792152998</v>
      </c>
      <c r="T104" s="120">
        <f t="shared" si="40"/>
        <v>10445.315084529229</v>
      </c>
      <c r="U104" s="120">
        <f t="shared" si="41"/>
        <v>-20704.333340421061</v>
      </c>
      <c r="V104" s="120">
        <f t="shared" si="42"/>
        <v>-891948.27429250604</v>
      </c>
      <c r="W104" s="120">
        <f t="shared" si="32"/>
        <v>-175.58036895527039</v>
      </c>
      <c r="X104" s="122">
        <f t="shared" si="43"/>
        <v>2167696.4398090555</v>
      </c>
    </row>
    <row r="105" spans="1:24" x14ac:dyDescent="0.45">
      <c r="A105">
        <v>104</v>
      </c>
      <c r="B105" s="47">
        <v>43591</v>
      </c>
      <c r="C105" s="102">
        <v>206.274857</v>
      </c>
      <c r="D105" s="87">
        <f t="shared" si="33"/>
        <v>-1.5442737081302668E-2</v>
      </c>
      <c r="E105" s="87"/>
      <c r="F105" s="108"/>
      <c r="G105" s="90">
        <f>G104</f>
        <v>1495591.5334965386</v>
      </c>
      <c r="H105" s="5">
        <f t="shared" si="34"/>
        <v>204.87835271428568</v>
      </c>
      <c r="I105" s="87">
        <f t="shared" si="35"/>
        <v>2.212573114704821E-3</v>
      </c>
      <c r="J105" s="111">
        <f t="shared" si="46"/>
        <v>7213.6732526873284</v>
      </c>
      <c r="K105" s="111">
        <f t="shared" si="36"/>
        <v>-3285.0391191497874</v>
      </c>
      <c r="L105" s="111">
        <f t="shared" si="44"/>
        <v>-253493.13996534373</v>
      </c>
      <c r="M105" s="111">
        <f t="shared" si="30"/>
        <v>-49.900224402663298</v>
      </c>
      <c r="N105" s="113">
        <f t="shared" si="37"/>
        <v>1484714.3795236538</v>
      </c>
      <c r="O105" s="117">
        <f t="shared" si="38"/>
        <v>8727.3786672078113</v>
      </c>
      <c r="P105" s="117">
        <f t="shared" si="28"/>
        <v>-7931.2230565932814</v>
      </c>
      <c r="Q105" s="117">
        <f t="shared" si="29"/>
        <v>-552930.79265164037</v>
      </c>
      <c r="R105" s="117">
        <f t="shared" si="31"/>
        <v>-108.84464422275778</v>
      </c>
      <c r="S105" s="119">
        <f t="shared" si="39"/>
        <v>1792307.5635065485</v>
      </c>
      <c r="T105" s="120">
        <f t="shared" si="40"/>
        <v>10514.648154521181</v>
      </c>
      <c r="U105" s="120">
        <f t="shared" si="41"/>
        <v>-14301.669097960799</v>
      </c>
      <c r="V105" s="120">
        <f t="shared" si="42"/>
        <v>-906255.94339046685</v>
      </c>
      <c r="W105" s="120">
        <f t="shared" si="32"/>
        <v>-178.39683925022837</v>
      </c>
      <c r="X105" s="122">
        <f t="shared" si="43"/>
        <v>2154605.8753812094</v>
      </c>
    </row>
    <row r="106" spans="1:24" x14ac:dyDescent="0.45">
      <c r="A106">
        <v>105</v>
      </c>
      <c r="B106" s="47">
        <v>43592</v>
      </c>
      <c r="C106" s="102">
        <v>200.714294</v>
      </c>
      <c r="D106" s="87">
        <f t="shared" si="33"/>
        <v>-2.695705662275651E-2</v>
      </c>
      <c r="E106" s="87"/>
      <c r="F106" s="108"/>
      <c r="G106" s="90">
        <f t="shared" ref="G106:G124" si="47">G105</f>
        <v>1495591.5334965386</v>
      </c>
      <c r="H106" s="5">
        <f t="shared" si="34"/>
        <v>204.67481342857141</v>
      </c>
      <c r="I106" s="87">
        <f t="shared" si="35"/>
        <v>-9.9346408743396122E-4</v>
      </c>
      <c r="J106" s="111">
        <f t="shared" si="46"/>
        <v>7206.5067273723007</v>
      </c>
      <c r="K106" s="111">
        <f t="shared" si="36"/>
        <v>1438.4240690389092</v>
      </c>
      <c r="L106" s="111">
        <f t="shared" si="44"/>
        <v>-252060.71589630481</v>
      </c>
      <c r="M106" s="111">
        <f t="shared" si="30"/>
        <v>-49.618251160718501</v>
      </c>
      <c r="N106" s="113">
        <f t="shared" si="37"/>
        <v>1447887.3340598205</v>
      </c>
      <c r="O106" s="117">
        <f t="shared" si="38"/>
        <v>8710.0379926411952</v>
      </c>
      <c r="P106" s="117">
        <f t="shared" si="28"/>
        <v>3480.5212531221155</v>
      </c>
      <c r="Q106" s="117">
        <f t="shared" si="29"/>
        <v>-549456.27139851823</v>
      </c>
      <c r="R106" s="117">
        <f t="shared" si="31"/>
        <v>-108.16068334621377</v>
      </c>
      <c r="S106" s="119">
        <f t="shared" si="39"/>
        <v>1751709.6476592766</v>
      </c>
      <c r="T106" s="120">
        <f t="shared" si="40"/>
        <v>10483.31037852062</v>
      </c>
      <c r="U106" s="120">
        <f t="shared" si="41"/>
        <v>6289.9395854826544</v>
      </c>
      <c r="V106" s="120">
        <f t="shared" si="42"/>
        <v>-899972.00380498415</v>
      </c>
      <c r="W106" s="120">
        <f t="shared" si="32"/>
        <v>-177.15984326880425</v>
      </c>
      <c r="X106" s="122">
        <f t="shared" si="43"/>
        <v>2110440.1809931216</v>
      </c>
    </row>
    <row r="107" spans="1:24" x14ac:dyDescent="0.45">
      <c r="A107">
        <v>106</v>
      </c>
      <c r="B107" s="47">
        <v>43593</v>
      </c>
      <c r="C107" s="102">
        <v>200.75386</v>
      </c>
      <c r="D107" s="87">
        <f t="shared" si="33"/>
        <v>1.9712597051014096E-4</v>
      </c>
      <c r="E107" s="87"/>
      <c r="F107" s="108"/>
      <c r="G107" s="90">
        <f t="shared" si="47"/>
        <v>1495591.5334965386</v>
      </c>
      <c r="H107" s="5">
        <f t="shared" si="34"/>
        <v>204.43310971428573</v>
      </c>
      <c r="I107" s="87">
        <f t="shared" si="35"/>
        <v>-1.180915767000458E-3</v>
      </c>
      <c r="J107" s="111">
        <f t="shared" si="46"/>
        <v>7197.9964499529524</v>
      </c>
      <c r="K107" s="111">
        <f t="shared" si="36"/>
        <v>1708.4710416050125</v>
      </c>
      <c r="L107" s="111">
        <f t="shared" si="44"/>
        <v>-250358.24485469979</v>
      </c>
      <c r="M107" s="111">
        <f t="shared" si="30"/>
        <v>-49.283119065919891</v>
      </c>
      <c r="N107" s="113">
        <f t="shared" si="37"/>
        <v>1446734.0426359572</v>
      </c>
      <c r="O107" s="117">
        <f t="shared" si="38"/>
        <v>8689.4663502478288</v>
      </c>
      <c r="P107" s="117">
        <f t="shared" si="28"/>
        <v>4129.8366170079325</v>
      </c>
      <c r="Q107" s="117">
        <f t="shared" si="29"/>
        <v>-545332.43478151027</v>
      </c>
      <c r="R107" s="117">
        <f t="shared" si="31"/>
        <v>-107.34890448465012</v>
      </c>
      <c r="S107" s="119">
        <f t="shared" si="39"/>
        <v>1748573.7477693714</v>
      </c>
      <c r="T107" s="120">
        <f t="shared" si="40"/>
        <v>10446.170658971558</v>
      </c>
      <c r="U107" s="120">
        <f t="shared" si="41"/>
        <v>7455.9420587917857</v>
      </c>
      <c r="V107" s="120">
        <f t="shared" si="42"/>
        <v>-892522.0617461924</v>
      </c>
      <c r="W107" s="120">
        <f t="shared" si="32"/>
        <v>-175.69331924139988</v>
      </c>
      <c r="X107" s="122">
        <f t="shared" si="43"/>
        <v>2104565.0240660757</v>
      </c>
    </row>
    <row r="108" spans="1:24" x14ac:dyDescent="0.45">
      <c r="A108">
        <v>107</v>
      </c>
      <c r="B108" s="47">
        <v>43594</v>
      </c>
      <c r="C108" s="102">
        <v>198.596924</v>
      </c>
      <c r="D108" s="87">
        <f t="shared" si="33"/>
        <v>-1.0744181954957188E-2</v>
      </c>
      <c r="E108" s="87"/>
      <c r="F108" s="108"/>
      <c r="G108" s="90">
        <f t="shared" si="47"/>
        <v>1495591.5334965386</v>
      </c>
      <c r="H108" s="5">
        <f t="shared" si="34"/>
        <v>204.44017671428574</v>
      </c>
      <c r="I108" s="87">
        <f t="shared" si="35"/>
        <v>3.4568764374240367E-5</v>
      </c>
      <c r="J108" s="111">
        <f t="shared" si="46"/>
        <v>7198.2452757961964</v>
      </c>
      <c r="K108" s="111">
        <f t="shared" si="36"/>
        <v>-49.416047079974291</v>
      </c>
      <c r="L108" s="111">
        <f t="shared" si="44"/>
        <v>-250413.66090177977</v>
      </c>
      <c r="M108" s="111">
        <f t="shared" si="30"/>
        <v>-49.294027736585122</v>
      </c>
      <c r="N108" s="113">
        <f t="shared" si="37"/>
        <v>1429499.9539235763</v>
      </c>
      <c r="O108" s="117">
        <f t="shared" si="38"/>
        <v>8690.0671184774274</v>
      </c>
      <c r="P108" s="117">
        <f t="shared" si="28"/>
        <v>-119.31072243519645</v>
      </c>
      <c r="Q108" s="117">
        <f t="shared" si="29"/>
        <v>-545457.74550394551</v>
      </c>
      <c r="R108" s="117">
        <f t="shared" si="31"/>
        <v>-107.37357194966171</v>
      </c>
      <c r="S108" s="119">
        <f t="shared" si="39"/>
        <v>1725701.2883607256</v>
      </c>
      <c r="T108" s="120">
        <f t="shared" si="40"/>
        <v>10447.253992607926</v>
      </c>
      <c r="U108" s="120">
        <f t="shared" si="41"/>
        <v>-215.14672784851453</v>
      </c>
      <c r="V108" s="120">
        <f t="shared" si="42"/>
        <v>-892743.20847404096</v>
      </c>
      <c r="W108" s="120">
        <f t="shared" si="32"/>
        <v>-175.73685206193477</v>
      </c>
      <c r="X108" s="122">
        <f t="shared" si="43"/>
        <v>2074577.3604508042</v>
      </c>
    </row>
    <row r="109" spans="1:24" x14ac:dyDescent="0.45">
      <c r="A109">
        <v>108</v>
      </c>
      <c r="B109" s="47">
        <v>43595</v>
      </c>
      <c r="C109" s="102">
        <v>195.84567300000001</v>
      </c>
      <c r="D109" s="87">
        <f t="shared" si="33"/>
        <v>-1.3853442161067894E-2</v>
      </c>
      <c r="E109" s="87"/>
      <c r="F109" s="108"/>
      <c r="G109" s="90">
        <f t="shared" si="47"/>
        <v>1495591.5334965386</v>
      </c>
      <c r="H109" s="5">
        <f t="shared" si="34"/>
        <v>202.661948</v>
      </c>
      <c r="I109" s="87">
        <f t="shared" si="35"/>
        <v>-8.6980394111618262E-3</v>
      </c>
      <c r="J109" s="111">
        <f t="shared" si="46"/>
        <v>7135.6346546961113</v>
      </c>
      <c r="K109" s="111">
        <f t="shared" si="36"/>
        <v>12262.019226294178</v>
      </c>
      <c r="L109" s="111">
        <f t="shared" si="44"/>
        <v>-238157.64167548559</v>
      </c>
      <c r="M109" s="111">
        <f t="shared" si="30"/>
        <v>-46.881425526691601</v>
      </c>
      <c r="N109" s="113">
        <f t="shared" si="37"/>
        <v>1409745.1904573769</v>
      </c>
      <c r="O109" s="117">
        <f t="shared" si="38"/>
        <v>8538.8940259131105</v>
      </c>
      <c r="P109" s="117">
        <f t="shared" ref="P109:P172" si="48">(O108-O109)*C109</f>
        <v>29606.596052749941</v>
      </c>
      <c r="Q109" s="117">
        <f t="shared" ref="Q109:Q172" si="49">Q108+P109-6</f>
        <v>-515857.14945119555</v>
      </c>
      <c r="R109" s="117">
        <f t="shared" si="31"/>
        <v>-101.54668296285672</v>
      </c>
      <c r="S109" s="119">
        <f t="shared" si="39"/>
        <v>1701912.0432333825</v>
      </c>
      <c r="T109" s="120">
        <f t="shared" si="40"/>
        <v>10174.642111709562</v>
      </c>
      <c r="U109" s="120">
        <f t="shared" si="41"/>
        <v>53389.857282336081</v>
      </c>
      <c r="V109" s="120">
        <f t="shared" si="42"/>
        <v>-839359.35119170486</v>
      </c>
      <c r="W109" s="120">
        <f t="shared" si="32"/>
        <v>-165.22821873857174</v>
      </c>
      <c r="X109" s="122">
        <f t="shared" si="43"/>
        <v>2046049.4891842364</v>
      </c>
    </row>
    <row r="110" spans="1:24" x14ac:dyDescent="0.45">
      <c r="A110">
        <v>109</v>
      </c>
      <c r="B110" s="47">
        <v>43598</v>
      </c>
      <c r="C110" s="102">
        <v>184.46324200000001</v>
      </c>
      <c r="D110" s="87">
        <f t="shared" si="33"/>
        <v>-5.8119389750316296E-2</v>
      </c>
      <c r="E110" s="87"/>
      <c r="F110" s="108"/>
      <c r="G110" s="90">
        <f t="shared" si="47"/>
        <v>1495591.5334965386</v>
      </c>
      <c r="H110" s="5">
        <f t="shared" si="34"/>
        <v>199.45130271428573</v>
      </c>
      <c r="I110" s="87">
        <f t="shared" si="35"/>
        <v>-1.584236862123848E-2</v>
      </c>
      <c r="J110" s="111">
        <f t="shared" si="46"/>
        <v>7022.5893001499317</v>
      </c>
      <c r="K110" s="111">
        <f t="shared" si="36"/>
        <v>20852.712592627733</v>
      </c>
      <c r="L110" s="111">
        <f t="shared" si="44"/>
        <v>-217310.92908285785</v>
      </c>
      <c r="M110" s="111">
        <f t="shared" ref="M110:M173" si="50">L110*(1+$D$262*1/$A$255)-L110</f>
        <v>-42.777741945465095</v>
      </c>
      <c r="N110" s="113">
        <f t="shared" si="37"/>
        <v>1316262.3021327951</v>
      </c>
      <c r="O110" s="117">
        <f t="shared" si="38"/>
        <v>8268.3414123606963</v>
      </c>
      <c r="P110" s="117">
        <f t="shared" si="48"/>
        <v>49907.012227451458</v>
      </c>
      <c r="Q110" s="117">
        <f t="shared" si="49"/>
        <v>-465956.13722374407</v>
      </c>
      <c r="R110" s="117">
        <f t="shared" ref="R110:R173" si="51">Q110*(1+$D$262*1/$A$255)-Q110</f>
        <v>-91.723649059829768</v>
      </c>
      <c r="S110" s="119">
        <f t="shared" si="39"/>
        <v>1575112.0751143645</v>
      </c>
      <c r="T110" s="120">
        <f t="shared" si="40"/>
        <v>9691.0708189409233</v>
      </c>
      <c r="U110" s="120">
        <f t="shared" si="41"/>
        <v>89201.128402234157</v>
      </c>
      <c r="V110" s="120">
        <f t="shared" si="42"/>
        <v>-750164.22278947069</v>
      </c>
      <c r="W110" s="120">
        <f t="shared" ref="W110:W173" si="52">V110*(1+$D$262*1/$A$255)-V110</f>
        <v>-147.67012259643525</v>
      </c>
      <c r="X110" s="122">
        <f t="shared" si="43"/>
        <v>1876847.4701156719</v>
      </c>
    </row>
    <row r="111" spans="1:24" x14ac:dyDescent="0.45">
      <c r="A111">
        <v>110</v>
      </c>
      <c r="B111" s="47">
        <v>43599</v>
      </c>
      <c r="C111" s="102">
        <v>187.383331</v>
      </c>
      <c r="D111" s="87">
        <f t="shared" si="33"/>
        <v>1.5830194505634842E-2</v>
      </c>
      <c r="E111" s="87"/>
      <c r="F111" s="108"/>
      <c r="G111" s="90">
        <f t="shared" si="47"/>
        <v>1495591.5334965386</v>
      </c>
      <c r="H111" s="5">
        <f t="shared" si="34"/>
        <v>196.29031157142859</v>
      </c>
      <c r="I111" s="87">
        <f t="shared" si="35"/>
        <v>-1.5848435682494721E-2</v>
      </c>
      <c r="J111" s="111">
        <f t="shared" si="46"/>
        <v>6911.2922453019301</v>
      </c>
      <c r="K111" s="111">
        <f t="shared" si="36"/>
        <v>20855.212867908238</v>
      </c>
      <c r="L111" s="111">
        <f t="shared" si="44"/>
        <v>-196461.71621494961</v>
      </c>
      <c r="M111" s="111">
        <f t="shared" si="50"/>
        <v>-38.673566184064839</v>
      </c>
      <c r="N111" s="113">
        <f t="shared" si="37"/>
        <v>1315916.1753070529</v>
      </c>
      <c r="O111" s="117">
        <f t="shared" si="38"/>
        <v>8006.2608582112844</v>
      </c>
      <c r="P111" s="117">
        <f t="shared" si="48"/>
        <v>49109.527226842678</v>
      </c>
      <c r="Q111" s="117">
        <f t="shared" si="49"/>
        <v>-416852.60999690136</v>
      </c>
      <c r="R111" s="117">
        <f t="shared" si="51"/>
        <v>-82.057600393134635</v>
      </c>
      <c r="S111" s="119">
        <f t="shared" si="39"/>
        <v>1549349.3556933918</v>
      </c>
      <c r="T111" s="120">
        <f t="shared" si="40"/>
        <v>9230.3058812354629</v>
      </c>
      <c r="U111" s="120">
        <f t="shared" si="41"/>
        <v>86339.668835256671</v>
      </c>
      <c r="V111" s="120">
        <f t="shared" si="42"/>
        <v>-663830.55395421397</v>
      </c>
      <c r="W111" s="120">
        <f t="shared" si="52"/>
        <v>-130.67530589655507</v>
      </c>
      <c r="X111" s="122">
        <f t="shared" si="43"/>
        <v>1815945.1310100481</v>
      </c>
    </row>
    <row r="112" spans="1:24" x14ac:dyDescent="0.45">
      <c r="A112">
        <v>111</v>
      </c>
      <c r="B112" s="47">
        <v>43600</v>
      </c>
      <c r="C112" s="102">
        <v>189.62803600000001</v>
      </c>
      <c r="D112" s="87">
        <f t="shared" si="33"/>
        <v>1.1979213882156949E-2</v>
      </c>
      <c r="E112" s="87"/>
      <c r="F112" s="108"/>
      <c r="G112" s="90">
        <f t="shared" si="47"/>
        <v>1495591.5334965386</v>
      </c>
      <c r="H112" s="5">
        <f t="shared" si="34"/>
        <v>193.91219428571432</v>
      </c>
      <c r="I112" s="87">
        <f t="shared" si="35"/>
        <v>-1.2115306490044917E-2</v>
      </c>
      <c r="J112" s="111">
        <f t="shared" si="46"/>
        <v>6827.5598215078271</v>
      </c>
      <c r="K112" s="111">
        <f t="shared" si="36"/>
        <v>15878.01507359541</v>
      </c>
      <c r="L112" s="111">
        <f t="shared" si="44"/>
        <v>-180589.70114135419</v>
      </c>
      <c r="M112" s="111">
        <f t="shared" si="50"/>
        <v>-35.549153767991811</v>
      </c>
      <c r="N112" s="113">
        <f t="shared" si="37"/>
        <v>1310574.7746986351</v>
      </c>
      <c r="O112" s="117">
        <f t="shared" si="38"/>
        <v>7812.2642499383246</v>
      </c>
      <c r="P112" s="117">
        <f t="shared" si="48"/>
        <v>36787.195817462707</v>
      </c>
      <c r="Q112" s="117">
        <f t="shared" si="49"/>
        <v>-380071.41417943867</v>
      </c>
      <c r="R112" s="117">
        <f t="shared" si="51"/>
        <v>-74.817207515647169</v>
      </c>
      <c r="S112" s="119">
        <f t="shared" si="39"/>
        <v>1518211.5222462802</v>
      </c>
      <c r="T112" s="120">
        <f t="shared" si="40"/>
        <v>8894.8219269913679</v>
      </c>
      <c r="U112" s="120">
        <f t="shared" si="41"/>
        <v>63617.163352821604</v>
      </c>
      <c r="V112" s="120">
        <f t="shared" si="42"/>
        <v>-600219.39060139237</v>
      </c>
      <c r="W112" s="120">
        <f t="shared" si="52"/>
        <v>-118.15342334681191</v>
      </c>
      <c r="X112" s="122">
        <f t="shared" si="43"/>
        <v>1750324.7759379302</v>
      </c>
    </row>
    <row r="113" spans="1:24" x14ac:dyDescent="0.45">
      <c r="A113">
        <v>112</v>
      </c>
      <c r="B113" s="47">
        <v>43601</v>
      </c>
      <c r="C113" s="102">
        <v>188.79373200000001</v>
      </c>
      <c r="D113" s="87">
        <f t="shared" si="33"/>
        <v>-4.3996869745568795E-3</v>
      </c>
      <c r="E113" s="87"/>
      <c r="F113" s="108"/>
      <c r="G113" s="90">
        <f t="shared" si="47"/>
        <v>1495591.5334965386</v>
      </c>
      <c r="H113" s="5">
        <f t="shared" si="34"/>
        <v>192.20925685714289</v>
      </c>
      <c r="I113" s="87">
        <f t="shared" si="35"/>
        <v>-8.7820027762786652E-3</v>
      </c>
      <c r="J113" s="111">
        <f t="shared" si="46"/>
        <v>6767.6001722001365</v>
      </c>
      <c r="K113" s="111">
        <f t="shared" si="36"/>
        <v>11320.005962210125</v>
      </c>
      <c r="L113" s="111">
        <f t="shared" si="44"/>
        <v>-169275.69517914407</v>
      </c>
      <c r="M113" s="111">
        <f t="shared" si="50"/>
        <v>-33.321987239993177</v>
      </c>
      <c r="N113" s="113">
        <f t="shared" si="37"/>
        <v>1289000.4991557165</v>
      </c>
      <c r="O113" s="117">
        <f t="shared" si="38"/>
        <v>7675.0495972743629</v>
      </c>
      <c r="P113" s="117">
        <f t="shared" si="48"/>
        <v>25905.266361513073</v>
      </c>
      <c r="Q113" s="117">
        <f t="shared" si="49"/>
        <v>-354172.14781792561</v>
      </c>
      <c r="R113" s="117">
        <f t="shared" si="51"/>
        <v>-69.718926735862624</v>
      </c>
      <c r="S113" s="119">
        <f t="shared" si="39"/>
        <v>1474906.5231160372</v>
      </c>
      <c r="T113" s="120">
        <f t="shared" si="40"/>
        <v>8660.4788744193393</v>
      </c>
      <c r="U113" s="120">
        <f t="shared" si="41"/>
        <v>44242.499463345492</v>
      </c>
      <c r="V113" s="120">
        <f t="shared" si="42"/>
        <v>-555982.89113804686</v>
      </c>
      <c r="W113" s="120">
        <f t="shared" si="52"/>
        <v>-109.44545101153199</v>
      </c>
      <c r="X113" s="122">
        <f t="shared" si="43"/>
        <v>1679286.6270721317</v>
      </c>
    </row>
    <row r="114" spans="1:24" x14ac:dyDescent="0.45">
      <c r="A114">
        <v>113</v>
      </c>
      <c r="B114" s="47">
        <v>43602</v>
      </c>
      <c r="C114" s="102">
        <v>187.72103899999999</v>
      </c>
      <c r="D114" s="87">
        <f t="shared" si="33"/>
        <v>-5.6818252843267867E-3</v>
      </c>
      <c r="E114" s="87"/>
      <c r="F114" s="108"/>
      <c r="G114" s="90">
        <f t="shared" si="47"/>
        <v>1495591.5334965386</v>
      </c>
      <c r="H114" s="5">
        <f t="shared" si="34"/>
        <v>190.34742528571431</v>
      </c>
      <c r="I114" s="87">
        <f t="shared" si="35"/>
        <v>-9.6864823363443115E-3</v>
      </c>
      <c r="J114" s="111">
        <f t="shared" si="46"/>
        <v>6702.0459326726796</v>
      </c>
      <c r="K114" s="111">
        <f t="shared" si="36"/>
        <v>12305.909954949089</v>
      </c>
      <c r="L114" s="111">
        <f t="shared" si="44"/>
        <v>-156975.78522419499</v>
      </c>
      <c r="M114" s="111">
        <f t="shared" si="50"/>
        <v>-30.900745122897206</v>
      </c>
      <c r="N114" s="113">
        <f t="shared" si="37"/>
        <v>1270420.9358619885</v>
      </c>
      <c r="O114" s="117">
        <f t="shared" si="38"/>
        <v>7526.3611325652337</v>
      </c>
      <c r="P114" s="117">
        <f t="shared" si="48"/>
        <v>27911.953082512569</v>
      </c>
      <c r="Q114" s="117">
        <f t="shared" si="49"/>
        <v>-326266.19473541307</v>
      </c>
      <c r="R114" s="117">
        <f t="shared" si="51"/>
        <v>-64.225628884974867</v>
      </c>
      <c r="S114" s="119">
        <f t="shared" si="39"/>
        <v>1440768.2847768748</v>
      </c>
      <c r="T114" s="120">
        <f t="shared" si="40"/>
        <v>8408.8101474953019</v>
      </c>
      <c r="U114" s="120">
        <f t="shared" si="41"/>
        <v>47243.514901987575</v>
      </c>
      <c r="V114" s="120">
        <f t="shared" si="42"/>
        <v>-508745.3762360593</v>
      </c>
      <c r="W114" s="120">
        <f t="shared" si="52"/>
        <v>-100.14672760554822</v>
      </c>
      <c r="X114" s="122">
        <f t="shared" si="43"/>
        <v>1625754.0925435487</v>
      </c>
    </row>
    <row r="115" spans="1:24" x14ac:dyDescent="0.45">
      <c r="A115">
        <v>114</v>
      </c>
      <c r="B115" s="47">
        <v>43605</v>
      </c>
      <c r="C115" s="102">
        <v>181.85102800000001</v>
      </c>
      <c r="D115" s="87">
        <f t="shared" si="33"/>
        <v>-3.1269862085090937E-2</v>
      </c>
      <c r="E115" s="87"/>
      <c r="F115" s="108"/>
      <c r="G115" s="90">
        <f t="shared" si="47"/>
        <v>1495591.5334965386</v>
      </c>
      <c r="H115" s="5">
        <f t="shared" si="34"/>
        <v>187.95515442857143</v>
      </c>
      <c r="I115" s="87">
        <f t="shared" si="35"/>
        <v>-1.2567918129452193E-2</v>
      </c>
      <c r="J115" s="111">
        <f t="shared" si="46"/>
        <v>6617.8151680910214</v>
      </c>
      <c r="K115" s="111">
        <f t="shared" si="36"/>
        <v>15317.451128400526</v>
      </c>
      <c r="L115" s="111">
        <f t="shared" si="44"/>
        <v>-141664.33409579447</v>
      </c>
      <c r="M115" s="111">
        <f t="shared" si="50"/>
        <v>-27.886679940129397</v>
      </c>
      <c r="N115" s="113">
        <f t="shared" si="37"/>
        <v>1218773.9425597459</v>
      </c>
      <c r="O115" s="117">
        <f t="shared" si="38"/>
        <v>7337.1797515116923</v>
      </c>
      <c r="P115" s="117">
        <f t="shared" si="48"/>
        <v>34402.828623046225</v>
      </c>
      <c r="Q115" s="117">
        <f t="shared" si="49"/>
        <v>-291869.36611236684</v>
      </c>
      <c r="R115" s="117">
        <f t="shared" si="51"/>
        <v>-57.4545996284578</v>
      </c>
      <c r="S115" s="119">
        <f t="shared" si="39"/>
        <v>1368676.5090562322</v>
      </c>
      <c r="T115" s="120">
        <f t="shared" si="40"/>
        <v>8091.7664349958186</v>
      </c>
      <c r="U115" s="120">
        <f t="shared" si="41"/>
        <v>57654.725038967488</v>
      </c>
      <c r="V115" s="120">
        <f t="shared" si="42"/>
        <v>-451096.65119709179</v>
      </c>
      <c r="W115" s="120">
        <f t="shared" si="52"/>
        <v>-88.79855338530615</v>
      </c>
      <c r="X115" s="122">
        <f t="shared" si="43"/>
        <v>1529150.7695788525</v>
      </c>
    </row>
    <row r="116" spans="1:24" x14ac:dyDescent="0.45">
      <c r="A116">
        <v>115</v>
      </c>
      <c r="B116" s="47">
        <v>43606</v>
      </c>
      <c r="C116" s="102">
        <v>185.33727999999999</v>
      </c>
      <c r="D116" s="87">
        <f t="shared" si="33"/>
        <v>1.9170922696131135E-2</v>
      </c>
      <c r="E116" s="87"/>
      <c r="F116" s="108"/>
      <c r="G116" s="90">
        <f t="shared" si="47"/>
        <v>1495591.5334965386</v>
      </c>
      <c r="H116" s="5">
        <f t="shared" si="34"/>
        <v>186.45395542857142</v>
      </c>
      <c r="I116" s="87">
        <f t="shared" si="35"/>
        <v>-7.9870062864943366E-3</v>
      </c>
      <c r="J116" s="111">
        <f t="shared" si="46"/>
        <v>6564.9586367406209</v>
      </c>
      <c r="K116" s="111">
        <f t="shared" si="36"/>
        <v>9796.2857507179506</v>
      </c>
      <c r="L116" s="111">
        <f t="shared" si="44"/>
        <v>-131874.04834507653</v>
      </c>
      <c r="M116" s="111">
        <f t="shared" si="50"/>
        <v>-25.959458335652016</v>
      </c>
      <c r="N116" s="113">
        <f t="shared" si="37"/>
        <v>1226527.8627967325</v>
      </c>
      <c r="O116" s="117">
        <f t="shared" si="38"/>
        <v>7219.9755499107669</v>
      </c>
      <c r="P116" s="117">
        <f t="shared" si="48"/>
        <v>21722.307929287166</v>
      </c>
      <c r="Q116" s="117">
        <f t="shared" si="49"/>
        <v>-270153.0581830797</v>
      </c>
      <c r="R116" s="117">
        <f t="shared" si="51"/>
        <v>-53.1797358628246</v>
      </c>
      <c r="S116" s="119">
        <f t="shared" si="39"/>
        <v>1359852.9380162528</v>
      </c>
      <c r="T116" s="120">
        <f t="shared" si="40"/>
        <v>7897.8794668403525</v>
      </c>
      <c r="U116" s="120">
        <f t="shared" si="41"/>
        <v>35934.483305380701</v>
      </c>
      <c r="V116" s="120">
        <f t="shared" si="42"/>
        <v>-415168.16789171111</v>
      </c>
      <c r="W116" s="120">
        <f t="shared" si="52"/>
        <v>-81.726017301552929</v>
      </c>
      <c r="X116" s="122">
        <f t="shared" si="43"/>
        <v>1499705.9814574218</v>
      </c>
    </row>
    <row r="117" spans="1:24" x14ac:dyDescent="0.45">
      <c r="A117">
        <v>116</v>
      </c>
      <c r="B117" s="47">
        <v>43607</v>
      </c>
      <c r="C117" s="102">
        <v>181.54312100000001</v>
      </c>
      <c r="D117" s="87">
        <f t="shared" si="33"/>
        <v>-2.0471644992307966E-2</v>
      </c>
      <c r="E117" s="87"/>
      <c r="F117" s="108"/>
      <c r="G117" s="90">
        <f t="shared" si="47"/>
        <v>1495591.5334965386</v>
      </c>
      <c r="H117" s="5">
        <f t="shared" si="34"/>
        <v>186.03679528571431</v>
      </c>
      <c r="I117" s="87">
        <f t="shared" si="35"/>
        <v>-2.2373359787313464E-3</v>
      </c>
      <c r="J117" s="111">
        <f t="shared" si="46"/>
        <v>6550.2706185837578</v>
      </c>
      <c r="K117" s="111">
        <f t="shared" si="36"/>
        <v>2666.5086575015966</v>
      </c>
      <c r="L117" s="111">
        <f t="shared" si="44"/>
        <v>-129213.53968757493</v>
      </c>
      <c r="M117" s="111">
        <f t="shared" si="50"/>
        <v>-25.435736158979125</v>
      </c>
      <c r="N117" s="113">
        <f t="shared" si="37"/>
        <v>1191823.0801497977</v>
      </c>
      <c r="O117" s="117">
        <f t="shared" si="38"/>
        <v>7187.6685277840152</v>
      </c>
      <c r="P117" s="117">
        <f t="shared" si="48"/>
        <v>5865.1176271065597</v>
      </c>
      <c r="Q117" s="117">
        <f t="shared" si="49"/>
        <v>-264293.94055597315</v>
      </c>
      <c r="R117" s="117">
        <f t="shared" si="51"/>
        <v>-52.026366251171567</v>
      </c>
      <c r="S117" s="119">
        <f t="shared" si="39"/>
        <v>1310736.894874492</v>
      </c>
      <c r="T117" s="120">
        <f t="shared" si="40"/>
        <v>7844.8688371798162</v>
      </c>
      <c r="U117" s="120">
        <f t="shared" si="41"/>
        <v>9623.7151547489357</v>
      </c>
      <c r="V117" s="120">
        <f t="shared" si="42"/>
        <v>-405550.45273696218</v>
      </c>
      <c r="W117" s="120">
        <f t="shared" si="52"/>
        <v>-79.832766286854167</v>
      </c>
      <c r="X117" s="122">
        <f t="shared" si="43"/>
        <v>1433805.6876920136</v>
      </c>
    </row>
    <row r="118" spans="1:24" x14ac:dyDescent="0.45">
      <c r="A118">
        <v>117</v>
      </c>
      <c r="B118" s="47">
        <v>43608</v>
      </c>
      <c r="C118" s="102">
        <v>178.444244</v>
      </c>
      <c r="D118" s="87">
        <f t="shared" si="33"/>
        <v>-1.7069647050961603E-2</v>
      </c>
      <c r="E118" s="87"/>
      <c r="F118" s="108"/>
      <c r="G118" s="90">
        <f t="shared" si="47"/>
        <v>1495591.5334965386</v>
      </c>
      <c r="H118" s="5">
        <f t="shared" si="34"/>
        <v>184.75978285714288</v>
      </c>
      <c r="I118" s="87">
        <f t="shared" si="35"/>
        <v>-6.8643002939832191E-3</v>
      </c>
      <c r="J118" s="111">
        <f t="shared" si="46"/>
        <v>6505.3075940509434</v>
      </c>
      <c r="K118" s="111">
        <f t="shared" si="36"/>
        <v>8023.3929207115216</v>
      </c>
      <c r="L118" s="111">
        <f t="shared" si="44"/>
        <v>-121196.14676686341</v>
      </c>
      <c r="M118" s="111">
        <f t="shared" si="50"/>
        <v>-23.8575092060928</v>
      </c>
      <c r="N118" s="113">
        <f t="shared" si="37"/>
        <v>1168858.088528591</v>
      </c>
      <c r="O118" s="117">
        <f t="shared" si="38"/>
        <v>7088.9918974073717</v>
      </c>
      <c r="P118" s="117">
        <f t="shared" si="48"/>
        <v>17608.276708027588</v>
      </c>
      <c r="Q118" s="117">
        <f t="shared" si="49"/>
        <v>-246691.66384794557</v>
      </c>
      <c r="R118" s="117">
        <f t="shared" si="51"/>
        <v>-48.561351151205599</v>
      </c>
      <c r="S118" s="119">
        <f t="shared" si="39"/>
        <v>1282598.0765630116</v>
      </c>
      <c r="T118" s="120">
        <f t="shared" si="40"/>
        <v>7683.3202307838765</v>
      </c>
      <c r="U118" s="120">
        <f t="shared" si="41"/>
        <v>28827.418937577026</v>
      </c>
      <c r="V118" s="120">
        <f t="shared" si="42"/>
        <v>-376729.03379938513</v>
      </c>
      <c r="W118" s="120">
        <f t="shared" si="52"/>
        <v>-74.159258621977642</v>
      </c>
      <c r="X118" s="122">
        <f t="shared" si="43"/>
        <v>1399871.6889297112</v>
      </c>
    </row>
    <row r="119" spans="1:24" x14ac:dyDescent="0.45">
      <c r="A119">
        <v>118</v>
      </c>
      <c r="B119" s="47">
        <v>43609</v>
      </c>
      <c r="C119" s="102">
        <v>177.75891100000001</v>
      </c>
      <c r="D119" s="87">
        <f t="shared" si="33"/>
        <v>-3.840600204509739E-3</v>
      </c>
      <c r="E119" s="87"/>
      <c r="F119" s="108"/>
      <c r="G119" s="90">
        <f t="shared" si="47"/>
        <v>1495591.5334965386</v>
      </c>
      <c r="H119" s="5">
        <f t="shared" si="34"/>
        <v>183.0641935714286</v>
      </c>
      <c r="I119" s="87">
        <f t="shared" si="35"/>
        <v>-9.1772639017730102E-3</v>
      </c>
      <c r="J119" s="111">
        <f t="shared" si="46"/>
        <v>6445.60666949813</v>
      </c>
      <c r="K119" s="111">
        <f t="shared" si="36"/>
        <v>10612.371334201269</v>
      </c>
      <c r="L119" s="111">
        <f t="shared" si="44"/>
        <v>-110589.77543266215</v>
      </c>
      <c r="M119" s="111">
        <f t="shared" si="50"/>
        <v>-21.769640833212179</v>
      </c>
      <c r="N119" s="113">
        <f t="shared" si="37"/>
        <v>1156376.3936385259</v>
      </c>
      <c r="O119" s="117">
        <f t="shared" si="38"/>
        <v>6958.8767985272953</v>
      </c>
      <c r="P119" s="117">
        <f t="shared" si="48"/>
        <v>23129.118281579704</v>
      </c>
      <c r="Q119" s="117">
        <f t="shared" si="49"/>
        <v>-223568.54556636588</v>
      </c>
      <c r="R119" s="117">
        <f t="shared" si="51"/>
        <v>-44.009556213859469</v>
      </c>
      <c r="S119" s="119">
        <f t="shared" si="39"/>
        <v>1260131.4797709582</v>
      </c>
      <c r="T119" s="120">
        <f t="shared" si="40"/>
        <v>7471.784658584671</v>
      </c>
      <c r="U119" s="120">
        <f t="shared" si="41"/>
        <v>37602.332951892648</v>
      </c>
      <c r="V119" s="120">
        <f t="shared" si="42"/>
        <v>-339132.7008474925</v>
      </c>
      <c r="W119" s="120">
        <f t="shared" si="52"/>
        <v>-66.758405678672716</v>
      </c>
      <c r="X119" s="122">
        <f t="shared" si="43"/>
        <v>1365778.6370884106</v>
      </c>
    </row>
    <row r="120" spans="1:24" x14ac:dyDescent="0.45">
      <c r="A120">
        <v>119</v>
      </c>
      <c r="B120" s="47">
        <v>43613</v>
      </c>
      <c r="C120" s="102">
        <v>177.023911</v>
      </c>
      <c r="D120" s="87">
        <f t="shared" si="33"/>
        <v>-4.1348138096998898E-3</v>
      </c>
      <c r="E120" s="87"/>
      <c r="F120" s="108"/>
      <c r="G120" s="90">
        <f t="shared" si="47"/>
        <v>1495591.5334965386</v>
      </c>
      <c r="H120" s="5">
        <f t="shared" si="34"/>
        <v>181.38279057142859</v>
      </c>
      <c r="I120" s="87">
        <f t="shared" si="35"/>
        <v>-9.1847726592363989E-3</v>
      </c>
      <c r="J120" s="111">
        <f t="shared" si="46"/>
        <v>6386.4052375879319</v>
      </c>
      <c r="K120" s="111">
        <f t="shared" si="36"/>
        <v>10480.069013543478</v>
      </c>
      <c r="L120" s="111">
        <f t="shared" si="44"/>
        <v>-100115.70641911868</v>
      </c>
      <c r="M120" s="111">
        <f t="shared" si="50"/>
        <v>-19.70781622423965</v>
      </c>
      <c r="N120" s="113">
        <f t="shared" si="37"/>
        <v>1141026.5014022433</v>
      </c>
      <c r="O120" s="117">
        <f t="shared" si="38"/>
        <v>6831.0453958110793</v>
      </c>
      <c r="P120" s="117">
        <f t="shared" si="48"/>
        <v>22629.214857440573</v>
      </c>
      <c r="Q120" s="117">
        <f t="shared" si="49"/>
        <v>-200945.33070892532</v>
      </c>
      <c r="R120" s="117">
        <f t="shared" si="51"/>
        <v>-39.556167462404119</v>
      </c>
      <c r="S120" s="119">
        <f t="shared" si="39"/>
        <v>1231887.5870424609</v>
      </c>
      <c r="T120" s="120">
        <f t="shared" si="40"/>
        <v>7265.9047282410593</v>
      </c>
      <c r="U120" s="120">
        <f t="shared" si="41"/>
        <v>36445.670465833718</v>
      </c>
      <c r="V120" s="120">
        <f t="shared" si="42"/>
        <v>-302693.03038165875</v>
      </c>
      <c r="W120" s="120">
        <f t="shared" si="52"/>
        <v>-59.585242201166693</v>
      </c>
      <c r="X120" s="122">
        <f t="shared" si="43"/>
        <v>1322684.5424124582</v>
      </c>
    </row>
    <row r="121" spans="1:24" x14ac:dyDescent="0.45">
      <c r="A121">
        <v>120</v>
      </c>
      <c r="B121" s="47">
        <v>43614</v>
      </c>
      <c r="C121" s="102">
        <v>176.17965699999999</v>
      </c>
      <c r="D121" s="87">
        <f t="shared" si="33"/>
        <v>-4.7691523434933401E-3</v>
      </c>
      <c r="E121" s="87"/>
      <c r="F121" s="108"/>
      <c r="G121" s="90">
        <f t="shared" si="47"/>
        <v>1495591.5334965386</v>
      </c>
      <c r="H121" s="5">
        <f t="shared" si="34"/>
        <v>179.73402171428572</v>
      </c>
      <c r="I121" s="87">
        <f t="shared" si="35"/>
        <v>-9.0899960903048499E-3</v>
      </c>
      <c r="J121" s="111">
        <f t="shared" si="46"/>
        <v>6328.3528389471558</v>
      </c>
      <c r="K121" s="111">
        <f t="shared" si="36"/>
        <v>10227.651680559202</v>
      </c>
      <c r="L121" s="111">
        <f t="shared" si="44"/>
        <v>-89894.054738559484</v>
      </c>
      <c r="M121" s="111">
        <f t="shared" si="50"/>
        <v>-17.69568006665213</v>
      </c>
      <c r="N121" s="113">
        <f t="shared" si="37"/>
        <v>1125154.6842212453</v>
      </c>
      <c r="O121" s="117">
        <f t="shared" si="38"/>
        <v>6706.8570439298437</v>
      </c>
      <c r="P121" s="117">
        <f t="shared" si="48"/>
        <v>21879.461237831387</v>
      </c>
      <c r="Q121" s="117">
        <f t="shared" si="49"/>
        <v>-179071.86947109393</v>
      </c>
      <c r="R121" s="117">
        <f t="shared" si="51"/>
        <v>-35.250368006149074</v>
      </c>
      <c r="S121" s="119">
        <f t="shared" si="39"/>
        <v>1203491.234785425</v>
      </c>
      <c r="T121" s="120">
        <f t="shared" si="40"/>
        <v>7067.7635915243427</v>
      </c>
      <c r="U121" s="120">
        <f t="shared" si="41"/>
        <v>34908.437504341229</v>
      </c>
      <c r="V121" s="120">
        <f t="shared" si="42"/>
        <v>-267790.59287731751</v>
      </c>
      <c r="W121" s="120">
        <f t="shared" si="52"/>
        <v>-52.71468363731401</v>
      </c>
      <c r="X121" s="122">
        <f t="shared" si="43"/>
        <v>1280104.6028161878</v>
      </c>
    </row>
    <row r="122" spans="1:24" x14ac:dyDescent="0.45">
      <c r="A122">
        <v>121</v>
      </c>
      <c r="B122" s="47">
        <v>43615</v>
      </c>
      <c r="C122" s="102">
        <v>177.093445</v>
      </c>
      <c r="D122" s="87">
        <f t="shared" si="33"/>
        <v>5.1866828188910086E-3</v>
      </c>
      <c r="E122" s="87"/>
      <c r="F122" s="108"/>
      <c r="G122" s="90">
        <f t="shared" si="47"/>
        <v>1495591.5334965386</v>
      </c>
      <c r="H122" s="5">
        <f t="shared" si="34"/>
        <v>179.05436699999998</v>
      </c>
      <c r="I122" s="87">
        <f t="shared" si="35"/>
        <v>-3.7814472062843258E-3</v>
      </c>
      <c r="J122" s="111">
        <f t="shared" si="46"/>
        <v>6304.422506783937</v>
      </c>
      <c r="K122" s="111">
        <f t="shared" si="36"/>
        <v>4237.9049627787081</v>
      </c>
      <c r="L122" s="111">
        <f t="shared" si="44"/>
        <v>-85662.149775780781</v>
      </c>
      <c r="M122" s="111">
        <f t="shared" si="50"/>
        <v>-16.862627908631111</v>
      </c>
      <c r="N122" s="113">
        <f t="shared" si="37"/>
        <v>1120709.8054246821</v>
      </c>
      <c r="O122" s="117">
        <f t="shared" si="38"/>
        <v>6656.1337922664097</v>
      </c>
      <c r="P122" s="117">
        <f t="shared" si="48"/>
        <v>8982.7553786795052</v>
      </c>
      <c r="Q122" s="117">
        <f t="shared" si="49"/>
        <v>-170095.11409241441</v>
      </c>
      <c r="R122" s="117">
        <f t="shared" si="51"/>
        <v>-33.483290175674483</v>
      </c>
      <c r="S122" s="119">
        <f t="shared" si="39"/>
        <v>1187740.4190320524</v>
      </c>
      <c r="T122" s="120">
        <f t="shared" si="40"/>
        <v>6987.5844668607988</v>
      </c>
      <c r="U122" s="120">
        <f t="shared" si="41"/>
        <v>14199.197403751459</v>
      </c>
      <c r="V122" s="120">
        <f t="shared" si="42"/>
        <v>-253597.39547356605</v>
      </c>
      <c r="W122" s="120">
        <f t="shared" si="52"/>
        <v>-49.920747140480671</v>
      </c>
      <c r="X122" s="122">
        <f t="shared" si="43"/>
        <v>1251654.6028686187</v>
      </c>
    </row>
    <row r="123" spans="1:24" x14ac:dyDescent="0.45">
      <c r="A123">
        <v>122</v>
      </c>
      <c r="B123" s="47">
        <v>43616</v>
      </c>
      <c r="C123" s="102">
        <v>173.8853</v>
      </c>
      <c r="D123" s="87">
        <f t="shared" si="33"/>
        <v>-1.8115549110245169E-2</v>
      </c>
      <c r="E123" s="87"/>
      <c r="F123" s="108"/>
      <c r="G123" s="90">
        <f t="shared" si="47"/>
        <v>1495591.5334965386</v>
      </c>
      <c r="H123" s="5">
        <f t="shared" si="34"/>
        <v>177.41836985714286</v>
      </c>
      <c r="I123" s="87">
        <f t="shared" si="35"/>
        <v>-9.1368737343173623E-3</v>
      </c>
      <c r="J123" s="111">
        <f t="shared" si="46"/>
        <v>6246.8197943716632</v>
      </c>
      <c r="K123" s="111">
        <f t="shared" si="36"/>
        <v>10016.264928621958</v>
      </c>
      <c r="L123" s="111">
        <f t="shared" si="44"/>
        <v>-75651.884847158828</v>
      </c>
      <c r="M123" s="111">
        <f t="shared" si="50"/>
        <v>-14.89210331637878</v>
      </c>
      <c r="N123" s="113">
        <f t="shared" si="37"/>
        <v>1096246.3989188769</v>
      </c>
      <c r="O123" s="117">
        <f t="shared" si="38"/>
        <v>6534.5012842290871</v>
      </c>
      <c r="P123" s="117">
        <f t="shared" si="48"/>
        <v>21150.105149822255</v>
      </c>
      <c r="Q123" s="117">
        <f t="shared" si="49"/>
        <v>-148951.00894259216</v>
      </c>
      <c r="R123" s="117">
        <f t="shared" si="51"/>
        <v>-29.321064752497477</v>
      </c>
      <c r="S123" s="119">
        <f t="shared" si="39"/>
        <v>1157403.8213083823</v>
      </c>
      <c r="T123" s="120">
        <f t="shared" si="40"/>
        <v>6796.050435916045</v>
      </c>
      <c r="U123" s="120">
        <f t="shared" si="41"/>
        <v>33304.952431037796</v>
      </c>
      <c r="V123" s="120">
        <f t="shared" si="42"/>
        <v>-220298.44304252826</v>
      </c>
      <c r="W123" s="120">
        <f t="shared" si="52"/>
        <v>-43.365835244621849</v>
      </c>
      <c r="X123" s="122">
        <f t="shared" si="43"/>
        <v>1215038.2212954301</v>
      </c>
    </row>
    <row r="124" spans="1:24" x14ac:dyDescent="0.45">
      <c r="A124">
        <v>123</v>
      </c>
      <c r="B124" s="47">
        <v>43619</v>
      </c>
      <c r="C124" s="102">
        <v>172.127274</v>
      </c>
      <c r="D124" s="87">
        <f t="shared" si="33"/>
        <v>-1.011026233959973E-2</v>
      </c>
      <c r="E124" s="87" t="s">
        <v>186</v>
      </c>
      <c r="F124" s="108">
        <f>G124/C124</f>
        <v>8688.8701525392116</v>
      </c>
      <c r="G124" s="90">
        <f t="shared" si="47"/>
        <v>1495591.5334965386</v>
      </c>
      <c r="H124" s="5">
        <f t="shared" si="34"/>
        <v>176.07324885714283</v>
      </c>
      <c r="I124" s="87">
        <f t="shared" si="35"/>
        <v>-7.5816331819705297E-3</v>
      </c>
      <c r="J124" s="111">
        <f t="shared" si="46"/>
        <v>6199.4586981368648</v>
      </c>
      <c r="K124" s="111">
        <f t="shared" si="36"/>
        <v>8152.1363885475166</v>
      </c>
      <c r="L124" s="111">
        <f t="shared" si="44"/>
        <v>-67505.748458611313</v>
      </c>
      <c r="M124" s="111">
        <f t="shared" si="50"/>
        <v>-13.288533161146916</v>
      </c>
      <c r="N124" s="113">
        <f t="shared" si="37"/>
        <v>1075248.0623744349</v>
      </c>
      <c r="O124" s="117">
        <f t="shared" si="38"/>
        <v>6435.4169007008068</v>
      </c>
      <c r="P124" s="117">
        <f t="shared" si="48"/>
        <v>17055.124832693396</v>
      </c>
      <c r="Q124" s="117">
        <f t="shared" si="49"/>
        <v>-131901.88410989876</v>
      </c>
      <c r="R124" s="117">
        <f t="shared" si="51"/>
        <v>-25.964937816926977</v>
      </c>
      <c r="S124" s="119">
        <f t="shared" si="39"/>
        <v>1124765.8930038521</v>
      </c>
      <c r="T124" s="120">
        <f t="shared" si="40"/>
        <v>6641.4749514421856</v>
      </c>
      <c r="U124" s="120">
        <f t="shared" si="41"/>
        <v>26606.656769714747</v>
      </c>
      <c r="V124" s="120">
        <f t="shared" si="42"/>
        <v>-193697.78627281351</v>
      </c>
      <c r="W124" s="120">
        <f t="shared" si="52"/>
        <v>-38.129485486802878</v>
      </c>
      <c r="X124" s="122">
        <f t="shared" si="43"/>
        <v>1169785.6355007405</v>
      </c>
    </row>
    <row r="125" spans="1:24" x14ac:dyDescent="0.45">
      <c r="A125">
        <v>124</v>
      </c>
      <c r="B125" s="47">
        <v>43620</v>
      </c>
      <c r="C125" s="101">
        <v>178.42437699999999</v>
      </c>
      <c r="D125" s="87">
        <f t="shared" si="33"/>
        <v>3.6583993074798787E-2</v>
      </c>
      <c r="E125" s="87"/>
      <c r="F125" s="108">
        <f>F124</f>
        <v>8688.8701525392116</v>
      </c>
      <c r="G125" s="90"/>
      <c r="H125" s="5">
        <f t="shared" si="34"/>
        <v>176.07041071428574</v>
      </c>
      <c r="I125" s="87">
        <f t="shared" si="35"/>
        <v>-1.611910313184175E-5</v>
      </c>
      <c r="J125" s="111">
        <f t="shared" si="46"/>
        <v>6199.3587684227477</v>
      </c>
      <c r="K125" s="111">
        <f t="shared" si="36"/>
        <v>17.829896985118211</v>
      </c>
      <c r="L125" s="111">
        <f t="shared" si="44"/>
        <v>-67493.918561626197</v>
      </c>
      <c r="M125" s="111">
        <f t="shared" si="50"/>
        <v>-13.286204441275913</v>
      </c>
      <c r="N125" s="113">
        <f t="shared" si="37"/>
        <v>1106134.555952301</v>
      </c>
      <c r="O125" s="117">
        <f t="shared" si="38"/>
        <v>6435.2094344033694</v>
      </c>
      <c r="P125" s="117">
        <f t="shared" si="48"/>
        <v>37.017044868755789</v>
      </c>
      <c r="Q125" s="117">
        <f t="shared" si="49"/>
        <v>-131870.86706503</v>
      </c>
      <c r="R125" s="117">
        <f t="shared" si="51"/>
        <v>-25.95883209942258</v>
      </c>
      <c r="S125" s="119">
        <f t="shared" si="39"/>
        <v>1148235.2512428123</v>
      </c>
      <c r="T125" s="120">
        <f t="shared" si="40"/>
        <v>6641.1537875831154</v>
      </c>
      <c r="U125" s="120">
        <f t="shared" si="41"/>
        <v>57.303461469500419</v>
      </c>
      <c r="V125" s="120">
        <f t="shared" si="42"/>
        <v>-193646.482811344</v>
      </c>
      <c r="W125" s="120">
        <f t="shared" si="52"/>
        <v>-38.119386380189098</v>
      </c>
      <c r="X125" s="122">
        <f t="shared" si="43"/>
        <v>1185001.0305721771</v>
      </c>
    </row>
    <row r="126" spans="1:24" x14ac:dyDescent="0.45">
      <c r="A126">
        <v>125</v>
      </c>
      <c r="B126" s="47">
        <v>43621</v>
      </c>
      <c r="C126" s="101">
        <v>181.304733</v>
      </c>
      <c r="D126" s="87">
        <f t="shared" si="33"/>
        <v>1.6143287416382608E-2</v>
      </c>
      <c r="E126" s="87"/>
      <c r="F126" s="108">
        <f t="shared" ref="F126:F165" si="53">F125</f>
        <v>8688.8701525392116</v>
      </c>
      <c r="G126" s="90"/>
      <c r="H126" s="5">
        <f t="shared" si="34"/>
        <v>176.5769567142857</v>
      </c>
      <c r="I126" s="87">
        <f t="shared" si="35"/>
        <v>2.8769513170611247E-3</v>
      </c>
      <c r="J126" s="111">
        <f t="shared" si="46"/>
        <v>6217.1940217964966</v>
      </c>
      <c r="K126" s="111">
        <f t="shared" si="36"/>
        <v>-3233.6158509148854</v>
      </c>
      <c r="L126" s="111">
        <f t="shared" si="44"/>
        <v>-70733.534412541077</v>
      </c>
      <c r="M126" s="111">
        <f t="shared" si="50"/>
        <v>-13.923924096961855</v>
      </c>
      <c r="N126" s="113">
        <f t="shared" si="37"/>
        <v>1123973.0862800949</v>
      </c>
      <c r="O126" s="117">
        <f t="shared" si="38"/>
        <v>6472.2370029191115</v>
      </c>
      <c r="P126" s="117">
        <f t="shared" si="48"/>
        <v>-6713.2734233858337</v>
      </c>
      <c r="Q126" s="117">
        <f t="shared" si="49"/>
        <v>-138590.14048841584</v>
      </c>
      <c r="R126" s="117">
        <f t="shared" si="51"/>
        <v>-27.281523718207609</v>
      </c>
      <c r="S126" s="119">
        <f t="shared" si="39"/>
        <v>1166733.928303584</v>
      </c>
      <c r="T126" s="120">
        <f t="shared" si="40"/>
        <v>6698.4726159910942</v>
      </c>
      <c r="U126" s="120">
        <f t="shared" si="41"/>
        <v>-10392.174880381412</v>
      </c>
      <c r="V126" s="120">
        <f t="shared" si="42"/>
        <v>-204044.65769172541</v>
      </c>
      <c r="W126" s="120">
        <f t="shared" si="52"/>
        <v>-40.16627119918121</v>
      </c>
      <c r="X126" s="122">
        <f t="shared" si="43"/>
        <v>1204072.6142696955</v>
      </c>
    </row>
    <row r="127" spans="1:24" x14ac:dyDescent="0.45">
      <c r="A127">
        <v>126</v>
      </c>
      <c r="B127" s="47">
        <v>43622</v>
      </c>
      <c r="C127" s="101">
        <v>183.96661399999999</v>
      </c>
      <c r="D127" s="87">
        <f t="shared" si="33"/>
        <v>1.4681806458963175E-2</v>
      </c>
      <c r="E127" s="87"/>
      <c r="F127" s="108">
        <f t="shared" si="53"/>
        <v>8688.8701525392116</v>
      </c>
      <c r="G127" s="90"/>
      <c r="H127" s="5">
        <f t="shared" si="34"/>
        <v>177.56877142857141</v>
      </c>
      <c r="I127" s="87">
        <f t="shared" si="35"/>
        <v>5.6168977693422219E-3</v>
      </c>
      <c r="J127" s="111">
        <f t="shared" si="46"/>
        <v>6252.1153650290935</v>
      </c>
      <c r="K127" s="111">
        <f t="shared" si="36"/>
        <v>-6424.3612708326627</v>
      </c>
      <c r="L127" s="111">
        <f t="shared" si="44"/>
        <v>-77163.895683373747</v>
      </c>
      <c r="M127" s="111">
        <f t="shared" si="50"/>
        <v>-15.189743244758574</v>
      </c>
      <c r="N127" s="113">
        <f t="shared" si="37"/>
        <v>1143756.1327709437</v>
      </c>
      <c r="O127" s="117">
        <f t="shared" si="38"/>
        <v>6544.9447900878131</v>
      </c>
      <c r="P127" s="117">
        <f t="shared" si="48"/>
        <v>-13375.80541685867</v>
      </c>
      <c r="Q127" s="117">
        <f t="shared" si="49"/>
        <v>-151971.94590527451</v>
      </c>
      <c r="R127" s="117">
        <f t="shared" si="51"/>
        <v>-29.915737382951193</v>
      </c>
      <c r="S127" s="119">
        <f t="shared" si="39"/>
        <v>1190675.526432537</v>
      </c>
      <c r="T127" s="120">
        <f t="shared" si="40"/>
        <v>6811.3465236753746</v>
      </c>
      <c r="U127" s="120">
        <f t="shared" si="41"/>
        <v>-20765.03060562563</v>
      </c>
      <c r="V127" s="120">
        <f t="shared" si="42"/>
        <v>-224815.68829735104</v>
      </c>
      <c r="W127" s="120">
        <f t="shared" si="52"/>
        <v>-44.255056751455413</v>
      </c>
      <c r="X127" s="122">
        <f t="shared" si="43"/>
        <v>1232295.3261356039</v>
      </c>
    </row>
    <row r="128" spans="1:24" x14ac:dyDescent="0.45">
      <c r="A128">
        <v>127</v>
      </c>
      <c r="B128" s="47">
        <v>43623</v>
      </c>
      <c r="C128" s="101">
        <v>188.86325099999999</v>
      </c>
      <c r="D128" s="87">
        <f t="shared" si="33"/>
        <v>2.6616987145287124E-2</v>
      </c>
      <c r="E128" s="87"/>
      <c r="F128" s="108">
        <f t="shared" si="53"/>
        <v>8688.8701525392116</v>
      </c>
      <c r="G128" s="90"/>
      <c r="H128" s="5">
        <f t="shared" si="34"/>
        <v>179.38071342857143</v>
      </c>
      <c r="I128" s="87">
        <f t="shared" si="35"/>
        <v>1.0204170392252141E-2</v>
      </c>
      <c r="J128" s="111">
        <f t="shared" si="46"/>
        <v>6315.9130155258681</v>
      </c>
      <c r="K128" s="111">
        <f t="shared" si="36"/>
        <v>-12049.031678982619</v>
      </c>
      <c r="L128" s="111">
        <f t="shared" si="44"/>
        <v>-89218.927362356364</v>
      </c>
      <c r="M128" s="111">
        <f t="shared" si="50"/>
        <v>-17.562780976848444</v>
      </c>
      <c r="N128" s="113">
        <f t="shared" si="37"/>
        <v>1180794.8334664463</v>
      </c>
      <c r="O128" s="117">
        <f t="shared" si="38"/>
        <v>6678.5162537796914</v>
      </c>
      <c r="P128" s="117">
        <f t="shared" si="48"/>
        <v>-25226.740873676597</v>
      </c>
      <c r="Q128" s="117">
        <f t="shared" si="49"/>
        <v>-177204.68677895112</v>
      </c>
      <c r="R128" s="117">
        <f t="shared" si="51"/>
        <v>-34.882812358089723</v>
      </c>
      <c r="S128" s="119">
        <f t="shared" si="39"/>
        <v>1236099.5506714969</v>
      </c>
      <c r="T128" s="120">
        <f t="shared" si="40"/>
        <v>7019.8589452601473</v>
      </c>
      <c r="U128" s="120">
        <f t="shared" si="41"/>
        <v>-39380.333814382742</v>
      </c>
      <c r="V128" s="120">
        <f t="shared" si="42"/>
        <v>-264202.02211173379</v>
      </c>
      <c r="W128" s="120">
        <f t="shared" si="52"/>
        <v>-52.008272069273517</v>
      </c>
      <c r="X128" s="122">
        <f t="shared" si="43"/>
        <v>1286413.0481488795</v>
      </c>
    </row>
    <row r="129" spans="1:24" x14ac:dyDescent="0.45">
      <c r="A129">
        <v>128</v>
      </c>
      <c r="B129" s="47">
        <v>43626</v>
      </c>
      <c r="C129" s="101">
        <v>191.27681000000001</v>
      </c>
      <c r="D129" s="87">
        <f t="shared" si="33"/>
        <v>1.2779399842058319E-2</v>
      </c>
      <c r="E129" s="87"/>
      <c r="F129" s="108">
        <f t="shared" si="53"/>
        <v>8688.8701525392116</v>
      </c>
      <c r="G129" s="90"/>
      <c r="H129" s="5">
        <f t="shared" si="34"/>
        <v>181.4069084285714</v>
      </c>
      <c r="I129" s="87">
        <f t="shared" si="35"/>
        <v>1.129550084439147E-2</v>
      </c>
      <c r="J129" s="111">
        <f t="shared" si="46"/>
        <v>6387.2544163258444</v>
      </c>
      <c r="K129" s="111">
        <f t="shared" si="36"/>
        <v>-13645.955565950921</v>
      </c>
      <c r="L129" s="111">
        <f t="shared" si="44"/>
        <v>-102870.88292830728</v>
      </c>
      <c r="M129" s="111">
        <f t="shared" si="50"/>
        <v>-20.250173804786755</v>
      </c>
      <c r="N129" s="113">
        <f t="shared" si="37"/>
        <v>1208087.6938472686</v>
      </c>
      <c r="O129" s="117">
        <f t="shared" si="38"/>
        <v>6829.3906257473927</v>
      </c>
      <c r="P129" s="117">
        <f t="shared" si="48"/>
        <v>-28858.768580735337</v>
      </c>
      <c r="Q129" s="117">
        <f t="shared" si="49"/>
        <v>-206069.45535968646</v>
      </c>
      <c r="R129" s="117">
        <f t="shared" si="51"/>
        <v>-40.564853417279664</v>
      </c>
      <c r="S129" s="119">
        <f t="shared" si="39"/>
        <v>1277445.2845561297</v>
      </c>
      <c r="T129" s="120">
        <f t="shared" si="40"/>
        <v>7257.7374131912329</v>
      </c>
      <c r="U129" s="120">
        <f t="shared" si="41"/>
        <v>-45500.634513545367</v>
      </c>
      <c r="V129" s="120">
        <f t="shared" si="42"/>
        <v>-309708.65662527917</v>
      </c>
      <c r="W129" s="120">
        <f t="shared" si="52"/>
        <v>-60.966270989272743</v>
      </c>
      <c r="X129" s="122">
        <f t="shared" si="43"/>
        <v>1342736.2256993258</v>
      </c>
    </row>
    <row r="130" spans="1:24" x14ac:dyDescent="0.45">
      <c r="A130">
        <v>129</v>
      </c>
      <c r="B130" s="47">
        <v>43627</v>
      </c>
      <c r="C130" s="101">
        <v>193.491714</v>
      </c>
      <c r="D130" s="87">
        <f t="shared" si="33"/>
        <v>1.1579574126105458E-2</v>
      </c>
      <c r="E130" s="87"/>
      <c r="F130" s="108">
        <f t="shared" si="53"/>
        <v>8688.8701525392116</v>
      </c>
      <c r="G130" s="90"/>
      <c r="H130" s="5">
        <f t="shared" si="34"/>
        <v>184.20782471428569</v>
      </c>
      <c r="I130" s="87">
        <f t="shared" si="35"/>
        <v>1.5439964828115403E-2</v>
      </c>
      <c r="J130" s="111">
        <f t="shared" si="46"/>
        <v>6485.8733998621401</v>
      </c>
      <c r="K130" s="111">
        <f t="shared" si="36"/>
        <v>-19081.956157375633</v>
      </c>
      <c r="L130" s="111">
        <f t="shared" si="44"/>
        <v>-121958.83908568292</v>
      </c>
      <c r="M130" s="111">
        <f t="shared" si="50"/>
        <v>-24.00764548931329</v>
      </c>
      <c r="N130" s="113">
        <f t="shared" si="37"/>
        <v>1235880.8047689572</v>
      </c>
      <c r="O130" s="117">
        <f t="shared" si="38"/>
        <v>7040.2817278653938</v>
      </c>
      <c r="P130" s="117">
        <f t="shared" si="48"/>
        <v>-40805.680816161061</v>
      </c>
      <c r="Q130" s="117">
        <f t="shared" si="49"/>
        <v>-246881.13617584753</v>
      </c>
      <c r="R130" s="117">
        <f t="shared" si="51"/>
        <v>-48.598648853541818</v>
      </c>
      <c r="S130" s="119">
        <f t="shared" si="39"/>
        <v>1321430.4977513957</v>
      </c>
      <c r="T130" s="120">
        <f t="shared" si="40"/>
        <v>7593.9150443653425</v>
      </c>
      <c r="U130" s="120">
        <f t="shared" si="41"/>
        <v>-65047.586064338298</v>
      </c>
      <c r="V130" s="120">
        <f t="shared" si="42"/>
        <v>-374762.24268961744</v>
      </c>
      <c r="W130" s="120">
        <f t="shared" si="52"/>
        <v>-73.772095017659012</v>
      </c>
      <c r="X130" s="122">
        <f t="shared" si="43"/>
        <v>1404312.0518402979</v>
      </c>
    </row>
    <row r="131" spans="1:24" x14ac:dyDescent="0.45">
      <c r="A131">
        <v>130</v>
      </c>
      <c r="B131" s="47">
        <v>43628</v>
      </c>
      <c r="C131" s="101">
        <v>192.87591599999999</v>
      </c>
      <c r="D131" s="87">
        <f t="shared" ref="D131:D194" si="54">(C131-C130)/C130</f>
        <v>-3.1825548870791039E-3</v>
      </c>
      <c r="E131" s="87"/>
      <c r="F131" s="108">
        <f t="shared" si="53"/>
        <v>8688.8701525392116</v>
      </c>
      <c r="G131" s="90"/>
      <c r="H131" s="5">
        <f t="shared" si="34"/>
        <v>187.17191642857142</v>
      </c>
      <c r="I131" s="87">
        <f t="shared" si="35"/>
        <v>1.6091019580102874E-2</v>
      </c>
      <c r="J131" s="111">
        <f t="shared" si="46"/>
        <v>6590.2377157333904</v>
      </c>
      <c r="K131" s="111">
        <f t="shared" si="36"/>
        <v>-20129.36302138073</v>
      </c>
      <c r="L131" s="111">
        <f t="shared" si="44"/>
        <v>-142094.20210706364</v>
      </c>
      <c r="M131" s="111">
        <f t="shared" si="50"/>
        <v>-27.971299627388362</v>
      </c>
      <c r="N131" s="113">
        <f t="shared" si="37"/>
        <v>1250968.7730584445</v>
      </c>
      <c r="O131" s="117">
        <f t="shared" si="38"/>
        <v>7266.852350130438</v>
      </c>
      <c r="P131" s="117">
        <f t="shared" si="48"/>
        <v>-43700.016308060396</v>
      </c>
      <c r="Q131" s="117">
        <f t="shared" si="49"/>
        <v>-290587.15248390794</v>
      </c>
      <c r="R131" s="117">
        <f t="shared" si="51"/>
        <v>-57.202195370860863</v>
      </c>
      <c r="S131" s="119">
        <f t="shared" si="39"/>
        <v>1357900.7871601004</v>
      </c>
      <c r="T131" s="120">
        <f t="shared" si="40"/>
        <v>7960.4965513709039</v>
      </c>
      <c r="U131" s="120">
        <f t="shared" si="41"/>
        <v>-70704.743952358069</v>
      </c>
      <c r="V131" s="120">
        <f t="shared" si="42"/>
        <v>-445472.98664197553</v>
      </c>
      <c r="W131" s="120">
        <f t="shared" si="52"/>
        <v>-87.691532803582959</v>
      </c>
      <c r="X131" s="122">
        <f t="shared" si="43"/>
        <v>1464683.320208146</v>
      </c>
    </row>
    <row r="132" spans="1:24" x14ac:dyDescent="0.45">
      <c r="A132">
        <v>131</v>
      </c>
      <c r="B132" s="47">
        <v>43629</v>
      </c>
      <c r="C132" s="101">
        <v>192.83616599999999</v>
      </c>
      <c r="D132" s="87">
        <f t="shared" si="54"/>
        <v>-2.0609104975033771E-4</v>
      </c>
      <c r="E132" s="87"/>
      <c r="F132" s="108">
        <f t="shared" si="53"/>
        <v>8688.8701525392116</v>
      </c>
      <c r="G132" s="90"/>
      <c r="H132" s="5">
        <f t="shared" si="34"/>
        <v>189.23074342857143</v>
      </c>
      <c r="I132" s="87">
        <f t="shared" si="35"/>
        <v>1.0999657637131144E-2</v>
      </c>
      <c r="J132" s="111">
        <f t="shared" si="46"/>
        <v>6662.7280743537667</v>
      </c>
      <c r="K132" s="111">
        <f t="shared" si="36"/>
        <v>-13978.762828318426</v>
      </c>
      <c r="L132" s="111">
        <f t="shared" si="44"/>
        <v>-156078.96493538207</v>
      </c>
      <c r="M132" s="111">
        <f t="shared" si="50"/>
        <v>-30.724205695965793</v>
      </c>
      <c r="N132" s="113">
        <f t="shared" si="37"/>
        <v>1270836.1741306249</v>
      </c>
      <c r="O132" s="117">
        <f t="shared" si="38"/>
        <v>7426.7181260324714</v>
      </c>
      <c r="P132" s="117">
        <f t="shared" si="48"/>
        <v>-30827.903299563313</v>
      </c>
      <c r="Q132" s="117">
        <f t="shared" si="49"/>
        <v>-321421.05578347127</v>
      </c>
      <c r="R132" s="117">
        <f t="shared" si="51"/>
        <v>-63.27186137472745</v>
      </c>
      <c r="S132" s="119">
        <f t="shared" si="39"/>
        <v>1401311.9460872433</v>
      </c>
      <c r="T132" s="120">
        <f t="shared" si="40"/>
        <v>8223.1847614308335</v>
      </c>
      <c r="U132" s="120">
        <f t="shared" si="41"/>
        <v>-50655.787281359451</v>
      </c>
      <c r="V132" s="120">
        <f t="shared" si="42"/>
        <v>-496134.77392333496</v>
      </c>
      <c r="W132" s="120">
        <f t="shared" si="52"/>
        <v>-97.664325575518887</v>
      </c>
      <c r="X132" s="122">
        <f t="shared" si="43"/>
        <v>1535071.634422587</v>
      </c>
    </row>
    <row r="133" spans="1:24" x14ac:dyDescent="0.45">
      <c r="A133">
        <v>132</v>
      </c>
      <c r="B133" s="47">
        <v>43630</v>
      </c>
      <c r="C133" s="101">
        <v>191.43573000000001</v>
      </c>
      <c r="D133" s="87">
        <f t="shared" si="54"/>
        <v>-7.2623099133799669E-3</v>
      </c>
      <c r="E133" s="87"/>
      <c r="F133" s="108">
        <f t="shared" si="53"/>
        <v>8688.8701525392116</v>
      </c>
      <c r="G133" s="90"/>
      <c r="H133" s="5">
        <f t="shared" si="34"/>
        <v>190.67802871428572</v>
      </c>
      <c r="I133" s="87">
        <f t="shared" si="35"/>
        <v>7.6482566177762277E-3</v>
      </c>
      <c r="J133" s="111">
        <f t="shared" si="46"/>
        <v>6713.6863284408864</v>
      </c>
      <c r="K133" s="111">
        <f t="shared" si="36"/>
        <v>-9755.2305706932457</v>
      </c>
      <c r="L133" s="111">
        <f t="shared" si="44"/>
        <v>-165840.19550607531</v>
      </c>
      <c r="M133" s="111">
        <f t="shared" si="50"/>
        <v>-32.6457077767991</v>
      </c>
      <c r="N133" s="113">
        <f t="shared" si="37"/>
        <v>1275484.2127054075</v>
      </c>
      <c r="O133" s="117">
        <f t="shared" si="38"/>
        <v>7540.3210181440445</v>
      </c>
      <c r="P133" s="117">
        <f t="shared" si="48"/>
        <v>-21747.652581490231</v>
      </c>
      <c r="Q133" s="117">
        <f t="shared" si="49"/>
        <v>-343174.70836496149</v>
      </c>
      <c r="R133" s="117">
        <f t="shared" si="51"/>
        <v>-67.554076449829154</v>
      </c>
      <c r="S133" s="119">
        <f t="shared" si="39"/>
        <v>1421739.2059612582</v>
      </c>
      <c r="T133" s="120">
        <f t="shared" si="40"/>
        <v>8411.8638432432635</v>
      </c>
      <c r="U133" s="120">
        <f t="shared" si="41"/>
        <v>-36119.917762492267</v>
      </c>
      <c r="V133" s="120">
        <f t="shared" si="42"/>
        <v>-532260.69168582722</v>
      </c>
      <c r="W133" s="120">
        <f t="shared" si="52"/>
        <v>-104.7757267098641</v>
      </c>
      <c r="X133" s="122">
        <f t="shared" si="43"/>
        <v>1574211.3777293875</v>
      </c>
    </row>
    <row r="134" spans="1:24" x14ac:dyDescent="0.45">
      <c r="A134">
        <v>133</v>
      </c>
      <c r="B134" s="47">
        <v>43633</v>
      </c>
      <c r="C134" s="101">
        <v>192.57794200000001</v>
      </c>
      <c r="D134" s="87">
        <f t="shared" si="54"/>
        <v>5.9665559819998106E-3</v>
      </c>
      <c r="E134" s="87"/>
      <c r="F134" s="108">
        <f t="shared" si="53"/>
        <v>8688.8701525392116</v>
      </c>
      <c r="G134" s="90"/>
      <c r="H134" s="5">
        <f t="shared" si="34"/>
        <v>191.90821842857142</v>
      </c>
      <c r="I134" s="87">
        <f t="shared" si="35"/>
        <v>6.4516594941781752E-3</v>
      </c>
      <c r="J134" s="111">
        <f t="shared" si="46"/>
        <v>6757.0007465827057</v>
      </c>
      <c r="K134" s="111">
        <f t="shared" si="36"/>
        <v>-8341.4015046790173</v>
      </c>
      <c r="L134" s="111">
        <f t="shared" si="44"/>
        <v>-174187.59701075434</v>
      </c>
      <c r="M134" s="111">
        <f t="shared" si="50"/>
        <v>-34.288897049380466</v>
      </c>
      <c r="N134" s="113">
        <f t="shared" si="37"/>
        <v>1292907.8963646819</v>
      </c>
      <c r="O134" s="117">
        <f t="shared" si="38"/>
        <v>7637.6161855157643</v>
      </c>
      <c r="P134" s="117">
        <f t="shared" si="48"/>
        <v>-18736.903098991348</v>
      </c>
      <c r="Q134" s="117">
        <f t="shared" si="49"/>
        <v>-361917.61146395287</v>
      </c>
      <c r="R134" s="117">
        <f t="shared" si="51"/>
        <v>-71.243624303955585</v>
      </c>
      <c r="S134" s="119">
        <f t="shared" si="39"/>
        <v>1452099.5036935247</v>
      </c>
      <c r="T134" s="120">
        <f t="shared" si="40"/>
        <v>8574.6752869272459</v>
      </c>
      <c r="U134" s="120">
        <f t="shared" si="41"/>
        <v>-31353.892758710223</v>
      </c>
      <c r="V134" s="120">
        <f t="shared" si="42"/>
        <v>-563620.58444453741</v>
      </c>
      <c r="W134" s="120">
        <f t="shared" si="52"/>
        <v>-110.94893394585233</v>
      </c>
      <c r="X134" s="122">
        <f t="shared" si="43"/>
        <v>1619939.4273159984</v>
      </c>
    </row>
    <row r="135" spans="1:24" x14ac:dyDescent="0.45">
      <c r="A135">
        <v>134</v>
      </c>
      <c r="B135" s="47">
        <v>43634</v>
      </c>
      <c r="C135" s="101">
        <v>197.10708600000001</v>
      </c>
      <c r="D135" s="87">
        <f t="shared" si="54"/>
        <v>2.351849829197989E-2</v>
      </c>
      <c r="E135" s="87"/>
      <c r="F135" s="108">
        <f t="shared" si="53"/>
        <v>8688.8701525392116</v>
      </c>
      <c r="G135" s="90"/>
      <c r="H135" s="5">
        <f t="shared" si="34"/>
        <v>193.08590914285716</v>
      </c>
      <c r="I135" s="87">
        <f t="shared" si="35"/>
        <v>6.1367393430525954E-3</v>
      </c>
      <c r="J135" s="111">
        <f t="shared" si="46"/>
        <v>6798.4666989052967</v>
      </c>
      <c r="K135" s="111">
        <f t="shared" si="36"/>
        <v>-8173.2330305208379</v>
      </c>
      <c r="L135" s="111">
        <f t="shared" si="44"/>
        <v>-182366.83004127519</v>
      </c>
      <c r="M135" s="111">
        <f t="shared" si="50"/>
        <v>-35.898982291604625</v>
      </c>
      <c r="N135" s="113">
        <f t="shared" si="37"/>
        <v>1331852.7272587416</v>
      </c>
      <c r="O135" s="117">
        <f t="shared" si="38"/>
        <v>7731.3563049813438</v>
      </c>
      <c r="P135" s="117">
        <f t="shared" si="48"/>
        <v>-18476.841789152251</v>
      </c>
      <c r="Q135" s="117">
        <f t="shared" si="49"/>
        <v>-380400.45325310511</v>
      </c>
      <c r="R135" s="117">
        <f t="shared" si="51"/>
        <v>-74.881978986843023</v>
      </c>
      <c r="S135" s="119">
        <f t="shared" si="39"/>
        <v>1505428.2703134478</v>
      </c>
      <c r="T135" s="120">
        <f t="shared" si="40"/>
        <v>8732.5369284888093</v>
      </c>
      <c r="U135" s="120">
        <f t="shared" si="41"/>
        <v>-31115.648159376247</v>
      </c>
      <c r="V135" s="120">
        <f t="shared" si="42"/>
        <v>-594742.23260391364</v>
      </c>
      <c r="W135" s="120">
        <f t="shared" si="52"/>
        <v>-117.07524263858795</v>
      </c>
      <c r="X135" s="122">
        <f t="shared" si="43"/>
        <v>1690129.2592024433</v>
      </c>
    </row>
    <row r="136" spans="1:24" x14ac:dyDescent="0.45">
      <c r="A136">
        <v>135</v>
      </c>
      <c r="B136" s="47">
        <v>43635</v>
      </c>
      <c r="C136" s="101">
        <v>196.53100599999999</v>
      </c>
      <c r="D136" s="87">
        <f t="shared" si="54"/>
        <v>-2.9226752406050932E-3</v>
      </c>
      <c r="E136" s="87"/>
      <c r="F136" s="108">
        <f t="shared" si="53"/>
        <v>8688.8701525392116</v>
      </c>
      <c r="G136" s="90"/>
      <c r="H136" s="5">
        <f t="shared" si="34"/>
        <v>193.83650857142857</v>
      </c>
      <c r="I136" s="87">
        <f t="shared" si="35"/>
        <v>3.8873858372340591E-3</v>
      </c>
      <c r="J136" s="111">
        <f t="shared" si="46"/>
        <v>6824.8949620655294</v>
      </c>
      <c r="K136" s="111">
        <f t="shared" si="36"/>
        <v>-5193.9731457132802</v>
      </c>
      <c r="L136" s="111">
        <f t="shared" si="44"/>
        <v>-187566.80318698846</v>
      </c>
      <c r="M136" s="111">
        <f t="shared" si="50"/>
        <v>-36.922599052573787</v>
      </c>
      <c r="N136" s="113">
        <f t="shared" si="37"/>
        <v>1336109.4995933569</v>
      </c>
      <c r="O136" s="117">
        <f t="shared" si="38"/>
        <v>7791.4658349865331</v>
      </c>
      <c r="P136" s="117">
        <f t="shared" si="48"/>
        <v>-11813.386402107039</v>
      </c>
      <c r="Q136" s="117">
        <f t="shared" si="49"/>
        <v>-392219.83965521213</v>
      </c>
      <c r="R136" s="117">
        <f t="shared" si="51"/>
        <v>-77.20862985344138</v>
      </c>
      <c r="S136" s="119">
        <f t="shared" si="39"/>
        <v>1519451.2323624261</v>
      </c>
      <c r="T136" s="120">
        <f t="shared" si="40"/>
        <v>8834.3771496256013</v>
      </c>
      <c r="U136" s="120">
        <f t="shared" si="41"/>
        <v>-20014.761111276199</v>
      </c>
      <c r="V136" s="120">
        <f t="shared" si="42"/>
        <v>-614762.99371518986</v>
      </c>
      <c r="W136" s="120">
        <f t="shared" si="52"/>
        <v>-121.01633734558709</v>
      </c>
      <c r="X136" s="122">
        <f t="shared" si="43"/>
        <v>1716214.2674880556</v>
      </c>
    </row>
    <row r="137" spans="1:24" x14ac:dyDescent="0.45">
      <c r="A137">
        <v>136</v>
      </c>
      <c r="B137" s="47">
        <v>43636</v>
      </c>
      <c r="C137" s="101">
        <v>198.11024499999999</v>
      </c>
      <c r="D137" s="87">
        <f t="shared" si="54"/>
        <v>8.0355717509531365E-3</v>
      </c>
      <c r="E137" s="87"/>
      <c r="F137" s="108">
        <f t="shared" si="53"/>
        <v>8688.8701525392116</v>
      </c>
      <c r="G137" s="90"/>
      <c r="H137" s="5">
        <f t="shared" ref="H137:H200" si="55">AVERAGE(C131:C137)</f>
        <v>194.49629871428573</v>
      </c>
      <c r="I137" s="87">
        <f t="shared" si="35"/>
        <v>3.4038486749467514E-3</v>
      </c>
      <c r="J137" s="111">
        <f t="shared" si="46"/>
        <v>6848.1258717388073</v>
      </c>
      <c r="K137" s="111">
        <f t="shared" si="36"/>
        <v>-4602.2812069459533</v>
      </c>
      <c r="L137" s="111">
        <f t="shared" si="44"/>
        <v>-192175.0843939344</v>
      </c>
      <c r="M137" s="111">
        <f t="shared" si="50"/>
        <v>-37.829741022433154</v>
      </c>
      <c r="N137" s="113">
        <f t="shared" si="37"/>
        <v>1352081.6130340677</v>
      </c>
      <c r="O137" s="117">
        <f t="shared" si="38"/>
        <v>7844.5077763031559</v>
      </c>
      <c r="P137" s="117">
        <f t="shared" si="48"/>
        <v>-10508.151989511764</v>
      </c>
      <c r="Q137" s="117">
        <f t="shared" si="49"/>
        <v>-402733.99164472386</v>
      </c>
      <c r="R137" s="117">
        <f t="shared" si="51"/>
        <v>-79.278344811988063</v>
      </c>
      <c r="S137" s="119">
        <f t="shared" si="39"/>
        <v>1543569.2054783117</v>
      </c>
      <c r="T137" s="120">
        <f t="shared" si="40"/>
        <v>8924.5897984898002</v>
      </c>
      <c r="U137" s="120">
        <f t="shared" si="41"/>
        <v>-17872.049968585405</v>
      </c>
      <c r="V137" s="120">
        <f t="shared" si="42"/>
        <v>-632641.04368377523</v>
      </c>
      <c r="W137" s="120">
        <f t="shared" si="52"/>
        <v>-124.5356385204941</v>
      </c>
      <c r="X137" s="122">
        <f t="shared" si="43"/>
        <v>1750180.6215347296</v>
      </c>
    </row>
    <row r="138" spans="1:24" x14ac:dyDescent="0.45">
      <c r="A138">
        <v>137</v>
      </c>
      <c r="B138" s="47">
        <v>43637</v>
      </c>
      <c r="C138" s="101">
        <v>197.434845</v>
      </c>
      <c r="D138" s="87">
        <f t="shared" si="54"/>
        <v>-3.4092128854820015E-3</v>
      </c>
      <c r="E138" s="87"/>
      <c r="F138" s="108">
        <f t="shared" si="53"/>
        <v>8688.8701525392116</v>
      </c>
      <c r="G138" s="90"/>
      <c r="H138" s="5">
        <f t="shared" si="55"/>
        <v>195.14757428571428</v>
      </c>
      <c r="I138" s="87">
        <f t="shared" ref="I138:I201" si="56">(H138-H137)/H137</f>
        <v>3.3485242430514178E-3</v>
      </c>
      <c r="J138" s="111">
        <f t="shared" si="46"/>
        <v>6871.0569872397919</v>
      </c>
      <c r="K138" s="111">
        <f t="shared" ref="K138:K201" si="57">(J137-J138)*C138</f>
        <v>-4527.4012346139843</v>
      </c>
      <c r="L138" s="111">
        <f t="shared" si="44"/>
        <v>-196708.4856285484</v>
      </c>
      <c r="M138" s="111">
        <f t="shared" si="50"/>
        <v>-38.722142840269953</v>
      </c>
      <c r="N138" s="113">
        <f t="shared" ref="N138:N201" si="58">C138*J138+K138</f>
        <v>1352058.6700272413</v>
      </c>
      <c r="O138" s="117">
        <f t="shared" ref="O138:O201" si="59">(1+2*I138)*O137</f>
        <v>7897.0428252306692</v>
      </c>
      <c r="P138" s="117">
        <f t="shared" si="48"/>
        <v>-10372.249242071013</v>
      </c>
      <c r="Q138" s="117">
        <f t="shared" si="49"/>
        <v>-413112.24088679487</v>
      </c>
      <c r="R138" s="117">
        <f t="shared" si="51"/>
        <v>-81.3213072612416</v>
      </c>
      <c r="S138" s="119">
        <f t="shared" ref="S138:S201" si="60">C138*O138+P138</f>
        <v>1548779.1769157082</v>
      </c>
      <c r="T138" s="120">
        <f t="shared" ref="T138:T201" si="61">(1+3*I138)*T137</f>
        <v>9014.2424143883964</v>
      </c>
      <c r="U138" s="120">
        <f t="shared" ref="U138:U201" si="62">(T137-T138)*C138</f>
        <v>-17700.550323783875</v>
      </c>
      <c r="V138" s="120">
        <f t="shared" ref="V138:V201" si="63">V137+U138-6</f>
        <v>-650347.59400755912</v>
      </c>
      <c r="W138" s="120">
        <f t="shared" si="52"/>
        <v>-128.02117992285639</v>
      </c>
      <c r="X138" s="122">
        <f t="shared" ref="X138:X201" si="64">C138*T138+U138</f>
        <v>1762025.003553415</v>
      </c>
    </row>
    <row r="139" spans="1:24" x14ac:dyDescent="0.45">
      <c r="A139">
        <v>138</v>
      </c>
      <c r="B139" s="47">
        <v>43640</v>
      </c>
      <c r="C139" s="101">
        <v>197.23620600000001</v>
      </c>
      <c r="D139" s="87">
        <f t="shared" si="54"/>
        <v>-1.0060989993938801E-3</v>
      </c>
      <c r="E139" s="87"/>
      <c r="F139" s="108">
        <f t="shared" si="53"/>
        <v>8688.8701525392116</v>
      </c>
      <c r="G139" s="90"/>
      <c r="H139" s="5">
        <f t="shared" si="55"/>
        <v>195.77615142857141</v>
      </c>
      <c r="I139" s="87">
        <f t="shared" si="56"/>
        <v>3.22103487659462E-3</v>
      </c>
      <c r="J139" s="111">
        <f t="shared" si="46"/>
        <v>6893.1889014347607</v>
      </c>
      <c r="K139" s="111">
        <f t="shared" si="57"/>
        <v>-4365.2147873332078</v>
      </c>
      <c r="L139" s="111">
        <f t="shared" ref="L139:L202" si="65">L138+K139-6</f>
        <v>-201079.70041588161</v>
      </c>
      <c r="M139" s="111">
        <f t="shared" si="50"/>
        <v>-39.582618192129303</v>
      </c>
      <c r="N139" s="113">
        <f t="shared" si="58"/>
        <v>1355221.2113729669</v>
      </c>
      <c r="O139" s="117">
        <f t="shared" si="59"/>
        <v>7947.9161259547282</v>
      </c>
      <c r="P139" s="117">
        <f t="shared" si="48"/>
        <v>-10034.056821510438</v>
      </c>
      <c r="Q139" s="117">
        <f t="shared" si="49"/>
        <v>-423152.2977083053</v>
      </c>
      <c r="R139" s="117">
        <f t="shared" si="51"/>
        <v>-83.297696399327833</v>
      </c>
      <c r="S139" s="119">
        <f t="shared" si="60"/>
        <v>1557582.7654680184</v>
      </c>
      <c r="T139" s="120">
        <f t="shared" si="61"/>
        <v>9101.347981996867</v>
      </c>
      <c r="U139" s="120">
        <f t="shared" si="62"/>
        <v>-17180.371676571249</v>
      </c>
      <c r="V139" s="120">
        <f t="shared" si="63"/>
        <v>-667533.96568413032</v>
      </c>
      <c r="W139" s="120">
        <f t="shared" si="52"/>
        <v>-131.40432395366952</v>
      </c>
      <c r="X139" s="122">
        <f t="shared" si="64"/>
        <v>1777934.9737782471</v>
      </c>
    </row>
    <row r="140" spans="1:24" x14ac:dyDescent="0.45">
      <c r="A140">
        <v>139</v>
      </c>
      <c r="B140" s="47">
        <v>43641</v>
      </c>
      <c r="C140" s="101">
        <v>194.24658199999999</v>
      </c>
      <c r="D140" s="87">
        <f t="shared" si="54"/>
        <v>-1.5157582173325825E-2</v>
      </c>
      <c r="E140" s="87"/>
      <c r="F140" s="108">
        <f t="shared" si="53"/>
        <v>8688.8701525392116</v>
      </c>
      <c r="G140" s="90"/>
      <c r="H140" s="5">
        <f t="shared" si="55"/>
        <v>196.17770171428569</v>
      </c>
      <c r="I140" s="87">
        <f t="shared" si="56"/>
        <v>2.0510684410955139E-3</v>
      </c>
      <c r="J140" s="111">
        <f t="shared" si="46"/>
        <v>6907.3273036490036</v>
      </c>
      <c r="K140" s="111">
        <f t="shared" si="57"/>
        <v>-2746.3363050579123</v>
      </c>
      <c r="L140" s="111">
        <f t="shared" si="65"/>
        <v>-203832.03672093953</v>
      </c>
      <c r="M140" s="111">
        <f t="shared" si="50"/>
        <v>-40.124416677368572</v>
      </c>
      <c r="N140" s="113">
        <f t="shared" si="58"/>
        <v>1338978.3831840372</v>
      </c>
      <c r="O140" s="117">
        <f t="shared" si="59"/>
        <v>7980.519565831567</v>
      </c>
      <c r="P140" s="117">
        <f t="shared" si="48"/>
        <v>-6333.1067575184416</v>
      </c>
      <c r="Q140" s="117">
        <f t="shared" si="49"/>
        <v>-429491.40446582373</v>
      </c>
      <c r="R140" s="117">
        <f t="shared" si="51"/>
        <v>-84.54555206024088</v>
      </c>
      <c r="S140" s="119">
        <f t="shared" si="60"/>
        <v>1543855.5414893874</v>
      </c>
      <c r="T140" s="120">
        <f t="shared" si="61"/>
        <v>9157.3504448487729</v>
      </c>
      <c r="U140" s="120">
        <f t="shared" si="62"/>
        <v>-10878.286992564688</v>
      </c>
      <c r="V140" s="120">
        <f t="shared" si="63"/>
        <v>-678418.252676695</v>
      </c>
      <c r="W140" s="120">
        <f t="shared" si="52"/>
        <v>-133.54690013325308</v>
      </c>
      <c r="X140" s="122">
        <f t="shared" si="64"/>
        <v>1767905.7370954887</v>
      </c>
    </row>
    <row r="141" spans="1:24" x14ac:dyDescent="0.45">
      <c r="A141">
        <v>140</v>
      </c>
      <c r="B141" s="47">
        <v>43642</v>
      </c>
      <c r="C141" s="101">
        <v>198.44795199999999</v>
      </c>
      <c r="D141" s="87">
        <f t="shared" si="54"/>
        <v>2.1629054970964675E-2</v>
      </c>
      <c r="E141" s="87"/>
      <c r="F141" s="108">
        <f t="shared" si="53"/>
        <v>8688.8701525392116</v>
      </c>
      <c r="G141" s="90"/>
      <c r="H141" s="5">
        <f t="shared" si="55"/>
        <v>197.01627457142857</v>
      </c>
      <c r="I141" s="87">
        <f t="shared" si="56"/>
        <v>4.2745574538546726E-3</v>
      </c>
      <c r="J141" s="111">
        <f t="shared" si="46"/>
        <v>6936.8530710610312</v>
      </c>
      <c r="K141" s="111">
        <f t="shared" si="57"/>
        <v>-5859.3280741452099</v>
      </c>
      <c r="L141" s="111">
        <f t="shared" si="65"/>
        <v>-209697.36479508475</v>
      </c>
      <c r="M141" s="111">
        <f t="shared" si="50"/>
        <v>-41.279008817946305</v>
      </c>
      <c r="N141" s="113">
        <f t="shared" si="58"/>
        <v>1370744.9572028269</v>
      </c>
      <c r="O141" s="117">
        <f t="shared" si="59"/>
        <v>8048.7459446230832</v>
      </c>
      <c r="P141" s="117">
        <f t="shared" si="48"/>
        <v>-13539.385143552634</v>
      </c>
      <c r="Q141" s="117">
        <f t="shared" si="49"/>
        <v>-443036.78960937634</v>
      </c>
      <c r="R141" s="117">
        <f t="shared" si="51"/>
        <v>-87.211966458591633</v>
      </c>
      <c r="S141" s="119">
        <f t="shared" si="60"/>
        <v>1583717.7637352035</v>
      </c>
      <c r="T141" s="120">
        <f t="shared" si="61"/>
        <v>9274.7813066535364</v>
      </c>
      <c r="U141" s="120">
        <f t="shared" si="62"/>
        <v>-23303.914026750335</v>
      </c>
      <c r="V141" s="120">
        <f t="shared" si="63"/>
        <v>-701728.16670344537</v>
      </c>
      <c r="W141" s="120">
        <f t="shared" si="52"/>
        <v>-138.13546588656027</v>
      </c>
      <c r="X141" s="122">
        <f t="shared" si="64"/>
        <v>1817257.441526528</v>
      </c>
    </row>
    <row r="142" spans="1:24" x14ac:dyDescent="0.45">
      <c r="A142">
        <v>141</v>
      </c>
      <c r="B142" s="47">
        <v>43643</v>
      </c>
      <c r="C142" s="101">
        <v>198.38836699999999</v>
      </c>
      <c r="D142" s="87">
        <f t="shared" si="54"/>
        <v>-3.002550512589742E-4</v>
      </c>
      <c r="E142" s="87"/>
      <c r="F142" s="108">
        <f t="shared" si="53"/>
        <v>8688.8701525392116</v>
      </c>
      <c r="G142" s="90"/>
      <c r="H142" s="5">
        <f t="shared" si="55"/>
        <v>197.19931471428572</v>
      </c>
      <c r="I142" s="87">
        <f t="shared" si="56"/>
        <v>9.290610293759792E-4</v>
      </c>
      <c r="J142" s="111">
        <f t="shared" si="46"/>
        <v>6943.2978309158607</v>
      </c>
      <c r="K142" s="111">
        <f t="shared" si="57"/>
        <v>-1278.5653833067813</v>
      </c>
      <c r="L142" s="111">
        <f t="shared" si="65"/>
        <v>-210981.93017839154</v>
      </c>
      <c r="M142" s="111">
        <f t="shared" si="50"/>
        <v>-41.531876019376796</v>
      </c>
      <c r="N142" s="113">
        <f t="shared" si="58"/>
        <v>1376190.952886733</v>
      </c>
      <c r="O142" s="117">
        <f t="shared" si="59"/>
        <v>8063.7014970080772</v>
      </c>
      <c r="P142" s="117">
        <f t="shared" si="48"/>
        <v>-2967.007615241916</v>
      </c>
      <c r="Q142" s="117">
        <f t="shared" si="49"/>
        <v>-446009.79722461826</v>
      </c>
      <c r="R142" s="117">
        <f t="shared" si="51"/>
        <v>-87.797204178117681</v>
      </c>
      <c r="S142" s="119">
        <f t="shared" si="60"/>
        <v>1596777.5643516458</v>
      </c>
      <c r="T142" s="120">
        <f t="shared" si="61"/>
        <v>9300.6318202575258</v>
      </c>
      <c r="U142" s="120">
        <f t="shared" si="62"/>
        <v>-5128.4411800067383</v>
      </c>
      <c r="V142" s="120">
        <f t="shared" si="63"/>
        <v>-706862.60788345209</v>
      </c>
      <c r="W142" s="120">
        <f t="shared" si="52"/>
        <v>-139.14618265430909</v>
      </c>
      <c r="X142" s="122">
        <f t="shared" si="64"/>
        <v>1840008.7177091211</v>
      </c>
    </row>
    <row r="143" spans="1:24" x14ac:dyDescent="0.45">
      <c r="A143">
        <v>142</v>
      </c>
      <c r="B143" s="47">
        <v>43644</v>
      </c>
      <c r="C143" s="101">
        <v>196.580658</v>
      </c>
      <c r="D143" s="87">
        <f t="shared" si="54"/>
        <v>-9.1119707638905485E-3</v>
      </c>
      <c r="E143" s="87"/>
      <c r="F143" s="108">
        <f t="shared" si="53"/>
        <v>8688.8701525392116</v>
      </c>
      <c r="G143" s="90"/>
      <c r="H143" s="5">
        <f t="shared" si="55"/>
        <v>197.20640785714286</v>
      </c>
      <c r="I143" s="87">
        <f t="shared" si="56"/>
        <v>3.5969409262000246E-5</v>
      </c>
      <c r="J143" s="111">
        <f t="shared" si="46"/>
        <v>6943.5475772371683</v>
      </c>
      <c r="K143" s="111">
        <f t="shared" si="57"/>
        <v>-49.095296175729722</v>
      </c>
      <c r="L143" s="111">
        <f t="shared" si="65"/>
        <v>-211037.02547456729</v>
      </c>
      <c r="M143" s="111">
        <f t="shared" si="50"/>
        <v>-41.542721550125862</v>
      </c>
      <c r="N143" s="113">
        <f t="shared" si="58"/>
        <v>1364918.0562914128</v>
      </c>
      <c r="O143" s="117">
        <f t="shared" si="59"/>
        <v>8064.2815901667018</v>
      </c>
      <c r="P143" s="117">
        <f t="shared" si="48"/>
        <v>-114.03509482371236</v>
      </c>
      <c r="Q143" s="117">
        <f t="shared" si="49"/>
        <v>-446129.83231944195</v>
      </c>
      <c r="R143" s="117">
        <f t="shared" si="51"/>
        <v>-87.820833133766428</v>
      </c>
      <c r="S143" s="119">
        <f t="shared" si="60"/>
        <v>1585167.746197433</v>
      </c>
      <c r="T143" s="120">
        <f t="shared" si="61"/>
        <v>9301.63543495454</v>
      </c>
      <c r="U143" s="120">
        <f t="shared" si="62"/>
        <v>-197.29123751752206</v>
      </c>
      <c r="V143" s="120">
        <f t="shared" si="63"/>
        <v>-707065.89912096958</v>
      </c>
      <c r="W143" s="120">
        <f t="shared" si="52"/>
        <v>-139.18620061443653</v>
      </c>
      <c r="X143" s="122">
        <f t="shared" si="64"/>
        <v>1828324.3230419622</v>
      </c>
    </row>
    <row r="144" spans="1:24" x14ac:dyDescent="0.45">
      <c r="A144">
        <v>143</v>
      </c>
      <c r="B144" s="47">
        <v>43647</v>
      </c>
      <c r="C144" s="101">
        <v>200.18611100000001</v>
      </c>
      <c r="D144" s="87">
        <f t="shared" si="54"/>
        <v>1.8340832901271555E-2</v>
      </c>
      <c r="E144" s="87"/>
      <c r="F144" s="108">
        <f t="shared" si="53"/>
        <v>8688.8701525392116</v>
      </c>
      <c r="G144" s="90"/>
      <c r="H144" s="5">
        <f t="shared" si="55"/>
        <v>197.50296014285715</v>
      </c>
      <c r="I144" s="87">
        <f t="shared" si="56"/>
        <v>1.5037659726001807E-3</v>
      </c>
      <c r="J144" s="111">
        <f t="shared" si="46"/>
        <v>6953.9890478129482</v>
      </c>
      <c r="K144" s="111">
        <f t="shared" si="57"/>
        <v>-2090.2373876863153</v>
      </c>
      <c r="L144" s="111">
        <f t="shared" si="65"/>
        <v>-213133.26286225361</v>
      </c>
      <c r="M144" s="111">
        <f t="shared" si="50"/>
        <v>-41.955366705195047</v>
      </c>
      <c r="N144" s="113">
        <f t="shared" si="58"/>
        <v>1390001.786030581</v>
      </c>
      <c r="O144" s="117">
        <f t="shared" si="59"/>
        <v>8088.5351746642191</v>
      </c>
      <c r="P144" s="117">
        <f t="shared" si="48"/>
        <v>-4855.2307583678767</v>
      </c>
      <c r="Q144" s="117">
        <f t="shared" si="49"/>
        <v>-450991.06307780981</v>
      </c>
      <c r="R144" s="117">
        <f t="shared" si="51"/>
        <v>-88.777768322441261</v>
      </c>
      <c r="S144" s="119">
        <f t="shared" si="60"/>
        <v>1614357.1695443681</v>
      </c>
      <c r="T144" s="120">
        <f t="shared" si="61"/>
        <v>9343.5978835243914</v>
      </c>
      <c r="U144" s="120">
        <f t="shared" si="62"/>
        <v>-8400.2993872360639</v>
      </c>
      <c r="V144" s="120">
        <f t="shared" si="63"/>
        <v>-715472.19850820559</v>
      </c>
      <c r="W144" s="120">
        <f t="shared" si="52"/>
        <v>-140.8409839583328</v>
      </c>
      <c r="X144" s="122">
        <f t="shared" si="64"/>
        <v>1862058.2236633429</v>
      </c>
    </row>
    <row r="145" spans="1:24" x14ac:dyDescent="0.45">
      <c r="A145">
        <v>144</v>
      </c>
      <c r="B145" s="47">
        <v>43648</v>
      </c>
      <c r="C145" s="101">
        <v>201.35810900000001</v>
      </c>
      <c r="D145" s="87">
        <f t="shared" si="54"/>
        <v>5.8545420266444062E-3</v>
      </c>
      <c r="E145" s="87"/>
      <c r="F145" s="108">
        <f t="shared" si="53"/>
        <v>8688.8701525392116</v>
      </c>
      <c r="G145" s="90"/>
      <c r="H145" s="5">
        <f t="shared" si="55"/>
        <v>198.06342642857143</v>
      </c>
      <c r="I145" s="87">
        <f t="shared" si="56"/>
        <v>2.8377614457468872E-3</v>
      </c>
      <c r="J145" s="111">
        <f t="shared" si="46"/>
        <v>6973.7228098269779</v>
      </c>
      <c r="K145" s="111">
        <f t="shared" si="57"/>
        <v>-3973.5530026010538</v>
      </c>
      <c r="L145" s="111">
        <f t="shared" si="65"/>
        <v>-217112.81586485467</v>
      </c>
      <c r="M145" s="111">
        <f t="shared" si="50"/>
        <v>-42.738743280497147</v>
      </c>
      <c r="N145" s="113">
        <f t="shared" si="58"/>
        <v>1400242.084674326</v>
      </c>
      <c r="O145" s="117">
        <f t="shared" si="59"/>
        <v>8134.441841206678</v>
      </c>
      <c r="P145" s="117">
        <f t="shared" si="48"/>
        <v>-9243.6795654830894</v>
      </c>
      <c r="Q145" s="117">
        <f t="shared" si="49"/>
        <v>-460240.74264329288</v>
      </c>
      <c r="R145" s="117">
        <f t="shared" si="51"/>
        <v>-90.598571386537515</v>
      </c>
      <c r="S145" s="119">
        <f t="shared" si="60"/>
        <v>1628692.147350372</v>
      </c>
      <c r="T145" s="120">
        <f t="shared" si="61"/>
        <v>9423.1425890396749</v>
      </c>
      <c r="U145" s="120">
        <f t="shared" si="62"/>
        <v>-16016.97148351937</v>
      </c>
      <c r="V145" s="120">
        <f t="shared" si="63"/>
        <v>-731495.16999172501</v>
      </c>
      <c r="W145" s="120">
        <f t="shared" si="52"/>
        <v>-143.995112203178</v>
      </c>
      <c r="X145" s="122">
        <f t="shared" si="64"/>
        <v>1881409.2010828739</v>
      </c>
    </row>
    <row r="146" spans="1:24" x14ac:dyDescent="0.45">
      <c r="A146">
        <v>145</v>
      </c>
      <c r="B146" s="47">
        <v>43649</v>
      </c>
      <c r="C146" s="101">
        <v>203.026749</v>
      </c>
      <c r="D146" s="87">
        <f t="shared" si="54"/>
        <v>8.2869272476132662E-3</v>
      </c>
      <c r="E146" s="87"/>
      <c r="F146" s="108">
        <f t="shared" si="53"/>
        <v>8688.8701525392116</v>
      </c>
      <c r="G146" s="90"/>
      <c r="H146" s="5">
        <f t="shared" si="55"/>
        <v>198.89064685714285</v>
      </c>
      <c r="I146" s="87">
        <f t="shared" si="56"/>
        <v>4.1765430573814039E-3</v>
      </c>
      <c r="J146" s="111">
        <f t="shared" si="46"/>
        <v>7002.8488634124633</v>
      </c>
      <c r="K146" s="111">
        <f t="shared" si="57"/>
        <v>-5913.3679706608846</v>
      </c>
      <c r="L146" s="111">
        <f t="shared" si="65"/>
        <v>-223032.18383551555</v>
      </c>
      <c r="M146" s="111">
        <f t="shared" si="50"/>
        <v>-43.903973195992876</v>
      </c>
      <c r="N146" s="113">
        <f t="shared" si="58"/>
        <v>1415852.2705063166</v>
      </c>
      <c r="O146" s="117">
        <f t="shared" si="59"/>
        <v>8202.3895344018056</v>
      </c>
      <c r="P146" s="117">
        <f t="shared" si="48"/>
        <v>-13795.199251456181</v>
      </c>
      <c r="Q146" s="117">
        <f t="shared" si="49"/>
        <v>-474041.94189474906</v>
      </c>
      <c r="R146" s="117">
        <f t="shared" si="51"/>
        <v>-93.315342892718036</v>
      </c>
      <c r="S146" s="119">
        <f t="shared" si="60"/>
        <v>1651509.281949766</v>
      </c>
      <c r="T146" s="120">
        <f t="shared" si="61"/>
        <v>9541.2110713165803</v>
      </c>
      <c r="U146" s="120">
        <f t="shared" si="62"/>
        <v>-23971.060116044209</v>
      </c>
      <c r="V146" s="120">
        <f t="shared" si="63"/>
        <v>-755472.23010776925</v>
      </c>
      <c r="W146" s="120">
        <f t="shared" si="52"/>
        <v>-148.71500592678785</v>
      </c>
      <c r="X146" s="122">
        <f t="shared" si="64"/>
        <v>1913150.0052161682</v>
      </c>
    </row>
    <row r="147" spans="1:24" x14ac:dyDescent="0.45">
      <c r="A147">
        <v>146</v>
      </c>
      <c r="B147" s="47">
        <v>43651</v>
      </c>
      <c r="C147" s="101">
        <v>202.847961</v>
      </c>
      <c r="D147" s="87">
        <f t="shared" si="54"/>
        <v>-8.8061302700560547E-4</v>
      </c>
      <c r="E147" s="87"/>
      <c r="F147" s="108">
        <f t="shared" si="53"/>
        <v>8688.8701525392116</v>
      </c>
      <c r="G147" s="90"/>
      <c r="H147" s="5">
        <f t="shared" si="55"/>
        <v>200.11941528571427</v>
      </c>
      <c r="I147" s="87">
        <f t="shared" si="56"/>
        <v>6.1781106753300511E-3</v>
      </c>
      <c r="J147" s="111">
        <f t="shared" si="46"/>
        <v>7046.1132387332345</v>
      </c>
      <c r="K147" s="111">
        <f t="shared" si="57"/>
        <v>-8776.090317757169</v>
      </c>
      <c r="L147" s="111">
        <f t="shared" si="65"/>
        <v>-231814.27415327271</v>
      </c>
      <c r="M147" s="111">
        <f t="shared" si="50"/>
        <v>-45.632731132558547</v>
      </c>
      <c r="N147" s="113">
        <f t="shared" si="58"/>
        <v>1420513.6131343858</v>
      </c>
      <c r="O147" s="117">
        <f t="shared" si="59"/>
        <v>8303.740075093212</v>
      </c>
      <c r="P147" s="117">
        <f t="shared" si="48"/>
        <v>-20558.750525499323</v>
      </c>
      <c r="Q147" s="117">
        <f t="shared" si="49"/>
        <v>-494606.69242024841</v>
      </c>
      <c r="R147" s="117">
        <f t="shared" si="51"/>
        <v>-97.363522130006459</v>
      </c>
      <c r="S147" s="119">
        <f t="shared" si="60"/>
        <v>1663837.9923811457</v>
      </c>
      <c r="T147" s="120">
        <f t="shared" si="61"/>
        <v>9718.0510452424151</v>
      </c>
      <c r="U147" s="120">
        <f t="shared" si="62"/>
        <v>-35871.628134148748</v>
      </c>
      <c r="V147" s="120">
        <f t="shared" si="63"/>
        <v>-791349.85824191803</v>
      </c>
      <c r="W147" s="120">
        <f t="shared" si="52"/>
        <v>-155.77753115002997</v>
      </c>
      <c r="X147" s="122">
        <f t="shared" si="64"/>
        <v>1935415.2112871939</v>
      </c>
    </row>
    <row r="148" spans="1:24" x14ac:dyDescent="0.45">
      <c r="A148">
        <v>147</v>
      </c>
      <c r="B148" s="47">
        <v>43654</v>
      </c>
      <c r="C148" s="101">
        <v>198.66645800000001</v>
      </c>
      <c r="D148" s="87">
        <f t="shared" si="54"/>
        <v>-2.0613976001464428E-2</v>
      </c>
      <c r="E148" s="87"/>
      <c r="F148" s="108">
        <f t="shared" si="53"/>
        <v>8688.8701525392116</v>
      </c>
      <c r="G148" s="90"/>
      <c r="H148" s="5">
        <f t="shared" si="55"/>
        <v>200.15063042857142</v>
      </c>
      <c r="I148" s="87">
        <f t="shared" si="56"/>
        <v>1.5598258076350669E-4</v>
      </c>
      <c r="J148" s="111">
        <f t="shared" si="46"/>
        <v>7047.2123096605646</v>
      </c>
      <c r="K148" s="111">
        <f t="shared" si="57"/>
        <v>-218.34852822344709</v>
      </c>
      <c r="L148" s="111">
        <f t="shared" si="65"/>
        <v>-232038.62268149617</v>
      </c>
      <c r="M148" s="111">
        <f t="shared" si="50"/>
        <v>-45.676894228672609</v>
      </c>
      <c r="N148" s="113">
        <f t="shared" si="58"/>
        <v>1399826.3598060403</v>
      </c>
      <c r="O148" s="117">
        <f t="shared" si="59"/>
        <v>8306.330552707017</v>
      </c>
      <c r="P148" s="117">
        <f t="shared" si="48"/>
        <v>-514.64101206292696</v>
      </c>
      <c r="Q148" s="117">
        <f t="shared" si="49"/>
        <v>-495127.33343231131</v>
      </c>
      <c r="R148" s="117">
        <f t="shared" si="51"/>
        <v>-97.466010518197436</v>
      </c>
      <c r="S148" s="119">
        <f t="shared" si="60"/>
        <v>1649674.6288714225</v>
      </c>
      <c r="T148" s="120">
        <f t="shared" si="61"/>
        <v>9722.5985852884987</v>
      </c>
      <c r="U148" s="120">
        <f t="shared" si="62"/>
        <v>-903.44367356859914</v>
      </c>
      <c r="V148" s="120">
        <f t="shared" si="63"/>
        <v>-792259.30191548658</v>
      </c>
      <c r="W148" s="120">
        <f t="shared" si="52"/>
        <v>-155.95655549527146</v>
      </c>
      <c r="X148" s="122">
        <f t="shared" si="64"/>
        <v>1930650.7798215086</v>
      </c>
    </row>
    <row r="149" spans="1:24" x14ac:dyDescent="0.45">
      <c r="A149">
        <v>148</v>
      </c>
      <c r="B149" s="47">
        <v>43655</v>
      </c>
      <c r="C149" s="101">
        <v>199.87822</v>
      </c>
      <c r="D149" s="87">
        <f t="shared" si="54"/>
        <v>6.0994795608627257E-3</v>
      </c>
      <c r="E149" s="87"/>
      <c r="F149" s="108">
        <f t="shared" si="53"/>
        <v>8688.8701525392116</v>
      </c>
      <c r="G149" s="90"/>
      <c r="H149" s="5">
        <f t="shared" si="55"/>
        <v>200.36346657142857</v>
      </c>
      <c r="I149" s="87">
        <f t="shared" si="56"/>
        <v>1.0633798274900378E-3</v>
      </c>
      <c r="J149" s="111">
        <f t="shared" si="46"/>
        <v>7054.7061730706964</v>
      </c>
      <c r="K149" s="111">
        <f t="shared" si="57"/>
        <v>-1497.8600793402702</v>
      </c>
      <c r="L149" s="111">
        <f t="shared" si="65"/>
        <v>-233542.48276083643</v>
      </c>
      <c r="M149" s="111">
        <f t="shared" si="50"/>
        <v>-45.972929677343927</v>
      </c>
      <c r="N149" s="113">
        <f t="shared" si="58"/>
        <v>1408584.2524170426</v>
      </c>
      <c r="O149" s="117">
        <f t="shared" si="59"/>
        <v>8323.9961214074428</v>
      </c>
      <c r="P149" s="117">
        <f t="shared" si="48"/>
        <v>-3530.9624271288353</v>
      </c>
      <c r="Q149" s="117">
        <f t="shared" si="49"/>
        <v>-498664.29585944017</v>
      </c>
      <c r="R149" s="117">
        <f t="shared" si="51"/>
        <v>-98.162262964528054</v>
      </c>
      <c r="S149" s="119">
        <f t="shared" si="60"/>
        <v>1660254.5656066947</v>
      </c>
      <c r="T149" s="120">
        <f t="shared" si="61"/>
        <v>9753.6150309076347</v>
      </c>
      <c r="U149" s="120">
        <f t="shared" si="62"/>
        <v>-6199.5119410797006</v>
      </c>
      <c r="V149" s="120">
        <f t="shared" si="63"/>
        <v>-798464.81385656632</v>
      </c>
      <c r="W149" s="120">
        <f t="shared" si="52"/>
        <v>-157.17811296391301</v>
      </c>
      <c r="X149" s="122">
        <f t="shared" si="64"/>
        <v>1943335.6990019833</v>
      </c>
    </row>
    <row r="150" spans="1:24" x14ac:dyDescent="0.45">
      <c r="A150">
        <v>149</v>
      </c>
      <c r="B150" s="47">
        <v>43656</v>
      </c>
      <c r="C150" s="101">
        <v>201.854736</v>
      </c>
      <c r="D150" s="87">
        <f t="shared" si="54"/>
        <v>9.8886011692519756E-3</v>
      </c>
      <c r="E150" s="87"/>
      <c r="F150" s="108">
        <f t="shared" si="53"/>
        <v>8688.8701525392116</v>
      </c>
      <c r="G150" s="90"/>
      <c r="H150" s="5">
        <f t="shared" si="55"/>
        <v>201.11690628571429</v>
      </c>
      <c r="I150" s="87">
        <f t="shared" si="56"/>
        <v>3.7603647370371349E-3</v>
      </c>
      <c r="J150" s="111">
        <f t="shared" si="46"/>
        <v>7081.23444139407</v>
      </c>
      <c r="K150" s="111">
        <f t="shared" si="57"/>
        <v>-5354.8565989517401</v>
      </c>
      <c r="L150" s="111">
        <f t="shared" si="65"/>
        <v>-238903.33935978817</v>
      </c>
      <c r="M150" s="111">
        <f t="shared" si="50"/>
        <v>-47.028216409438755</v>
      </c>
      <c r="N150" s="113">
        <f t="shared" si="58"/>
        <v>1424025.8521227557</v>
      </c>
      <c r="O150" s="117">
        <f t="shared" si="59"/>
        <v>8386.5986443797919</v>
      </c>
      <c r="P150" s="117">
        <f t="shared" si="48"/>
        <v>-12636.615747517464</v>
      </c>
      <c r="Q150" s="117">
        <f t="shared" si="49"/>
        <v>-511306.91160695761</v>
      </c>
      <c r="R150" s="117">
        <f t="shared" si="51"/>
        <v>-100.65096685179742</v>
      </c>
      <c r="S150" s="119">
        <f t="shared" si="60"/>
        <v>1680238.0395517233</v>
      </c>
      <c r="T150" s="120">
        <f t="shared" si="61"/>
        <v>9863.6464809702156</v>
      </c>
      <c r="U150" s="120">
        <f t="shared" si="62"/>
        <v>-22210.369304079453</v>
      </c>
      <c r="V150" s="120">
        <f t="shared" si="63"/>
        <v>-820681.18316064577</v>
      </c>
      <c r="W150" s="120">
        <f t="shared" si="52"/>
        <v>-161.55141400801949</v>
      </c>
      <c r="X150" s="122">
        <f t="shared" si="64"/>
        <v>1968813.3871094924</v>
      </c>
    </row>
    <row r="151" spans="1:24" x14ac:dyDescent="0.45">
      <c r="A151">
        <v>150</v>
      </c>
      <c r="B151" s="47">
        <v>43657</v>
      </c>
      <c r="C151" s="101">
        <v>200.38475</v>
      </c>
      <c r="D151" s="87">
        <f t="shared" si="54"/>
        <v>-7.2823953954689758E-3</v>
      </c>
      <c r="E151" s="87"/>
      <c r="F151" s="108">
        <f t="shared" si="53"/>
        <v>8688.8701525392116</v>
      </c>
      <c r="G151" s="90"/>
      <c r="H151" s="5">
        <f t="shared" si="55"/>
        <v>201.14528328571427</v>
      </c>
      <c r="I151" s="87">
        <f t="shared" si="56"/>
        <v>1.4109703915027525E-4</v>
      </c>
      <c r="J151" s="111">
        <f t="shared" si="46"/>
        <v>7082.2335826072795</v>
      </c>
      <c r="K151" s="111">
        <f t="shared" si="57"/>
        <v>-200.21266222367055</v>
      </c>
      <c r="L151" s="111">
        <f t="shared" si="65"/>
        <v>-239109.55202201183</v>
      </c>
      <c r="M151" s="111">
        <f t="shared" si="50"/>
        <v>-47.068809453165159</v>
      </c>
      <c r="N151" s="113">
        <f t="shared" si="58"/>
        <v>1418971.3932301402</v>
      </c>
      <c r="O151" s="117">
        <f t="shared" si="59"/>
        <v>8388.9652928543201</v>
      </c>
      <c r="P151" s="117">
        <f t="shared" si="48"/>
        <v>-474.24026290619861</v>
      </c>
      <c r="Q151" s="117">
        <f t="shared" si="49"/>
        <v>-511787.1518698638</v>
      </c>
      <c r="R151" s="117">
        <f t="shared" si="51"/>
        <v>-100.74550233664922</v>
      </c>
      <c r="S151" s="119">
        <f t="shared" si="60"/>
        <v>1680546.4727043833</v>
      </c>
      <c r="T151" s="120">
        <f t="shared" si="61"/>
        <v>9867.8216749112853</v>
      </c>
      <c r="U151" s="120">
        <f t="shared" si="62"/>
        <v>-836.64519408275953</v>
      </c>
      <c r="V151" s="120">
        <f t="shared" si="63"/>
        <v>-821523.82835472852</v>
      </c>
      <c r="W151" s="120">
        <f t="shared" si="52"/>
        <v>-161.71728904626798</v>
      </c>
      <c r="X151" s="122">
        <f t="shared" si="64"/>
        <v>1976524.3341775965</v>
      </c>
    </row>
    <row r="152" spans="1:24" x14ac:dyDescent="0.45">
      <c r="A152">
        <v>151</v>
      </c>
      <c r="B152" s="47">
        <v>43658</v>
      </c>
      <c r="C152" s="101">
        <v>201.924271</v>
      </c>
      <c r="D152" s="87">
        <f t="shared" si="54"/>
        <v>7.6828251650886996E-3</v>
      </c>
      <c r="E152" s="87"/>
      <c r="F152" s="108">
        <f t="shared" si="53"/>
        <v>8688.8701525392116</v>
      </c>
      <c r="G152" s="90"/>
      <c r="H152" s="5">
        <f t="shared" si="55"/>
        <v>201.22616357142857</v>
      </c>
      <c r="I152" s="87">
        <f t="shared" si="56"/>
        <v>4.0209884315017889E-4</v>
      </c>
      <c r="J152" s="111">
        <f t="shared" si="46"/>
        <v>7085.0813405377648</v>
      </c>
      <c r="K152" s="111">
        <f t="shared" si="57"/>
        <v>-575.03144409773029</v>
      </c>
      <c r="L152" s="111">
        <f t="shared" si="65"/>
        <v>-239690.58346610956</v>
      </c>
      <c r="M152" s="111">
        <f t="shared" si="50"/>
        <v>-47.18318572168937</v>
      </c>
      <c r="N152" s="113">
        <f t="shared" si="58"/>
        <v>1430074.8532196933</v>
      </c>
      <c r="O152" s="117">
        <f t="shared" si="59"/>
        <v>8395.711679333288</v>
      </c>
      <c r="P152" s="117">
        <f t="shared" si="48"/>
        <v>-1362.2591716498514</v>
      </c>
      <c r="Q152" s="117">
        <f t="shared" si="49"/>
        <v>-513155.41104151367</v>
      </c>
      <c r="R152" s="117">
        <f t="shared" si="51"/>
        <v>-101.0148446932435</v>
      </c>
      <c r="S152" s="119">
        <f t="shared" si="60"/>
        <v>1693935.7012039102</v>
      </c>
      <c r="T152" s="120">
        <f t="shared" si="61"/>
        <v>9879.7251939509679</v>
      </c>
      <c r="U152" s="120">
        <f t="shared" si="62"/>
        <v>-2403.6094044225247</v>
      </c>
      <c r="V152" s="120">
        <f t="shared" si="63"/>
        <v>-823933.4377591511</v>
      </c>
      <c r="W152" s="120">
        <f t="shared" si="52"/>
        <v>-162.19162160623819</v>
      </c>
      <c r="X152" s="122">
        <f t="shared" si="64"/>
        <v>1992552.6980644602</v>
      </c>
    </row>
    <row r="153" spans="1:24" x14ac:dyDescent="0.45">
      <c r="A153">
        <v>152</v>
      </c>
      <c r="B153" s="47">
        <v>43661</v>
      </c>
      <c r="C153" s="101">
        <v>203.82135</v>
      </c>
      <c r="D153" s="87">
        <f t="shared" si="54"/>
        <v>9.3950023471917887E-3</v>
      </c>
      <c r="E153" s="87"/>
      <c r="F153" s="108">
        <f t="shared" si="53"/>
        <v>8688.8701525392116</v>
      </c>
      <c r="G153" s="90"/>
      <c r="H153" s="5">
        <f t="shared" si="55"/>
        <v>201.33967799999999</v>
      </c>
      <c r="I153" s="87">
        <f t="shared" si="56"/>
        <v>5.6411366472793002E-4</v>
      </c>
      <c r="J153" s="111">
        <f t="shared" si="46"/>
        <v>7089.0781317376704</v>
      </c>
      <c r="K153" s="111">
        <f t="shared" si="57"/>
        <v>-814.63137803287952</v>
      </c>
      <c r="L153" s="111">
        <f t="shared" si="65"/>
        <v>-240511.21484414244</v>
      </c>
      <c r="M153" s="111">
        <f t="shared" si="50"/>
        <v>-47.344727331539616</v>
      </c>
      <c r="N153" s="113">
        <f t="shared" si="58"/>
        <v>1444090.8436882168</v>
      </c>
      <c r="O153" s="117">
        <f t="shared" si="59"/>
        <v>8405.1839507001441</v>
      </c>
      <c r="P153" s="117">
        <f t="shared" si="48"/>
        <v>-1930.6511375589653</v>
      </c>
      <c r="Q153" s="117">
        <f t="shared" si="49"/>
        <v>-515092.06217907264</v>
      </c>
      <c r="R153" s="117">
        <f t="shared" si="51"/>
        <v>-101.39607523212908</v>
      </c>
      <c r="S153" s="119">
        <f t="shared" si="60"/>
        <v>1711225.2886924779</v>
      </c>
      <c r="T153" s="120">
        <f t="shared" si="61"/>
        <v>9896.4450579079621</v>
      </c>
      <c r="U153" s="120">
        <f t="shared" si="62"/>
        <v>-3407.8652435309064</v>
      </c>
      <c r="V153" s="120">
        <f t="shared" si="63"/>
        <v>-827347.30300268205</v>
      </c>
      <c r="W153" s="120">
        <f t="shared" si="52"/>
        <v>-162.86364232341293</v>
      </c>
      <c r="X153" s="122">
        <f t="shared" si="64"/>
        <v>2013698.9266600981</v>
      </c>
    </row>
    <row r="154" spans="1:24" x14ac:dyDescent="0.45">
      <c r="A154">
        <v>153</v>
      </c>
      <c r="B154" s="47">
        <v>43662</v>
      </c>
      <c r="C154" s="101">
        <v>203.11613500000001</v>
      </c>
      <c r="D154" s="87">
        <f t="shared" si="54"/>
        <v>-3.4599662891055391E-3</v>
      </c>
      <c r="E154" s="87"/>
      <c r="F154" s="108">
        <f t="shared" si="53"/>
        <v>8688.8701525392116</v>
      </c>
      <c r="G154" s="90"/>
      <c r="H154" s="5">
        <f t="shared" si="55"/>
        <v>201.37798857142857</v>
      </c>
      <c r="I154" s="87">
        <f t="shared" si="56"/>
        <v>1.9027829888841808E-4</v>
      </c>
      <c r="J154" s="111">
        <f t="shared" si="46"/>
        <v>7090.4270294652652</v>
      </c>
      <c r="K154" s="111">
        <f t="shared" si="57"/>
        <v>-273.98289293931907</v>
      </c>
      <c r="L154" s="111">
        <f t="shared" si="65"/>
        <v>-240791.19773708176</v>
      </c>
      <c r="M154" s="111">
        <f t="shared" si="50"/>
        <v>-47.399842074257322</v>
      </c>
      <c r="N154" s="113">
        <f t="shared" si="58"/>
        <v>1439906.1508315764</v>
      </c>
      <c r="O154" s="117">
        <f t="shared" si="59"/>
        <v>8408.3825989081106</v>
      </c>
      <c r="P154" s="117">
        <f t="shared" si="48"/>
        <v>-649.69706122682589</v>
      </c>
      <c r="Q154" s="117">
        <f t="shared" si="49"/>
        <v>-515747.75924029946</v>
      </c>
      <c r="R154" s="117">
        <f t="shared" si="51"/>
        <v>-101.52514945680741</v>
      </c>
      <c r="S154" s="119">
        <f t="shared" si="60"/>
        <v>1707228.4780302439</v>
      </c>
      <c r="T154" s="120">
        <f t="shared" si="61"/>
        <v>9902.0942940999466</v>
      </c>
      <c r="U154" s="120">
        <f t="shared" si="62"/>
        <v>-1147.4510210180154</v>
      </c>
      <c r="V154" s="120">
        <f t="shared" si="63"/>
        <v>-828500.75402370002</v>
      </c>
      <c r="W154" s="120">
        <f t="shared" si="52"/>
        <v>-163.09069961099885</v>
      </c>
      <c r="X154" s="122">
        <f t="shared" si="64"/>
        <v>2010127.6704021166</v>
      </c>
    </row>
    <row r="155" spans="1:24" x14ac:dyDescent="0.45">
      <c r="A155">
        <v>154</v>
      </c>
      <c r="B155" s="47">
        <v>43663</v>
      </c>
      <c r="C155" s="101">
        <v>201.97392300000001</v>
      </c>
      <c r="D155" s="87">
        <f t="shared" si="54"/>
        <v>-5.6234429628153398E-3</v>
      </c>
      <c r="E155" s="87"/>
      <c r="F155" s="108">
        <f t="shared" si="53"/>
        <v>8688.8701525392116</v>
      </c>
      <c r="G155" s="90"/>
      <c r="H155" s="5">
        <f t="shared" si="55"/>
        <v>201.85048357142858</v>
      </c>
      <c r="I155" s="87">
        <f t="shared" si="56"/>
        <v>2.3463090646196204E-3</v>
      </c>
      <c r="J155" s="111">
        <f t="shared" si="46"/>
        <v>7107.0633626765239</v>
      </c>
      <c r="K155" s="111">
        <f t="shared" si="57"/>
        <v>-3360.1054830131106</v>
      </c>
      <c r="L155" s="111">
        <f t="shared" si="65"/>
        <v>-244157.30322009488</v>
      </c>
      <c r="M155" s="111">
        <f t="shared" si="50"/>
        <v>-48.062461263820296</v>
      </c>
      <c r="N155" s="113">
        <f t="shared" si="58"/>
        <v>1432081.3628863362</v>
      </c>
      <c r="O155" s="117">
        <f t="shared" si="59"/>
        <v>8447.8399275293268</v>
      </c>
      <c r="P155" s="117">
        <f t="shared" si="48"/>
        <v>-7969.3514527272218</v>
      </c>
      <c r="Q155" s="117">
        <f t="shared" si="49"/>
        <v>-523723.11069302668</v>
      </c>
      <c r="R155" s="117">
        <f t="shared" si="51"/>
        <v>-103.09510053019039</v>
      </c>
      <c r="S155" s="119">
        <f t="shared" si="60"/>
        <v>1698274.0195864066</v>
      </c>
      <c r="T155" s="120">
        <f t="shared" si="61"/>
        <v>9971.7944149028426</v>
      </c>
      <c r="U155" s="120">
        <f t="shared" si="62"/>
        <v>-14077.606832134812</v>
      </c>
      <c r="V155" s="120">
        <f t="shared" si="63"/>
        <v>-842584.36085583479</v>
      </c>
      <c r="W155" s="120">
        <f t="shared" si="52"/>
        <v>-165.8630631606793</v>
      </c>
      <c r="X155" s="122">
        <f t="shared" si="64"/>
        <v>1999964.8304952821</v>
      </c>
    </row>
    <row r="156" spans="1:24" x14ac:dyDescent="0.45">
      <c r="A156">
        <v>155</v>
      </c>
      <c r="B156" s="47">
        <v>43664</v>
      </c>
      <c r="C156" s="101">
        <v>204.26829499999999</v>
      </c>
      <c r="D156" s="87">
        <f t="shared" si="54"/>
        <v>1.135974370315113E-2</v>
      </c>
      <c r="E156" s="87"/>
      <c r="F156" s="108">
        <f t="shared" si="53"/>
        <v>8688.8701525392116</v>
      </c>
      <c r="G156" s="90"/>
      <c r="H156" s="5">
        <f t="shared" si="55"/>
        <v>202.47763714285716</v>
      </c>
      <c r="I156" s="87">
        <f t="shared" si="56"/>
        <v>3.1070204060554005E-3</v>
      </c>
      <c r="J156" s="111">
        <f t="shared" si="46"/>
        <v>7129.1451535714896</v>
      </c>
      <c r="K156" s="111">
        <f t="shared" si="57"/>
        <v>-4510.6097766611692</v>
      </c>
      <c r="L156" s="111">
        <f t="shared" si="65"/>
        <v>-248673.91299675606</v>
      </c>
      <c r="M156" s="111">
        <f t="shared" si="50"/>
        <v>-48.951557676540688</v>
      </c>
      <c r="N156" s="113">
        <f t="shared" si="58"/>
        <v>1451747.7155509</v>
      </c>
      <c r="O156" s="117">
        <f t="shared" si="59"/>
        <v>8500.3351496131727</v>
      </c>
      <c r="P156" s="117">
        <f t="shared" si="48"/>
        <v>-10723.109510713544</v>
      </c>
      <c r="Q156" s="117">
        <f t="shared" si="49"/>
        <v>-534452.22020374017</v>
      </c>
      <c r="R156" s="117">
        <f t="shared" si="51"/>
        <v>-105.20712996146176</v>
      </c>
      <c r="S156" s="119">
        <f t="shared" si="60"/>
        <v>1725625.8584293392</v>
      </c>
      <c r="T156" s="120">
        <f t="shared" si="61"/>
        <v>10064.74212109912</v>
      </c>
      <c r="U156" s="120">
        <f t="shared" si="62"/>
        <v>-18986.269468874452</v>
      </c>
      <c r="V156" s="120">
        <f t="shared" si="63"/>
        <v>-861576.63032470923</v>
      </c>
      <c r="W156" s="120">
        <f t="shared" si="52"/>
        <v>-169.60169888287783</v>
      </c>
      <c r="X156" s="122">
        <f t="shared" si="64"/>
        <v>2036921.4432227262</v>
      </c>
    </row>
    <row r="157" spans="1:24" x14ac:dyDescent="0.45">
      <c r="A157">
        <v>156</v>
      </c>
      <c r="B157" s="47">
        <v>43665</v>
      </c>
      <c r="C157" s="101">
        <v>201.21906999999999</v>
      </c>
      <c r="D157" s="87">
        <f t="shared" si="54"/>
        <v>-1.4927549084403956E-2</v>
      </c>
      <c r="E157" s="87"/>
      <c r="F157" s="108">
        <f t="shared" si="53"/>
        <v>8688.8701525392116</v>
      </c>
      <c r="G157" s="90"/>
      <c r="H157" s="5">
        <f t="shared" si="55"/>
        <v>202.38682771428572</v>
      </c>
      <c r="I157" s="87">
        <f t="shared" si="56"/>
        <v>-4.4849115118513925E-4</v>
      </c>
      <c r="J157" s="111">
        <f t="shared" si="46"/>
        <v>7125.9477950545979</v>
      </c>
      <c r="K157" s="111">
        <f t="shared" si="57"/>
        <v>643.36950722551796</v>
      </c>
      <c r="L157" s="111">
        <f t="shared" si="65"/>
        <v>-248036.54348953054</v>
      </c>
      <c r="M157" s="111">
        <f t="shared" si="50"/>
        <v>-48.826091238122899</v>
      </c>
      <c r="N157" s="113">
        <f t="shared" si="58"/>
        <v>1434519.9576966623</v>
      </c>
      <c r="O157" s="117">
        <f t="shared" si="59"/>
        <v>8492.7104994197543</v>
      </c>
      <c r="P157" s="117">
        <f t="shared" si="48"/>
        <v>1534.2250209949598</v>
      </c>
      <c r="Q157" s="117">
        <f t="shared" si="49"/>
        <v>-532923.99518274516</v>
      </c>
      <c r="R157" s="117">
        <f t="shared" si="51"/>
        <v>-104.90629826439545</v>
      </c>
      <c r="S157" s="119">
        <f t="shared" si="60"/>
        <v>1710429.5334934732</v>
      </c>
      <c r="T157" s="120">
        <f t="shared" si="61"/>
        <v>10051.2002777583</v>
      </c>
      <c r="U157" s="120">
        <f t="shared" si="62"/>
        <v>2724.8771231253863</v>
      </c>
      <c r="V157" s="120">
        <f t="shared" si="63"/>
        <v>-858857.75320158387</v>
      </c>
      <c r="W157" s="120">
        <f t="shared" si="52"/>
        <v>-169.06648685073014</v>
      </c>
      <c r="X157" s="122">
        <f t="shared" si="64"/>
        <v>2025218.0493973922</v>
      </c>
    </row>
    <row r="158" spans="1:24" x14ac:dyDescent="0.45">
      <c r="A158">
        <v>157</v>
      </c>
      <c r="B158" s="47">
        <v>43668</v>
      </c>
      <c r="C158" s="101">
        <v>205.817734</v>
      </c>
      <c r="D158" s="87">
        <f t="shared" si="54"/>
        <v>2.285401676888783E-2</v>
      </c>
      <c r="E158" s="87"/>
      <c r="F158" s="108">
        <f t="shared" si="53"/>
        <v>8688.8701525392116</v>
      </c>
      <c r="G158" s="90"/>
      <c r="H158" s="5">
        <f t="shared" si="55"/>
        <v>203.16296828571427</v>
      </c>
      <c r="I158" s="87">
        <f t="shared" si="56"/>
        <v>3.8349361971533637E-3</v>
      </c>
      <c r="J158" s="111">
        <f t="shared" si="46"/>
        <v>7153.2753501928792</v>
      </c>
      <c r="K158" s="111">
        <f t="shared" si="57"/>
        <v>-5624.4954743211019</v>
      </c>
      <c r="L158" s="111">
        <f t="shared" si="65"/>
        <v>-253667.03896385164</v>
      </c>
      <c r="M158" s="111">
        <f t="shared" si="50"/>
        <v>-49.934456488961587</v>
      </c>
      <c r="N158" s="113">
        <f t="shared" si="58"/>
        <v>1466646.4277804338</v>
      </c>
      <c r="O158" s="117">
        <f t="shared" si="59"/>
        <v>8557.8485052320921</v>
      </c>
      <c r="P158" s="117">
        <f t="shared" si="48"/>
        <v>-13406.556753574179</v>
      </c>
      <c r="Q158" s="117">
        <f t="shared" si="49"/>
        <v>-546336.55193631933</v>
      </c>
      <c r="R158" s="117">
        <f t="shared" si="51"/>
        <v>-107.54656534187961</v>
      </c>
      <c r="S158" s="119">
        <f t="shared" si="60"/>
        <v>1747950.4305085822</v>
      </c>
      <c r="T158" s="120">
        <f t="shared" si="61"/>
        <v>10166.837413068341</v>
      </c>
      <c r="U158" s="120">
        <f t="shared" si="62"/>
        <v>-23800.173155763885</v>
      </c>
      <c r="V158" s="120">
        <f t="shared" si="63"/>
        <v>-882663.92635734775</v>
      </c>
      <c r="W158" s="120">
        <f t="shared" si="52"/>
        <v>-173.75274140900001</v>
      </c>
      <c r="X158" s="122">
        <f t="shared" si="64"/>
        <v>2068715.265148384</v>
      </c>
    </row>
    <row r="159" spans="1:24" x14ac:dyDescent="0.45">
      <c r="A159">
        <v>158</v>
      </c>
      <c r="B159" s="47">
        <v>43669</v>
      </c>
      <c r="C159" s="101">
        <v>207.42675800000001</v>
      </c>
      <c r="D159" s="87">
        <f t="shared" si="54"/>
        <v>7.8177131228157684E-3</v>
      </c>
      <c r="E159" s="87"/>
      <c r="F159" s="108">
        <f t="shared" si="53"/>
        <v>8688.8701525392116</v>
      </c>
      <c r="G159" s="90"/>
      <c r="H159" s="5">
        <f t="shared" si="55"/>
        <v>203.94903785714288</v>
      </c>
      <c r="I159" s="87">
        <f t="shared" si="56"/>
        <v>3.869157741006908E-3</v>
      </c>
      <c r="J159" s="111">
        <f t="shared" si="46"/>
        <v>7180.9525008876317</v>
      </c>
      <c r="K159" s="111">
        <f t="shared" si="57"/>
        <v>-5740.9816392899647</v>
      </c>
      <c r="L159" s="111">
        <f t="shared" si="65"/>
        <v>-259414.0206031416</v>
      </c>
      <c r="M159" s="111">
        <f t="shared" si="50"/>
        <v>-51.065752087248256</v>
      </c>
      <c r="N159" s="113">
        <f t="shared" si="58"/>
        <v>1483780.7149718236</v>
      </c>
      <c r="O159" s="117">
        <f t="shared" si="59"/>
        <v>8624.0718368128582</v>
      </c>
      <c r="P159" s="117">
        <f t="shared" si="48"/>
        <v>-13736.490973757342</v>
      </c>
      <c r="Q159" s="117">
        <f t="shared" si="49"/>
        <v>-560079.04291007668</v>
      </c>
      <c r="R159" s="117">
        <f t="shared" si="51"/>
        <v>-110.25178010051604</v>
      </c>
      <c r="S159" s="119">
        <f t="shared" si="60"/>
        <v>1775126.770895439</v>
      </c>
      <c r="T159" s="120">
        <f t="shared" si="61"/>
        <v>10284.848706103336</v>
      </c>
      <c r="U159" s="120">
        <f t="shared" si="62"/>
        <v>-24478.699921637017</v>
      </c>
      <c r="V159" s="120">
        <f t="shared" si="63"/>
        <v>-907148.62627898483</v>
      </c>
      <c r="W159" s="120">
        <f t="shared" si="52"/>
        <v>-178.57256422820501</v>
      </c>
      <c r="X159" s="122">
        <f t="shared" si="64"/>
        <v>2108874.1237058728</v>
      </c>
    </row>
    <row r="160" spans="1:24" x14ac:dyDescent="0.45">
      <c r="A160">
        <v>159</v>
      </c>
      <c r="B160" s="47">
        <v>43670</v>
      </c>
      <c r="C160" s="101">
        <v>207.257935</v>
      </c>
      <c r="D160" s="87">
        <f t="shared" si="54"/>
        <v>-8.1389210161595098E-4</v>
      </c>
      <c r="E160" s="87"/>
      <c r="F160" s="108">
        <f t="shared" si="53"/>
        <v>8688.8701525392116</v>
      </c>
      <c r="G160" s="90"/>
      <c r="H160" s="5">
        <f t="shared" si="55"/>
        <v>204.43997857142858</v>
      </c>
      <c r="I160" s="87">
        <f t="shared" si="56"/>
        <v>2.4071734755109807E-3</v>
      </c>
      <c r="J160" s="111">
        <f t="shared" si="46"/>
        <v>7198.2382992766716</v>
      </c>
      <c r="K160" s="111">
        <f t="shared" si="57"/>
        <v>-3582.6188789387329</v>
      </c>
      <c r="L160" s="111">
        <f t="shared" si="65"/>
        <v>-263002.63948208035</v>
      </c>
      <c r="M160" s="111">
        <f t="shared" si="50"/>
        <v>-51.772173126402777</v>
      </c>
      <c r="N160" s="113">
        <f t="shared" si="58"/>
        <v>1488309.3866670562</v>
      </c>
      <c r="O160" s="117">
        <f t="shared" si="59"/>
        <v>8665.5911107658121</v>
      </c>
      <c r="P160" s="117">
        <f t="shared" si="48"/>
        <v>-8605.198982188509</v>
      </c>
      <c r="Q160" s="117">
        <f t="shared" si="49"/>
        <v>-568690.24189226516</v>
      </c>
      <c r="R160" s="117">
        <f t="shared" si="51"/>
        <v>-111.94689801032655</v>
      </c>
      <c r="S160" s="119">
        <f t="shared" si="60"/>
        <v>1787407.32018949</v>
      </c>
      <c r="T160" s="120">
        <f t="shared" si="61"/>
        <v>10359.120951118261</v>
      </c>
      <c r="U160" s="120">
        <f t="shared" si="62"/>
        <v>-15393.512129607383</v>
      </c>
      <c r="V160" s="120">
        <f t="shared" si="63"/>
        <v>-922548.1384085922</v>
      </c>
      <c r="W160" s="120">
        <f t="shared" si="52"/>
        <v>-181.6039642537944</v>
      </c>
      <c r="X160" s="122">
        <f t="shared" si="64"/>
        <v>2131616.5046143993</v>
      </c>
    </row>
    <row r="161" spans="1:24" x14ac:dyDescent="0.45">
      <c r="A161">
        <v>160</v>
      </c>
      <c r="B161" s="47">
        <v>43671</v>
      </c>
      <c r="C161" s="101">
        <v>205.61909499999999</v>
      </c>
      <c r="D161" s="87">
        <f t="shared" si="54"/>
        <v>-7.9072485210277526E-3</v>
      </c>
      <c r="E161" s="87"/>
      <c r="F161" s="108">
        <f t="shared" si="53"/>
        <v>8688.8701525392116</v>
      </c>
      <c r="G161" s="90"/>
      <c r="H161" s="5">
        <f t="shared" si="55"/>
        <v>204.79754428571431</v>
      </c>
      <c r="I161" s="87">
        <f t="shared" si="56"/>
        <v>1.7490009379980346E-3</v>
      </c>
      <c r="J161" s="111">
        <f t="shared" ref="J161:J224" si="66">(1+I161)*J160</f>
        <v>7210.8280248140409</v>
      </c>
      <c r="K161" s="111">
        <f t="shared" si="57"/>
        <v>-2588.687971292265</v>
      </c>
      <c r="L161" s="111">
        <f t="shared" si="65"/>
        <v>-265597.32745337259</v>
      </c>
      <c r="M161" s="111">
        <f t="shared" si="50"/>
        <v>-52.2829384750803</v>
      </c>
      <c r="N161" s="113">
        <f t="shared" si="58"/>
        <v>1480095.2446916082</v>
      </c>
      <c r="O161" s="117">
        <f t="shared" si="59"/>
        <v>8695.9033647278848</v>
      </c>
      <c r="P161" s="117">
        <f t="shared" si="48"/>
        <v>-6232.7782270915413</v>
      </c>
      <c r="Q161" s="117">
        <f t="shared" si="49"/>
        <v>-574929.02011935669</v>
      </c>
      <c r="R161" s="117">
        <f t="shared" si="51"/>
        <v>-113.17500396061223</v>
      </c>
      <c r="S161" s="119">
        <f t="shared" si="60"/>
        <v>1781811.0018357108</v>
      </c>
      <c r="T161" s="120">
        <f t="shared" si="61"/>
        <v>10413.475287899284</v>
      </c>
      <c r="U161" s="120">
        <f t="shared" si="62"/>
        <v>-11176.289538239254</v>
      </c>
      <c r="V161" s="120">
        <f t="shared" si="63"/>
        <v>-933730.42794683145</v>
      </c>
      <c r="W161" s="120">
        <f t="shared" si="52"/>
        <v>-183.80520235176664</v>
      </c>
      <c r="X161" s="122">
        <f t="shared" si="64"/>
        <v>2130033.0749644758</v>
      </c>
    </row>
    <row r="162" spans="1:24" x14ac:dyDescent="0.45">
      <c r="A162">
        <v>161</v>
      </c>
      <c r="B162" s="47">
        <v>43672</v>
      </c>
      <c r="C162" s="101">
        <v>206.33421300000001</v>
      </c>
      <c r="D162" s="87">
        <f t="shared" si="54"/>
        <v>3.4778773829347814E-3</v>
      </c>
      <c r="E162" s="87"/>
      <c r="F162" s="108">
        <f t="shared" si="53"/>
        <v>8688.8701525392116</v>
      </c>
      <c r="G162" s="90"/>
      <c r="H162" s="5">
        <f t="shared" si="55"/>
        <v>205.42044285714289</v>
      </c>
      <c r="I162" s="87">
        <f t="shared" si="56"/>
        <v>3.0415334011992291E-3</v>
      </c>
      <c r="J162" s="111">
        <f t="shared" si="66"/>
        <v>7232.7599991018169</v>
      </c>
      <c r="K162" s="111">
        <f t="shared" si="57"/>
        <v>-4525.3166542045028</v>
      </c>
      <c r="L162" s="111">
        <f t="shared" si="65"/>
        <v>-270128.6441075771</v>
      </c>
      <c r="M162" s="111">
        <f t="shared" si="50"/>
        <v>-53.174929942470044</v>
      </c>
      <c r="N162" s="113">
        <f t="shared" si="58"/>
        <v>1487840.5255783498</v>
      </c>
      <c r="O162" s="117">
        <f t="shared" si="59"/>
        <v>8748.8011258027273</v>
      </c>
      <c r="P162" s="117">
        <f t="shared" si="48"/>
        <v>-10914.617900839659</v>
      </c>
      <c r="Q162" s="117">
        <f t="shared" si="49"/>
        <v>-585849.63802019635</v>
      </c>
      <c r="R162" s="117">
        <f t="shared" si="51"/>
        <v>-115.32473189383745</v>
      </c>
      <c r="S162" s="119">
        <f t="shared" si="60"/>
        <v>1794262.37708518</v>
      </c>
      <c r="T162" s="120">
        <f t="shared" si="61"/>
        <v>10508.494086631408</v>
      </c>
      <c r="U162" s="120">
        <f t="shared" si="62"/>
        <v>-19605.629056598245</v>
      </c>
      <c r="V162" s="120">
        <f t="shared" si="63"/>
        <v>-953342.05700342974</v>
      </c>
      <c r="W162" s="120">
        <f t="shared" si="52"/>
        <v>-187.66575925273355</v>
      </c>
      <c r="X162" s="122">
        <f t="shared" si="64"/>
        <v>2148656.2281236476</v>
      </c>
    </row>
    <row r="163" spans="1:24" x14ac:dyDescent="0.45">
      <c r="A163">
        <v>162</v>
      </c>
      <c r="B163" s="47">
        <v>43675</v>
      </c>
      <c r="C163" s="101">
        <v>208.261078</v>
      </c>
      <c r="D163" s="87">
        <f t="shared" si="54"/>
        <v>9.3385627714585185E-3</v>
      </c>
      <c r="E163" s="87"/>
      <c r="F163" s="108">
        <f t="shared" si="53"/>
        <v>8688.8701525392116</v>
      </c>
      <c r="G163" s="90"/>
      <c r="H163" s="5">
        <f t="shared" si="55"/>
        <v>205.9908404285714</v>
      </c>
      <c r="I163" s="87">
        <f t="shared" si="56"/>
        <v>2.7767322643014207E-3</v>
      </c>
      <c r="J163" s="111">
        <f t="shared" si="66"/>
        <v>7252.8434371512722</v>
      </c>
      <c r="K163" s="111">
        <f t="shared" si="57"/>
        <v>-4182.598458125768</v>
      </c>
      <c r="L163" s="111">
        <f t="shared" si="65"/>
        <v>-274317.24256570288</v>
      </c>
      <c r="M163" s="111">
        <f t="shared" si="50"/>
        <v>-53.999457198020536</v>
      </c>
      <c r="N163" s="113">
        <f t="shared" si="58"/>
        <v>1506302.3943282235</v>
      </c>
      <c r="O163" s="117">
        <f t="shared" si="59"/>
        <v>8797.3872825226736</v>
      </c>
      <c r="P163" s="117">
        <f t="shared" si="48"/>
        <v>-10118.605374372961</v>
      </c>
      <c r="Q163" s="117">
        <f t="shared" si="49"/>
        <v>-595974.24339456926</v>
      </c>
      <c r="R163" s="117">
        <f t="shared" si="51"/>
        <v>-117.31776444776915</v>
      </c>
      <c r="S163" s="119">
        <f t="shared" si="60"/>
        <v>1822034.7536672894</v>
      </c>
      <c r="T163" s="120">
        <f t="shared" si="61"/>
        <v>10596.03191037012</v>
      </c>
      <c r="U163" s="120">
        <f t="shared" si="62"/>
        <v>-18230.721537598187</v>
      </c>
      <c r="V163" s="120">
        <f t="shared" si="63"/>
        <v>-971578.77854102792</v>
      </c>
      <c r="W163" s="120">
        <f t="shared" si="52"/>
        <v>-191.25566506723408</v>
      </c>
      <c r="X163" s="122">
        <f t="shared" si="64"/>
        <v>2188510.306638482</v>
      </c>
    </row>
    <row r="164" spans="1:24" x14ac:dyDescent="0.45">
      <c r="A164">
        <v>163</v>
      </c>
      <c r="B164" s="47">
        <v>43676</v>
      </c>
      <c r="C164" s="101">
        <v>207.36717200000001</v>
      </c>
      <c r="D164" s="87">
        <f t="shared" si="54"/>
        <v>-4.2922374578315929E-3</v>
      </c>
      <c r="E164" s="87"/>
      <c r="F164" s="108">
        <f t="shared" si="53"/>
        <v>8688.8701525392116</v>
      </c>
      <c r="G164" s="90"/>
      <c r="H164" s="5">
        <f t="shared" si="55"/>
        <v>206.86914071428572</v>
      </c>
      <c r="I164" s="87">
        <f t="shared" si="56"/>
        <v>4.26378320456862E-3</v>
      </c>
      <c r="J164" s="111">
        <f t="shared" si="66"/>
        <v>7283.7679891839634</v>
      </c>
      <c r="K164" s="111">
        <f t="shared" si="57"/>
        <v>-6412.7369003860431</v>
      </c>
      <c r="L164" s="111">
        <f t="shared" si="65"/>
        <v>-280735.97946608893</v>
      </c>
      <c r="M164" s="111">
        <f t="shared" si="50"/>
        <v>-55.262988083879463</v>
      </c>
      <c r="N164" s="113">
        <f t="shared" si="58"/>
        <v>1504001.6325208193</v>
      </c>
      <c r="O164" s="117">
        <f t="shared" si="59"/>
        <v>8872.407586801286</v>
      </c>
      <c r="P164" s="117">
        <f t="shared" si="48"/>
        <v>-15556.748340835366</v>
      </c>
      <c r="Q164" s="117">
        <f t="shared" si="49"/>
        <v>-611536.99173540459</v>
      </c>
      <c r="R164" s="117">
        <f t="shared" si="51"/>
        <v>-120.38129758578725</v>
      </c>
      <c r="S164" s="119">
        <f t="shared" si="60"/>
        <v>1824289.321765492</v>
      </c>
      <c r="T164" s="120">
        <f t="shared" si="61"/>
        <v>10731.569459053648</v>
      </c>
      <c r="U164" s="120">
        <f t="shared" si="62"/>
        <v>-28106.038170315391</v>
      </c>
      <c r="V164" s="120">
        <f t="shared" si="63"/>
        <v>-999690.81671134336</v>
      </c>
      <c r="W164" s="120">
        <f t="shared" si="52"/>
        <v>-196.78953084873501</v>
      </c>
      <c r="X164" s="122">
        <f t="shared" si="64"/>
        <v>2197269.1716752094</v>
      </c>
    </row>
    <row r="165" spans="1:24" x14ac:dyDescent="0.45">
      <c r="A165">
        <v>164</v>
      </c>
      <c r="B165" s="47">
        <v>43677</v>
      </c>
      <c r="C165" s="101">
        <v>211.59835799999999</v>
      </c>
      <c r="D165" s="87">
        <f t="shared" si="54"/>
        <v>2.040431934906254E-2</v>
      </c>
      <c r="E165" s="87" t="s">
        <v>185</v>
      </c>
      <c r="F165" s="108">
        <f t="shared" si="53"/>
        <v>8688.8701525392116</v>
      </c>
      <c r="G165" s="90">
        <f>F165*C165</f>
        <v>1838550.6571525065</v>
      </c>
      <c r="H165" s="5">
        <f t="shared" si="55"/>
        <v>207.69494414285714</v>
      </c>
      <c r="I165" s="87">
        <f t="shared" si="56"/>
        <v>3.9919121127494081E-3</v>
      </c>
      <c r="J165" s="111">
        <f t="shared" si="66"/>
        <v>7312.844150846443</v>
      </c>
      <c r="K165" s="111">
        <f t="shared" si="57"/>
        <v>-6152.4680647232199</v>
      </c>
      <c r="L165" s="111">
        <f t="shared" si="65"/>
        <v>-286894.44753081218</v>
      </c>
      <c r="M165" s="111">
        <f t="shared" si="50"/>
        <v>-56.475284947024193</v>
      </c>
      <c r="N165" s="113">
        <f t="shared" si="58"/>
        <v>1541233.3465642883</v>
      </c>
      <c r="O165" s="117">
        <f t="shared" si="59"/>
        <v>8943.2433294312905</v>
      </c>
      <c r="P165" s="117">
        <f t="shared" si="48"/>
        <v>-14988.726828219545</v>
      </c>
      <c r="Q165" s="117">
        <f t="shared" si="49"/>
        <v>-626531.71856362419</v>
      </c>
      <c r="R165" s="117">
        <f t="shared" si="51"/>
        <v>-123.33301546529401</v>
      </c>
      <c r="S165" s="119">
        <f t="shared" si="60"/>
        <v>1877386.8768738944</v>
      </c>
      <c r="T165" s="120">
        <f t="shared" si="61"/>
        <v>10860.087905390872</v>
      </c>
      <c r="U165" s="120">
        <f t="shared" si="62"/>
        <v>-27194.292217667775</v>
      </c>
      <c r="V165" s="120">
        <f t="shared" si="63"/>
        <v>-1026891.1089290112</v>
      </c>
      <c r="W165" s="120">
        <f t="shared" si="52"/>
        <v>-202.14391908061225</v>
      </c>
      <c r="X165" s="122">
        <f t="shared" si="64"/>
        <v>2270782.4762987001</v>
      </c>
    </row>
    <row r="166" spans="1:24" x14ac:dyDescent="0.45">
      <c r="A166">
        <v>165</v>
      </c>
      <c r="B166" s="47">
        <v>43678</v>
      </c>
      <c r="C166" s="102">
        <v>207.019531</v>
      </c>
      <c r="D166" s="87">
        <f t="shared" si="54"/>
        <v>-2.1639236916951833E-2</v>
      </c>
      <c r="E166" s="87"/>
      <c r="F166" s="108"/>
      <c r="G166" s="90">
        <f>G165</f>
        <v>1838550.6571525065</v>
      </c>
      <c r="H166" s="5">
        <f t="shared" si="55"/>
        <v>207.63676885714284</v>
      </c>
      <c r="I166" s="87">
        <f t="shared" si="56"/>
        <v>-2.800996719221269E-4</v>
      </c>
      <c r="J166" s="111">
        <f t="shared" si="66"/>
        <v>7310.7958255989734</v>
      </c>
      <c r="K166" s="111">
        <f t="shared" si="57"/>
        <v>424.04333206661971</v>
      </c>
      <c r="L166" s="111">
        <f t="shared" si="65"/>
        <v>-286476.40419874556</v>
      </c>
      <c r="M166" s="111">
        <f t="shared" si="50"/>
        <v>-56.392992952547502</v>
      </c>
      <c r="N166" s="113">
        <f t="shared" si="58"/>
        <v>1513901.5663843239</v>
      </c>
      <c r="O166" s="117">
        <f t="shared" si="59"/>
        <v>8938.2333303863034</v>
      </c>
      <c r="P166" s="117">
        <f t="shared" si="48"/>
        <v>1037.1676526036827</v>
      </c>
      <c r="Q166" s="117">
        <f t="shared" si="49"/>
        <v>-625500.55091102049</v>
      </c>
      <c r="R166" s="117">
        <f t="shared" si="51"/>
        <v>-123.1300297069829</v>
      </c>
      <c r="S166" s="119">
        <f t="shared" si="60"/>
        <v>1851426.0396777443</v>
      </c>
      <c r="T166" s="120">
        <f t="shared" si="61"/>
        <v>10850.962184212834</v>
      </c>
      <c r="U166" s="120">
        <f t="shared" si="62"/>
        <v>1889.2025183141043</v>
      </c>
      <c r="V166" s="120">
        <f t="shared" si="63"/>
        <v>-1025007.906410697</v>
      </c>
      <c r="W166" s="120">
        <f t="shared" si="52"/>
        <v>-201.77320992341265</v>
      </c>
      <c r="X166" s="122">
        <f t="shared" si="64"/>
        <v>2248250.3047927907</v>
      </c>
    </row>
    <row r="167" spans="1:24" x14ac:dyDescent="0.45">
      <c r="A167">
        <v>166</v>
      </c>
      <c r="B167" s="47">
        <v>43679</v>
      </c>
      <c r="C167" s="102">
        <v>202.63938899999999</v>
      </c>
      <c r="D167" s="87">
        <f t="shared" si="54"/>
        <v>-2.1158109956301692E-2</v>
      </c>
      <c r="E167" s="87"/>
      <c r="F167" s="108"/>
      <c r="G167" s="90">
        <f t="shared" ref="G167:G173" si="67">G166</f>
        <v>1838550.6571525065</v>
      </c>
      <c r="H167" s="5">
        <f t="shared" si="55"/>
        <v>206.97697657142857</v>
      </c>
      <c r="I167" s="87">
        <f t="shared" si="56"/>
        <v>-3.1776273987784006E-3</v>
      </c>
      <c r="J167" s="111">
        <f t="shared" si="66"/>
        <v>7287.5648404766753</v>
      </c>
      <c r="K167" s="111">
        <f t="shared" si="57"/>
        <v>4707.512631050573</v>
      </c>
      <c r="L167" s="111">
        <f t="shared" si="65"/>
        <v>-281774.89156769495</v>
      </c>
      <c r="M167" s="111">
        <f t="shared" si="50"/>
        <v>-55.467498340120073</v>
      </c>
      <c r="N167" s="113">
        <f t="shared" si="58"/>
        <v>1481455.1992031264</v>
      </c>
      <c r="O167" s="117">
        <f t="shared" si="59"/>
        <v>8881.4285801316837</v>
      </c>
      <c r="P167" s="117">
        <f t="shared" si="48"/>
        <v>11510.87988389372</v>
      </c>
      <c r="Q167" s="117">
        <f t="shared" si="49"/>
        <v>-613995.67102712672</v>
      </c>
      <c r="R167" s="117">
        <f t="shared" si="51"/>
        <v>-120.86528957227711</v>
      </c>
      <c r="S167" s="119">
        <f t="shared" si="60"/>
        <v>1811238.1408089157</v>
      </c>
      <c r="T167" s="120">
        <f t="shared" si="61"/>
        <v>10747.521239993846</v>
      </c>
      <c r="U167" s="120">
        <f t="shared" si="62"/>
        <v>20961.209734118827</v>
      </c>
      <c r="V167" s="120">
        <f t="shared" si="63"/>
        <v>-1004052.6966765783</v>
      </c>
      <c r="W167" s="120">
        <f t="shared" si="52"/>
        <v>-197.64816863718443</v>
      </c>
      <c r="X167" s="122">
        <f t="shared" si="64"/>
        <v>2198832.3470709943</v>
      </c>
    </row>
    <row r="168" spans="1:24" x14ac:dyDescent="0.45">
      <c r="A168">
        <v>167</v>
      </c>
      <c r="B168" s="47">
        <v>43682</v>
      </c>
      <c r="C168" s="102">
        <v>192.03164699999999</v>
      </c>
      <c r="D168" s="87">
        <f t="shared" si="54"/>
        <v>-5.2347877934037799E-2</v>
      </c>
      <c r="E168" s="87"/>
      <c r="F168" s="108"/>
      <c r="G168" s="90">
        <f t="shared" si="67"/>
        <v>1838550.6571525065</v>
      </c>
      <c r="H168" s="5">
        <f t="shared" si="55"/>
        <v>205.03591257142855</v>
      </c>
      <c r="I168" s="87">
        <f t="shared" si="56"/>
        <v>-9.3781638525874522E-3</v>
      </c>
      <c r="J168" s="111">
        <f t="shared" si="66"/>
        <v>7219.2208633163291</v>
      </c>
      <c r="K168" s="111">
        <f t="shared" si="57"/>
        <v>13124.206496631661</v>
      </c>
      <c r="L168" s="111">
        <f t="shared" si="65"/>
        <v>-268656.68507106329</v>
      </c>
      <c r="M168" s="111">
        <f t="shared" si="50"/>
        <v>-52.885174226597883</v>
      </c>
      <c r="N168" s="113">
        <f t="shared" si="58"/>
        <v>1399443.0789360283</v>
      </c>
      <c r="O168" s="117">
        <f t="shared" si="59"/>
        <v>8714.845595192628</v>
      </c>
      <c r="P168" s="117">
        <f t="shared" si="48"/>
        <v>31989.204960023057</v>
      </c>
      <c r="Q168" s="117">
        <f t="shared" si="49"/>
        <v>-582012.46606710367</v>
      </c>
      <c r="R168" s="117">
        <f t="shared" si="51"/>
        <v>-114.56938308407553</v>
      </c>
      <c r="S168" s="119">
        <f t="shared" si="60"/>
        <v>1705515.3579555587</v>
      </c>
      <c r="T168" s="120">
        <f t="shared" si="61"/>
        <v>10445.145194400367</v>
      </c>
      <c r="U168" s="120">
        <f t="shared" si="62"/>
        <v>58065.770048662846</v>
      </c>
      <c r="V168" s="120">
        <f t="shared" si="63"/>
        <v>-945992.92662791535</v>
      </c>
      <c r="W168" s="120">
        <f t="shared" si="52"/>
        <v>-186.21908004500438</v>
      </c>
      <c r="X168" s="122">
        <f t="shared" si="64"/>
        <v>2063864.2048835005</v>
      </c>
    </row>
    <row r="169" spans="1:24" x14ac:dyDescent="0.45">
      <c r="A169">
        <v>168</v>
      </c>
      <c r="B169" s="47">
        <v>43683</v>
      </c>
      <c r="C169" s="102">
        <v>195.66688500000001</v>
      </c>
      <c r="D169" s="87">
        <f t="shared" si="54"/>
        <v>1.8930410985851805E-2</v>
      </c>
      <c r="E169" s="87"/>
      <c r="F169" s="108"/>
      <c r="G169" s="90">
        <f t="shared" si="67"/>
        <v>1838550.6571525065</v>
      </c>
      <c r="H169" s="5">
        <f t="shared" si="55"/>
        <v>203.51200857142859</v>
      </c>
      <c r="I169" s="87">
        <f t="shared" si="56"/>
        <v>-7.4323760208059898E-3</v>
      </c>
      <c r="J169" s="111">
        <f t="shared" si="66"/>
        <v>7165.5648992829138</v>
      </c>
      <c r="K169" s="111">
        <f t="shared" si="57"/>
        <v>10498.695344090414</v>
      </c>
      <c r="L169" s="111">
        <f t="shared" si="65"/>
        <v>-258163.98972697288</v>
      </c>
      <c r="M169" s="111">
        <f t="shared" si="50"/>
        <v>-50.819683017150965</v>
      </c>
      <c r="N169" s="113">
        <f t="shared" si="58"/>
        <v>1412562.4584521169</v>
      </c>
      <c r="O169" s="117">
        <f t="shared" si="59"/>
        <v>8585.3015763391559</v>
      </c>
      <c r="P169" s="117">
        <f t="shared" si="48"/>
        <v>25347.47463944017</v>
      </c>
      <c r="Q169" s="117">
        <f t="shared" si="49"/>
        <v>-556670.99142766348</v>
      </c>
      <c r="R169" s="117">
        <f t="shared" si="51"/>
        <v>-109.58090382441878</v>
      </c>
      <c r="S169" s="119">
        <f t="shared" si="60"/>
        <v>1705206.6908673125</v>
      </c>
      <c r="T169" s="120">
        <f t="shared" si="61"/>
        <v>10212.248454370272</v>
      </c>
      <c r="U169" s="120">
        <f t="shared" si="62"/>
        <v>45570.179648343561</v>
      </c>
      <c r="V169" s="120">
        <f t="shared" si="63"/>
        <v>-900428.74697957176</v>
      </c>
      <c r="W169" s="120">
        <f t="shared" si="52"/>
        <v>-177.24975334247574</v>
      </c>
      <c r="X169" s="122">
        <f t="shared" si="64"/>
        <v>2043769.0235610392</v>
      </c>
    </row>
    <row r="170" spans="1:24" x14ac:dyDescent="0.45">
      <c r="A170">
        <v>169</v>
      </c>
      <c r="B170" s="47">
        <v>43684</v>
      </c>
      <c r="C170" s="102">
        <v>197.693085</v>
      </c>
      <c r="D170" s="87">
        <f t="shared" si="54"/>
        <v>1.0355354714212313E-2</v>
      </c>
      <c r="E170" s="87"/>
      <c r="F170" s="108"/>
      <c r="G170" s="90">
        <f t="shared" si="67"/>
        <v>1838550.6571525065</v>
      </c>
      <c r="H170" s="5">
        <f t="shared" si="55"/>
        <v>202.0022952857143</v>
      </c>
      <c r="I170" s="87">
        <f t="shared" si="56"/>
        <v>-7.418300749483386E-3</v>
      </c>
      <c r="J170" s="111">
        <f t="shared" si="66"/>
        <v>7112.4085838200917</v>
      </c>
      <c r="K170" s="111">
        <f t="shared" si="57"/>
        <v>10508.635991078489</v>
      </c>
      <c r="L170" s="111">
        <f t="shared" si="65"/>
        <v>-247661.3537358944</v>
      </c>
      <c r="M170" s="111">
        <f t="shared" si="50"/>
        <v>-48.752234987390693</v>
      </c>
      <c r="N170" s="113">
        <f t="shared" si="58"/>
        <v>1416582.6307069536</v>
      </c>
      <c r="O170" s="117">
        <f t="shared" si="59"/>
        <v>8457.9248781025599</v>
      </c>
      <c r="P170" s="117">
        <f t="shared" si="48"/>
        <v>25181.492431506718</v>
      </c>
      <c r="Q170" s="117">
        <f t="shared" si="49"/>
        <v>-531495.49899615673</v>
      </c>
      <c r="R170" s="117">
        <f t="shared" si="51"/>
        <v>-104.62509822763968</v>
      </c>
      <c r="S170" s="119">
        <f t="shared" si="60"/>
        <v>1697254.7542818508</v>
      </c>
      <c r="T170" s="120">
        <f t="shared" si="61"/>
        <v>9984.9758632813755</v>
      </c>
      <c r="U170" s="120">
        <f t="shared" si="62"/>
        <v>44930.219668307487</v>
      </c>
      <c r="V170" s="120">
        <f t="shared" si="63"/>
        <v>-855504.5273112643</v>
      </c>
      <c r="W170" s="120">
        <f t="shared" si="52"/>
        <v>-168.40640301408712</v>
      </c>
      <c r="X170" s="122">
        <f t="shared" si="64"/>
        <v>2018890.9017309409</v>
      </c>
    </row>
    <row r="171" spans="1:24" x14ac:dyDescent="0.45">
      <c r="A171">
        <v>170</v>
      </c>
      <c r="B171" s="47">
        <v>43685</v>
      </c>
      <c r="C171" s="102">
        <v>202.05337499999999</v>
      </c>
      <c r="D171" s="87">
        <f t="shared" si="54"/>
        <v>2.205585491267938E-2</v>
      </c>
      <c r="E171" s="87"/>
      <c r="F171" s="108"/>
      <c r="G171" s="90">
        <f t="shared" si="67"/>
        <v>1838550.6571525065</v>
      </c>
      <c r="H171" s="5">
        <f t="shared" si="55"/>
        <v>201.24318142857143</v>
      </c>
      <c r="I171" s="87">
        <f t="shared" si="56"/>
        <v>-3.7579466909975715E-3</v>
      </c>
      <c r="J171" s="111">
        <f t="shared" si="66"/>
        <v>7085.6805315175025</v>
      </c>
      <c r="K171" s="111">
        <f t="shared" si="57"/>
        <v>5400.4931749146845</v>
      </c>
      <c r="L171" s="111">
        <f t="shared" si="65"/>
        <v>-242266.86056097972</v>
      </c>
      <c r="M171" s="111">
        <f t="shared" si="50"/>
        <v>-47.690326882089721</v>
      </c>
      <c r="N171" s="113">
        <f t="shared" si="58"/>
        <v>1437086.1587398199</v>
      </c>
      <c r="O171" s="117">
        <f t="shared" si="59"/>
        <v>8394.3560164858172</v>
      </c>
      <c r="P171" s="117">
        <f t="shared" si="48"/>
        <v>12844.303034570808</v>
      </c>
      <c r="Q171" s="117">
        <f t="shared" si="49"/>
        <v>-518657.19596158591</v>
      </c>
      <c r="R171" s="117">
        <f t="shared" si="51"/>
        <v>-102.09787322080228</v>
      </c>
      <c r="S171" s="119">
        <f t="shared" si="60"/>
        <v>1708952.2671170856</v>
      </c>
      <c r="T171" s="120">
        <f t="shared" si="61"/>
        <v>9872.4068422660494</v>
      </c>
      <c r="U171" s="120">
        <f t="shared" si="62"/>
        <v>22744.950616592574</v>
      </c>
      <c r="V171" s="120">
        <f t="shared" si="63"/>
        <v>-832765.57669467176</v>
      </c>
      <c r="W171" s="120">
        <f t="shared" si="52"/>
        <v>-163.93023163289763</v>
      </c>
      <c r="X171" s="122">
        <f t="shared" si="64"/>
        <v>2017498.0724695404</v>
      </c>
    </row>
    <row r="172" spans="1:24" x14ac:dyDescent="0.45">
      <c r="A172">
        <v>171</v>
      </c>
      <c r="B172" s="47">
        <v>43686</v>
      </c>
      <c r="C172" s="102">
        <v>200.38838200000001</v>
      </c>
      <c r="D172" s="87">
        <f t="shared" si="54"/>
        <v>-8.2403622310193107E-3</v>
      </c>
      <c r="E172" s="87"/>
      <c r="F172" s="108"/>
      <c r="G172" s="90">
        <f t="shared" si="67"/>
        <v>1838550.6571525065</v>
      </c>
      <c r="H172" s="5">
        <f t="shared" si="55"/>
        <v>199.64175628571431</v>
      </c>
      <c r="I172" s="87">
        <f t="shared" si="56"/>
        <v>-7.9576616285284112E-3</v>
      </c>
      <c r="J172" s="111">
        <f t="shared" si="66"/>
        <v>7029.2950834398353</v>
      </c>
      <c r="K172" s="111">
        <f t="shared" si="57"/>
        <v>11298.988708628742</v>
      </c>
      <c r="L172" s="111">
        <f t="shared" si="65"/>
        <v>-230973.87185235097</v>
      </c>
      <c r="M172" s="111">
        <f t="shared" si="50"/>
        <v>-45.467297608760418</v>
      </c>
      <c r="N172" s="113">
        <f t="shared" si="58"/>
        <v>1419888.0570796924</v>
      </c>
      <c r="O172" s="117">
        <f t="shared" si="59"/>
        <v>8260.7571269486252</v>
      </c>
      <c r="P172" s="117">
        <f t="shared" si="48"/>
        <v>26771.665311354634</v>
      </c>
      <c r="Q172" s="117">
        <f t="shared" si="49"/>
        <v>-491891.53065023129</v>
      </c>
      <c r="R172" s="117">
        <f t="shared" si="51"/>
        <v>-96.829041466640774</v>
      </c>
      <c r="S172" s="119">
        <f t="shared" si="60"/>
        <v>1682131.4200755584</v>
      </c>
      <c r="T172" s="120">
        <f t="shared" si="61"/>
        <v>9636.7230229362849</v>
      </c>
      <c r="U172" s="120">
        <f t="shared" si="62"/>
        <v>47228.299219071821</v>
      </c>
      <c r="V172" s="120">
        <f t="shared" si="63"/>
        <v>-785543.2774755999</v>
      </c>
      <c r="W172" s="120">
        <f t="shared" si="52"/>
        <v>-154.63450344011653</v>
      </c>
      <c r="X172" s="122">
        <f t="shared" si="64"/>
        <v>1978315.6335674229</v>
      </c>
    </row>
    <row r="173" spans="1:24" x14ac:dyDescent="0.45">
      <c r="A173">
        <v>172</v>
      </c>
      <c r="B173" s="47">
        <v>43689</v>
      </c>
      <c r="C173" s="102">
        <v>199.879898</v>
      </c>
      <c r="D173" s="87">
        <f t="shared" si="54"/>
        <v>-2.5374924180984202E-3</v>
      </c>
      <c r="E173" s="87" t="s">
        <v>186</v>
      </c>
      <c r="F173" s="108">
        <f>G173/C173</f>
        <v>9198.2769430496028</v>
      </c>
      <c r="G173" s="90">
        <f t="shared" si="67"/>
        <v>1838550.6571525065</v>
      </c>
      <c r="H173" s="5">
        <f t="shared" si="55"/>
        <v>198.62180871428569</v>
      </c>
      <c r="I173" s="87">
        <f t="shared" si="56"/>
        <v>-5.1088889939884816E-3</v>
      </c>
      <c r="J173" s="111">
        <f t="shared" si="66"/>
        <v>6993.3831951525517</v>
      </c>
      <c r="K173" s="111">
        <f t="shared" si="57"/>
        <v>7178.0645678496294</v>
      </c>
      <c r="L173" s="111">
        <f t="shared" si="65"/>
        <v>-223801.80728450135</v>
      </c>
      <c r="M173" s="111">
        <f t="shared" si="50"/>
        <v>-44.05547387493425</v>
      </c>
      <c r="N173" s="113">
        <f t="shared" si="58"/>
        <v>1405014.7842898557</v>
      </c>
      <c r="O173" s="117">
        <f t="shared" si="59"/>
        <v>8176.3505446128656</v>
      </c>
      <c r="P173" s="117">
        <f t="shared" ref="P173:P236" si="68">(O172-O173)*C173</f>
        <v>16871.179067800229</v>
      </c>
      <c r="Q173" s="117">
        <f t="shared" ref="Q173:Q236" si="69">Q172+P173-6</f>
        <v>-475026.35158243106</v>
      </c>
      <c r="R173" s="117">
        <f t="shared" si="51"/>
        <v>-93.509124327276368</v>
      </c>
      <c r="S173" s="119">
        <f t="shared" si="60"/>
        <v>1651159.2919372644</v>
      </c>
      <c r="T173" s="120">
        <f t="shared" si="61"/>
        <v>9489.0241783663005</v>
      </c>
      <c r="U173" s="120">
        <f t="shared" si="62"/>
        <v>29522.029987366343</v>
      </c>
      <c r="V173" s="120">
        <f t="shared" si="63"/>
        <v>-756027.24748823361</v>
      </c>
      <c r="W173" s="120">
        <f t="shared" si="52"/>
        <v>-148.82426131668035</v>
      </c>
      <c r="X173" s="122">
        <f t="shared" si="64"/>
        <v>1926187.2148787563</v>
      </c>
    </row>
    <row r="174" spans="1:24" x14ac:dyDescent="0.45">
      <c r="A174">
        <v>173</v>
      </c>
      <c r="B174" s="47">
        <v>43690</v>
      </c>
      <c r="C174" s="101">
        <v>208.34449799999999</v>
      </c>
      <c r="D174" s="87">
        <f t="shared" si="54"/>
        <v>4.2348430656093242E-2</v>
      </c>
      <c r="E174" s="87"/>
      <c r="F174" s="108">
        <f>F173</f>
        <v>9198.2769430496028</v>
      </c>
      <c r="G174" s="90"/>
      <c r="H174" s="5">
        <f t="shared" si="55"/>
        <v>199.43682428571427</v>
      </c>
      <c r="I174" s="87">
        <f t="shared" si="56"/>
        <v>4.1033538900099404E-3</v>
      </c>
      <c r="J174" s="111">
        <f t="shared" si="66"/>
        <v>7022.0795212907115</v>
      </c>
      <c r="K174" s="111">
        <f t="shared" si="57"/>
        <v>-5978.7216636991707</v>
      </c>
      <c r="L174" s="111">
        <f t="shared" si="65"/>
        <v>-229786.52894820052</v>
      </c>
      <c r="M174" s="111">
        <f t="shared" ref="M174:M237" si="70">L174*(1+$D$262*1/$A$255)-L174</f>
        <v>-45.233568690600805</v>
      </c>
      <c r="N174" s="113">
        <f t="shared" si="58"/>
        <v>1457032.9111156943</v>
      </c>
      <c r="O174" s="117">
        <f t="shared" si="59"/>
        <v>8243.4514642395097</v>
      </c>
      <c r="P174" s="117">
        <f t="shared" si="68"/>
        <v>-13980.107414951512</v>
      </c>
      <c r="Q174" s="117">
        <f t="shared" si="69"/>
        <v>-489012.45899738255</v>
      </c>
      <c r="R174" s="117">
        <f t="shared" ref="R174:R237" si="71">Q174*(1+$D$262*1/$A$255)-Q174</f>
        <v>-96.262295078253374</v>
      </c>
      <c r="S174" s="119">
        <f t="shared" si="60"/>
        <v>1703497.649689394</v>
      </c>
      <c r="T174" s="120">
        <f t="shared" si="61"/>
        <v>9605.8346511903928</v>
      </c>
      <c r="U174" s="120">
        <f t="shared" si="62"/>
        <v>-24336.819321678162</v>
      </c>
      <c r="V174" s="120">
        <f t="shared" si="63"/>
        <v>-780370.06680991175</v>
      </c>
      <c r="W174" s="120">
        <f t="shared" ref="W174:W237" si="72">V174*(1+$D$262*1/$A$255)-V174</f>
        <v>-153.61615488387179</v>
      </c>
      <c r="X174" s="122">
        <f t="shared" si="64"/>
        <v>1976985.9789515892</v>
      </c>
    </row>
    <row r="175" spans="1:24" x14ac:dyDescent="0.45">
      <c r="A175">
        <v>174</v>
      </c>
      <c r="B175" s="47">
        <v>43691</v>
      </c>
      <c r="C175" s="101">
        <v>202.143112</v>
      </c>
      <c r="D175" s="87">
        <f t="shared" si="54"/>
        <v>-2.9765057678652909E-2</v>
      </c>
      <c r="E175" s="87"/>
      <c r="F175" s="108">
        <f t="shared" ref="F175:F238" si="73">F174</f>
        <v>9198.2769430496028</v>
      </c>
      <c r="G175" s="90"/>
      <c r="H175" s="5">
        <f t="shared" si="55"/>
        <v>200.88131928571426</v>
      </c>
      <c r="I175" s="87">
        <f t="shared" si="56"/>
        <v>7.2428700425484008E-3</v>
      </c>
      <c r="J175" s="111">
        <f t="shared" si="66"/>
        <v>7072.9395306918605</v>
      </c>
      <c r="K175" s="111">
        <f t="shared" si="57"/>
        <v>-10281.000576697515</v>
      </c>
      <c r="L175" s="111">
        <f t="shared" si="65"/>
        <v>-240073.52952489804</v>
      </c>
      <c r="M175" s="111">
        <f t="shared" si="70"/>
        <v>-47.258568804129027</v>
      </c>
      <c r="N175" s="113">
        <f t="shared" si="58"/>
        <v>1419465.0071451748</v>
      </c>
      <c r="O175" s="117">
        <f t="shared" si="59"/>
        <v>8362.8639595545937</v>
      </c>
      <c r="P175" s="117">
        <f t="shared" si="68"/>
        <v>-24138.413414676503</v>
      </c>
      <c r="Q175" s="117">
        <f t="shared" si="69"/>
        <v>-513156.87241205905</v>
      </c>
      <c r="R175" s="117">
        <f t="shared" si="71"/>
        <v>-101.01513236464234</v>
      </c>
      <c r="S175" s="119">
        <f t="shared" si="60"/>
        <v>1666356.9326023313</v>
      </c>
      <c r="T175" s="120">
        <f t="shared" si="61"/>
        <v>9814.5560872767346</v>
      </c>
      <c r="U175" s="120">
        <f t="shared" si="62"/>
        <v>-42191.600631602232</v>
      </c>
      <c r="V175" s="120">
        <f t="shared" si="63"/>
        <v>-822567.66744151397</v>
      </c>
      <c r="W175" s="120">
        <f t="shared" si="72"/>
        <v>-161.92276918143034</v>
      </c>
      <c r="X175" s="122">
        <f t="shared" si="64"/>
        <v>1941753.3097490603</v>
      </c>
    </row>
    <row r="176" spans="1:24" x14ac:dyDescent="0.45">
      <c r="A176">
        <v>175</v>
      </c>
      <c r="B176" s="47">
        <v>43692</v>
      </c>
      <c r="C176" s="101">
        <v>201.13613900000001</v>
      </c>
      <c r="D176" s="87">
        <f t="shared" si="54"/>
        <v>-4.9814855922470803E-3</v>
      </c>
      <c r="E176" s="87"/>
      <c r="F176" s="108">
        <f t="shared" si="73"/>
        <v>9198.2769430496028</v>
      </c>
      <c r="G176" s="90"/>
      <c r="H176" s="5">
        <f t="shared" si="55"/>
        <v>201.66264128571427</v>
      </c>
      <c r="I176" s="87">
        <f t="shared" si="56"/>
        <v>3.8894706724259408E-3</v>
      </c>
      <c r="J176" s="111">
        <f t="shared" si="66"/>
        <v>7100.4495215643283</v>
      </c>
      <c r="K176" s="111">
        <f t="shared" si="57"/>
        <v>-5533.2533480134198</v>
      </c>
      <c r="L176" s="111">
        <f t="shared" si="65"/>
        <v>-245612.78287291146</v>
      </c>
      <c r="M176" s="111">
        <f t="shared" si="70"/>
        <v>-48.348973006504821</v>
      </c>
      <c r="N176" s="113">
        <f t="shared" si="58"/>
        <v>1422623.748583833</v>
      </c>
      <c r="O176" s="117">
        <f t="shared" si="59"/>
        <v>8427.9181877709452</v>
      </c>
      <c r="P176" s="117">
        <f t="shared" si="68"/>
        <v>-13084.756289061794</v>
      </c>
      <c r="Q176" s="117">
        <f t="shared" si="69"/>
        <v>-526247.62870112085</v>
      </c>
      <c r="R176" s="117">
        <f t="shared" si="71"/>
        <v>-103.59205289394595</v>
      </c>
      <c r="S176" s="119">
        <f t="shared" si="60"/>
        <v>1682074.1678070631</v>
      </c>
      <c r="T176" s="120">
        <f t="shared" si="61"/>
        <v>9929.0763714697623</v>
      </c>
      <c r="U176" s="120">
        <f t="shared" si="62"/>
        <v>-23034.167799768322</v>
      </c>
      <c r="V176" s="120">
        <f t="shared" si="63"/>
        <v>-845607.83524128224</v>
      </c>
      <c r="W176" s="120">
        <f t="shared" si="72"/>
        <v>-166.4582352838479</v>
      </c>
      <c r="X176" s="122">
        <f t="shared" si="64"/>
        <v>1974061.9173937896</v>
      </c>
    </row>
    <row r="177" spans="1:24" x14ac:dyDescent="0.45">
      <c r="A177">
        <v>176</v>
      </c>
      <c r="B177" s="47">
        <v>43693</v>
      </c>
      <c r="C177" s="101">
        <v>205.88188199999999</v>
      </c>
      <c r="D177" s="87">
        <f t="shared" si="54"/>
        <v>2.3594680814669391E-2</v>
      </c>
      <c r="E177" s="87"/>
      <c r="F177" s="108">
        <f t="shared" si="73"/>
        <v>9198.2769430496028</v>
      </c>
      <c r="G177" s="90"/>
      <c r="H177" s="5">
        <f t="shared" si="55"/>
        <v>202.83246942857139</v>
      </c>
      <c r="I177" s="87">
        <f t="shared" si="56"/>
        <v>5.8009164979630949E-3</v>
      </c>
      <c r="J177" s="111">
        <f t="shared" si="66"/>
        <v>7141.6386363369247</v>
      </c>
      <c r="K177" s="111">
        <f t="shared" si="57"/>
        <v>-8480.0924672961573</v>
      </c>
      <c r="L177" s="111">
        <f t="shared" si="65"/>
        <v>-254098.87534020763</v>
      </c>
      <c r="M177" s="111">
        <f t="shared" si="70"/>
        <v>-50.019463649659883</v>
      </c>
      <c r="N177" s="113">
        <f t="shared" si="58"/>
        <v>1461853.9105456634</v>
      </c>
      <c r="O177" s="117">
        <f t="shared" si="59"/>
        <v>8525.6974870887934</v>
      </c>
      <c r="P177" s="117">
        <f t="shared" si="68"/>
        <v>-20130.986164199901</v>
      </c>
      <c r="Q177" s="117">
        <f t="shared" si="69"/>
        <v>-546384.61486532073</v>
      </c>
      <c r="R177" s="117">
        <f t="shared" si="71"/>
        <v>-107.55602654838003</v>
      </c>
      <c r="S177" s="119">
        <f t="shared" si="60"/>
        <v>1735155.6578403115</v>
      </c>
      <c r="T177" s="120">
        <f t="shared" si="61"/>
        <v>10101.869600268146</v>
      </c>
      <c r="U177" s="120">
        <f t="shared" si="62"/>
        <v>-35574.995141867897</v>
      </c>
      <c r="V177" s="120">
        <f t="shared" si="63"/>
        <v>-881188.83038315014</v>
      </c>
      <c r="W177" s="120">
        <f t="shared" si="72"/>
        <v>-173.46236818574835</v>
      </c>
      <c r="X177" s="122">
        <f t="shared" si="64"/>
        <v>2044216.9298799257</v>
      </c>
    </row>
    <row r="178" spans="1:24" x14ac:dyDescent="0.45">
      <c r="A178">
        <v>177</v>
      </c>
      <c r="B178" s="47">
        <v>43696</v>
      </c>
      <c r="C178" s="101">
        <v>209.72036700000001</v>
      </c>
      <c r="D178" s="87">
        <f t="shared" si="54"/>
        <v>1.8644112647076057E-2</v>
      </c>
      <c r="E178" s="87"/>
      <c r="F178" s="108">
        <f t="shared" si="73"/>
        <v>9198.2769430496028</v>
      </c>
      <c r="G178" s="90"/>
      <c r="H178" s="5">
        <f t="shared" si="55"/>
        <v>203.92775399999996</v>
      </c>
      <c r="I178" s="87">
        <f t="shared" si="56"/>
        <v>5.399946934109035E-3</v>
      </c>
      <c r="J178" s="111">
        <f t="shared" si="66"/>
        <v>7180.2031059957271</v>
      </c>
      <c r="K178" s="111">
        <f t="shared" si="57"/>
        <v>-8087.7547300044062</v>
      </c>
      <c r="L178" s="111">
        <f t="shared" si="65"/>
        <v>-262192.63007021201</v>
      </c>
      <c r="M178" s="111">
        <f t="shared" si="70"/>
        <v>-51.612722454767209</v>
      </c>
      <c r="N178" s="113">
        <f t="shared" si="58"/>
        <v>1497747.0757939594</v>
      </c>
      <c r="O178" s="117">
        <f t="shared" si="59"/>
        <v>8617.7741151018854</v>
      </c>
      <c r="P178" s="117">
        <f t="shared" si="68"/>
        <v>-19310.344219028131</v>
      </c>
      <c r="Q178" s="117">
        <f t="shared" si="69"/>
        <v>-565700.95908434887</v>
      </c>
      <c r="R178" s="117">
        <f t="shared" si="71"/>
        <v>-111.35845651268028</v>
      </c>
      <c r="S178" s="119">
        <f t="shared" si="60"/>
        <v>1788012.4059232397</v>
      </c>
      <c r="T178" s="120">
        <f t="shared" si="61"/>
        <v>10265.518279598358</v>
      </c>
      <c r="U178" s="120">
        <f t="shared" si="62"/>
        <v>-34320.461088197371</v>
      </c>
      <c r="V178" s="120">
        <f t="shared" si="63"/>
        <v>-915515.29147134756</v>
      </c>
      <c r="W178" s="120">
        <f t="shared" si="72"/>
        <v>-180.21954556531273</v>
      </c>
      <c r="X178" s="122">
        <f t="shared" si="64"/>
        <v>2118567.799954379</v>
      </c>
    </row>
    <row r="179" spans="1:24" x14ac:dyDescent="0.45">
      <c r="A179">
        <v>178</v>
      </c>
      <c r="B179" s="47">
        <v>43697</v>
      </c>
      <c r="C179" s="101">
        <v>209.73033100000001</v>
      </c>
      <c r="D179" s="87">
        <f t="shared" si="54"/>
        <v>4.7510883861826025E-5</v>
      </c>
      <c r="E179" s="87"/>
      <c r="F179" s="108">
        <f t="shared" si="73"/>
        <v>9198.2769430496028</v>
      </c>
      <c r="G179" s="90"/>
      <c r="H179" s="5">
        <f t="shared" si="55"/>
        <v>205.26231814285714</v>
      </c>
      <c r="I179" s="87">
        <f t="shared" si="56"/>
        <v>6.5442987365867599E-3</v>
      </c>
      <c r="J179" s="111">
        <f t="shared" si="66"/>
        <v>7227.1925001107311</v>
      </c>
      <c r="K179" s="111">
        <f t="shared" si="57"/>
        <v>-9855.1011812292327</v>
      </c>
      <c r="L179" s="111">
        <f t="shared" si="65"/>
        <v>-272053.73125144123</v>
      </c>
      <c r="M179" s="111">
        <f t="shared" si="70"/>
        <v>-53.553884104650933</v>
      </c>
      <c r="N179" s="113">
        <f t="shared" si="58"/>
        <v>1505906.3740677119</v>
      </c>
      <c r="O179" s="117">
        <f t="shared" si="59"/>
        <v>8730.568691609189</v>
      </c>
      <c r="P179" s="117">
        <f t="shared" si="68"/>
        <v>-23656.443865881618</v>
      </c>
      <c r="Q179" s="117">
        <f t="shared" si="69"/>
        <v>-589363.40295023052</v>
      </c>
      <c r="R179" s="117">
        <f t="shared" si="71"/>
        <v>-116.01641790359281</v>
      </c>
      <c r="S179" s="119">
        <f t="shared" si="60"/>
        <v>1807408.6176435507</v>
      </c>
      <c r="T179" s="120">
        <f t="shared" si="61"/>
        <v>10467.060134521109</v>
      </c>
      <c r="U179" s="120">
        <f t="shared" si="62"/>
        <v>-42269.439943302474</v>
      </c>
      <c r="V179" s="120">
        <f t="shared" si="63"/>
        <v>-957790.73141464998</v>
      </c>
      <c r="W179" s="120">
        <f t="shared" si="72"/>
        <v>-188.5414825619664</v>
      </c>
      <c r="X179" s="122">
        <f t="shared" si="64"/>
        <v>2152990.5466667144</v>
      </c>
    </row>
    <row r="180" spans="1:24" x14ac:dyDescent="0.45">
      <c r="A180">
        <v>179</v>
      </c>
      <c r="B180" s="47">
        <v>43698</v>
      </c>
      <c r="C180" s="101">
        <v>212.00351000000001</v>
      </c>
      <c r="D180" s="87">
        <f t="shared" si="54"/>
        <v>1.083858013841593E-2</v>
      </c>
      <c r="E180" s="87"/>
      <c r="F180" s="108">
        <f t="shared" si="73"/>
        <v>9198.2769430496028</v>
      </c>
      <c r="G180" s="90"/>
      <c r="H180" s="5">
        <f t="shared" si="55"/>
        <v>206.99426271428572</v>
      </c>
      <c r="I180" s="87">
        <f t="shared" si="56"/>
        <v>8.4377132008379499E-3</v>
      </c>
      <c r="J180" s="111">
        <f t="shared" si="66"/>
        <v>7288.1734776739122</v>
      </c>
      <c r="K180" s="111">
        <f t="shared" si="57"/>
        <v>-12928.181286625642</v>
      </c>
      <c r="L180" s="111">
        <f t="shared" si="65"/>
        <v>-284987.91253806686</v>
      </c>
      <c r="M180" s="111">
        <f t="shared" si="70"/>
        <v>-56.099982783081941</v>
      </c>
      <c r="N180" s="113">
        <f t="shared" si="58"/>
        <v>1532190.1774691504</v>
      </c>
      <c r="O180" s="117">
        <f t="shared" si="59"/>
        <v>8877.9007610092158</v>
      </c>
      <c r="P180" s="117">
        <f t="shared" si="68"/>
        <v>-31234.915848369263</v>
      </c>
      <c r="Q180" s="117">
        <f t="shared" si="69"/>
        <v>-620604.31879859976</v>
      </c>
      <c r="R180" s="117">
        <f t="shared" si="71"/>
        <v>-122.16620448802132</v>
      </c>
      <c r="S180" s="119">
        <f t="shared" si="60"/>
        <v>1850911.2069172557</v>
      </c>
      <c r="T180" s="120">
        <f t="shared" si="61"/>
        <v>10732.01428893415</v>
      </c>
      <c r="U180" s="120">
        <f t="shared" si="62"/>
        <v>-56171.210724646611</v>
      </c>
      <c r="V180" s="120">
        <f t="shared" si="63"/>
        <v>-1013967.9421392966</v>
      </c>
      <c r="W180" s="120">
        <f t="shared" si="72"/>
        <v>-199.59998861013446</v>
      </c>
      <c r="X180" s="122">
        <f t="shared" si="64"/>
        <v>2219053.4878995474</v>
      </c>
    </row>
    <row r="181" spans="1:24" x14ac:dyDescent="0.45">
      <c r="A181">
        <v>180</v>
      </c>
      <c r="B181" s="47">
        <v>43699</v>
      </c>
      <c r="C181" s="101">
        <v>211.824051</v>
      </c>
      <c r="D181" s="87">
        <f t="shared" si="54"/>
        <v>-8.4649070197002148E-4</v>
      </c>
      <c r="E181" s="87"/>
      <c r="F181" s="108">
        <f t="shared" si="73"/>
        <v>9198.2769430496028</v>
      </c>
      <c r="G181" s="90"/>
      <c r="H181" s="5">
        <f t="shared" si="55"/>
        <v>207.49134171428574</v>
      </c>
      <c r="I181" s="87">
        <f t="shared" si="56"/>
        <v>2.4014143845432663E-3</v>
      </c>
      <c r="J181" s="111">
        <f t="shared" si="66"/>
        <v>7305.675402300245</v>
      </c>
      <c r="K181" s="111">
        <f t="shared" si="57"/>
        <v>-3707.3285746464676</v>
      </c>
      <c r="L181" s="111">
        <f t="shared" si="65"/>
        <v>-288701.24111271329</v>
      </c>
      <c r="M181" s="111">
        <f t="shared" si="70"/>
        <v>-56.830952974967659</v>
      </c>
      <c r="N181" s="113">
        <f t="shared" si="58"/>
        <v>1543810.4304316461</v>
      </c>
      <c r="O181" s="117">
        <f t="shared" si="59"/>
        <v>8920.5397981932856</v>
      </c>
      <c r="P181" s="117">
        <f t="shared" si="68"/>
        <v>-9031.9735870693021</v>
      </c>
      <c r="Q181" s="117">
        <f t="shared" si="69"/>
        <v>-629642.29238566908</v>
      </c>
      <c r="R181" s="117">
        <f t="shared" si="71"/>
        <v>-123.9453331468394</v>
      </c>
      <c r="S181" s="119">
        <f t="shared" si="60"/>
        <v>1880552.9035729549</v>
      </c>
      <c r="T181" s="120">
        <f t="shared" si="61"/>
        <v>10809.330329399862</v>
      </c>
      <c r="U181" s="120">
        <f t="shared" si="62"/>
        <v>-16377.396898727025</v>
      </c>
      <c r="V181" s="120">
        <f t="shared" si="63"/>
        <v>-1030351.3390380236</v>
      </c>
      <c r="W181" s="120">
        <f t="shared" si="72"/>
        <v>-202.8250667398097</v>
      </c>
      <c r="X181" s="122">
        <f t="shared" si="64"/>
        <v>2273298.7420719159</v>
      </c>
    </row>
    <row r="182" spans="1:24" x14ac:dyDescent="0.45">
      <c r="A182">
        <v>181</v>
      </c>
      <c r="B182" s="47">
        <v>43700</v>
      </c>
      <c r="C182" s="101">
        <v>202.033447</v>
      </c>
      <c r="D182" s="87">
        <f t="shared" si="54"/>
        <v>-4.6220454918974245E-2</v>
      </c>
      <c r="E182" s="87"/>
      <c r="F182" s="108">
        <f t="shared" si="73"/>
        <v>9198.2769430496028</v>
      </c>
      <c r="G182" s="90"/>
      <c r="H182" s="5">
        <f t="shared" si="55"/>
        <v>207.47567528571429</v>
      </c>
      <c r="I182" s="87">
        <f t="shared" si="56"/>
        <v>-7.5504011116870676E-5</v>
      </c>
      <c r="J182" s="111">
        <f t="shared" si="66"/>
        <v>7305.1237945034536</v>
      </c>
      <c r="K182" s="111">
        <f t="shared" si="57"/>
        <v>111.44322457783376</v>
      </c>
      <c r="L182" s="111">
        <f t="shared" si="65"/>
        <v>-288595.79788813548</v>
      </c>
      <c r="M182" s="111">
        <f t="shared" si="70"/>
        <v>-56.810196434671525</v>
      </c>
      <c r="N182" s="113">
        <f t="shared" si="58"/>
        <v>1475990.7841898303</v>
      </c>
      <c r="O182" s="117">
        <f t="shared" si="59"/>
        <v>8919.1927251211018</v>
      </c>
      <c r="P182" s="117">
        <f t="shared" si="68"/>
        <v>272.15381613416793</v>
      </c>
      <c r="Q182" s="117">
        <f t="shared" si="69"/>
        <v>-629376.13856953487</v>
      </c>
      <c r="R182" s="117">
        <f t="shared" si="71"/>
        <v>-123.89294066338334</v>
      </c>
      <c r="S182" s="119">
        <f t="shared" si="60"/>
        <v>1802247.4045296737</v>
      </c>
      <c r="T182" s="120">
        <f t="shared" si="61"/>
        <v>10806.881886007792</v>
      </c>
      <c r="U182" s="120">
        <f t="shared" si="62"/>
        <v>494.6674582842237</v>
      </c>
      <c r="V182" s="120">
        <f t="shared" si="63"/>
        <v>-1029862.6715797394</v>
      </c>
      <c r="W182" s="120">
        <f t="shared" si="72"/>
        <v>-202.72887235833332</v>
      </c>
      <c r="X182" s="122">
        <f t="shared" si="64"/>
        <v>2183846.2662102995</v>
      </c>
    </row>
    <row r="183" spans="1:24" x14ac:dyDescent="0.45">
      <c r="A183">
        <v>182</v>
      </c>
      <c r="B183" s="47">
        <v>43703</v>
      </c>
      <c r="C183" s="101">
        <v>205.87191799999999</v>
      </c>
      <c r="D183" s="87">
        <f t="shared" si="54"/>
        <v>1.8999185813030249E-2</v>
      </c>
      <c r="E183" s="87"/>
      <c r="F183" s="108">
        <f t="shared" si="73"/>
        <v>9198.2769430496028</v>
      </c>
      <c r="G183" s="90"/>
      <c r="H183" s="5">
        <f t="shared" si="55"/>
        <v>208.15221514285716</v>
      </c>
      <c r="I183" s="87">
        <f t="shared" si="56"/>
        <v>3.2608153038239732E-3</v>
      </c>
      <c r="J183" s="111">
        <f t="shared" si="66"/>
        <v>7328.9444539688993</v>
      </c>
      <c r="K183" s="111">
        <f t="shared" si="57"/>
        <v>-4904.0048521761637</v>
      </c>
      <c r="L183" s="111">
        <f t="shared" si="65"/>
        <v>-293505.80274031166</v>
      </c>
      <c r="M183" s="111">
        <f t="shared" si="70"/>
        <v>-57.776732822938357</v>
      </c>
      <c r="N183" s="113">
        <f t="shared" si="58"/>
        <v>1503919.8468018638</v>
      </c>
      <c r="O183" s="117">
        <f t="shared" si="59"/>
        <v>8977.3604053927611</v>
      </c>
      <c r="P183" s="117">
        <f t="shared" si="68"/>
        <v>-11975.091903137254</v>
      </c>
      <c r="Q183" s="117">
        <f t="shared" si="69"/>
        <v>-641357.23047267215</v>
      </c>
      <c r="R183" s="117">
        <f t="shared" si="71"/>
        <v>-126.2514233214315</v>
      </c>
      <c r="S183" s="119">
        <f t="shared" si="60"/>
        <v>1836211.3133323279</v>
      </c>
      <c r="T183" s="120">
        <f t="shared" si="61"/>
        <v>10912.599623529328</v>
      </c>
      <c r="U183" s="120">
        <f t="shared" si="62"/>
        <v>-21764.313390179188</v>
      </c>
      <c r="V183" s="120">
        <f t="shared" si="63"/>
        <v>-1051632.9849699186</v>
      </c>
      <c r="W183" s="120">
        <f t="shared" si="72"/>
        <v>-207.01436712010764</v>
      </c>
      <c r="X183" s="122">
        <f t="shared" si="64"/>
        <v>2224833.5014718813</v>
      </c>
    </row>
    <row r="184" spans="1:24" x14ac:dyDescent="0.45">
      <c r="A184">
        <v>183</v>
      </c>
      <c r="B184" s="47">
        <v>43704</v>
      </c>
      <c r="C184" s="101">
        <v>203.548889</v>
      </c>
      <c r="D184" s="87">
        <f t="shared" si="54"/>
        <v>-1.128385562522418E-2</v>
      </c>
      <c r="E184" s="87"/>
      <c r="F184" s="108">
        <f t="shared" si="73"/>
        <v>9198.2769430496028</v>
      </c>
      <c r="G184" s="90"/>
      <c r="H184" s="5">
        <f t="shared" si="55"/>
        <v>207.81893042857141</v>
      </c>
      <c r="I184" s="87">
        <f t="shared" si="56"/>
        <v>-1.6011586235439106E-3</v>
      </c>
      <c r="J184" s="111">
        <f t="shared" si="66"/>
        <v>7317.2096513549523</v>
      </c>
      <c r="K184" s="111">
        <f t="shared" si="57"/>
        <v>2388.6060347032217</v>
      </c>
      <c r="L184" s="111">
        <f t="shared" si="65"/>
        <v>-291123.19670560845</v>
      </c>
      <c r="M184" s="111">
        <f t="shared" si="70"/>
        <v>-57.307715886970982</v>
      </c>
      <c r="N184" s="113">
        <f t="shared" si="58"/>
        <v>1491798.5011480812</v>
      </c>
      <c r="O184" s="117">
        <f t="shared" si="59"/>
        <v>8948.6120493332473</v>
      </c>
      <c r="P184" s="117">
        <f t="shared" si="68"/>
        <v>5851.6959364904424</v>
      </c>
      <c r="Q184" s="117">
        <f t="shared" si="69"/>
        <v>-635511.53453618172</v>
      </c>
      <c r="R184" s="117">
        <f t="shared" si="71"/>
        <v>-125.10069577489048</v>
      </c>
      <c r="S184" s="119">
        <f t="shared" si="60"/>
        <v>1827331.7366702862</v>
      </c>
      <c r="T184" s="120">
        <f t="shared" si="61"/>
        <v>10860.18121455184</v>
      </c>
      <c r="U184" s="120">
        <f t="shared" si="62"/>
        <v>10669.708910515323</v>
      </c>
      <c r="V184" s="120">
        <f t="shared" si="63"/>
        <v>-1040969.2760594033</v>
      </c>
      <c r="W184" s="120">
        <f t="shared" si="72"/>
        <v>-204.91521182283759</v>
      </c>
      <c r="X184" s="122">
        <f t="shared" si="64"/>
        <v>2221247.529471213</v>
      </c>
    </row>
    <row r="185" spans="1:24" x14ac:dyDescent="0.45">
      <c r="A185">
        <v>184</v>
      </c>
      <c r="B185" s="47">
        <v>43705</v>
      </c>
      <c r="C185" s="101">
        <v>204.914795</v>
      </c>
      <c r="D185" s="87">
        <f t="shared" si="54"/>
        <v>6.7104566706821739E-3</v>
      </c>
      <c r="E185" s="87"/>
      <c r="F185" s="108">
        <f t="shared" si="73"/>
        <v>9198.2769430496028</v>
      </c>
      <c r="G185" s="90"/>
      <c r="H185" s="5">
        <f t="shared" si="55"/>
        <v>207.13242014285714</v>
      </c>
      <c r="I185" s="87">
        <f t="shared" si="56"/>
        <v>-3.3034059231202748E-3</v>
      </c>
      <c r="J185" s="111">
        <f t="shared" si="66"/>
        <v>7293.0379376519531</v>
      </c>
      <c r="K185" s="111">
        <f t="shared" si="57"/>
        <v>4953.1417582487538</v>
      </c>
      <c r="L185" s="111">
        <f t="shared" si="65"/>
        <v>-286176.05494735972</v>
      </c>
      <c r="M185" s="111">
        <f t="shared" si="70"/>
        <v>-56.333869084133767</v>
      </c>
      <c r="N185" s="113">
        <f t="shared" si="58"/>
        <v>1499404.5156794214</v>
      </c>
      <c r="O185" s="117">
        <f t="shared" si="59"/>
        <v>8889.4902532383021</v>
      </c>
      <c r="P185" s="117">
        <f t="shared" si="68"/>
        <v>12114.930726827504</v>
      </c>
      <c r="Q185" s="117">
        <f t="shared" si="69"/>
        <v>-623402.60380935424</v>
      </c>
      <c r="R185" s="117">
        <f t="shared" si="71"/>
        <v>-122.71704799402505</v>
      </c>
      <c r="S185" s="119">
        <f t="shared" si="60"/>
        <v>1833703.0036236523</v>
      </c>
      <c r="T185" s="120">
        <f t="shared" si="61"/>
        <v>10752.55445370091</v>
      </c>
      <c r="U185" s="120">
        <f t="shared" si="62"/>
        <v>22054.315636282288</v>
      </c>
      <c r="V185" s="120">
        <f t="shared" si="63"/>
        <v>-1018920.960423121</v>
      </c>
      <c r="W185" s="120">
        <f t="shared" si="72"/>
        <v>-200.57499220932368</v>
      </c>
      <c r="X185" s="122">
        <f t="shared" si="64"/>
        <v>2225411.8072427413</v>
      </c>
    </row>
    <row r="186" spans="1:24" x14ac:dyDescent="0.45">
      <c r="A186">
        <v>185</v>
      </c>
      <c r="B186" s="47">
        <v>43706</v>
      </c>
      <c r="C186" s="101">
        <v>208.38436899999999</v>
      </c>
      <c r="D186" s="87">
        <f t="shared" si="54"/>
        <v>1.6931788649033344E-2</v>
      </c>
      <c r="E186" s="87"/>
      <c r="F186" s="108">
        <f t="shared" si="73"/>
        <v>9198.2769430496028</v>
      </c>
      <c r="G186" s="90"/>
      <c r="H186" s="5">
        <f t="shared" si="55"/>
        <v>206.94013985714284</v>
      </c>
      <c r="I186" s="87">
        <f t="shared" si="56"/>
        <v>-9.2829642786817351E-4</v>
      </c>
      <c r="J186" s="111">
        <f t="shared" si="66"/>
        <v>7286.2678365861238</v>
      </c>
      <c r="K186" s="111">
        <f t="shared" si="57"/>
        <v>1410.783238669065</v>
      </c>
      <c r="L186" s="111">
        <f t="shared" si="65"/>
        <v>-284771.27170869068</v>
      </c>
      <c r="M186" s="111">
        <f t="shared" si="70"/>
        <v>-56.057336950558238</v>
      </c>
      <c r="N186" s="113">
        <f t="shared" si="58"/>
        <v>1519755.1087306635</v>
      </c>
      <c r="O186" s="117">
        <f t="shared" si="59"/>
        <v>8872.9860891430017</v>
      </c>
      <c r="P186" s="117">
        <f t="shared" si="68"/>
        <v>3439.2098208716379</v>
      </c>
      <c r="Q186" s="117">
        <f t="shared" si="69"/>
        <v>-619969.39398848265</v>
      </c>
      <c r="R186" s="117">
        <f t="shared" si="71"/>
        <v>-122.04121928918175</v>
      </c>
      <c r="S186" s="119">
        <f t="shared" si="60"/>
        <v>1852430.8171527139</v>
      </c>
      <c r="T186" s="120">
        <f t="shared" si="61"/>
        <v>10722.609780031424</v>
      </c>
      <c r="U186" s="120">
        <f t="shared" si="62"/>
        <v>6240.0019275268151</v>
      </c>
      <c r="V186" s="120">
        <f t="shared" si="63"/>
        <v>-1012686.9584955942</v>
      </c>
      <c r="W186" s="120">
        <f t="shared" si="72"/>
        <v>-199.34782647562679</v>
      </c>
      <c r="X186" s="122">
        <f t="shared" si="64"/>
        <v>2240664.2749726037</v>
      </c>
    </row>
    <row r="187" spans="1:24" x14ac:dyDescent="0.45">
      <c r="A187">
        <v>186</v>
      </c>
      <c r="B187" s="47">
        <v>43707</v>
      </c>
      <c r="C187" s="101">
        <v>208.11518899999999</v>
      </c>
      <c r="D187" s="87">
        <f t="shared" si="54"/>
        <v>-1.29174755905039E-3</v>
      </c>
      <c r="E187" s="87"/>
      <c r="F187" s="108">
        <f t="shared" si="73"/>
        <v>9198.2769430496028</v>
      </c>
      <c r="G187" s="90"/>
      <c r="H187" s="5">
        <f t="shared" si="55"/>
        <v>206.38466542857142</v>
      </c>
      <c r="I187" s="87">
        <f t="shared" si="56"/>
        <v>-2.6842275691650549E-3</v>
      </c>
      <c r="J187" s="111">
        <f t="shared" si="66"/>
        <v>7266.7098355828384</v>
      </c>
      <c r="K187" s="111">
        <f t="shared" si="57"/>
        <v>4070.3170752609358</v>
      </c>
      <c r="L187" s="111">
        <f t="shared" si="65"/>
        <v>-280706.95463342976</v>
      </c>
      <c r="M187" s="111">
        <f t="shared" si="70"/>
        <v>-55.257274534145836</v>
      </c>
      <c r="N187" s="113">
        <f t="shared" si="58"/>
        <v>1516383.0079157422</v>
      </c>
      <c r="O187" s="117">
        <f t="shared" si="59"/>
        <v>8825.3518613804099</v>
      </c>
      <c r="P187" s="117">
        <f t="shared" si="68"/>
        <v>9913.4063136808309</v>
      </c>
      <c r="Q187" s="117">
        <f t="shared" si="69"/>
        <v>-610061.98767480184</v>
      </c>
      <c r="R187" s="117">
        <f t="shared" si="71"/>
        <v>-120.09094245568849</v>
      </c>
      <c r="S187" s="119">
        <f t="shared" si="60"/>
        <v>1846603.1769363666</v>
      </c>
      <c r="T187" s="120">
        <f t="shared" si="61"/>
        <v>10636.264005676547</v>
      </c>
      <c r="U187" s="120">
        <f t="shared" si="62"/>
        <v>17969.867149216578</v>
      </c>
      <c r="V187" s="120">
        <f t="shared" si="63"/>
        <v>-994723.09134637762</v>
      </c>
      <c r="W187" s="120">
        <f t="shared" si="72"/>
        <v>-195.81163215485867</v>
      </c>
      <c r="X187" s="122">
        <f t="shared" si="64"/>
        <v>2231537.9609444882</v>
      </c>
    </row>
    <row r="188" spans="1:24" x14ac:dyDescent="0.45">
      <c r="A188">
        <v>187</v>
      </c>
      <c r="B188" s="47">
        <v>43711</v>
      </c>
      <c r="C188" s="101">
        <v>205.08427399999999</v>
      </c>
      <c r="D188" s="87">
        <f t="shared" si="54"/>
        <v>-1.4563641484139793E-2</v>
      </c>
      <c r="E188" s="87"/>
      <c r="F188" s="108">
        <f t="shared" si="73"/>
        <v>9198.2769430496028</v>
      </c>
      <c r="G188" s="90"/>
      <c r="H188" s="5">
        <f t="shared" si="55"/>
        <v>205.42184014285712</v>
      </c>
      <c r="I188" s="87">
        <f t="shared" si="56"/>
        <v>-4.6651977932320315E-3</v>
      </c>
      <c r="J188" s="111">
        <f t="shared" si="66"/>
        <v>7232.8091968938197</v>
      </c>
      <c r="K188" s="111">
        <f t="shared" si="57"/>
        <v>6952.4878736737128</v>
      </c>
      <c r="L188" s="111">
        <f t="shared" si="65"/>
        <v>-273760.46675975603</v>
      </c>
      <c r="M188" s="111">
        <f t="shared" si="70"/>
        <v>-53.889855661371257</v>
      </c>
      <c r="N188" s="113">
        <f t="shared" si="58"/>
        <v>1490287.9109991656</v>
      </c>
      <c r="O188" s="117">
        <f t="shared" si="59"/>
        <v>8743.007837323994</v>
      </c>
      <c r="P188" s="117">
        <f t="shared" si="68"/>
        <v>16887.4643918486</v>
      </c>
      <c r="Q188" s="117">
        <f t="shared" si="69"/>
        <v>-593180.52328295319</v>
      </c>
      <c r="R188" s="117">
        <f t="shared" si="71"/>
        <v>-116.76781954395119</v>
      </c>
      <c r="S188" s="119">
        <f t="shared" si="60"/>
        <v>1809940.87928575</v>
      </c>
      <c r="T188" s="120">
        <f t="shared" si="61"/>
        <v>10487.403179573999</v>
      </c>
      <c r="U188" s="120">
        <f t="shared" si="62"/>
        <v>30529.014448281188</v>
      </c>
      <c r="V188" s="120">
        <f t="shared" si="63"/>
        <v>-964200.07689809648</v>
      </c>
      <c r="W188" s="120">
        <f t="shared" si="72"/>
        <v>-189.80316474381834</v>
      </c>
      <c r="X188" s="122">
        <f t="shared" si="64"/>
        <v>2181330.4816765068</v>
      </c>
    </row>
    <row r="189" spans="1:24" x14ac:dyDescent="0.45">
      <c r="A189">
        <v>188</v>
      </c>
      <c r="B189" s="47">
        <v>43712</v>
      </c>
      <c r="C189" s="101">
        <v>208.56384299999999</v>
      </c>
      <c r="D189" s="87">
        <f t="shared" si="54"/>
        <v>1.6966532499707893E-2</v>
      </c>
      <c r="E189" s="87"/>
      <c r="F189" s="108">
        <f t="shared" si="73"/>
        <v>9198.2769430496028</v>
      </c>
      <c r="G189" s="90"/>
      <c r="H189" s="5">
        <f t="shared" si="55"/>
        <v>206.35475385714287</v>
      </c>
      <c r="I189" s="87">
        <f t="shared" si="56"/>
        <v>4.5414533996821719E-3</v>
      </c>
      <c r="J189" s="111">
        <f t="shared" si="66"/>
        <v>7265.6566628103055</v>
      </c>
      <c r="K189" s="111">
        <f t="shared" si="57"/>
        <v>-6850.793724353799</v>
      </c>
      <c r="L189" s="111">
        <f t="shared" si="65"/>
        <v>-280617.26048410981</v>
      </c>
      <c r="M189" s="111">
        <f t="shared" si="70"/>
        <v>-55.239618205581792</v>
      </c>
      <c r="N189" s="113">
        <f t="shared" si="58"/>
        <v>1508502.4817899186</v>
      </c>
      <c r="O189" s="117">
        <f t="shared" si="59"/>
        <v>8822.4197626565201</v>
      </c>
      <c r="P189" s="117">
        <f t="shared" si="68"/>
        <v>-16562.456327380707</v>
      </c>
      <c r="Q189" s="117">
        <f t="shared" si="69"/>
        <v>-609748.97961033392</v>
      </c>
      <c r="R189" s="117">
        <f t="shared" si="71"/>
        <v>-120.02932669501752</v>
      </c>
      <c r="S189" s="119">
        <f t="shared" si="60"/>
        <v>1823475.3139314111</v>
      </c>
      <c r="T189" s="120">
        <f t="shared" si="61"/>
        <v>10630.28733804514</v>
      </c>
      <c r="U189" s="120">
        <f t="shared" si="62"/>
        <v>-29800.469194562134</v>
      </c>
      <c r="V189" s="120">
        <f t="shared" si="63"/>
        <v>-994006.54609265865</v>
      </c>
      <c r="W189" s="120">
        <f t="shared" si="72"/>
        <v>-195.67057993961498</v>
      </c>
      <c r="X189" s="122">
        <f t="shared" si="64"/>
        <v>2187293.1102223722</v>
      </c>
    </row>
    <row r="190" spans="1:24" x14ac:dyDescent="0.45">
      <c r="A190">
        <v>189</v>
      </c>
      <c r="B190" s="47">
        <v>43713</v>
      </c>
      <c r="C190" s="101">
        <v>212.64158599999999</v>
      </c>
      <c r="D190" s="87">
        <f t="shared" si="54"/>
        <v>1.9551533675949757E-2</v>
      </c>
      <c r="E190" s="87"/>
      <c r="F190" s="108">
        <f t="shared" si="73"/>
        <v>9198.2769430496028</v>
      </c>
      <c r="G190" s="90"/>
      <c r="H190" s="5">
        <f t="shared" si="55"/>
        <v>207.32184928571425</v>
      </c>
      <c r="I190" s="87">
        <f t="shared" si="56"/>
        <v>4.6865672367349138E-3</v>
      </c>
      <c r="J190" s="111">
        <f t="shared" si="66"/>
        <v>7299.7076512795966</v>
      </c>
      <c r="K190" s="111">
        <f t="shared" si="57"/>
        <v>-7240.656192977759</v>
      </c>
      <c r="L190" s="111">
        <f t="shared" si="65"/>
        <v>-287863.91667708755</v>
      </c>
      <c r="M190" s="111">
        <f t="shared" si="70"/>
        <v>-56.666125330142677</v>
      </c>
      <c r="N190" s="113">
        <f t="shared" si="58"/>
        <v>1544980.7561114505</v>
      </c>
      <c r="O190" s="117">
        <f t="shared" si="59"/>
        <v>8905.1134894732968</v>
      </c>
      <c r="P190" s="117">
        <f t="shared" si="68"/>
        <v>-17584.125222570125</v>
      </c>
      <c r="Q190" s="117">
        <f t="shared" si="69"/>
        <v>-627339.10483290406</v>
      </c>
      <c r="R190" s="117">
        <f t="shared" si="71"/>
        <v>-123.49194977036677</v>
      </c>
      <c r="S190" s="119">
        <f t="shared" si="60"/>
        <v>1876013.330689026</v>
      </c>
      <c r="T190" s="120">
        <f t="shared" si="61"/>
        <v>10779.74600711182</v>
      </c>
      <c r="U190" s="120">
        <f t="shared" si="62"/>
        <v>-31781.128431788005</v>
      </c>
      <c r="V190" s="120">
        <f t="shared" si="63"/>
        <v>-1025793.6745244467</v>
      </c>
      <c r="W190" s="120">
        <f t="shared" si="72"/>
        <v>-201.9278886859538</v>
      </c>
      <c r="X190" s="122">
        <f t="shared" si="64"/>
        <v>2260441.1591976364</v>
      </c>
    </row>
    <row r="191" spans="1:24" x14ac:dyDescent="0.45">
      <c r="A191">
        <v>190</v>
      </c>
      <c r="B191" s="47">
        <v>43714</v>
      </c>
      <c r="C191" s="101">
        <v>212.62164300000001</v>
      </c>
      <c r="D191" s="87">
        <f t="shared" si="54"/>
        <v>-9.3786922751712428E-5</v>
      </c>
      <c r="E191" s="87"/>
      <c r="F191" s="108">
        <f t="shared" si="73"/>
        <v>9198.2769430496028</v>
      </c>
      <c r="G191" s="90"/>
      <c r="H191" s="5">
        <f t="shared" si="55"/>
        <v>208.61795699999996</v>
      </c>
      <c r="I191" s="87">
        <f t="shared" si="56"/>
        <v>6.25166965638783E-3</v>
      </c>
      <c r="J191" s="111">
        <f t="shared" si="66"/>
        <v>7345.3430121036035</v>
      </c>
      <c r="K191" s="111">
        <f t="shared" si="57"/>
        <v>-9703.0653972981945</v>
      </c>
      <c r="L191" s="111">
        <f t="shared" si="65"/>
        <v>-297572.98207438574</v>
      </c>
      <c r="M191" s="111">
        <f t="shared" si="70"/>
        <v>-58.577358676062431</v>
      </c>
      <c r="N191" s="113">
        <f t="shared" si="58"/>
        <v>1552075.834234739</v>
      </c>
      <c r="O191" s="117">
        <f t="shared" si="59"/>
        <v>9016.4571450509557</v>
      </c>
      <c r="P191" s="117">
        <f t="shared" si="68"/>
        <v>-23674.070986547944</v>
      </c>
      <c r="Q191" s="117">
        <f t="shared" si="69"/>
        <v>-651019.17581945204</v>
      </c>
      <c r="R191" s="117">
        <f t="shared" si="71"/>
        <v>-128.15338106686249</v>
      </c>
      <c r="S191" s="119">
        <f t="shared" si="60"/>
        <v>1893419.8612332756</v>
      </c>
      <c r="T191" s="120">
        <f t="shared" si="61"/>
        <v>10981.920240160507</v>
      </c>
      <c r="U191" s="120">
        <f t="shared" si="62"/>
        <v>-42986.617603076687</v>
      </c>
      <c r="V191" s="120">
        <f t="shared" si="63"/>
        <v>-1068786.2921275233</v>
      </c>
      <c r="W191" s="120">
        <f t="shared" si="72"/>
        <v>-210.39100238750689</v>
      </c>
      <c r="X191" s="122">
        <f t="shared" si="64"/>
        <v>2292007.3071548049</v>
      </c>
    </row>
    <row r="192" spans="1:24" x14ac:dyDescent="0.45">
      <c r="A192">
        <v>191</v>
      </c>
      <c r="B192" s="47">
        <v>43717</v>
      </c>
      <c r="C192" s="101">
        <v>213.528931</v>
      </c>
      <c r="D192" s="87">
        <f t="shared" si="54"/>
        <v>4.2671479121247973E-3</v>
      </c>
      <c r="E192" s="87"/>
      <c r="F192" s="108">
        <f t="shared" si="73"/>
        <v>9198.2769430496028</v>
      </c>
      <c r="G192" s="90"/>
      <c r="H192" s="5">
        <f t="shared" si="55"/>
        <v>209.84854785714288</v>
      </c>
      <c r="I192" s="87">
        <f t="shared" si="56"/>
        <v>5.8987772425693656E-3</v>
      </c>
      <c r="J192" s="111">
        <f t="shared" si="66"/>
        <v>7388.6715543022665</v>
      </c>
      <c r="K192" s="111">
        <f t="shared" si="57"/>
        <v>-9251.8972974688877</v>
      </c>
      <c r="L192" s="111">
        <f t="shared" si="65"/>
        <v>-306830.87937185465</v>
      </c>
      <c r="M192" s="111">
        <f t="shared" si="70"/>
        <v>-60.399779403931461</v>
      </c>
      <c r="N192" s="113">
        <f t="shared" si="58"/>
        <v>1568443.2412028024</v>
      </c>
      <c r="O192" s="117">
        <f t="shared" si="59"/>
        <v>9122.8292894826136</v>
      </c>
      <c r="P192" s="117">
        <f t="shared" si="68"/>
        <v>-22713.530288669524</v>
      </c>
      <c r="Q192" s="117">
        <f t="shared" si="69"/>
        <v>-673738.70610812155</v>
      </c>
      <c r="R192" s="117">
        <f t="shared" si="71"/>
        <v>-132.62572954886127</v>
      </c>
      <c r="S192" s="119">
        <f t="shared" si="60"/>
        <v>1925274.4555900425</v>
      </c>
      <c r="T192" s="120">
        <f t="shared" si="61"/>
        <v>11176.259943737619</v>
      </c>
      <c r="U192" s="120">
        <f t="shared" si="62"/>
        <v>-41497.149155677653</v>
      </c>
      <c r="V192" s="120">
        <f t="shared" si="63"/>
        <v>-1110289.4412832011</v>
      </c>
      <c r="W192" s="120">
        <f t="shared" si="72"/>
        <v>-218.56091363844462</v>
      </c>
      <c r="X192" s="122">
        <f t="shared" si="64"/>
        <v>2344957.6892087362</v>
      </c>
    </row>
    <row r="193" spans="1:24" x14ac:dyDescent="0.45">
      <c r="A193">
        <v>192</v>
      </c>
      <c r="B193" s="47">
        <v>43718</v>
      </c>
      <c r="C193" s="101">
        <v>216.051346</v>
      </c>
      <c r="D193" s="87">
        <f t="shared" si="54"/>
        <v>1.1812989407041967E-2</v>
      </c>
      <c r="E193" s="87"/>
      <c r="F193" s="108">
        <f t="shared" si="73"/>
        <v>9198.2769430496028</v>
      </c>
      <c r="G193" s="90"/>
      <c r="H193" s="5">
        <f t="shared" si="55"/>
        <v>210.94383028571428</v>
      </c>
      <c r="I193" s="87">
        <f t="shared" si="56"/>
        <v>5.2193948433564398E-3</v>
      </c>
      <c r="J193" s="111">
        <f t="shared" si="66"/>
        <v>7427.2359485120469</v>
      </c>
      <c r="K193" s="111">
        <f t="shared" si="57"/>
        <v>-8331.8892766976624</v>
      </c>
      <c r="L193" s="111">
        <f t="shared" si="65"/>
        <v>-315168.7686485523</v>
      </c>
      <c r="M193" s="111">
        <f t="shared" si="70"/>
        <v>-62.041096190689132</v>
      </c>
      <c r="N193" s="113">
        <f t="shared" si="58"/>
        <v>1596332.4344589165</v>
      </c>
      <c r="O193" s="117">
        <f t="shared" si="59"/>
        <v>9218.060585783307</v>
      </c>
      <c r="P193" s="117">
        <f t="shared" si="68"/>
        <v>-20574.849747089636</v>
      </c>
      <c r="Q193" s="117">
        <f t="shared" si="69"/>
        <v>-694319.55585521122</v>
      </c>
      <c r="R193" s="117">
        <f t="shared" si="71"/>
        <v>-136.67707792436704</v>
      </c>
      <c r="S193" s="119">
        <f t="shared" si="60"/>
        <v>1970999.5473209422</v>
      </c>
      <c r="T193" s="120">
        <f t="shared" si="61"/>
        <v>11351.259884292685</v>
      </c>
      <c r="U193" s="120">
        <f t="shared" si="62"/>
        <v>-37808.972706842025</v>
      </c>
      <c r="V193" s="120">
        <f t="shared" si="63"/>
        <v>-1148104.4139900431</v>
      </c>
      <c r="W193" s="120">
        <f t="shared" si="72"/>
        <v>-226.00480590364896</v>
      </c>
      <c r="X193" s="122">
        <f t="shared" si="64"/>
        <v>2414646.0040903967</v>
      </c>
    </row>
    <row r="194" spans="1:24" x14ac:dyDescent="0.45">
      <c r="A194">
        <v>193</v>
      </c>
      <c r="B194" s="47">
        <v>43719</v>
      </c>
      <c r="C194" s="101">
        <v>222.92073099999999</v>
      </c>
      <c r="D194" s="87">
        <f t="shared" si="54"/>
        <v>3.1795150213968094E-2</v>
      </c>
      <c r="E194" s="87"/>
      <c r="F194" s="108">
        <f t="shared" si="73"/>
        <v>9198.2769430496028</v>
      </c>
      <c r="G194" s="90"/>
      <c r="H194" s="5">
        <f t="shared" si="55"/>
        <v>213.05890771428568</v>
      </c>
      <c r="I194" s="87">
        <f t="shared" si="56"/>
        <v>1.0026732830756963E-2</v>
      </c>
      <c r="J194" s="111">
        <f t="shared" si="66"/>
        <v>7501.7068590387717</v>
      </c>
      <c r="K194" s="111">
        <f t="shared" si="57"/>
        <v>-16601.109812853079</v>
      </c>
      <c r="L194" s="111">
        <f t="shared" si="65"/>
        <v>-331775.8784614054</v>
      </c>
      <c r="M194" s="111">
        <f t="shared" si="70"/>
        <v>-65.310212295560632</v>
      </c>
      <c r="N194" s="113">
        <f t="shared" si="58"/>
        <v>1655684.8669517837</v>
      </c>
      <c r="O194" s="117">
        <f t="shared" si="59"/>
        <v>9402.9146472060675</v>
      </c>
      <c r="P194" s="117">
        <f t="shared" si="68"/>
        <v>-41207.802500680649</v>
      </c>
      <c r="Q194" s="117">
        <f t="shared" si="69"/>
        <v>-735533.35835589189</v>
      </c>
      <c r="R194" s="117">
        <f t="shared" si="71"/>
        <v>-144.79003117245156</v>
      </c>
      <c r="S194" s="119">
        <f t="shared" si="60"/>
        <v>2054896.8041851029</v>
      </c>
      <c r="T194" s="120">
        <f t="shared" si="61"/>
        <v>11692.708034749561</v>
      </c>
      <c r="U194" s="120">
        <f t="shared" si="62"/>
        <v>-76115.871298444719</v>
      </c>
      <c r="V194" s="120">
        <f t="shared" si="63"/>
        <v>-1224226.2852884878</v>
      </c>
      <c r="W194" s="120">
        <f t="shared" si="72"/>
        <v>-240.98942623799667</v>
      </c>
      <c r="X194" s="122">
        <f t="shared" si="64"/>
        <v>2530431.1511775004</v>
      </c>
    </row>
    <row r="195" spans="1:24" x14ac:dyDescent="0.45">
      <c r="A195">
        <v>194</v>
      </c>
      <c r="B195" s="47">
        <v>43720</v>
      </c>
      <c r="C195" s="101">
        <v>222.42222599999999</v>
      </c>
      <c r="D195" s="87">
        <f t="shared" ref="D195:D255" si="74">(C195-C194)/C194</f>
        <v>-2.2362433397905665E-3</v>
      </c>
      <c r="E195" s="87"/>
      <c r="F195" s="108">
        <f t="shared" si="73"/>
        <v>9198.2769430496028</v>
      </c>
      <c r="G195" s="90"/>
      <c r="H195" s="5">
        <f t="shared" si="55"/>
        <v>215.53575799999999</v>
      </c>
      <c r="I195" s="87">
        <f t="shared" si="56"/>
        <v>1.1625190010998224E-2</v>
      </c>
      <c r="J195" s="111">
        <f t="shared" si="66"/>
        <v>7588.9156266819064</v>
      </c>
      <c r="K195" s="111">
        <f t="shared" si="57"/>
        <v>-19397.168225902795</v>
      </c>
      <c r="L195" s="111">
        <f t="shared" si="65"/>
        <v>-351179.04668730818</v>
      </c>
      <c r="M195" s="111">
        <f t="shared" si="70"/>
        <v>-69.129733599897008</v>
      </c>
      <c r="N195" s="113">
        <f t="shared" si="58"/>
        <v>1668546.3383868719</v>
      </c>
      <c r="O195" s="117">
        <f t="shared" si="59"/>
        <v>9621.5359860680055</v>
      </c>
      <c r="P195" s="117">
        <f t="shared" si="68"/>
        <v>-48626.244840772568</v>
      </c>
      <c r="Q195" s="117">
        <f t="shared" si="69"/>
        <v>-784165.60319666448</v>
      </c>
      <c r="R195" s="117">
        <f t="shared" si="71"/>
        <v>-154.36330771597568</v>
      </c>
      <c r="S195" s="119">
        <f t="shared" si="60"/>
        <v>2091417.206719578</v>
      </c>
      <c r="T195" s="120">
        <f t="shared" si="61"/>
        <v>12100.497892690828</v>
      </c>
      <c r="U195" s="120">
        <f t="shared" si="62"/>
        <v>-90701.527943520327</v>
      </c>
      <c r="V195" s="120">
        <f t="shared" si="63"/>
        <v>-1314933.8132320081</v>
      </c>
      <c r="W195" s="120">
        <f t="shared" si="72"/>
        <v>-258.8452388253063</v>
      </c>
      <c r="X195" s="122">
        <f t="shared" si="64"/>
        <v>2600718.1490570828</v>
      </c>
    </row>
    <row r="196" spans="1:24" x14ac:dyDescent="0.45">
      <c r="A196">
        <v>195</v>
      </c>
      <c r="B196" s="47">
        <v>43721</v>
      </c>
      <c r="C196" s="101">
        <v>218.095215</v>
      </c>
      <c r="D196" s="87">
        <f t="shared" si="74"/>
        <v>-1.9454040532801784E-2</v>
      </c>
      <c r="E196" s="87"/>
      <c r="F196" s="108">
        <f t="shared" si="73"/>
        <v>9198.2769430496028</v>
      </c>
      <c r="G196" s="90"/>
      <c r="H196" s="5">
        <f t="shared" si="55"/>
        <v>216.89738257142855</v>
      </c>
      <c r="I196" s="87">
        <f t="shared" si="56"/>
        <v>6.3173952390236984E-3</v>
      </c>
      <c r="J196" s="111">
        <f t="shared" si="66"/>
        <v>7636.8578061312592</v>
      </c>
      <c r="K196" s="111">
        <f t="shared" si="57"/>
        <v>-10455.959934575181</v>
      </c>
      <c r="L196" s="111">
        <f t="shared" si="65"/>
        <v>-361641.00662188337</v>
      </c>
      <c r="M196" s="111">
        <f t="shared" si="70"/>
        <v>-71.18917453190079</v>
      </c>
      <c r="N196" s="113">
        <f t="shared" si="58"/>
        <v>1655106.1852180499</v>
      </c>
      <c r="O196" s="117">
        <f t="shared" si="59"/>
        <v>9743.1020773289692</v>
      </c>
      <c r="P196" s="117">
        <f t="shared" si="68"/>
        <v>-26512.982810269506</v>
      </c>
      <c r="Q196" s="117">
        <f t="shared" si="69"/>
        <v>-810684.58600693394</v>
      </c>
      <c r="R196" s="117">
        <f t="shared" si="71"/>
        <v>-159.58357992267702</v>
      </c>
      <c r="S196" s="119">
        <f t="shared" si="60"/>
        <v>2098410.9595117387</v>
      </c>
      <c r="T196" s="120">
        <f t="shared" si="61"/>
        <v>12329.828776022132</v>
      </c>
      <c r="U196" s="120">
        <f t="shared" si="62"/>
        <v>-50015.968306280658</v>
      </c>
      <c r="V196" s="120">
        <f t="shared" si="63"/>
        <v>-1364955.7815382888</v>
      </c>
      <c r="W196" s="120">
        <f t="shared" si="72"/>
        <v>-268.69208298018202</v>
      </c>
      <c r="X196" s="122">
        <f t="shared" si="64"/>
        <v>2639060.6895134528</v>
      </c>
    </row>
    <row r="197" spans="1:24" x14ac:dyDescent="0.45">
      <c r="A197">
        <v>196</v>
      </c>
      <c r="B197" s="47">
        <v>43724</v>
      </c>
      <c r="C197" s="101">
        <v>219.24177599999999</v>
      </c>
      <c r="D197" s="87">
        <f t="shared" si="74"/>
        <v>5.2571579802885232E-3</v>
      </c>
      <c r="E197" s="87"/>
      <c r="F197" s="108">
        <f t="shared" si="73"/>
        <v>9198.2769430496028</v>
      </c>
      <c r="G197" s="90"/>
      <c r="H197" s="5">
        <f t="shared" si="55"/>
        <v>217.84026685714284</v>
      </c>
      <c r="I197" s="87">
        <f t="shared" si="56"/>
        <v>4.3471446014512194E-3</v>
      </c>
      <c r="J197" s="111">
        <f t="shared" si="66"/>
        <v>7670.0563313152325</v>
      </c>
      <c r="K197" s="111">
        <f t="shared" si="57"/>
        <v>-7278.5036219150297</v>
      </c>
      <c r="L197" s="111">
        <f t="shared" si="65"/>
        <v>-368925.51024379837</v>
      </c>
      <c r="M197" s="111">
        <f t="shared" si="70"/>
        <v>-72.623131937813014</v>
      </c>
      <c r="N197" s="113">
        <f t="shared" si="58"/>
        <v>1674318.2684756808</v>
      </c>
      <c r="O197" s="117">
        <f t="shared" si="59"/>
        <v>9827.8114245226679</v>
      </c>
      <c r="P197" s="117">
        <f t="shared" si="68"/>
        <v>-18571.827722547117</v>
      </c>
      <c r="Q197" s="117">
        <f t="shared" si="69"/>
        <v>-829262.41372948105</v>
      </c>
      <c r="R197" s="117">
        <f t="shared" si="71"/>
        <v>-163.24063262401614</v>
      </c>
      <c r="S197" s="119">
        <f t="shared" si="60"/>
        <v>2136095.0031828922</v>
      </c>
      <c r="T197" s="120">
        <f t="shared" si="61"/>
        <v>12490.627421823639</v>
      </c>
      <c r="U197" s="120">
        <f t="shared" si="62"/>
        <v>-35253.780683917452</v>
      </c>
      <c r="V197" s="120">
        <f t="shared" si="63"/>
        <v>-1400215.5622222063</v>
      </c>
      <c r="W197" s="120">
        <f t="shared" si="72"/>
        <v>-275.63298468943685</v>
      </c>
      <c r="X197" s="122">
        <f t="shared" si="64"/>
        <v>2703213.5586309982</v>
      </c>
    </row>
    <row r="198" spans="1:24" x14ac:dyDescent="0.45">
      <c r="A198">
        <v>197</v>
      </c>
      <c r="B198" s="47">
        <v>43725</v>
      </c>
      <c r="C198" s="101">
        <v>220.03938299999999</v>
      </c>
      <c r="D198" s="87">
        <f t="shared" si="74"/>
        <v>3.6380247166032777E-3</v>
      </c>
      <c r="E198" s="87"/>
      <c r="F198" s="108">
        <f t="shared" si="73"/>
        <v>9198.2769430496028</v>
      </c>
      <c r="G198" s="90"/>
      <c r="H198" s="5">
        <f t="shared" si="55"/>
        <v>218.899944</v>
      </c>
      <c r="I198" s="87">
        <f t="shared" si="56"/>
        <v>4.8644686225622954E-3</v>
      </c>
      <c r="J198" s="111">
        <f t="shared" si="66"/>
        <v>7707.3670796722008</v>
      </c>
      <c r="K198" s="111">
        <f t="shared" si="57"/>
        <v>-8209.8340477355814</v>
      </c>
      <c r="L198" s="111">
        <f t="shared" si="65"/>
        <v>-377141.34429153393</v>
      </c>
      <c r="M198" s="111">
        <f t="shared" si="70"/>
        <v>-74.240422104659956</v>
      </c>
      <c r="N198" s="113">
        <f t="shared" si="58"/>
        <v>1687714.4627178472</v>
      </c>
      <c r="O198" s="117">
        <f t="shared" si="59"/>
        <v>9923.4255851287671</v>
      </c>
      <c r="P198" s="117">
        <f t="shared" si="68"/>
        <v>-21038.880905828966</v>
      </c>
      <c r="Q198" s="117">
        <f t="shared" si="69"/>
        <v>-850307.29463531007</v>
      </c>
      <c r="R198" s="117">
        <f t="shared" si="71"/>
        <v>-167.38332571566571</v>
      </c>
      <c r="S198" s="119">
        <f t="shared" si="60"/>
        <v>2162505.5620923187</v>
      </c>
      <c r="T198" s="120">
        <f t="shared" si="61"/>
        <v>12672.908217332371</v>
      </c>
      <c r="U198" s="120">
        <f t="shared" si="62"/>
        <v>-40108.953776490533</v>
      </c>
      <c r="V198" s="120">
        <f t="shared" si="63"/>
        <v>-1440330.5159986969</v>
      </c>
      <c r="W198" s="120">
        <f t="shared" si="72"/>
        <v>-283.52962913364172</v>
      </c>
      <c r="X198" s="122">
        <f t="shared" si="64"/>
        <v>2748429.9511809545</v>
      </c>
    </row>
    <row r="199" spans="1:24" x14ac:dyDescent="0.45">
      <c r="A199">
        <v>198</v>
      </c>
      <c r="B199" s="47">
        <v>43726</v>
      </c>
      <c r="C199" s="101">
        <v>222.103195</v>
      </c>
      <c r="D199" s="87">
        <f t="shared" si="74"/>
        <v>9.3792846165180032E-3</v>
      </c>
      <c r="E199" s="87"/>
      <c r="F199" s="108">
        <f t="shared" si="73"/>
        <v>9198.2769430496028</v>
      </c>
      <c r="G199" s="90"/>
      <c r="H199" s="5">
        <f t="shared" si="55"/>
        <v>220.12483885714286</v>
      </c>
      <c r="I199" s="87">
        <f t="shared" si="56"/>
        <v>5.5956837391555343E-3</v>
      </c>
      <c r="J199" s="111">
        <f t="shared" si="66"/>
        <v>7750.4950683116249</v>
      </c>
      <c r="K199" s="111">
        <f t="shared" si="57"/>
        <v>-9578.8640707397899</v>
      </c>
      <c r="L199" s="111">
        <f t="shared" si="65"/>
        <v>-386726.2083622737</v>
      </c>
      <c r="M199" s="111">
        <f t="shared" si="70"/>
        <v>-76.127206370583735</v>
      </c>
      <c r="N199" s="113">
        <f t="shared" si="58"/>
        <v>1711830.8534330153</v>
      </c>
      <c r="O199" s="117">
        <f t="shared" si="59"/>
        <v>10034.482287495617</v>
      </c>
      <c r="P199" s="117">
        <f t="shared" si="68"/>
        <v>-24666.048421841449</v>
      </c>
      <c r="Q199" s="117">
        <f t="shared" si="69"/>
        <v>-874979.34305715153</v>
      </c>
      <c r="R199" s="117">
        <f t="shared" si="71"/>
        <v>-172.24002816097345</v>
      </c>
      <c r="S199" s="119">
        <f t="shared" si="60"/>
        <v>2204024.5278018434</v>
      </c>
      <c r="T199" s="120">
        <f t="shared" si="61"/>
        <v>12885.648976650984</v>
      </c>
      <c r="U199" s="120">
        <f t="shared" si="62"/>
        <v>-47250.402351389886</v>
      </c>
      <c r="V199" s="120">
        <f t="shared" si="63"/>
        <v>-1487586.9183500868</v>
      </c>
      <c r="W199" s="120">
        <f t="shared" si="72"/>
        <v>-292.8320705415681</v>
      </c>
      <c r="X199" s="122">
        <f t="shared" si="64"/>
        <v>2814693.4050112739</v>
      </c>
    </row>
    <row r="200" spans="1:24" x14ac:dyDescent="0.45">
      <c r="A200">
        <v>199</v>
      </c>
      <c r="B200" s="47">
        <v>43727</v>
      </c>
      <c r="C200" s="101">
        <v>220.29861500000001</v>
      </c>
      <c r="D200" s="87">
        <f t="shared" si="74"/>
        <v>-8.1249619124118735E-3</v>
      </c>
      <c r="E200" s="87"/>
      <c r="F200" s="108">
        <f t="shared" si="73"/>
        <v>9198.2769430496028</v>
      </c>
      <c r="G200" s="90"/>
      <c r="H200" s="5">
        <f t="shared" si="55"/>
        <v>220.73159157142851</v>
      </c>
      <c r="I200" s="87">
        <f t="shared" si="56"/>
        <v>2.7564027641579308E-3</v>
      </c>
      <c r="J200" s="111">
        <f t="shared" si="66"/>
        <v>7771.858554341512</v>
      </c>
      <c r="K200" s="111">
        <f t="shared" si="57"/>
        <v>-4706.3463839559772</v>
      </c>
      <c r="L200" s="111">
        <f t="shared" si="65"/>
        <v>-391438.55474622967</v>
      </c>
      <c r="M200" s="111">
        <f t="shared" si="70"/>
        <v>-77.054833611473441</v>
      </c>
      <c r="N200" s="113">
        <f t="shared" si="58"/>
        <v>1707423.3291133814</v>
      </c>
      <c r="O200" s="117">
        <f t="shared" si="59"/>
        <v>10089.80043692391</v>
      </c>
      <c r="P200" s="117">
        <f t="shared" si="68"/>
        <v>-12186.511703415903</v>
      </c>
      <c r="Q200" s="117">
        <f t="shared" si="69"/>
        <v>-887171.85476056742</v>
      </c>
      <c r="R200" s="117">
        <f t="shared" si="71"/>
        <v>-174.64012888993602</v>
      </c>
      <c r="S200" s="119">
        <f t="shared" si="60"/>
        <v>2210582.5501773166</v>
      </c>
      <c r="T200" s="120">
        <f t="shared" si="61"/>
        <v>12992.203092022613</v>
      </c>
      <c r="U200" s="120">
        <f t="shared" si="62"/>
        <v>-23473.72403892018</v>
      </c>
      <c r="V200" s="120">
        <f t="shared" si="63"/>
        <v>-1511066.6423890069</v>
      </c>
      <c r="W200" s="120">
        <f t="shared" si="72"/>
        <v>-297.45406346255913</v>
      </c>
      <c r="X200" s="122">
        <f t="shared" si="64"/>
        <v>2838690.6229323791</v>
      </c>
    </row>
    <row r="201" spans="1:24" x14ac:dyDescent="0.45">
      <c r="A201">
        <v>200</v>
      </c>
      <c r="B201" s="47">
        <v>43728</v>
      </c>
      <c r="C201" s="101">
        <v>217.078262</v>
      </c>
      <c r="D201" s="87">
        <f t="shared" si="74"/>
        <v>-1.4618126400840138E-2</v>
      </c>
      <c r="E201" s="87"/>
      <c r="F201" s="108">
        <f t="shared" si="73"/>
        <v>9198.2769430496028</v>
      </c>
      <c r="G201" s="90"/>
      <c r="H201" s="5">
        <f t="shared" ref="H201:H256" si="75">AVERAGE(C195:C201)</f>
        <v>219.89695314285709</v>
      </c>
      <c r="I201" s="87">
        <f t="shared" si="56"/>
        <v>-3.7812368525478399E-3</v>
      </c>
      <c r="J201" s="111">
        <f t="shared" si="66"/>
        <v>7742.4713163630468</v>
      </c>
      <c r="K201" s="111">
        <f t="shared" si="57"/>
        <v>6379.3305453456269</v>
      </c>
      <c r="L201" s="111">
        <f t="shared" si="65"/>
        <v>-385065.22420088405</v>
      </c>
      <c r="M201" s="111">
        <f t="shared" si="70"/>
        <v>-75.800240984477568</v>
      </c>
      <c r="N201" s="113">
        <f t="shared" si="58"/>
        <v>1687101.5474862878</v>
      </c>
      <c r="O201" s="117">
        <f t="shared" si="59"/>
        <v>10013.49658643001</v>
      </c>
      <c r="P201" s="117">
        <f t="shared" si="68"/>
        <v>16563.907249123549</v>
      </c>
      <c r="Q201" s="117">
        <f t="shared" si="69"/>
        <v>-870613.94751144387</v>
      </c>
      <c r="R201" s="117">
        <f t="shared" si="71"/>
        <v>-171.38069832907058</v>
      </c>
      <c r="S201" s="119">
        <f t="shared" si="60"/>
        <v>2190276.3427742827</v>
      </c>
      <c r="T201" s="120">
        <f t="shared" si="61"/>
        <v>12844.823300640588</v>
      </c>
      <c r="U201" s="120">
        <f t="shared" si="62"/>
        <v>31992.948967132641</v>
      </c>
      <c r="V201" s="120">
        <f t="shared" si="63"/>
        <v>-1479079.6934218742</v>
      </c>
      <c r="W201" s="120">
        <f t="shared" si="72"/>
        <v>-291.1574199651368</v>
      </c>
      <c r="X201" s="122">
        <f t="shared" si="64"/>
        <v>2820324.8667672952</v>
      </c>
    </row>
    <row r="202" spans="1:24" x14ac:dyDescent="0.45">
      <c r="A202">
        <v>201</v>
      </c>
      <c r="B202" s="47">
        <v>43731</v>
      </c>
      <c r="C202" s="101">
        <v>218.06530799999999</v>
      </c>
      <c r="D202" s="87">
        <f t="shared" si="74"/>
        <v>4.5469591976003212E-3</v>
      </c>
      <c r="E202" s="87"/>
      <c r="F202" s="108">
        <f t="shared" si="73"/>
        <v>9198.2769430496028</v>
      </c>
      <c r="G202" s="90"/>
      <c r="H202" s="5">
        <f t="shared" si="75"/>
        <v>219.27453628571428</v>
      </c>
      <c r="I202" s="87">
        <f t="shared" ref="I202:I256" si="76">(H202-H201)/H201</f>
        <v>-2.830493320834934E-3</v>
      </c>
      <c r="J202" s="111">
        <f t="shared" si="66"/>
        <v>7720.5563030153253</v>
      </c>
      <c r="K202" s="111">
        <f t="shared" ref="K202:K255" si="77">(J201-J202)*C202</f>
        <v>4778.9041354949932</v>
      </c>
      <c r="L202" s="111">
        <f t="shared" si="65"/>
        <v>-380292.32006538904</v>
      </c>
      <c r="M202" s="111">
        <f t="shared" si="70"/>
        <v>-74.860692926275078</v>
      </c>
      <c r="N202" s="113">
        <f t="shared" ref="N202:N254" si="78">C202*J202+K202</f>
        <v>1688364.3922838732</v>
      </c>
      <c r="O202" s="117">
        <f t="shared" ref="O202:O255" si="79">(1+2*I202)*O201</f>
        <v>9956.8103160178234</v>
      </c>
      <c r="P202" s="117">
        <f t="shared" si="68"/>
        <v>12361.309016804798</v>
      </c>
      <c r="Q202" s="117">
        <f t="shared" si="69"/>
        <v>-858258.63849463908</v>
      </c>
      <c r="R202" s="117">
        <f t="shared" si="71"/>
        <v>-168.94855088484474</v>
      </c>
      <c r="S202" s="119">
        <f t="shared" ref="S202:S255" si="80">C202*O202+P202</f>
        <v>2183596.2172768083</v>
      </c>
      <c r="T202" s="120">
        <f t="shared" ref="T202:T255" si="81">(1+3*I202)*T201</f>
        <v>12735.751740961285</v>
      </c>
      <c r="U202" s="120">
        <f t="shared" ref="U202:U255" si="82">(T201-T202)*C202</f>
        <v>23784.723255507673</v>
      </c>
      <c r="V202" s="120">
        <f t="shared" ref="V202:V255" si="83">V201+U202-6</f>
        <v>-1455300.9701663665</v>
      </c>
      <c r="W202" s="120">
        <f t="shared" si="72"/>
        <v>-286.47656893054955</v>
      </c>
      <c r="X202" s="122">
        <f t="shared" ref="X202:X255" si="84">C202*T202+U202</f>
        <v>2801010.3492597663</v>
      </c>
    </row>
    <row r="203" spans="1:24" x14ac:dyDescent="0.45">
      <c r="A203">
        <v>202</v>
      </c>
      <c r="B203" s="47">
        <v>43732</v>
      </c>
      <c r="C203" s="101">
        <v>217.028412</v>
      </c>
      <c r="D203" s="87">
        <f t="shared" si="74"/>
        <v>-4.7549791826583645E-3</v>
      </c>
      <c r="E203" s="87"/>
      <c r="F203" s="108">
        <f t="shared" si="73"/>
        <v>9198.2769430496028</v>
      </c>
      <c r="G203" s="90"/>
      <c r="H203" s="5">
        <f t="shared" si="75"/>
        <v>219.12213585714284</v>
      </c>
      <c r="I203" s="87">
        <f t="shared" si="76"/>
        <v>-6.9502109616988226E-4</v>
      </c>
      <c r="J203" s="111">
        <f t="shared" si="66"/>
        <v>7715.1903535105621</v>
      </c>
      <c r="K203" s="111">
        <f t="shared" si="77"/>
        <v>1164.5634998909422</v>
      </c>
      <c r="L203" s="111">
        <f t="shared" ref="L203:L255" si="85">L202+K203-6</f>
        <v>-379133.75656549807</v>
      </c>
      <c r="M203" s="111">
        <f t="shared" si="70"/>
        <v>-74.6326292452286</v>
      </c>
      <c r="N203" s="113">
        <f t="shared" si="78"/>
        <v>1675580.0742000069</v>
      </c>
      <c r="O203" s="117">
        <f t="shared" si="79"/>
        <v>9942.9699295774353</v>
      </c>
      <c r="P203" s="117">
        <f t="shared" si="68"/>
        <v>3003.7570906237625</v>
      </c>
      <c r="Q203" s="117">
        <f t="shared" si="69"/>
        <v>-855260.88140401535</v>
      </c>
      <c r="R203" s="117">
        <f t="shared" si="71"/>
        <v>-168.35844122129492</v>
      </c>
      <c r="S203" s="119">
        <f t="shared" si="80"/>
        <v>2160910.7314705667</v>
      </c>
      <c r="T203" s="120">
        <f t="shared" si="81"/>
        <v>12709.196892554633</v>
      </c>
      <c r="U203" s="120">
        <f t="shared" si="82"/>
        <v>5763.1565805962437</v>
      </c>
      <c r="V203" s="120">
        <f t="shared" si="83"/>
        <v>-1449543.8135857703</v>
      </c>
      <c r="W203" s="120">
        <f t="shared" si="72"/>
        <v>-285.34327039099298</v>
      </c>
      <c r="X203" s="122">
        <f t="shared" si="84"/>
        <v>2764019.9759670631</v>
      </c>
    </row>
    <row r="204" spans="1:24" x14ac:dyDescent="0.45">
      <c r="A204">
        <v>203</v>
      </c>
      <c r="B204" s="47">
        <v>43733</v>
      </c>
      <c r="C204" s="101">
        <v>220.368393</v>
      </c>
      <c r="D204" s="87">
        <f t="shared" si="74"/>
        <v>1.5389602537385725E-2</v>
      </c>
      <c r="E204" s="87"/>
      <c r="F204" s="108">
        <f t="shared" si="73"/>
        <v>9198.2769430496028</v>
      </c>
      <c r="G204" s="90"/>
      <c r="H204" s="5">
        <f t="shared" si="75"/>
        <v>219.28308114285713</v>
      </c>
      <c r="I204" s="87">
        <f t="shared" si="76"/>
        <v>7.3450035107005282E-4</v>
      </c>
      <c r="J204" s="111">
        <f t="shared" si="66"/>
        <v>7720.8571635337885</v>
      </c>
      <c r="K204" s="111">
        <f t="shared" si="77"/>
        <v>-1248.7858182546922</v>
      </c>
      <c r="L204" s="111">
        <f t="shared" si="85"/>
        <v>-380388.54238375276</v>
      </c>
      <c r="M204" s="111">
        <f t="shared" si="70"/>
        <v>-74.879634327546228</v>
      </c>
      <c r="N204" s="113">
        <f t="shared" si="78"/>
        <v>1700184.0998922244</v>
      </c>
      <c r="O204" s="117">
        <f t="shared" si="79"/>
        <v>9957.5761593853422</v>
      </c>
      <c r="P204" s="117">
        <f t="shared" si="68"/>
        <v>-3218.7513905571327</v>
      </c>
      <c r="Q204" s="117">
        <f t="shared" si="69"/>
        <v>-858485.63279457251</v>
      </c>
      <c r="R204" s="117">
        <f t="shared" si="71"/>
        <v>-168.99323480215389</v>
      </c>
      <c r="S204" s="119">
        <f t="shared" si="80"/>
        <v>2191116.3050283026</v>
      </c>
      <c r="T204" s="120">
        <f t="shared" si="81"/>
        <v>12737.201621292834</v>
      </c>
      <c r="U204" s="120">
        <f t="shared" si="82"/>
        <v>-6171.3570684381302</v>
      </c>
      <c r="V204" s="120">
        <f t="shared" si="83"/>
        <v>-1455721.1706542084</v>
      </c>
      <c r="W204" s="120">
        <f t="shared" si="72"/>
        <v>-286.5592855620198</v>
      </c>
      <c r="X204" s="122">
        <f t="shared" si="84"/>
        <v>2800705.2955328585</v>
      </c>
    </row>
    <row r="205" spans="1:24" x14ac:dyDescent="0.45">
      <c r="A205">
        <v>204</v>
      </c>
      <c r="B205" s="47">
        <v>43734</v>
      </c>
      <c r="C205" s="101">
        <v>219.23181199999999</v>
      </c>
      <c r="D205" s="87">
        <f t="shared" si="74"/>
        <v>-5.1576407329884492E-3</v>
      </c>
      <c r="E205" s="87"/>
      <c r="F205" s="108">
        <f t="shared" si="73"/>
        <v>9198.2769430496028</v>
      </c>
      <c r="G205" s="90"/>
      <c r="H205" s="5">
        <f t="shared" si="75"/>
        <v>219.16771385714287</v>
      </c>
      <c r="I205" s="87">
        <f t="shared" si="76"/>
        <v>-5.2611120344071578E-4</v>
      </c>
      <c r="J205" s="111">
        <f t="shared" si="66"/>
        <v>7716.7951340798882</v>
      </c>
      <c r="K205" s="111">
        <f t="shared" si="77"/>
        <v>890.52607757593819</v>
      </c>
      <c r="L205" s="111">
        <f t="shared" si="85"/>
        <v>-379504.01630617684</v>
      </c>
      <c r="M205" s="111">
        <f t="shared" si="70"/>
        <v>-74.705515020934399</v>
      </c>
      <c r="N205" s="113">
        <f t="shared" si="78"/>
        <v>1692657.5061546927</v>
      </c>
      <c r="O205" s="117">
        <f t="shared" si="79"/>
        <v>9947.0985746322094</v>
      </c>
      <c r="P205" s="117">
        <f t="shared" si="68"/>
        <v>2297.0198908128677</v>
      </c>
      <c r="Q205" s="117">
        <f t="shared" si="69"/>
        <v>-856194.61290375958</v>
      </c>
      <c r="R205" s="117">
        <f t="shared" si="71"/>
        <v>-168.54224663472269</v>
      </c>
      <c r="S205" s="119">
        <f t="shared" si="80"/>
        <v>2183017.464550049</v>
      </c>
      <c r="T205" s="120">
        <f t="shared" si="81"/>
        <v>12717.098067872497</v>
      </c>
      <c r="U205" s="120">
        <f t="shared" si="82"/>
        <v>4407.3384439791771</v>
      </c>
      <c r="V205" s="120">
        <f t="shared" si="83"/>
        <v>-1451319.8322102292</v>
      </c>
      <c r="W205" s="120">
        <f t="shared" si="72"/>
        <v>-285.6928803564515</v>
      </c>
      <c r="X205" s="122">
        <f t="shared" si="84"/>
        <v>2792399.7912453655</v>
      </c>
    </row>
    <row r="206" spans="1:24" x14ac:dyDescent="0.45">
      <c r="A206">
        <v>205</v>
      </c>
      <c r="B206" s="47">
        <v>43735</v>
      </c>
      <c r="C206" s="101">
        <v>218.16502399999999</v>
      </c>
      <c r="D206" s="87">
        <f t="shared" si="74"/>
        <v>-4.866027381099247E-3</v>
      </c>
      <c r="E206" s="87"/>
      <c r="F206" s="108">
        <f t="shared" si="73"/>
        <v>9198.2769430496028</v>
      </c>
      <c r="G206" s="90"/>
      <c r="H206" s="5">
        <f t="shared" si="75"/>
        <v>218.60511799999998</v>
      </c>
      <c r="I206" s="87">
        <f t="shared" si="76"/>
        <v>-2.5669650298474371E-3</v>
      </c>
      <c r="J206" s="111">
        <f t="shared" si="66"/>
        <v>7696.9863908282086</v>
      </c>
      <c r="K206" s="111">
        <f t="shared" si="77"/>
        <v>4321.5749469124994</v>
      </c>
      <c r="L206" s="111">
        <f t="shared" si="85"/>
        <v>-375188.44135926437</v>
      </c>
      <c r="M206" s="111">
        <f t="shared" si="70"/>
        <v>-73.855992393568158</v>
      </c>
      <c r="N206" s="113">
        <f t="shared" si="78"/>
        <v>1683534.7956296219</v>
      </c>
      <c r="O206" s="117">
        <f t="shared" si="79"/>
        <v>9896.030866253157</v>
      </c>
      <c r="P206" s="117">
        <f t="shared" si="68"/>
        <v>11141.187824140972</v>
      </c>
      <c r="Q206" s="117">
        <f t="shared" si="69"/>
        <v>-845059.42507961858</v>
      </c>
      <c r="R206" s="117">
        <f t="shared" si="71"/>
        <v>-166.35028052760754</v>
      </c>
      <c r="S206" s="119">
        <f t="shared" si="80"/>
        <v>2170108.9992650016</v>
      </c>
      <c r="T206" s="120">
        <f t="shared" si="81"/>
        <v>12619.16502980839</v>
      </c>
      <c r="U206" s="120">
        <f t="shared" si="82"/>
        <v>21365.563599648965</v>
      </c>
      <c r="V206" s="120">
        <f t="shared" si="83"/>
        <v>-1429960.2686105804</v>
      </c>
      <c r="W206" s="120">
        <f t="shared" si="72"/>
        <v>-281.48824185249396</v>
      </c>
      <c r="X206" s="122">
        <f t="shared" si="84"/>
        <v>2774426.0051877568</v>
      </c>
    </row>
    <row r="207" spans="1:24" x14ac:dyDescent="0.45">
      <c r="A207">
        <v>206</v>
      </c>
      <c r="B207" s="47">
        <v>43738</v>
      </c>
      <c r="C207" s="101">
        <v>223.29959099999999</v>
      </c>
      <c r="D207" s="87">
        <f t="shared" si="74"/>
        <v>2.3535243669489406E-2</v>
      </c>
      <c r="E207" s="87"/>
      <c r="F207" s="108">
        <f t="shared" si="73"/>
        <v>9198.2769430496028</v>
      </c>
      <c r="G207" s="90"/>
      <c r="H207" s="5">
        <f t="shared" si="75"/>
        <v>219.03382885714285</v>
      </c>
      <c r="I207" s="87">
        <f t="shared" si="76"/>
        <v>1.9611199457044491E-3</v>
      </c>
      <c r="J207" s="111">
        <f t="shared" si="66"/>
        <v>7712.0811043610765</v>
      </c>
      <c r="K207" s="111">
        <f t="shared" si="77"/>
        <v>-3370.6433581515671</v>
      </c>
      <c r="L207" s="111">
        <f t="shared" si="85"/>
        <v>-378565.08471741591</v>
      </c>
      <c r="M207" s="111">
        <f t="shared" si="70"/>
        <v>-74.520685968047474</v>
      </c>
      <c r="N207" s="113">
        <f t="shared" si="78"/>
        <v>1718733.913004505</v>
      </c>
      <c r="O207" s="117">
        <f t="shared" si="79"/>
        <v>9934.8454732833889</v>
      </c>
      <c r="P207" s="117">
        <f t="shared" si="68"/>
        <v>-8667.2858746764978</v>
      </c>
      <c r="Q207" s="117">
        <f t="shared" si="69"/>
        <v>-853732.71095429512</v>
      </c>
      <c r="R207" s="117">
        <f t="shared" si="71"/>
        <v>-168.05762026668526</v>
      </c>
      <c r="S207" s="119">
        <f t="shared" si="80"/>
        <v>2209779.6449577059</v>
      </c>
      <c r="T207" s="120">
        <f t="shared" si="81"/>
        <v>12693.40811852267</v>
      </c>
      <c r="U207" s="120">
        <f t="shared" si="82"/>
        <v>-16578.451344475445</v>
      </c>
      <c r="V207" s="120">
        <f t="shared" si="83"/>
        <v>-1446544.7199550557</v>
      </c>
      <c r="W207" s="120">
        <f t="shared" si="72"/>
        <v>-284.75289762904868</v>
      </c>
      <c r="X207" s="122">
        <f t="shared" si="84"/>
        <v>2817854.3899177159</v>
      </c>
    </row>
    <row r="208" spans="1:24" x14ac:dyDescent="0.45">
      <c r="A208">
        <v>207</v>
      </c>
      <c r="B208" s="47">
        <v>43739</v>
      </c>
      <c r="C208" s="101">
        <v>223.91774000000001</v>
      </c>
      <c r="D208" s="87">
        <f t="shared" si="74"/>
        <v>2.7682495844787137E-3</v>
      </c>
      <c r="E208" s="87"/>
      <c r="F208" s="108">
        <f t="shared" si="73"/>
        <v>9198.2769430496028</v>
      </c>
      <c r="G208" s="90"/>
      <c r="H208" s="5">
        <f t="shared" si="75"/>
        <v>220.01089714285715</v>
      </c>
      <c r="I208" s="87">
        <f t="shared" si="76"/>
        <v>4.4608099616957088E-3</v>
      </c>
      <c r="J208" s="111">
        <f t="shared" si="66"/>
        <v>7746.4832325768148</v>
      </c>
      <c r="K208" s="111">
        <f t="shared" si="77"/>
        <v>-7703.2468012583377</v>
      </c>
      <c r="L208" s="111">
        <f t="shared" si="85"/>
        <v>-386274.33151867427</v>
      </c>
      <c r="M208" s="111">
        <f t="shared" si="70"/>
        <v>-76.038254235987552</v>
      </c>
      <c r="N208" s="113">
        <f t="shared" si="78"/>
        <v>1726871.7715852365</v>
      </c>
      <c r="O208" s="117">
        <f t="shared" si="79"/>
        <v>10023.480388593649</v>
      </c>
      <c r="P208" s="117">
        <f t="shared" si="68"/>
        <v>-19846.929921364845</v>
      </c>
      <c r="Q208" s="117">
        <f t="shared" si="69"/>
        <v>-873585.64087566</v>
      </c>
      <c r="R208" s="117">
        <f t="shared" si="71"/>
        <v>-171.96567733783741</v>
      </c>
      <c r="S208" s="119">
        <f t="shared" si="80"/>
        <v>2224588.1456268467</v>
      </c>
      <c r="T208" s="120">
        <f t="shared" si="81"/>
        <v>12863.276762671594</v>
      </c>
      <c r="U208" s="120">
        <f t="shared" si="82"/>
        <v>-38036.602894691387</v>
      </c>
      <c r="V208" s="120">
        <f t="shared" si="83"/>
        <v>-1484587.322849747</v>
      </c>
      <c r="W208" s="120">
        <f t="shared" si="72"/>
        <v>-292.24159898632206</v>
      </c>
      <c r="X208" s="122">
        <f t="shared" si="84"/>
        <v>2842279.2587972484</v>
      </c>
    </row>
    <row r="209" spans="1:24" x14ac:dyDescent="0.45">
      <c r="A209">
        <v>208</v>
      </c>
      <c r="B209" s="47">
        <v>43740</v>
      </c>
      <c r="C209" s="101">
        <v>218.304596</v>
      </c>
      <c r="D209" s="87">
        <f t="shared" si="74"/>
        <v>-2.5067884304298557E-2</v>
      </c>
      <c r="E209" s="87"/>
      <c r="F209" s="108">
        <f t="shared" si="73"/>
        <v>9198.2769430496028</v>
      </c>
      <c r="G209" s="90"/>
      <c r="H209" s="5">
        <f t="shared" si="75"/>
        <v>220.04508114285713</v>
      </c>
      <c r="I209" s="87">
        <f t="shared" si="76"/>
        <v>1.5537412211807719E-4</v>
      </c>
      <c r="J209" s="111">
        <f t="shared" si="66"/>
        <v>7747.6868356085788</v>
      </c>
      <c r="K209" s="111">
        <f t="shared" si="77"/>
        <v>-262.7520735936223</v>
      </c>
      <c r="L209" s="111">
        <f t="shared" si="85"/>
        <v>-386543.08359226788</v>
      </c>
      <c r="M209" s="111">
        <f t="shared" si="70"/>
        <v>-76.091158187482506</v>
      </c>
      <c r="N209" s="113">
        <f t="shared" si="78"/>
        <v>1691092.8925084556</v>
      </c>
      <c r="O209" s="117">
        <f t="shared" si="79"/>
        <v>10026.59516752554</v>
      </c>
      <c r="P209" s="117">
        <f t="shared" si="68"/>
        <v>-679.9705563558033</v>
      </c>
      <c r="Q209" s="117">
        <f t="shared" si="69"/>
        <v>-874271.61143201578</v>
      </c>
      <c r="R209" s="117">
        <f t="shared" si="71"/>
        <v>-172.10071091190912</v>
      </c>
      <c r="S209" s="119">
        <f t="shared" si="80"/>
        <v>2188171.8367458596</v>
      </c>
      <c r="T209" s="120">
        <f t="shared" si="81"/>
        <v>12869.272623675281</v>
      </c>
      <c r="U209" s="120">
        <f t="shared" si="82"/>
        <v>-1308.924014081939</v>
      </c>
      <c r="V209" s="120">
        <f t="shared" si="83"/>
        <v>-1485902.246863829</v>
      </c>
      <c r="W209" s="120">
        <f t="shared" si="72"/>
        <v>-292.50044229626656</v>
      </c>
      <c r="X209" s="122">
        <f t="shared" si="84"/>
        <v>2808112.4369112104</v>
      </c>
    </row>
    <row r="210" spans="1:24" x14ac:dyDescent="0.45">
      <c r="A210">
        <v>209</v>
      </c>
      <c r="B210" s="47">
        <v>43741</v>
      </c>
      <c r="C210" s="101">
        <v>220.15902700000001</v>
      </c>
      <c r="D210" s="87">
        <f t="shared" si="74"/>
        <v>8.4946951826887114E-3</v>
      </c>
      <c r="E210" s="87"/>
      <c r="F210" s="108">
        <f t="shared" si="73"/>
        <v>9198.2769430496028</v>
      </c>
      <c r="G210" s="90"/>
      <c r="H210" s="5">
        <f t="shared" si="75"/>
        <v>220.49231185714282</v>
      </c>
      <c r="I210" s="87">
        <f t="shared" si="76"/>
        <v>2.0324504049938057E-3</v>
      </c>
      <c r="J210" s="111">
        <f t="shared" si="66"/>
        <v>7763.4336248553764</v>
      </c>
      <c r="K210" s="111">
        <f t="shared" si="77"/>
        <v>-3466.7977989490141</v>
      </c>
      <c r="L210" s="111">
        <f t="shared" si="85"/>
        <v>-390015.88139121688</v>
      </c>
      <c r="M210" s="111">
        <f t="shared" si="70"/>
        <v>-76.774779801431578</v>
      </c>
      <c r="N210" s="113">
        <f t="shared" si="78"/>
        <v>1705723.1952282938</v>
      </c>
      <c r="O210" s="117">
        <f t="shared" si="79"/>
        <v>10067.352282343432</v>
      </c>
      <c r="P210" s="117">
        <f t="shared" si="68"/>
        <v>-8973.0467416344327</v>
      </c>
      <c r="Q210" s="117">
        <f t="shared" si="69"/>
        <v>-883250.65817365027</v>
      </c>
      <c r="R210" s="117">
        <f t="shared" si="71"/>
        <v>-173.86823979800101</v>
      </c>
      <c r="S210" s="119">
        <f t="shared" si="80"/>
        <v>2207445.4362053247</v>
      </c>
      <c r="T210" s="120">
        <f t="shared" si="81"/>
        <v>12947.741098743174</v>
      </c>
      <c r="U210" s="120">
        <f t="shared" si="82"/>
        <v>-17275.543121121184</v>
      </c>
      <c r="V210" s="120">
        <f t="shared" si="83"/>
        <v>-1503183.7899849501</v>
      </c>
      <c r="W210" s="120">
        <f t="shared" si="72"/>
        <v>-295.90232086321339</v>
      </c>
      <c r="X210" s="122">
        <f t="shared" si="84"/>
        <v>2833286.5390260867</v>
      </c>
    </row>
    <row r="211" spans="1:24" x14ac:dyDescent="0.45">
      <c r="A211">
        <v>210</v>
      </c>
      <c r="B211" s="47">
        <v>43742</v>
      </c>
      <c r="C211" s="101">
        <v>226.33049</v>
      </c>
      <c r="D211" s="87">
        <f t="shared" si="74"/>
        <v>2.8031841728660929E-2</v>
      </c>
      <c r="E211" s="87"/>
      <c r="F211" s="108">
        <f t="shared" si="73"/>
        <v>9198.2769430496028</v>
      </c>
      <c r="G211" s="90"/>
      <c r="H211" s="5">
        <f t="shared" si="75"/>
        <v>221.34403999999998</v>
      </c>
      <c r="I211" s="87">
        <f t="shared" si="76"/>
        <v>3.8628473513806255E-3</v>
      </c>
      <c r="J211" s="111">
        <f t="shared" si="66"/>
        <v>7793.422583870768</v>
      </c>
      <c r="K211" s="111">
        <f t="shared" si="77"/>
        <v>-6787.4157885435052</v>
      </c>
      <c r="L211" s="111">
        <f t="shared" si="85"/>
        <v>-396809.29717976041</v>
      </c>
      <c r="M211" s="111">
        <f t="shared" si="70"/>
        <v>-78.112066373985726</v>
      </c>
      <c r="N211" s="113">
        <f t="shared" si="78"/>
        <v>1757101.7363959935</v>
      </c>
      <c r="O211" s="117">
        <f t="shared" si="79"/>
        <v>10145.129572541964</v>
      </c>
      <c r="P211" s="117">
        <f t="shared" si="68"/>
        <v>-17603.372201505892</v>
      </c>
      <c r="Q211" s="117">
        <f t="shared" si="69"/>
        <v>-900860.0303751562</v>
      </c>
      <c r="R211" s="117">
        <f t="shared" si="71"/>
        <v>-177.33465164876543</v>
      </c>
      <c r="S211" s="119">
        <f t="shared" si="80"/>
        <v>2278548.7750654072</v>
      </c>
      <c r="T211" s="120">
        <f t="shared" si="81"/>
        <v>13097.786540972102</v>
      </c>
      <c r="U211" s="120">
        <f t="shared" si="82"/>
        <v>-33959.858461939883</v>
      </c>
      <c r="V211" s="120">
        <f t="shared" si="83"/>
        <v>-1537149.6484468901</v>
      </c>
      <c r="W211" s="120">
        <f t="shared" si="72"/>
        <v>-302.58851347398013</v>
      </c>
      <c r="X211" s="122">
        <f t="shared" si="84"/>
        <v>2930468.5872716811</v>
      </c>
    </row>
    <row r="212" spans="1:24" x14ac:dyDescent="0.45">
      <c r="A212">
        <v>211</v>
      </c>
      <c r="B212" s="47">
        <v>43745</v>
      </c>
      <c r="C212" s="101">
        <v>226.38034099999999</v>
      </c>
      <c r="D212" s="87">
        <f t="shared" si="74"/>
        <v>2.202575534564064E-4</v>
      </c>
      <c r="E212" s="87"/>
      <c r="F212" s="108">
        <f t="shared" si="73"/>
        <v>9198.2769430496028</v>
      </c>
      <c r="G212" s="90"/>
      <c r="H212" s="5">
        <f t="shared" si="75"/>
        <v>222.36525842857142</v>
      </c>
      <c r="I212" s="87">
        <f t="shared" si="76"/>
        <v>4.6137155017656872E-3</v>
      </c>
      <c r="J212" s="111">
        <f t="shared" si="66"/>
        <v>7829.3792184577824</v>
      </c>
      <c r="K212" s="111">
        <f t="shared" si="77"/>
        <v>-8139.8751990207084</v>
      </c>
      <c r="L212" s="111">
        <f t="shared" si="85"/>
        <v>-404955.17237878114</v>
      </c>
      <c r="M212" s="111">
        <f t="shared" si="70"/>
        <v>-79.7155851139687</v>
      </c>
      <c r="N212" s="113">
        <f t="shared" si="78"/>
        <v>1764277.6620937656</v>
      </c>
      <c r="O212" s="117">
        <f t="shared" si="79"/>
        <v>10238.743055694482</v>
      </c>
      <c r="P212" s="117">
        <f t="shared" si="68"/>
        <v>-21192.252238264733</v>
      </c>
      <c r="Q212" s="117">
        <f t="shared" si="69"/>
        <v>-922058.28261342098</v>
      </c>
      <c r="R212" s="117">
        <f t="shared" si="71"/>
        <v>-181.50753594760317</v>
      </c>
      <c r="S212" s="119">
        <f t="shared" si="80"/>
        <v>2296657.892121234</v>
      </c>
      <c r="T212" s="120">
        <f t="shared" si="81"/>
        <v>13279.074923380804</v>
      </c>
      <c r="U212" s="120">
        <f t="shared" si="82"/>
        <v>-41040.125829020377</v>
      </c>
      <c r="V212" s="120">
        <f t="shared" si="83"/>
        <v>-1578195.7742759103</v>
      </c>
      <c r="W212" s="120">
        <f t="shared" si="72"/>
        <v>-310.66845950321294</v>
      </c>
      <c r="X212" s="122">
        <f t="shared" si="84"/>
        <v>2965081.3834904744</v>
      </c>
    </row>
    <row r="213" spans="1:24" x14ac:dyDescent="0.45">
      <c r="A213">
        <v>212</v>
      </c>
      <c r="B213" s="47">
        <v>43746</v>
      </c>
      <c r="C213" s="101">
        <v>223.72830200000001</v>
      </c>
      <c r="D213" s="87">
        <f t="shared" si="74"/>
        <v>-1.1714970426694312E-2</v>
      </c>
      <c r="E213" s="87"/>
      <c r="F213" s="108">
        <f t="shared" si="73"/>
        <v>9198.2769430496028</v>
      </c>
      <c r="G213" s="90"/>
      <c r="H213" s="5">
        <f t="shared" si="75"/>
        <v>223.16001242857143</v>
      </c>
      <c r="I213" s="87">
        <f t="shared" si="76"/>
        <v>3.5740924891614939E-3</v>
      </c>
      <c r="J213" s="111">
        <f t="shared" si="66"/>
        <v>7857.3621439172684</v>
      </c>
      <c r="K213" s="111">
        <f t="shared" si="77"/>
        <v>-6260.5723980433886</v>
      </c>
      <c r="L213" s="111">
        <f t="shared" si="85"/>
        <v>-411221.74477682455</v>
      </c>
      <c r="M213" s="111">
        <f t="shared" si="70"/>
        <v>-80.949162357661407</v>
      </c>
      <c r="N213" s="113">
        <f t="shared" si="78"/>
        <v>1751653.7182596468</v>
      </c>
      <c r="O213" s="117">
        <f t="shared" si="79"/>
        <v>10311.931485002107</v>
      </c>
      <c r="P213" s="117">
        <f t="shared" si="68"/>
        <v>-16374.323015042086</v>
      </c>
      <c r="Q213" s="117">
        <f t="shared" si="69"/>
        <v>-938438.60562846309</v>
      </c>
      <c r="R213" s="117">
        <f t="shared" si="71"/>
        <v>-184.73200898210052</v>
      </c>
      <c r="S213" s="119">
        <f t="shared" si="80"/>
        <v>2290696.5984648177</v>
      </c>
      <c r="T213" s="120">
        <f t="shared" si="81"/>
        <v>13421.456849220807</v>
      </c>
      <c r="U213" s="120">
        <f t="shared" si="82"/>
        <v>-31854.866503673915</v>
      </c>
      <c r="V213" s="120">
        <f t="shared" si="83"/>
        <v>-1610056.6407795842</v>
      </c>
      <c r="W213" s="120">
        <f t="shared" si="72"/>
        <v>-316.94028361816891</v>
      </c>
      <c r="X213" s="122">
        <f t="shared" si="84"/>
        <v>2970904.8847387675</v>
      </c>
    </row>
    <row r="214" spans="1:24" x14ac:dyDescent="0.45">
      <c r="A214">
        <v>213</v>
      </c>
      <c r="B214" s="47">
        <v>43747</v>
      </c>
      <c r="C214" s="101">
        <v>226.35043300000001</v>
      </c>
      <c r="D214" s="87">
        <f t="shared" si="74"/>
        <v>1.1720157783166816E-2</v>
      </c>
      <c r="E214" s="87"/>
      <c r="F214" s="108">
        <f t="shared" si="73"/>
        <v>9198.2769430496028</v>
      </c>
      <c r="G214" s="90"/>
      <c r="H214" s="5">
        <f t="shared" si="75"/>
        <v>223.59584700000002</v>
      </c>
      <c r="I214" s="87">
        <f t="shared" si="76"/>
        <v>1.9530137441988494E-3</v>
      </c>
      <c r="J214" s="111">
        <f t="shared" si="66"/>
        <v>7872.7076801774856</v>
      </c>
      <c r="K214" s="111">
        <f t="shared" si="77"/>
        <v>-3473.4687771173549</v>
      </c>
      <c r="L214" s="111">
        <f t="shared" si="85"/>
        <v>-414701.21355394193</v>
      </c>
      <c r="M214" s="111">
        <f t="shared" si="70"/>
        <v>-81.634097156347707</v>
      </c>
      <c r="N214" s="113">
        <f t="shared" si="78"/>
        <v>1778517.3235134822</v>
      </c>
      <c r="O214" s="117">
        <f t="shared" si="79"/>
        <v>10352.210172841</v>
      </c>
      <c r="P214" s="117">
        <f t="shared" si="68"/>
        <v>-9117.0984330051378</v>
      </c>
      <c r="Q214" s="117">
        <f t="shared" si="69"/>
        <v>-947561.70406146825</v>
      </c>
      <c r="R214" s="117">
        <f t="shared" si="71"/>
        <v>-186.52789450041018</v>
      </c>
      <c r="S214" s="119">
        <f t="shared" si="80"/>
        <v>2334110.1566965599</v>
      </c>
      <c r="T214" s="120">
        <f t="shared" si="81"/>
        <v>13500.093718301907</v>
      </c>
      <c r="U214" s="120">
        <f t="shared" si="82"/>
        <v>-17799.489366271202</v>
      </c>
      <c r="V214" s="120">
        <f t="shared" si="83"/>
        <v>-1627862.1301458555</v>
      </c>
      <c r="W214" s="120">
        <f t="shared" si="72"/>
        <v>-320.44530121004209</v>
      </c>
      <c r="X214" s="122">
        <f t="shared" si="84"/>
        <v>3037952.5693119457</v>
      </c>
    </row>
    <row r="215" spans="1:24" x14ac:dyDescent="0.45">
      <c r="A215">
        <v>214</v>
      </c>
      <c r="B215" s="47">
        <v>43748</v>
      </c>
      <c r="C215" s="101">
        <v>229.401276</v>
      </c>
      <c r="D215" s="87">
        <f t="shared" si="74"/>
        <v>1.3478405848686785E-2</v>
      </c>
      <c r="E215" s="87"/>
      <c r="F215" s="108">
        <f t="shared" si="73"/>
        <v>9198.2769430496028</v>
      </c>
      <c r="G215" s="90"/>
      <c r="H215" s="5">
        <f t="shared" si="75"/>
        <v>224.3792092857143</v>
      </c>
      <c r="I215" s="87">
        <f t="shared" si="76"/>
        <v>3.5034742202267989E-3</v>
      </c>
      <c r="J215" s="111">
        <f t="shared" si="66"/>
        <v>7900.2895085783694</v>
      </c>
      <c r="K215" s="111">
        <f t="shared" si="77"/>
        <v>-6327.3066295757717</v>
      </c>
      <c r="L215" s="111">
        <f t="shared" si="85"/>
        <v>-421034.52018351771</v>
      </c>
      <c r="M215" s="111">
        <f t="shared" si="70"/>
        <v>-82.880811059789266</v>
      </c>
      <c r="N215" s="113">
        <f t="shared" si="78"/>
        <v>1806009.187407715</v>
      </c>
      <c r="O215" s="117">
        <f t="shared" si="79"/>
        <v>10424.747575766836</v>
      </c>
      <c r="P215" s="117">
        <f t="shared" si="68"/>
        <v>-16640.172788913009</v>
      </c>
      <c r="Q215" s="117">
        <f t="shared" si="69"/>
        <v>-964207.87685038126</v>
      </c>
      <c r="R215" s="117">
        <f t="shared" si="71"/>
        <v>-189.80470016750041</v>
      </c>
      <c r="S215" s="119">
        <f t="shared" si="80"/>
        <v>2374810.2230699058</v>
      </c>
      <c r="T215" s="120">
        <f t="shared" si="81"/>
        <v>13641.985409240056</v>
      </c>
      <c r="U215" s="120">
        <f t="shared" si="82"/>
        <v>-32550.134955009158</v>
      </c>
      <c r="V215" s="120">
        <f t="shared" si="83"/>
        <v>-1660418.2651008647</v>
      </c>
      <c r="W215" s="120">
        <f t="shared" si="72"/>
        <v>-326.85398919321597</v>
      </c>
      <c r="X215" s="122">
        <f t="shared" si="84"/>
        <v>3096938.7250980423</v>
      </c>
    </row>
    <row r="216" spans="1:24" x14ac:dyDescent="0.45">
      <c r="A216">
        <v>215</v>
      </c>
      <c r="B216" s="47">
        <v>43749</v>
      </c>
      <c r="C216" s="101">
        <v>235.50296</v>
      </c>
      <c r="D216" s="87">
        <f t="shared" si="74"/>
        <v>2.6598300176848215E-2</v>
      </c>
      <c r="E216" s="87"/>
      <c r="F216" s="108">
        <f t="shared" si="73"/>
        <v>9198.2769430496028</v>
      </c>
      <c r="G216" s="90"/>
      <c r="H216" s="5">
        <f t="shared" si="75"/>
        <v>226.83611842857144</v>
      </c>
      <c r="I216" s="87">
        <f t="shared" si="76"/>
        <v>1.094980747404554E-2</v>
      </c>
      <c r="J216" s="111">
        <f t="shared" si="66"/>
        <v>7986.7961576865237</v>
      </c>
      <c r="K216" s="111">
        <f t="shared" si="77"/>
        <v>-20372.5719246517</v>
      </c>
      <c r="L216" s="111">
        <f t="shared" si="85"/>
        <v>-441413.0921081694</v>
      </c>
      <c r="M216" s="111">
        <f t="shared" si="70"/>
        <v>-86.892340966209304</v>
      </c>
      <c r="N216" s="113">
        <f t="shared" si="78"/>
        <v>1860541.5641271514</v>
      </c>
      <c r="O216" s="117">
        <f t="shared" si="79"/>
        <v>10653.045533607175</v>
      </c>
      <c r="P216" s="117">
        <f t="shared" si="68"/>
        <v>-53764.844833355091</v>
      </c>
      <c r="Q216" s="117">
        <f t="shared" si="69"/>
        <v>-1017978.7216837363</v>
      </c>
      <c r="R216" s="117">
        <f t="shared" si="71"/>
        <v>-200.38951214251574</v>
      </c>
      <c r="S216" s="119">
        <f t="shared" si="80"/>
        <v>2455058.9113459145</v>
      </c>
      <c r="T216" s="120">
        <f t="shared" si="81"/>
        <v>14090.116750624806</v>
      </c>
      <c r="U216" s="120">
        <f t="shared" si="82"/>
        <v>-105536.25736487895</v>
      </c>
      <c r="V216" s="120">
        <f t="shared" si="83"/>
        <v>-1765960.5224657436</v>
      </c>
      <c r="W216" s="120">
        <f t="shared" si="72"/>
        <v>-347.63002410763875</v>
      </c>
      <c r="X216" s="122">
        <f t="shared" si="84"/>
        <v>3212727.9441528446</v>
      </c>
    </row>
    <row r="217" spans="1:24" x14ac:dyDescent="0.45">
      <c r="A217">
        <v>216</v>
      </c>
      <c r="B217" s="47">
        <v>43752</v>
      </c>
      <c r="C217" s="101">
        <v>235.163971</v>
      </c>
      <c r="D217" s="87">
        <f t="shared" si="74"/>
        <v>-1.4394256445863696E-3</v>
      </c>
      <c r="E217" s="87"/>
      <c r="F217" s="108">
        <f t="shared" si="73"/>
        <v>9198.2769430496028</v>
      </c>
      <c r="G217" s="90"/>
      <c r="H217" s="5">
        <f t="shared" si="75"/>
        <v>228.97968185714285</v>
      </c>
      <c r="I217" s="87">
        <f t="shared" si="76"/>
        <v>9.4498329605582614E-3</v>
      </c>
      <c r="J217" s="111">
        <f t="shared" si="66"/>
        <v>8062.2700472666902</v>
      </c>
      <c r="K217" s="111">
        <f t="shared" si="77"/>
        <v>-17748.739580487487</v>
      </c>
      <c r="L217" s="111">
        <f t="shared" si="85"/>
        <v>-459167.83168865688</v>
      </c>
      <c r="M217" s="111">
        <f t="shared" si="70"/>
        <v>-90.38736844266532</v>
      </c>
      <c r="N217" s="113">
        <f t="shared" si="78"/>
        <v>1878206.700009105</v>
      </c>
      <c r="O217" s="117">
        <f t="shared" si="79"/>
        <v>10854.384535234793</v>
      </c>
      <c r="P217" s="117">
        <f t="shared" si="68"/>
        <v>-47347.679139925902</v>
      </c>
      <c r="Q217" s="117">
        <f t="shared" si="69"/>
        <v>-1065332.4008236623</v>
      </c>
      <c r="R217" s="117">
        <f t="shared" si="71"/>
        <v>-209.71110252453946</v>
      </c>
      <c r="S217" s="119">
        <f t="shared" si="80"/>
        <v>2505212.4909268771</v>
      </c>
      <c r="T217" s="120">
        <f t="shared" si="81"/>
        <v>14489.564499689312</v>
      </c>
      <c r="U217" s="120">
        <f t="shared" si="82"/>
        <v>-93935.718877020729</v>
      </c>
      <c r="V217" s="120">
        <f t="shared" si="83"/>
        <v>-1859902.2413427643</v>
      </c>
      <c r="W217" s="120">
        <f t="shared" si="72"/>
        <v>-366.1224884535186</v>
      </c>
      <c r="X217" s="122">
        <f t="shared" si="84"/>
        <v>3313487.8069305462</v>
      </c>
    </row>
    <row r="218" spans="1:24" x14ac:dyDescent="0.45">
      <c r="A218">
        <v>217</v>
      </c>
      <c r="B218" s="47">
        <v>43753</v>
      </c>
      <c r="C218" s="101">
        <v>234.61563100000001</v>
      </c>
      <c r="D218" s="87">
        <f t="shared" si="74"/>
        <v>-2.3317347366956821E-3</v>
      </c>
      <c r="E218" s="87"/>
      <c r="F218" s="108">
        <f t="shared" si="73"/>
        <v>9198.2769430496028</v>
      </c>
      <c r="G218" s="90"/>
      <c r="H218" s="5">
        <f t="shared" si="75"/>
        <v>230.16327342857144</v>
      </c>
      <c r="I218" s="87">
        <f t="shared" si="76"/>
        <v>5.1689807664551607E-3</v>
      </c>
      <c r="J218" s="111">
        <f t="shared" si="66"/>
        <v>8103.94376607498</v>
      </c>
      <c r="K218" s="111">
        <f t="shared" si="77"/>
        <v>-9777.3058343234752</v>
      </c>
      <c r="L218" s="111">
        <f t="shared" si="85"/>
        <v>-468951.13752298034</v>
      </c>
      <c r="M218" s="111">
        <f t="shared" si="70"/>
        <v>-92.313216047885362</v>
      </c>
      <c r="N218" s="113">
        <f t="shared" si="78"/>
        <v>1891534.5744318746</v>
      </c>
      <c r="O218" s="117">
        <f t="shared" si="79"/>
        <v>10966.596745023466</v>
      </c>
      <c r="P218" s="117">
        <f t="shared" si="68"/>
        <v>-26326.738405473927</v>
      </c>
      <c r="Q218" s="117">
        <f t="shared" si="69"/>
        <v>-1091665.1392291363</v>
      </c>
      <c r="R218" s="117">
        <f t="shared" si="71"/>
        <v>-214.89471244672313</v>
      </c>
      <c r="S218" s="119">
        <f t="shared" si="80"/>
        <v>2546608.2768507525</v>
      </c>
      <c r="T218" s="120">
        <f t="shared" si="81"/>
        <v>14714.253340328927</v>
      </c>
      <c r="U218" s="120">
        <f t="shared" si="82"/>
        <v>-52715.514125321861</v>
      </c>
      <c r="V218" s="120">
        <f t="shared" si="83"/>
        <v>-1912623.7554680861</v>
      </c>
      <c r="W218" s="120">
        <f t="shared" si="72"/>
        <v>-376.50073926546611</v>
      </c>
      <c r="X218" s="122">
        <f t="shared" si="84"/>
        <v>3399478.3180098073</v>
      </c>
    </row>
    <row r="219" spans="1:24" x14ac:dyDescent="0.45">
      <c r="A219">
        <v>218</v>
      </c>
      <c r="B219" s="47">
        <v>43754</v>
      </c>
      <c r="C219" s="101">
        <v>233.66845699999999</v>
      </c>
      <c r="D219" s="87">
        <f t="shared" si="74"/>
        <v>-4.0371308423180815E-3</v>
      </c>
      <c r="E219" s="87"/>
      <c r="F219" s="108">
        <f t="shared" si="73"/>
        <v>9198.2769430496028</v>
      </c>
      <c r="G219" s="90"/>
      <c r="H219" s="5">
        <f t="shared" si="75"/>
        <v>231.20443285714285</v>
      </c>
      <c r="I219" s="87">
        <f t="shared" si="76"/>
        <v>4.5235689128939873E-3</v>
      </c>
      <c r="J219" s="111">
        <f t="shared" si="66"/>
        <v>8140.602514167038</v>
      </c>
      <c r="K219" s="111">
        <f t="shared" si="77"/>
        <v>-8565.9931022228811</v>
      </c>
      <c r="L219" s="111">
        <f t="shared" si="85"/>
        <v>-477523.13062520319</v>
      </c>
      <c r="M219" s="111">
        <f t="shared" si="70"/>
        <v>-94.000616264820565</v>
      </c>
      <c r="N219" s="113">
        <f t="shared" si="78"/>
        <v>1893636.0354335094</v>
      </c>
      <c r="O219" s="117">
        <f t="shared" si="79"/>
        <v>11065.813057255531</v>
      </c>
      <c r="P219" s="117">
        <f t="shared" si="68"/>
        <v>-23183.722588496927</v>
      </c>
      <c r="Q219" s="117">
        <f t="shared" si="69"/>
        <v>-1114854.8618176333</v>
      </c>
      <c r="R219" s="117">
        <f t="shared" si="71"/>
        <v>-219.4596184680704</v>
      </c>
      <c r="S219" s="119">
        <f t="shared" si="80"/>
        <v>2562547.7399508557</v>
      </c>
      <c r="T219" s="120">
        <f t="shared" si="81"/>
        <v>14913.936157289201</v>
      </c>
      <c r="U219" s="120">
        <f t="shared" si="82"/>
        <v>-46659.575728520671</v>
      </c>
      <c r="V219" s="120">
        <f t="shared" si="83"/>
        <v>-1959289.3311966069</v>
      </c>
      <c r="W219" s="120">
        <f t="shared" si="72"/>
        <v>-385.68687621993013</v>
      </c>
      <c r="X219" s="122">
        <f t="shared" si="84"/>
        <v>3438256.8739417559</v>
      </c>
    </row>
    <row r="220" spans="1:24" x14ac:dyDescent="0.45">
      <c r="A220">
        <v>219</v>
      </c>
      <c r="B220" s="47">
        <v>43755</v>
      </c>
      <c r="C220" s="101">
        <v>234.57574500000001</v>
      </c>
      <c r="D220" s="87">
        <f t="shared" si="74"/>
        <v>3.8828004928368339E-3</v>
      </c>
      <c r="E220" s="87"/>
      <c r="F220" s="108">
        <f t="shared" si="73"/>
        <v>9198.2769430496028</v>
      </c>
      <c r="G220" s="90"/>
      <c r="H220" s="5">
        <f t="shared" si="75"/>
        <v>232.75406757142858</v>
      </c>
      <c r="I220" s="87">
        <f t="shared" si="76"/>
        <v>6.7024437859425573E-3</v>
      </c>
      <c r="J220" s="111">
        <f t="shared" si="66"/>
        <v>8195.1644449019459</v>
      </c>
      <c r="K220" s="111">
        <f t="shared" si="77"/>
        <v>-12798.905550779429</v>
      </c>
      <c r="L220" s="111">
        <f t="shared" si="85"/>
        <v>-490328.03617598262</v>
      </c>
      <c r="M220" s="111">
        <f t="shared" si="70"/>
        <v>-96.521266963798553</v>
      </c>
      <c r="N220" s="113">
        <f t="shared" si="78"/>
        <v>1909587.899509606</v>
      </c>
      <c r="O220" s="117">
        <f t="shared" si="79"/>
        <v>11214.149037179539</v>
      </c>
      <c r="P220" s="117">
        <f t="shared" si="68"/>
        <v>-34796.023000979199</v>
      </c>
      <c r="Q220" s="117">
        <f t="shared" si="69"/>
        <v>-1149656.8848186124</v>
      </c>
      <c r="R220" s="117">
        <f t="shared" si="71"/>
        <v>-226.3104103973601</v>
      </c>
      <c r="S220" s="119">
        <f t="shared" si="80"/>
        <v>2595771.3419364439</v>
      </c>
      <c r="T220" s="120">
        <f t="shared" si="81"/>
        <v>15213.815613453304</v>
      </c>
      <c r="U220" s="120">
        <f t="shared" si="82"/>
        <v>-70344.446839889191</v>
      </c>
      <c r="V220" s="120">
        <f t="shared" si="83"/>
        <v>-2029639.7780364961</v>
      </c>
      <c r="W220" s="120">
        <f t="shared" si="72"/>
        <v>-399.53538937750272</v>
      </c>
      <c r="X220" s="122">
        <f t="shared" si="84"/>
        <v>3498447.6849785517</v>
      </c>
    </row>
    <row r="221" spans="1:24" x14ac:dyDescent="0.45">
      <c r="A221">
        <v>220</v>
      </c>
      <c r="B221" s="47">
        <v>43756</v>
      </c>
      <c r="C221" s="101">
        <v>235.70236199999999</v>
      </c>
      <c r="D221" s="87">
        <f t="shared" si="74"/>
        <v>4.802785556537321E-3</v>
      </c>
      <c r="E221" s="87"/>
      <c r="F221" s="108">
        <f t="shared" si="73"/>
        <v>9198.2769430496028</v>
      </c>
      <c r="G221" s="90"/>
      <c r="H221" s="5">
        <f t="shared" si="75"/>
        <v>234.09005742857147</v>
      </c>
      <c r="I221" s="87">
        <f t="shared" si="76"/>
        <v>5.7399205568465393E-3</v>
      </c>
      <c r="J221" s="111">
        <f t="shared" si="66"/>
        <v>8242.204037765976</v>
      </c>
      <c r="K221" s="111">
        <f t="shared" si="77"/>
        <v>-11087.343145570228</v>
      </c>
      <c r="L221" s="111">
        <f t="shared" si="85"/>
        <v>-501421.37932155287</v>
      </c>
      <c r="M221" s="111">
        <f t="shared" si="70"/>
        <v>-98.704995929496363</v>
      </c>
      <c r="N221" s="113">
        <f t="shared" si="78"/>
        <v>1931619.6166418074</v>
      </c>
      <c r="O221" s="117">
        <f t="shared" si="79"/>
        <v>11342.885686351636</v>
      </c>
      <c r="P221" s="117">
        <f t="shared" si="68"/>
        <v>-30343.532285828562</v>
      </c>
      <c r="Q221" s="117">
        <f t="shared" si="69"/>
        <v>-1180006.417104441</v>
      </c>
      <c r="R221" s="117">
        <f t="shared" si="71"/>
        <v>-232.28472777665593</v>
      </c>
      <c r="S221" s="119">
        <f t="shared" si="80"/>
        <v>2643201.4158832431</v>
      </c>
      <c r="T221" s="120">
        <f t="shared" si="81"/>
        <v>15475.793892416505</v>
      </c>
      <c r="U221" s="120">
        <f t="shared" si="82"/>
        <v>-61748.899144321353</v>
      </c>
      <c r="V221" s="120">
        <f t="shared" si="83"/>
        <v>-2091394.6771808176</v>
      </c>
      <c r="W221" s="120">
        <f t="shared" si="72"/>
        <v>-411.69186558690853</v>
      </c>
      <c r="X221" s="122">
        <f t="shared" si="84"/>
        <v>3585932.2751234225</v>
      </c>
    </row>
    <row r="222" spans="1:24" x14ac:dyDescent="0.45">
      <c r="A222">
        <v>221</v>
      </c>
      <c r="B222" s="47">
        <v>43759</v>
      </c>
      <c r="C222" s="101">
        <v>239.790085</v>
      </c>
      <c r="D222" s="87">
        <f t="shared" si="74"/>
        <v>1.7342732441518814E-2</v>
      </c>
      <c r="E222" s="87"/>
      <c r="F222" s="108">
        <f t="shared" si="73"/>
        <v>9198.2769430496028</v>
      </c>
      <c r="G222" s="90"/>
      <c r="H222" s="5">
        <f t="shared" si="75"/>
        <v>235.574173</v>
      </c>
      <c r="I222" s="87">
        <f t="shared" si="76"/>
        <v>6.3399342446715592E-3</v>
      </c>
      <c r="J222" s="111">
        <f t="shared" si="66"/>
        <v>8294.4590693965783</v>
      </c>
      <c r="K222" s="111">
        <f t="shared" si="77"/>
        <v>-12530.238476379836</v>
      </c>
      <c r="L222" s="111">
        <f t="shared" si="85"/>
        <v>-513957.6177979327</v>
      </c>
      <c r="M222" s="111">
        <f t="shared" si="70"/>
        <v>-101.17275940906256</v>
      </c>
      <c r="N222" s="113">
        <f t="shared" si="78"/>
        <v>1976398.8068032467</v>
      </c>
      <c r="O222" s="117">
        <f t="shared" si="79"/>
        <v>11486.711985144228</v>
      </c>
      <c r="P222" s="117">
        <f t="shared" si="68"/>
        <v>-34488.120412710996</v>
      </c>
      <c r="Q222" s="117">
        <f t="shared" si="69"/>
        <v>-1214500.537517152</v>
      </c>
      <c r="R222" s="117">
        <f t="shared" si="71"/>
        <v>-239.07490896014497</v>
      </c>
      <c r="S222" s="119">
        <f t="shared" si="80"/>
        <v>2719911.5228755423</v>
      </c>
      <c r="T222" s="120">
        <f t="shared" si="81"/>
        <v>15770.140439402536</v>
      </c>
      <c r="U222" s="120">
        <f t="shared" si="82"/>
        <v>-70581.383521236916</v>
      </c>
      <c r="V222" s="120">
        <f t="shared" si="83"/>
        <v>-2161982.0607020543</v>
      </c>
      <c r="W222" s="120">
        <f t="shared" si="72"/>
        <v>-425.58701982349157</v>
      </c>
      <c r="X222" s="122">
        <f t="shared" si="84"/>
        <v>3710941.9329050346</v>
      </c>
    </row>
    <row r="223" spans="1:24" x14ac:dyDescent="0.45">
      <c r="A223">
        <v>222</v>
      </c>
      <c r="B223" s="47">
        <v>43760</v>
      </c>
      <c r="C223" s="101">
        <v>239.24174500000001</v>
      </c>
      <c r="D223" s="87">
        <f t="shared" si="74"/>
        <v>-2.2867500964437125E-3</v>
      </c>
      <c r="E223" s="87"/>
      <c r="F223" s="108">
        <f t="shared" si="73"/>
        <v>9198.2769430496028</v>
      </c>
      <c r="G223" s="90"/>
      <c r="H223" s="5">
        <f t="shared" si="75"/>
        <v>236.10828514285714</v>
      </c>
      <c r="I223" s="87">
        <f t="shared" si="76"/>
        <v>2.2672780129303046E-3</v>
      </c>
      <c r="J223" s="111">
        <f t="shared" si="66"/>
        <v>8313.2649140737703</v>
      </c>
      <c r="K223" s="111">
        <f t="shared" si="77"/>
        <v>-4499.1430967703755</v>
      </c>
      <c r="L223" s="111">
        <f t="shared" si="85"/>
        <v>-518462.7608947031</v>
      </c>
      <c r="M223" s="111">
        <f t="shared" si="70"/>
        <v>-102.059598601365</v>
      </c>
      <c r="N223" s="113">
        <f t="shared" si="78"/>
        <v>1984380.8615935135</v>
      </c>
      <c r="O223" s="117">
        <f t="shared" si="79"/>
        <v>11538.799124193787</v>
      </c>
      <c r="P223" s="117">
        <f t="shared" si="68"/>
        <v>-12461.418038274252</v>
      </c>
      <c r="Q223" s="117">
        <f t="shared" si="69"/>
        <v>-1226967.9555554262</v>
      </c>
      <c r="R223" s="117">
        <f t="shared" si="71"/>
        <v>-241.52912510954775</v>
      </c>
      <c r="S223" s="119">
        <f t="shared" si="80"/>
        <v>2748101.0196383195</v>
      </c>
      <c r="T223" s="120">
        <f t="shared" si="81"/>
        <v>15877.406317439778</v>
      </c>
      <c r="U223" s="120">
        <f t="shared" si="82"/>
        <v>-25662.475840586987</v>
      </c>
      <c r="V223" s="120">
        <f t="shared" si="83"/>
        <v>-2187650.5365426415</v>
      </c>
      <c r="W223" s="120">
        <f t="shared" si="72"/>
        <v>-430.63986939843744</v>
      </c>
      <c r="X223" s="122">
        <f t="shared" si="84"/>
        <v>3772875.9176177294</v>
      </c>
    </row>
    <row r="224" spans="1:24" x14ac:dyDescent="0.45">
      <c r="A224">
        <v>223</v>
      </c>
      <c r="B224" s="47">
        <v>43761</v>
      </c>
      <c r="C224" s="101">
        <v>242.45208700000001</v>
      </c>
      <c r="D224" s="87">
        <f t="shared" si="74"/>
        <v>1.3418820365149891E-2</v>
      </c>
      <c r="E224" s="87"/>
      <c r="F224" s="108">
        <f t="shared" si="73"/>
        <v>9198.2769430496028</v>
      </c>
      <c r="G224" s="90"/>
      <c r="H224" s="5">
        <f t="shared" si="75"/>
        <v>237.14944457142857</v>
      </c>
      <c r="I224" s="87">
        <f t="shared" si="76"/>
        <v>4.4096691818395119E-3</v>
      </c>
      <c r="J224" s="111">
        <f t="shared" si="66"/>
        <v>8349.9236621658292</v>
      </c>
      <c r="K224" s="111">
        <f t="shared" si="77"/>
        <v>-8887.9899817269452</v>
      </c>
      <c r="L224" s="111">
        <f t="shared" si="85"/>
        <v>-527356.75087643007</v>
      </c>
      <c r="M224" s="111">
        <f t="shared" si="70"/>
        <v>-103.81038403080311</v>
      </c>
      <c r="N224" s="113">
        <f t="shared" si="78"/>
        <v>2015568.4282010612</v>
      </c>
      <c r="O224" s="117">
        <f t="shared" si="79"/>
        <v>11640.563697980575</v>
      </c>
      <c r="P224" s="117">
        <f t="shared" si="68"/>
        <v>-24673.033297272214</v>
      </c>
      <c r="Q224" s="117">
        <f t="shared" si="69"/>
        <v>-1251646.9888526984</v>
      </c>
      <c r="R224" s="117">
        <f t="shared" si="71"/>
        <v>-246.387202530168</v>
      </c>
      <c r="S224" s="119">
        <f t="shared" si="80"/>
        <v>2797605.9291345556</v>
      </c>
      <c r="T224" s="120">
        <f t="shared" si="81"/>
        <v>16087.448645416453</v>
      </c>
      <c r="U224" s="120">
        <f t="shared" si="82"/>
        <v>-50925.200776283258</v>
      </c>
      <c r="V224" s="120">
        <f t="shared" si="83"/>
        <v>-2238581.7373189246</v>
      </c>
      <c r="W224" s="120">
        <f t="shared" si="72"/>
        <v>-440.66569632291794</v>
      </c>
      <c r="X224" s="122">
        <f t="shared" si="84"/>
        <v>3849510.2978102588</v>
      </c>
    </row>
    <row r="225" spans="1:24" x14ac:dyDescent="0.45">
      <c r="A225">
        <v>224</v>
      </c>
      <c r="B225" s="47">
        <v>43762</v>
      </c>
      <c r="C225" s="101">
        <v>242.85089099999999</v>
      </c>
      <c r="D225" s="87">
        <f t="shared" si="74"/>
        <v>1.6448775712125925E-3</v>
      </c>
      <c r="E225" s="87"/>
      <c r="F225" s="108">
        <f t="shared" si="73"/>
        <v>9198.2769430496028</v>
      </c>
      <c r="G225" s="90"/>
      <c r="H225" s="5">
        <f t="shared" si="75"/>
        <v>238.32591028571429</v>
      </c>
      <c r="I225" s="87">
        <f t="shared" si="76"/>
        <v>4.9608621956159149E-3</v>
      </c>
      <c r="J225" s="111">
        <f t="shared" ref="J225:J255" si="86">(1+I225)*J224</f>
        <v>8391.3464827977459</v>
      </c>
      <c r="K225" s="111">
        <f t="shared" si="77"/>
        <v>-10059.568898194151</v>
      </c>
      <c r="L225" s="111">
        <f t="shared" si="85"/>
        <v>-537422.31977462419</v>
      </c>
      <c r="M225" s="111">
        <f t="shared" si="70"/>
        <v>-105.7917952312855</v>
      </c>
      <c r="N225" s="113">
        <f t="shared" si="78"/>
        <v>2027786.4011389546</v>
      </c>
      <c r="O225" s="117">
        <f t="shared" si="79"/>
        <v>11756.058162750516</v>
      </c>
      <c r="P225" s="117">
        <f t="shared" si="68"/>
        <v>-28047.933674948345</v>
      </c>
      <c r="Q225" s="117">
        <f t="shared" si="69"/>
        <v>-1279700.9225276466</v>
      </c>
      <c r="R225" s="117">
        <f t="shared" si="71"/>
        <v>-251.90963041898794</v>
      </c>
      <c r="S225" s="119">
        <f t="shared" si="80"/>
        <v>2826921.2657968374</v>
      </c>
      <c r="T225" s="120">
        <f t="shared" si="81"/>
        <v>16326.871492843331</v>
      </c>
      <c r="U225" s="120">
        <f t="shared" si="82"/>
        <v>-58144.051823374481</v>
      </c>
      <c r="V225" s="120">
        <f t="shared" si="83"/>
        <v>-2296731.789142299</v>
      </c>
      <c r="W225" s="120">
        <f t="shared" si="72"/>
        <v>-452.11255691805854</v>
      </c>
      <c r="X225" s="122">
        <f t="shared" si="84"/>
        <v>3906851.2374561285</v>
      </c>
    </row>
    <row r="226" spans="1:24" x14ac:dyDescent="0.45">
      <c r="A226">
        <v>225</v>
      </c>
      <c r="B226" s="47">
        <v>43763</v>
      </c>
      <c r="C226" s="101">
        <v>245.84191899999999</v>
      </c>
      <c r="D226" s="87">
        <f t="shared" si="74"/>
        <v>1.2316314705223791E-2</v>
      </c>
      <c r="E226" s="87"/>
      <c r="F226" s="108">
        <f t="shared" si="73"/>
        <v>9198.2769430496028</v>
      </c>
      <c r="G226" s="90"/>
      <c r="H226" s="5">
        <f t="shared" si="75"/>
        <v>240.06497628571429</v>
      </c>
      <c r="I226" s="87">
        <f t="shared" si="76"/>
        <v>7.2970076896597133E-3</v>
      </c>
      <c r="J226" s="111">
        <f t="shared" si="86"/>
        <v>8452.5782026093202</v>
      </c>
      <c r="K226" s="111">
        <f t="shared" si="77"/>
        <v>-15053.323502147743</v>
      </c>
      <c r="L226" s="111">
        <f t="shared" si="85"/>
        <v>-552481.64327677188</v>
      </c>
      <c r="M226" s="111">
        <f t="shared" si="70"/>
        <v>-108.75622899155132</v>
      </c>
      <c r="N226" s="113">
        <f t="shared" si="78"/>
        <v>2062944.7223248982</v>
      </c>
      <c r="O226" s="117">
        <f t="shared" si="79"/>
        <v>11927.626256377871</v>
      </c>
      <c r="P226" s="117">
        <f t="shared" si="68"/>
        <v>-42178.629376520563</v>
      </c>
      <c r="Q226" s="117">
        <f t="shared" si="69"/>
        <v>-1321885.5519041673</v>
      </c>
      <c r="R226" s="117">
        <f t="shared" si="71"/>
        <v>-260.21369131980464</v>
      </c>
      <c r="S226" s="119">
        <f t="shared" si="80"/>
        <v>2890131.8986062012</v>
      </c>
      <c r="T226" s="120">
        <f t="shared" si="81"/>
        <v>16684.28341333742</v>
      </c>
      <c r="U226" s="120">
        <f t="shared" si="82"/>
        <v>-87866.832407742244</v>
      </c>
      <c r="V226" s="120">
        <f t="shared" si="83"/>
        <v>-2384604.6215500413</v>
      </c>
      <c r="W226" s="120">
        <f t="shared" si="72"/>
        <v>-469.41035857284442</v>
      </c>
      <c r="X226" s="122">
        <f t="shared" si="84"/>
        <v>4013829.4190669991</v>
      </c>
    </row>
    <row r="227" spans="1:24" x14ac:dyDescent="0.45">
      <c r="A227">
        <v>226</v>
      </c>
      <c r="B227" s="47">
        <v>43766</v>
      </c>
      <c r="C227" s="101">
        <v>248.30452</v>
      </c>
      <c r="D227" s="87">
        <f t="shared" si="74"/>
        <v>1.0017010158466939E-2</v>
      </c>
      <c r="E227" s="87"/>
      <c r="F227" s="108">
        <f t="shared" si="73"/>
        <v>9198.2769430496028</v>
      </c>
      <c r="G227" s="90"/>
      <c r="H227" s="5">
        <f t="shared" si="75"/>
        <v>242.02622985714285</v>
      </c>
      <c r="I227" s="87">
        <f t="shared" si="76"/>
        <v>8.1696780670511612E-3</v>
      </c>
      <c r="J227" s="111">
        <f t="shared" si="86"/>
        <v>8521.6330453612136</v>
      </c>
      <c r="K227" s="111">
        <f t="shared" si="77"/>
        <v>-17146.629583184364</v>
      </c>
      <c r="L227" s="111">
        <f t="shared" si="85"/>
        <v>-569634.27285995625</v>
      </c>
      <c r="M227" s="111">
        <f t="shared" si="70"/>
        <v>-112.13273087795824</v>
      </c>
      <c r="N227" s="113">
        <f t="shared" si="78"/>
        <v>2098813.3733613701</v>
      </c>
      <c r="O227" s="117">
        <f t="shared" si="79"/>
        <v>12122.515989615298</v>
      </c>
      <c r="P227" s="117">
        <f t="shared" si="68"/>
        <v>-48392.001664447409</v>
      </c>
      <c r="Q227" s="117">
        <f t="shared" si="69"/>
        <v>-1370283.5535686146</v>
      </c>
      <c r="R227" s="117">
        <f t="shared" si="71"/>
        <v>-269.74085700185969</v>
      </c>
      <c r="S227" s="119">
        <f t="shared" si="80"/>
        <v>2961683.5123293041</v>
      </c>
      <c r="T227" s="120">
        <f t="shared" si="81"/>
        <v>17093.199086136647</v>
      </c>
      <c r="U227" s="120">
        <f t="shared" si="82"/>
        <v>-101535.60985488904</v>
      </c>
      <c r="V227" s="120">
        <f t="shared" si="83"/>
        <v>-2486146.2314049304</v>
      </c>
      <c r="W227" s="120">
        <f t="shared" si="72"/>
        <v>-489.39886444993317</v>
      </c>
      <c r="X227" s="122">
        <f t="shared" si="84"/>
        <v>4142782.9844927099</v>
      </c>
    </row>
    <row r="228" spans="1:24" x14ac:dyDescent="0.45">
      <c r="A228">
        <v>227</v>
      </c>
      <c r="B228" s="47">
        <v>43767</v>
      </c>
      <c r="C228" s="101">
        <v>242.56175200000001</v>
      </c>
      <c r="D228" s="87">
        <f t="shared" si="74"/>
        <v>-2.3127923728492674E-2</v>
      </c>
      <c r="E228" s="87"/>
      <c r="F228" s="108">
        <f t="shared" si="73"/>
        <v>9198.2769430496028</v>
      </c>
      <c r="G228" s="90"/>
      <c r="H228" s="5">
        <f t="shared" si="75"/>
        <v>243.00614271428572</v>
      </c>
      <c r="I228" s="87">
        <f t="shared" si="76"/>
        <v>4.0487878430418974E-3</v>
      </c>
      <c r="J228" s="111">
        <f t="shared" si="86"/>
        <v>8556.1353296381367</v>
      </c>
      <c r="K228" s="111">
        <f t="shared" si="77"/>
        <v>-8368.9345222125194</v>
      </c>
      <c r="L228" s="111">
        <f t="shared" si="85"/>
        <v>-578009.20738216874</v>
      </c>
      <c r="M228" s="111">
        <f t="shared" si="70"/>
        <v>-113.78134003595915</v>
      </c>
      <c r="N228" s="113">
        <f t="shared" si="78"/>
        <v>2067022.2413839116</v>
      </c>
      <c r="O228" s="117">
        <f t="shared" si="79"/>
        <v>12220.678980346967</v>
      </c>
      <c r="P228" s="117">
        <f t="shared" si="68"/>
        <v>-23810.587013433444</v>
      </c>
      <c r="Q228" s="117">
        <f t="shared" si="69"/>
        <v>-1394100.1405820481</v>
      </c>
      <c r="R228" s="117">
        <f t="shared" si="71"/>
        <v>-274.42916153208353</v>
      </c>
      <c r="S228" s="119">
        <f t="shared" si="80"/>
        <v>2940458.7170891007</v>
      </c>
      <c r="T228" s="120">
        <f t="shared" si="81"/>
        <v>17300.819296112582</v>
      </c>
      <c r="U228" s="120">
        <f t="shared" si="82"/>
        <v>-50360.721882370846</v>
      </c>
      <c r="V228" s="120">
        <f t="shared" si="83"/>
        <v>-2536512.9532873011</v>
      </c>
      <c r="W228" s="120">
        <f t="shared" si="72"/>
        <v>-499.31357348198071</v>
      </c>
      <c r="X228" s="122">
        <f t="shared" si="84"/>
        <v>4146156.3176181042</v>
      </c>
    </row>
    <row r="229" spans="1:24" x14ac:dyDescent="0.45">
      <c r="A229">
        <v>228</v>
      </c>
      <c r="B229" s="47">
        <v>43768</v>
      </c>
      <c r="C229" s="101">
        <v>242.531845</v>
      </c>
      <c r="D229" s="87">
        <f t="shared" si="74"/>
        <v>-1.2329643793143678E-4</v>
      </c>
      <c r="E229" s="87"/>
      <c r="F229" s="108">
        <f t="shared" si="73"/>
        <v>9198.2769430496028</v>
      </c>
      <c r="G229" s="90"/>
      <c r="H229" s="5">
        <f t="shared" si="75"/>
        <v>243.3978227142857</v>
      </c>
      <c r="I229" s="87">
        <f t="shared" si="76"/>
        <v>1.6118111074274245E-3</v>
      </c>
      <c r="J229" s="111">
        <f t="shared" si="86"/>
        <v>8569.9262035990996</v>
      </c>
      <c r="K229" s="111">
        <f t="shared" si="77"/>
        <v>-3344.7261059147968</v>
      </c>
      <c r="L229" s="111">
        <f t="shared" si="85"/>
        <v>-581359.93348808354</v>
      </c>
      <c r="M229" s="111">
        <f t="shared" si="70"/>
        <v>-114.44093178899493</v>
      </c>
      <c r="N229" s="113">
        <f t="shared" si="78"/>
        <v>2075135.2875668206</v>
      </c>
      <c r="O229" s="117">
        <f t="shared" si="79"/>
        <v>12260.073832588625</v>
      </c>
      <c r="P229" s="117">
        <f t="shared" si="68"/>
        <v>-9554.5061976716152</v>
      </c>
      <c r="Q229" s="117">
        <f t="shared" si="69"/>
        <v>-1403660.6467797197</v>
      </c>
      <c r="R229" s="117">
        <f t="shared" si="71"/>
        <v>-276.31115094106644</v>
      </c>
      <c r="S229" s="119">
        <f t="shared" si="80"/>
        <v>2963903.8202562691</v>
      </c>
      <c r="T229" s="120">
        <f t="shared" si="81"/>
        <v>17384.476254239788</v>
      </c>
      <c r="U229" s="120">
        <f t="shared" si="82"/>
        <v>-20289.476401678807</v>
      </c>
      <c r="V229" s="120">
        <f t="shared" si="83"/>
        <v>-2556808.4296889799</v>
      </c>
      <c r="W229" s="120">
        <f t="shared" si="72"/>
        <v>-503.30874600214884</v>
      </c>
      <c r="X229" s="122">
        <f t="shared" si="84"/>
        <v>4195999.6238977853</v>
      </c>
    </row>
    <row r="230" spans="1:24" x14ac:dyDescent="0.45">
      <c r="A230">
        <v>229</v>
      </c>
      <c r="B230" s="47">
        <v>43769</v>
      </c>
      <c r="C230" s="101">
        <v>248.01538099999999</v>
      </c>
      <c r="D230" s="87">
        <f t="shared" si="74"/>
        <v>2.2609550510779262E-2</v>
      </c>
      <c r="E230" s="87"/>
      <c r="F230" s="108">
        <f t="shared" si="73"/>
        <v>9198.2769430496028</v>
      </c>
      <c r="G230" s="90"/>
      <c r="H230" s="5">
        <f t="shared" si="75"/>
        <v>244.65119928571428</v>
      </c>
      <c r="I230" s="87">
        <f t="shared" si="76"/>
        <v>5.1494978773901131E-3</v>
      </c>
      <c r="J230" s="111">
        <f t="shared" si="86"/>
        <v>8614.0570203939224</v>
      </c>
      <c r="K230" s="111">
        <f t="shared" si="77"/>
        <v>-10945.121341209162</v>
      </c>
      <c r="L230" s="111">
        <f t="shared" si="85"/>
        <v>-592311.0548292927</v>
      </c>
      <c r="M230" s="111">
        <f t="shared" si="70"/>
        <v>-116.59666433651</v>
      </c>
      <c r="N230" s="113">
        <f t="shared" si="78"/>
        <v>2125473.5125275138</v>
      </c>
      <c r="O230" s="117">
        <f t="shared" si="79"/>
        <v>12386.340280943748</v>
      </c>
      <c r="P230" s="117">
        <f t="shared" si="68"/>
        <v>-31316.02129631276</v>
      </c>
      <c r="Q230" s="117">
        <f t="shared" si="69"/>
        <v>-1434982.6680760325</v>
      </c>
      <c r="R230" s="117">
        <f t="shared" si="71"/>
        <v>-282.47690316475928</v>
      </c>
      <c r="S230" s="119">
        <f t="shared" si="80"/>
        <v>3040686.8826775979</v>
      </c>
      <c r="T230" s="120">
        <f t="shared" si="81"/>
        <v>17653.040224952027</v>
      </c>
      <c r="U230" s="120">
        <f t="shared" si="82"/>
        <v>-66607.99551906882</v>
      </c>
      <c r="V230" s="120">
        <f t="shared" si="83"/>
        <v>-2623422.4252080489</v>
      </c>
      <c r="W230" s="120">
        <f t="shared" si="72"/>
        <v>-516.42173724574968</v>
      </c>
      <c r="X230" s="122">
        <f t="shared" si="84"/>
        <v>4311617.5016807336</v>
      </c>
    </row>
    <row r="231" spans="1:24" x14ac:dyDescent="0.45">
      <c r="A231">
        <v>230</v>
      </c>
      <c r="B231" s="47">
        <v>43770</v>
      </c>
      <c r="C231" s="101">
        <v>255.05426</v>
      </c>
      <c r="D231" s="87">
        <f t="shared" si="74"/>
        <v>2.8380816430090716E-2</v>
      </c>
      <c r="E231" s="87"/>
      <c r="F231" s="108">
        <f t="shared" si="73"/>
        <v>9198.2769430496028</v>
      </c>
      <c r="G231" s="90"/>
      <c r="H231" s="5">
        <f t="shared" si="75"/>
        <v>246.45150971428569</v>
      </c>
      <c r="I231" s="87">
        <f t="shared" si="76"/>
        <v>7.3586822129938822E-3</v>
      </c>
      <c r="J231" s="111">
        <f t="shared" si="86"/>
        <v>8677.4451285716095</v>
      </c>
      <c r="K231" s="111">
        <f t="shared" si="77"/>
        <v>-16167.40702405995</v>
      </c>
      <c r="L231" s="111">
        <f t="shared" si="85"/>
        <v>-608484.46185335261</v>
      </c>
      <c r="M231" s="111">
        <f t="shared" si="70"/>
        <v>-119.78040587669238</v>
      </c>
      <c r="N231" s="113">
        <f t="shared" si="78"/>
        <v>2197051.9389343769</v>
      </c>
      <c r="O231" s="117">
        <f t="shared" si="79"/>
        <v>12568.634564762688</v>
      </c>
      <c r="P231" s="117">
        <f t="shared" si="68"/>
        <v>-46494.933661669515</v>
      </c>
      <c r="Q231" s="117">
        <f t="shared" si="69"/>
        <v>-1481483.601737702</v>
      </c>
      <c r="R231" s="117">
        <f t="shared" si="71"/>
        <v>-291.63063026336022</v>
      </c>
      <c r="S231" s="119">
        <f t="shared" si="80"/>
        <v>3159188.8544643</v>
      </c>
      <c r="T231" s="120">
        <f t="shared" si="81"/>
        <v>18042.749564277885</v>
      </c>
      <c r="U231" s="120">
        <f t="shared" si="82"/>
        <v>-99397.027156845696</v>
      </c>
      <c r="V231" s="120">
        <f t="shared" si="83"/>
        <v>-2722825.4523648946</v>
      </c>
      <c r="W231" s="120">
        <f t="shared" si="72"/>
        <v>-535.98926227679476</v>
      </c>
      <c r="X231" s="122">
        <f t="shared" si="84"/>
        <v>4502483.1113253729</v>
      </c>
    </row>
    <row r="232" spans="1:24" x14ac:dyDescent="0.45">
      <c r="A232">
        <v>231</v>
      </c>
      <c r="B232" s="47">
        <v>43773</v>
      </c>
      <c r="C232" s="101">
        <v>256.729218</v>
      </c>
      <c r="D232" s="87">
        <f t="shared" si="74"/>
        <v>6.567065376598704E-3</v>
      </c>
      <c r="E232" s="87"/>
      <c r="F232" s="108">
        <f t="shared" si="73"/>
        <v>9198.2769430496028</v>
      </c>
      <c r="G232" s="90"/>
      <c r="H232" s="5">
        <f t="shared" si="75"/>
        <v>248.43412785714281</v>
      </c>
      <c r="I232" s="87">
        <f t="shared" si="76"/>
        <v>8.0446581364244599E-3</v>
      </c>
      <c r="J232" s="111">
        <f t="shared" si="86"/>
        <v>8747.2522081285497</v>
      </c>
      <c r="K232" s="111">
        <f t="shared" si="77"/>
        <v>-17921.516945517033</v>
      </c>
      <c r="L232" s="111">
        <f t="shared" si="85"/>
        <v>-626411.97879886965</v>
      </c>
      <c r="M232" s="111">
        <f t="shared" si="70"/>
        <v>-123.30944464553613</v>
      </c>
      <c r="N232" s="113">
        <f t="shared" si="78"/>
        <v>2227753.7020960986</v>
      </c>
      <c r="O232" s="117">
        <f t="shared" si="79"/>
        <v>12770.855301393014</v>
      </c>
      <c r="P232" s="117">
        <f t="shared" si="68"/>
        <v>-51915.971578487661</v>
      </c>
      <c r="Q232" s="117">
        <f t="shared" si="69"/>
        <v>-1533405.5733161897</v>
      </c>
      <c r="R232" s="117">
        <f t="shared" si="71"/>
        <v>-301.8514908105135</v>
      </c>
      <c r="S232" s="119">
        <f t="shared" si="80"/>
        <v>3226735.7231392954</v>
      </c>
      <c r="T232" s="120">
        <f t="shared" si="81"/>
        <v>18478.192820535096</v>
      </c>
      <c r="U232" s="120">
        <f t="shared" si="82"/>
        <v>-111791.0066622874</v>
      </c>
      <c r="V232" s="120">
        <f t="shared" si="83"/>
        <v>-2834622.4590271818</v>
      </c>
      <c r="W232" s="120">
        <f t="shared" si="72"/>
        <v>-557.99654705263674</v>
      </c>
      <c r="X232" s="122">
        <f t="shared" si="84"/>
        <v>4632100.9862069022</v>
      </c>
    </row>
    <row r="233" spans="1:24" x14ac:dyDescent="0.45">
      <c r="A233">
        <v>232</v>
      </c>
      <c r="B233" s="47">
        <v>43774</v>
      </c>
      <c r="C233" s="101">
        <v>256.36035199999998</v>
      </c>
      <c r="D233" s="87">
        <f t="shared" si="74"/>
        <v>-1.4367901046620469E-3</v>
      </c>
      <c r="E233" s="87"/>
      <c r="F233" s="108">
        <f t="shared" si="73"/>
        <v>9198.2769430496028</v>
      </c>
      <c r="G233" s="90"/>
      <c r="H233" s="5">
        <f t="shared" si="75"/>
        <v>249.93676114285708</v>
      </c>
      <c r="I233" s="87">
        <f t="shared" si="76"/>
        <v>6.0484173357145503E-3</v>
      </c>
      <c r="J233" s="111">
        <f t="shared" si="86"/>
        <v>8800.1592400240606</v>
      </c>
      <c r="K233" s="111">
        <f t="shared" si="77"/>
        <v>-13563.265320008415</v>
      </c>
      <c r="L233" s="111">
        <f t="shared" si="85"/>
        <v>-639981.24411887804</v>
      </c>
      <c r="M233" s="111">
        <f t="shared" si="70"/>
        <v>-125.98055986594409</v>
      </c>
      <c r="N233" s="113">
        <f t="shared" si="78"/>
        <v>2242448.655108612</v>
      </c>
      <c r="O233" s="117">
        <f t="shared" si="79"/>
        <v>12925.34222658671</v>
      </c>
      <c r="P233" s="117">
        <f t="shared" si="68"/>
        <v>-39604.322522053611</v>
      </c>
      <c r="Q233" s="117">
        <f t="shared" si="69"/>
        <v>-1573015.8958382434</v>
      </c>
      <c r="R233" s="117">
        <f t="shared" si="71"/>
        <v>-309.64879839355126</v>
      </c>
      <c r="S233" s="119">
        <f t="shared" si="80"/>
        <v>3273940.9604061791</v>
      </c>
      <c r="T233" s="120">
        <f t="shared" si="81"/>
        <v>18813.484285900297</v>
      </c>
      <c r="U233" s="120">
        <f t="shared" si="82"/>
        <v>-85955.438083618617</v>
      </c>
      <c r="V233" s="120">
        <f t="shared" si="83"/>
        <v>-2920583.8971108003</v>
      </c>
      <c r="W233" s="120">
        <f t="shared" si="72"/>
        <v>-574.91808998258784</v>
      </c>
      <c r="X233" s="122">
        <f t="shared" si="84"/>
        <v>4737076.0157962497</v>
      </c>
    </row>
    <row r="234" spans="1:24" x14ac:dyDescent="0.45">
      <c r="A234">
        <v>233</v>
      </c>
      <c r="B234" s="47">
        <v>43775</v>
      </c>
      <c r="C234" s="101">
        <v>256.47000100000002</v>
      </c>
      <c r="D234" s="87">
        <f t="shared" si="74"/>
        <v>4.2771434484552116E-4</v>
      </c>
      <c r="E234" s="87"/>
      <c r="F234" s="108">
        <f t="shared" si="73"/>
        <v>9198.2769430496028</v>
      </c>
      <c r="G234" s="90"/>
      <c r="H234" s="5">
        <f t="shared" si="75"/>
        <v>251.10325842857142</v>
      </c>
      <c r="I234" s="87">
        <f t="shared" si="76"/>
        <v>4.6671697287763297E-3</v>
      </c>
      <c r="J234" s="111">
        <f t="shared" si="86"/>
        <v>8841.2310768375119</v>
      </c>
      <c r="K234" s="111">
        <f t="shared" si="77"/>
        <v>-10533.694028617674</v>
      </c>
      <c r="L234" s="111">
        <f t="shared" si="85"/>
        <v>-650520.93814749573</v>
      </c>
      <c r="M234" s="111">
        <f t="shared" si="70"/>
        <v>-128.05530278501101</v>
      </c>
      <c r="N234" s="113">
        <f t="shared" si="78"/>
        <v>2256976.8490891303</v>
      </c>
      <c r="O234" s="117">
        <f t="shared" si="79"/>
        <v>13045.99175853471</v>
      </c>
      <c r="P234" s="117">
        <f t="shared" si="68"/>
        <v>-30942.985579353095</v>
      </c>
      <c r="Q234" s="117">
        <f t="shared" si="69"/>
        <v>-1603964.8814175965</v>
      </c>
      <c r="R234" s="117">
        <f t="shared" si="71"/>
        <v>-315.74111838941462</v>
      </c>
      <c r="S234" s="119">
        <f t="shared" si="80"/>
        <v>3314962.533778036</v>
      </c>
      <c r="T234" s="120">
        <f t="shared" si="81"/>
        <v>19076.901458956185</v>
      </c>
      <c r="U234" s="120">
        <f t="shared" si="82"/>
        <v>-67558.602637060845</v>
      </c>
      <c r="V234" s="120">
        <f t="shared" si="83"/>
        <v>-2988148.4997478612</v>
      </c>
      <c r="W234" s="120">
        <f t="shared" si="72"/>
        <v>-588.21820861194283</v>
      </c>
      <c r="X234" s="122">
        <f t="shared" si="84"/>
        <v>4825094.3336183336</v>
      </c>
    </row>
    <row r="235" spans="1:24" x14ac:dyDescent="0.45">
      <c r="A235">
        <v>234</v>
      </c>
      <c r="B235" s="47">
        <v>43776</v>
      </c>
      <c r="C235" s="101">
        <v>259.42999300000002</v>
      </c>
      <c r="D235" s="87">
        <f t="shared" si="74"/>
        <v>1.1541279636833626E-2</v>
      </c>
      <c r="E235" s="87"/>
      <c r="F235" s="108">
        <f t="shared" si="73"/>
        <v>9198.2769430496028</v>
      </c>
      <c r="G235" s="90"/>
      <c r="H235" s="5">
        <f t="shared" si="75"/>
        <v>253.51300714285711</v>
      </c>
      <c r="I235" s="87">
        <f t="shared" si="76"/>
        <v>9.5966445412382344E-3</v>
      </c>
      <c r="J235" s="111">
        <f t="shared" si="86"/>
        <v>8926.0772287888703</v>
      </c>
      <c r="K235" s="111">
        <f t="shared" si="77"/>
        <v>-22011.636606817869</v>
      </c>
      <c r="L235" s="111">
        <f t="shared" si="85"/>
        <v>-672538.57475431357</v>
      </c>
      <c r="M235" s="111">
        <f t="shared" si="70"/>
        <v>-132.38948321936186</v>
      </c>
      <c r="N235" s="113">
        <f t="shared" si="78"/>
        <v>2293680.5163753382</v>
      </c>
      <c r="O235" s="117">
        <f t="shared" si="79"/>
        <v>13296.387249723872</v>
      </c>
      <c r="P235" s="117">
        <f t="shared" si="68"/>
        <v>-64960.10052643573</v>
      </c>
      <c r="Q235" s="117">
        <f t="shared" si="69"/>
        <v>-1668930.9819440322</v>
      </c>
      <c r="R235" s="117">
        <f t="shared" si="71"/>
        <v>-328.52972085517831</v>
      </c>
      <c r="S235" s="119">
        <f t="shared" si="80"/>
        <v>3384521.5505947177</v>
      </c>
      <c r="T235" s="120">
        <f t="shared" si="81"/>
        <v>19626.124185705681</v>
      </c>
      <c r="U235" s="120">
        <f t="shared" si="82"/>
        <v>-142484.84815606277</v>
      </c>
      <c r="V235" s="120">
        <f t="shared" si="83"/>
        <v>-3130639.3479039241</v>
      </c>
      <c r="W235" s="120">
        <f t="shared" si="72"/>
        <v>-616.26758817024529</v>
      </c>
      <c r="X235" s="122">
        <f t="shared" si="84"/>
        <v>4949120.4119586935</v>
      </c>
    </row>
    <row r="236" spans="1:24" x14ac:dyDescent="0.45">
      <c r="A236">
        <v>235</v>
      </c>
      <c r="B236" s="47">
        <v>43777</v>
      </c>
      <c r="C236" s="101">
        <v>260.14001500000001</v>
      </c>
      <c r="D236" s="87">
        <f t="shared" si="74"/>
        <v>2.7368539457963935E-3</v>
      </c>
      <c r="E236" s="87"/>
      <c r="F236" s="108">
        <f t="shared" si="73"/>
        <v>9198.2769430496028</v>
      </c>
      <c r="G236" s="90"/>
      <c r="H236" s="5">
        <f t="shared" si="75"/>
        <v>256.02845999999994</v>
      </c>
      <c r="I236" s="87">
        <f t="shared" si="76"/>
        <v>9.9223818355219547E-3</v>
      </c>
      <c r="J236" s="111">
        <f t="shared" si="86"/>
        <v>9014.6451753462698</v>
      </c>
      <c r="K236" s="111">
        <f t="shared" si="77"/>
        <v>-23040.06694596108</v>
      </c>
      <c r="L236" s="111">
        <f t="shared" si="85"/>
        <v>-695584.64170027466</v>
      </c>
      <c r="M236" s="111">
        <f t="shared" si="70"/>
        <v>-136.92611057101749</v>
      </c>
      <c r="N236" s="113">
        <f t="shared" si="78"/>
        <v>2322029.8641882949</v>
      </c>
      <c r="O236" s="117">
        <f t="shared" si="79"/>
        <v>13560.250912373323</v>
      </c>
      <c r="P236" s="117">
        <f t="shared" si="68"/>
        <v>-68641.497159583319</v>
      </c>
      <c r="Q236" s="117">
        <f t="shared" si="69"/>
        <v>-1737578.4791036155</v>
      </c>
      <c r="R236" s="117">
        <f t="shared" si="71"/>
        <v>-342.04300769767724</v>
      </c>
      <c r="S236" s="119">
        <f t="shared" si="80"/>
        <v>3458922.3785889768</v>
      </c>
      <c r="T236" s="120">
        <f t="shared" si="81"/>
        <v>20210.337880071511</v>
      </c>
      <c r="U236" s="120">
        <f t="shared" si="82"/>
        <v>-151977.35921553237</v>
      </c>
      <c r="V236" s="120">
        <f t="shared" si="83"/>
        <v>-3282622.7071194565</v>
      </c>
      <c r="W236" s="120">
        <f t="shared" si="72"/>
        <v>-646.18557226797566</v>
      </c>
      <c r="X236" s="122">
        <f t="shared" si="84"/>
        <v>5105540.240061339</v>
      </c>
    </row>
    <row r="237" spans="1:24" x14ac:dyDescent="0.45">
      <c r="A237">
        <v>236</v>
      </c>
      <c r="B237" s="47">
        <v>43780</v>
      </c>
      <c r="C237" s="101">
        <v>262.20001200000002</v>
      </c>
      <c r="D237" s="87">
        <f t="shared" si="74"/>
        <v>7.9188009580148967E-3</v>
      </c>
      <c r="E237" s="87"/>
      <c r="F237" s="108">
        <f t="shared" si="73"/>
        <v>9198.2769430496028</v>
      </c>
      <c r="G237" s="90"/>
      <c r="H237" s="5">
        <f t="shared" si="75"/>
        <v>258.05483585714285</v>
      </c>
      <c r="I237" s="87">
        <f t="shared" si="76"/>
        <v>7.914650805394486E-3</v>
      </c>
      <c r="J237" s="111">
        <f t="shared" si="86"/>
        <v>9085.9929440436699</v>
      </c>
      <c r="K237" s="111">
        <f t="shared" si="77"/>
        <v>-18707.385808631549</v>
      </c>
      <c r="L237" s="111">
        <f t="shared" si="85"/>
        <v>-714298.02750890621</v>
      </c>
      <c r="M237" s="111">
        <f t="shared" si="70"/>
        <v>-140.60984793491662</v>
      </c>
      <c r="N237" s="113">
        <f t="shared" si="78"/>
        <v>2363640.073151534</v>
      </c>
      <c r="O237" s="117">
        <f t="shared" si="79"/>
        <v>13774.900213983256</v>
      </c>
      <c r="P237" s="117">
        <f t="shared" ref="P237:P255" si="87">(O236-O237)*C237</f>
        <v>-56281.049457915811</v>
      </c>
      <c r="Q237" s="117">
        <f t="shared" ref="Q237:Q255" si="88">Q236+P237-6</f>
        <v>-1793865.5285615313</v>
      </c>
      <c r="R237" s="117">
        <f t="shared" si="71"/>
        <v>-353.12313554366119</v>
      </c>
      <c r="S237" s="119">
        <f t="shared" si="80"/>
        <v>3555497.951947297</v>
      </c>
      <c r="T237" s="120">
        <f t="shared" si="81"/>
        <v>20690.21118101092</v>
      </c>
      <c r="U237" s="120">
        <f t="shared" si="82"/>
        <v>-125822.78526479268</v>
      </c>
      <c r="V237" s="120">
        <f t="shared" si="83"/>
        <v>-3408451.4923842493</v>
      </c>
      <c r="W237" s="120">
        <f t="shared" si="72"/>
        <v>-670.95501818601042</v>
      </c>
      <c r="X237" s="122">
        <f t="shared" si="84"/>
        <v>5299150.8346788045</v>
      </c>
    </row>
    <row r="238" spans="1:24" x14ac:dyDescent="0.45">
      <c r="A238">
        <v>237</v>
      </c>
      <c r="B238" s="47">
        <v>43781</v>
      </c>
      <c r="C238" s="101">
        <v>261.959991</v>
      </c>
      <c r="D238" s="87">
        <f t="shared" si="74"/>
        <v>-9.154118574182708E-4</v>
      </c>
      <c r="E238" s="87"/>
      <c r="F238" s="108">
        <f t="shared" si="73"/>
        <v>9198.2769430496028</v>
      </c>
      <c r="G238" s="90"/>
      <c r="H238" s="5">
        <f t="shared" si="75"/>
        <v>259.04136885714286</v>
      </c>
      <c r="I238" s="87">
        <f t="shared" si="76"/>
        <v>3.8229587782115642E-3</v>
      </c>
      <c r="J238" s="111">
        <f t="shared" si="86"/>
        <v>9120.7283205278691</v>
      </c>
      <c r="K238" s="111">
        <f t="shared" si="77"/>
        <v>-9099.2789111824204</v>
      </c>
      <c r="L238" s="111">
        <f t="shared" si="85"/>
        <v>-723403.30642008863</v>
      </c>
      <c r="M238" s="111">
        <f t="shared" ref="M238:M255" si="89">L238*(1+$D$262*1/$A$255)-L238</f>
        <v>-142.40222567331512</v>
      </c>
      <c r="N238" s="113">
        <f t="shared" si="78"/>
        <v>2380166.6298477435</v>
      </c>
      <c r="O238" s="117">
        <f t="shared" si="79"/>
        <v>13880.221965367327</v>
      </c>
      <c r="P238" s="117">
        <f t="shared" si="87"/>
        <v>-27590.085044675696</v>
      </c>
      <c r="Q238" s="117">
        <f t="shared" si="88"/>
        <v>-1821461.6136062071</v>
      </c>
      <c r="R238" s="117">
        <f t="shared" ref="R238:R255" si="90">Q238*(1+$D$262*1/$A$255)-Q238</f>
        <v>-358.55543574946932</v>
      </c>
      <c r="S238" s="119">
        <f t="shared" si="80"/>
        <v>3608472.736080952</v>
      </c>
      <c r="T238" s="120">
        <f t="shared" si="81"/>
        <v>20927.504654383411</v>
      </c>
      <c r="U238" s="120">
        <f t="shared" si="82"/>
        <v>-62161.396149016364</v>
      </c>
      <c r="V238" s="120">
        <f t="shared" si="83"/>
        <v>-3470618.8885332658</v>
      </c>
      <c r="W238" s="120">
        <f t="shared" ref="W238:W255" si="91">V238*(1+$D$262*1/$A$255)-V238</f>
        <v>-683.19269459368661</v>
      </c>
      <c r="X238" s="122">
        <f t="shared" si="84"/>
        <v>5420007.5347657204</v>
      </c>
    </row>
    <row r="239" spans="1:24" x14ac:dyDescent="0.45">
      <c r="A239">
        <v>238</v>
      </c>
      <c r="B239" s="47">
        <v>43782</v>
      </c>
      <c r="C239" s="101">
        <v>264.47000100000002</v>
      </c>
      <c r="D239" s="87">
        <f t="shared" si="74"/>
        <v>9.581654016777021E-3</v>
      </c>
      <c r="E239" s="87"/>
      <c r="F239" s="108">
        <f t="shared" ref="F239:F255" si="92">F238</f>
        <v>9198.2769430496028</v>
      </c>
      <c r="G239" s="90"/>
      <c r="H239" s="5">
        <f t="shared" si="75"/>
        <v>260.14719500000001</v>
      </c>
      <c r="I239" s="87">
        <f t="shared" si="76"/>
        <v>4.2689171530243082E-3</v>
      </c>
      <c r="J239" s="111">
        <f t="shared" si="86"/>
        <v>9159.6639541034456</v>
      </c>
      <c r="K239" s="111">
        <f t="shared" si="77"/>
        <v>-10297.307050668353</v>
      </c>
      <c r="L239" s="111">
        <f t="shared" si="85"/>
        <v>-733706.61347075703</v>
      </c>
      <c r="M239" s="111">
        <f t="shared" si="89"/>
        <v>-144.4304357226938</v>
      </c>
      <c r="N239" s="113">
        <f t="shared" si="78"/>
        <v>2412159.0280507342</v>
      </c>
      <c r="O239" s="117">
        <f t="shared" si="79"/>
        <v>13998.729000638812</v>
      </c>
      <c r="P239" s="117">
        <f t="shared" si="87"/>
        <v>-31341.5557367566</v>
      </c>
      <c r="Q239" s="117">
        <f t="shared" si="88"/>
        <v>-1852809.1693429637</v>
      </c>
      <c r="R239" s="117">
        <f t="shared" si="90"/>
        <v>-364.72621443774551</v>
      </c>
      <c r="S239" s="119">
        <f t="shared" si="80"/>
        <v>3670902.3170609195</v>
      </c>
      <c r="T239" s="120">
        <f t="shared" si="81"/>
        <v>21195.51800515069</v>
      </c>
      <c r="U239" s="120">
        <f t="shared" si="82"/>
        <v>-70881.491145435881</v>
      </c>
      <c r="V239" s="120">
        <f t="shared" si="83"/>
        <v>-3541506.3796787015</v>
      </c>
      <c r="W239" s="120">
        <f t="shared" si="91"/>
        <v>-697.14692513411865</v>
      </c>
      <c r="X239" s="122">
        <f t="shared" si="84"/>
        <v>5534697.176872286</v>
      </c>
    </row>
    <row r="240" spans="1:24" x14ac:dyDescent="0.45">
      <c r="A240">
        <v>239</v>
      </c>
      <c r="B240" s="47">
        <v>43783</v>
      </c>
      <c r="C240" s="101">
        <v>262.64001500000001</v>
      </c>
      <c r="D240" s="87">
        <f t="shared" si="74"/>
        <v>-6.9194464138865389E-3</v>
      </c>
      <c r="E240" s="87"/>
      <c r="F240" s="108">
        <f t="shared" si="92"/>
        <v>9198.2769430496028</v>
      </c>
      <c r="G240" s="90"/>
      <c r="H240" s="5">
        <f t="shared" si="75"/>
        <v>261.0442897142857</v>
      </c>
      <c r="I240" s="87">
        <f t="shared" si="76"/>
        <v>3.4484120203013748E-3</v>
      </c>
      <c r="J240" s="111">
        <f t="shared" si="86"/>
        <v>9191.2502493846969</v>
      </c>
      <c r="K240" s="111">
        <f t="shared" si="77"/>
        <v>-8295.8250664622701</v>
      </c>
      <c r="L240" s="111">
        <f>L239+K240-6</f>
        <v>-742008.43853721931</v>
      </c>
      <c r="M240" s="111">
        <f t="shared" si="89"/>
        <v>-146.06465325539466</v>
      </c>
      <c r="N240" s="113">
        <f t="shared" si="78"/>
        <v>2405694.2783006886</v>
      </c>
      <c r="O240" s="117">
        <f t="shared" si="79"/>
        <v>14095.275771348299</v>
      </c>
      <c r="P240" s="117">
        <f t="shared" si="87"/>
        <v>-25357.045307341159</v>
      </c>
      <c r="Q240" s="117">
        <f t="shared" si="88"/>
        <v>-1878172.214650305</v>
      </c>
      <c r="R240" s="117">
        <f t="shared" si="90"/>
        <v>-369.71893989201635</v>
      </c>
      <c r="S240" s="119">
        <f t="shared" si="80"/>
        <v>3676626.3947087126</v>
      </c>
      <c r="T240" s="120">
        <f t="shared" si="81"/>
        <v>21414.790642347121</v>
      </c>
      <c r="U240" s="120">
        <f t="shared" si="82"/>
        <v>-57589.768722360168</v>
      </c>
      <c r="V240" s="120">
        <f t="shared" si="83"/>
        <v>-3599102.1484010615</v>
      </c>
      <c r="W240" s="120">
        <f t="shared" si="91"/>
        <v>-708.4846748826094</v>
      </c>
      <c r="X240" s="122">
        <f t="shared" si="84"/>
        <v>5566791.1668055477</v>
      </c>
    </row>
    <row r="241" spans="1:24" x14ac:dyDescent="0.45">
      <c r="A241">
        <v>240</v>
      </c>
      <c r="B241" s="47">
        <v>43784</v>
      </c>
      <c r="C241" s="101">
        <v>265.76001000000002</v>
      </c>
      <c r="D241" s="87">
        <f t="shared" si="74"/>
        <v>1.1879358901194157E-2</v>
      </c>
      <c r="E241" s="87"/>
      <c r="F241" s="108">
        <f t="shared" si="92"/>
        <v>9198.2769430496028</v>
      </c>
      <c r="G241" s="90"/>
      <c r="H241" s="5">
        <f t="shared" si="75"/>
        <v>262.3714338571429</v>
      </c>
      <c r="I241" s="87">
        <f t="shared" si="76"/>
        <v>5.0839807463697959E-3</v>
      </c>
      <c r="J241" s="111">
        <f t="shared" si="86"/>
        <v>9237.9783886876357</v>
      </c>
      <c r="K241" s="111">
        <f t="shared" si="77"/>
        <v>-12418.470768430429</v>
      </c>
      <c r="L241" s="111">
        <f t="shared" si="85"/>
        <v>-754432.90930564969</v>
      </c>
      <c r="M241" s="111">
        <f t="shared" si="89"/>
        <v>-148.51041521772277</v>
      </c>
      <c r="N241" s="113">
        <f t="shared" si="78"/>
        <v>2442666.7581889797</v>
      </c>
      <c r="O241" s="117">
        <f t="shared" si="79"/>
        <v>14238.595992620914</v>
      </c>
      <c r="P241" s="117">
        <f t="shared" si="87"/>
        <v>-38088.783438612518</v>
      </c>
      <c r="Q241" s="117">
        <f t="shared" si="88"/>
        <v>-1916266.9980889175</v>
      </c>
      <c r="R241" s="117">
        <f t="shared" si="90"/>
        <v>-377.21791300969198</v>
      </c>
      <c r="S241" s="119">
        <f t="shared" si="80"/>
        <v>3745960.6299462817</v>
      </c>
      <c r="T241" s="120">
        <f t="shared" si="81"/>
        <v>21741.407792286816</v>
      </c>
      <c r="U241" s="120">
        <f t="shared" si="82"/>
        <v>-86801.777034144878</v>
      </c>
      <c r="V241" s="120">
        <f t="shared" si="83"/>
        <v>-3685909.9254352064</v>
      </c>
      <c r="W241" s="120">
        <f t="shared" si="91"/>
        <v>-725.57281996775419</v>
      </c>
      <c r="X241" s="122">
        <f t="shared" si="84"/>
        <v>5691194.9752580775</v>
      </c>
    </row>
    <row r="242" spans="1:24" x14ac:dyDescent="0.45">
      <c r="A242">
        <v>241</v>
      </c>
      <c r="B242" s="47">
        <v>43787</v>
      </c>
      <c r="C242" s="101">
        <v>267.10000600000001</v>
      </c>
      <c r="D242" s="87">
        <f t="shared" si="74"/>
        <v>5.0421280462774852E-3</v>
      </c>
      <c r="E242" s="87"/>
      <c r="F242" s="108">
        <f t="shared" si="92"/>
        <v>9198.2769430496028</v>
      </c>
      <c r="G242" s="90"/>
      <c r="H242" s="5">
        <f t="shared" si="75"/>
        <v>263.46715</v>
      </c>
      <c r="I242" s="87">
        <f t="shared" si="76"/>
        <v>4.1762021373626364E-3</v>
      </c>
      <c r="J242" s="111">
        <f t="shared" si="86"/>
        <v>9276.558053779383</v>
      </c>
      <c r="K242" s="111">
        <f t="shared" si="77"/>
        <v>-10304.628777483695</v>
      </c>
      <c r="L242" s="111">
        <f t="shared" si="85"/>
        <v>-764743.5380831334</v>
      </c>
      <c r="M242" s="111">
        <f t="shared" si="89"/>
        <v>-150.54006655188277</v>
      </c>
      <c r="N242" s="113">
        <f t="shared" si="78"/>
        <v>2467464.0830463381</v>
      </c>
      <c r="O242" s="117">
        <f t="shared" si="79"/>
        <v>14357.522502655765</v>
      </c>
      <c r="P242" s="117">
        <f t="shared" si="87"/>
        <v>-31765.271543867806</v>
      </c>
      <c r="Q242" s="117">
        <f t="shared" si="88"/>
        <v>-1948038.2696327853</v>
      </c>
      <c r="R242" s="117">
        <f t="shared" si="90"/>
        <v>-383.47210032166913</v>
      </c>
      <c r="S242" s="119">
        <f t="shared" si="80"/>
        <v>3803129.0750606223</v>
      </c>
      <c r="T242" s="120">
        <f t="shared" si="81"/>
        <v>22013.797333361079</v>
      </c>
      <c r="U242" s="120">
        <f t="shared" si="82"/>
        <v>-72755.248055272765</v>
      </c>
      <c r="V242" s="120">
        <f t="shared" si="83"/>
        <v>-3758671.1734904791</v>
      </c>
      <c r="W242" s="120">
        <f t="shared" si="91"/>
        <v>-739.89590029371902</v>
      </c>
      <c r="X242" s="122">
        <f t="shared" si="84"/>
        <v>5807130.151768256</v>
      </c>
    </row>
    <row r="243" spans="1:24" x14ac:dyDescent="0.45">
      <c r="A243">
        <v>242</v>
      </c>
      <c r="B243" s="47">
        <v>43788</v>
      </c>
      <c r="C243" s="101">
        <v>266.290009</v>
      </c>
      <c r="D243" s="87">
        <f t="shared" si="74"/>
        <v>-3.0325607705153322E-3</v>
      </c>
      <c r="E243" s="87"/>
      <c r="F243" s="108">
        <f t="shared" si="92"/>
        <v>9198.2769430496028</v>
      </c>
      <c r="G243" s="90"/>
      <c r="H243" s="5">
        <f t="shared" si="75"/>
        <v>264.34572057142861</v>
      </c>
      <c r="I243" s="87">
        <f t="shared" si="76"/>
        <v>3.3346493915033088E-3</v>
      </c>
      <c r="J243" s="111">
        <f t="shared" si="86"/>
        <v>9307.4921224486643</v>
      </c>
      <c r="K243" s="111">
        <f t="shared" si="77"/>
        <v>-8237.433424349525</v>
      </c>
      <c r="L243" s="111">
        <f t="shared" si="85"/>
        <v>-772986.97150748293</v>
      </c>
      <c r="M243" s="111">
        <f t="shared" si="89"/>
        <v>-152.16278966690879</v>
      </c>
      <c r="N243" s="113">
        <f t="shared" si="78"/>
        <v>2470254.7276299344</v>
      </c>
      <c r="O243" s="117">
        <f t="shared" si="79"/>
        <v>14453.277110009718</v>
      </c>
      <c r="P243" s="117">
        <f t="shared" si="87"/>
        <v>-25498.495254075464</v>
      </c>
      <c r="Q243" s="117">
        <f t="shared" si="88"/>
        <v>-1973542.7648868607</v>
      </c>
      <c r="R243" s="117">
        <f t="shared" si="90"/>
        <v>-388.49267025338486</v>
      </c>
      <c r="S243" s="119">
        <f t="shared" si="80"/>
        <v>3823264.7964499062</v>
      </c>
      <c r="T243" s="120">
        <f t="shared" si="81"/>
        <v>22234.022221008188</v>
      </c>
      <c r="U243" s="120">
        <f t="shared" si="82"/>
        <v>-58643.687313572758</v>
      </c>
      <c r="V243" s="120">
        <f t="shared" si="83"/>
        <v>-3817320.8608040521</v>
      </c>
      <c r="W243" s="120">
        <f t="shared" si="91"/>
        <v>-751.44111433206126</v>
      </c>
      <c r="X243" s="122">
        <f t="shared" si="84"/>
        <v>5862054.290024898</v>
      </c>
    </row>
    <row r="244" spans="1:24" x14ac:dyDescent="0.45">
      <c r="A244">
        <v>243</v>
      </c>
      <c r="B244" s="47">
        <v>43789</v>
      </c>
      <c r="C244" s="101">
        <v>263.19000199999999</v>
      </c>
      <c r="D244" s="87">
        <f t="shared" si="74"/>
        <v>-1.1641469432674079E-2</v>
      </c>
      <c r="E244" s="87"/>
      <c r="F244" s="108">
        <f t="shared" si="92"/>
        <v>9198.2769430496028</v>
      </c>
      <c r="G244" s="90"/>
      <c r="H244" s="5">
        <f t="shared" si="75"/>
        <v>264.4871477142857</v>
      </c>
      <c r="I244" s="87">
        <f t="shared" si="76"/>
        <v>5.3500825567126173E-4</v>
      </c>
      <c r="J244" s="111">
        <f t="shared" si="86"/>
        <v>9312.4717075737699</v>
      </c>
      <c r="K244" s="111">
        <f t="shared" si="77"/>
        <v>-1310.5770190357096</v>
      </c>
      <c r="L244" s="111">
        <f t="shared" si="85"/>
        <v>-774303.54852651863</v>
      </c>
      <c r="M244" s="111">
        <f t="shared" si="89"/>
        <v>-152.4219583714148</v>
      </c>
      <c r="N244" s="113">
        <f t="shared" si="78"/>
        <v>2449638.870322248</v>
      </c>
      <c r="O244" s="117">
        <f t="shared" si="79"/>
        <v>14468.742355160435</v>
      </c>
      <c r="P244" s="117">
        <f t="shared" si="87"/>
        <v>-4070.2979021477599</v>
      </c>
      <c r="Q244" s="117">
        <f t="shared" si="88"/>
        <v>-1977619.0627890085</v>
      </c>
      <c r="R244" s="117">
        <f t="shared" si="90"/>
        <v>-389.29509110026993</v>
      </c>
      <c r="S244" s="119">
        <f t="shared" si="80"/>
        <v>3803958.0314900116</v>
      </c>
      <c r="T244" s="120">
        <f t="shared" si="81"/>
        <v>22269.708377343242</v>
      </c>
      <c r="U244" s="120">
        <f t="shared" si="82"/>
        <v>-9392.2395571951656</v>
      </c>
      <c r="V244" s="120">
        <f t="shared" si="83"/>
        <v>-3826719.1003612471</v>
      </c>
      <c r="W244" s="120">
        <f t="shared" si="91"/>
        <v>-753.29116148874164</v>
      </c>
      <c r="X244" s="122">
        <f t="shared" si="84"/>
        <v>5851772.3528151894</v>
      </c>
    </row>
    <row r="245" spans="1:24" x14ac:dyDescent="0.45">
      <c r="A245">
        <v>244</v>
      </c>
      <c r="B245" s="47">
        <v>43790</v>
      </c>
      <c r="C245" s="101">
        <v>262.01001000000002</v>
      </c>
      <c r="D245" s="87">
        <f t="shared" si="74"/>
        <v>-4.4834225883700939E-3</v>
      </c>
      <c r="E245" s="87"/>
      <c r="F245" s="108">
        <f t="shared" si="92"/>
        <v>9198.2769430496028</v>
      </c>
      <c r="G245" s="90"/>
      <c r="H245" s="5">
        <f t="shared" si="75"/>
        <v>264.49429328571432</v>
      </c>
      <c r="I245" s="87">
        <f t="shared" si="76"/>
        <v>2.7016705690146056E-5</v>
      </c>
      <c r="J245" s="111">
        <f t="shared" si="86"/>
        <v>9312.7232998811414</v>
      </c>
      <c r="K245" s="111">
        <f t="shared" si="77"/>
        <v>-65.919702970339884</v>
      </c>
      <c r="L245" s="111">
        <f t="shared" si="85"/>
        <v>-774375.46822948894</v>
      </c>
      <c r="M245" s="111">
        <f t="shared" si="89"/>
        <v>-152.43611579330172</v>
      </c>
      <c r="N245" s="113">
        <f t="shared" si="78"/>
        <v>2439960.8052261206</v>
      </c>
      <c r="O245" s="117">
        <f t="shared" si="79"/>
        <v>14469.524150668267</v>
      </c>
      <c r="P245" s="117">
        <f t="shared" si="87"/>
        <v>-204.83824882493951</v>
      </c>
      <c r="Q245" s="117">
        <f t="shared" si="88"/>
        <v>-1977829.9010378334</v>
      </c>
      <c r="R245" s="117">
        <f t="shared" si="90"/>
        <v>-389.33659469266422</v>
      </c>
      <c r="S245" s="119">
        <f t="shared" si="80"/>
        <v>3790955.3291630093</v>
      </c>
      <c r="T245" s="120">
        <f t="shared" si="81"/>
        <v>22271.513339814352</v>
      </c>
      <c r="U245" s="120">
        <f t="shared" si="82"/>
        <v>-472.91823510497773</v>
      </c>
      <c r="V245" s="120">
        <f t="shared" si="83"/>
        <v>-3827198.0185963521</v>
      </c>
      <c r="W245" s="120">
        <f t="shared" si="91"/>
        <v>-753.38543673185632</v>
      </c>
      <c r="X245" s="122">
        <f t="shared" si="84"/>
        <v>5834886.5146447876</v>
      </c>
    </row>
    <row r="246" spans="1:24" x14ac:dyDescent="0.45">
      <c r="A246">
        <v>245</v>
      </c>
      <c r="B246" s="47">
        <v>43791</v>
      </c>
      <c r="C246" s="101">
        <v>261.77999899999998</v>
      </c>
      <c r="D246" s="87">
        <f t="shared" si="74"/>
        <v>-8.77871040118075E-4</v>
      </c>
      <c r="E246" s="87"/>
      <c r="F246" s="108">
        <f t="shared" si="92"/>
        <v>9198.2769430496028</v>
      </c>
      <c r="G246" s="90"/>
      <c r="H246" s="5">
        <f t="shared" si="75"/>
        <v>264.11000728571429</v>
      </c>
      <c r="I246" s="87">
        <f t="shared" si="76"/>
        <v>-1.452908473850945E-3</v>
      </c>
      <c r="J246" s="111">
        <f t="shared" si="86"/>
        <v>9299.192765284115</v>
      </c>
      <c r="K246" s="111">
        <f t="shared" si="77"/>
        <v>3542.0233332790403</v>
      </c>
      <c r="L246" s="111">
        <f t="shared" si="85"/>
        <v>-770839.44489620987</v>
      </c>
      <c r="M246" s="111">
        <f t="shared" si="89"/>
        <v>-151.74004820804112</v>
      </c>
      <c r="N246" s="113">
        <f t="shared" si="78"/>
        <v>2437884.6961301616</v>
      </c>
      <c r="O246" s="117">
        <f t="shared" si="79"/>
        <v>14427.478362166074</v>
      </c>
      <c r="P246" s="117">
        <f t="shared" si="87"/>
        <v>11006.746472058378</v>
      </c>
      <c r="Q246" s="117">
        <f t="shared" si="88"/>
        <v>-1966829.1545657751</v>
      </c>
      <c r="R246" s="117">
        <f t="shared" si="90"/>
        <v>-387.17109341872856</v>
      </c>
      <c r="S246" s="119">
        <f t="shared" si="80"/>
        <v>3787832.0176924146</v>
      </c>
      <c r="T246" s="120">
        <f t="shared" si="81"/>
        <v>22174.437928443651</v>
      </c>
      <c r="U246" s="120">
        <f t="shared" si="82"/>
        <v>25412.401091546628</v>
      </c>
      <c r="V246" s="120">
        <f t="shared" si="83"/>
        <v>-3801791.6175048053</v>
      </c>
      <c r="W246" s="120">
        <f t="shared" si="91"/>
        <v>-748.38417667429894</v>
      </c>
      <c r="X246" s="122">
        <f t="shared" si="84"/>
        <v>5830236.7398250876</v>
      </c>
    </row>
    <row r="247" spans="1:24" x14ac:dyDescent="0.45">
      <c r="A247">
        <v>246</v>
      </c>
      <c r="B247" s="47">
        <v>43794</v>
      </c>
      <c r="C247" s="101">
        <v>266.36999500000002</v>
      </c>
      <c r="D247" s="87">
        <f t="shared" si="74"/>
        <v>1.7533791800495968E-2</v>
      </c>
      <c r="E247" s="87"/>
      <c r="F247" s="108">
        <f t="shared" si="92"/>
        <v>9198.2769430496028</v>
      </c>
      <c r="G247" s="90"/>
      <c r="H247" s="5">
        <f t="shared" si="75"/>
        <v>264.64286157142857</v>
      </c>
      <c r="I247" s="87">
        <f t="shared" si="76"/>
        <v>2.0175467457309837E-3</v>
      </c>
      <c r="J247" s="111">
        <f t="shared" si="86"/>
        <v>9317.9543213856396</v>
      </c>
      <c r="K247" s="111">
        <f t="shared" si="77"/>
        <v>-4997.5156049553134</v>
      </c>
      <c r="L247" s="111">
        <f t="shared" si="85"/>
        <v>-775842.96050116513</v>
      </c>
      <c r="M247" s="111">
        <f t="shared" si="89"/>
        <v>-152.72499222471379</v>
      </c>
      <c r="N247" s="113">
        <f t="shared" si="78"/>
        <v>2477025.9303927664</v>
      </c>
      <c r="O247" s="117">
        <f t="shared" si="79"/>
        <v>14485.694586203457</v>
      </c>
      <c r="P247" s="117">
        <f t="shared" si="87"/>
        <v>-15507.055305756765</v>
      </c>
      <c r="Q247" s="117">
        <f t="shared" si="88"/>
        <v>-1982342.2098715319</v>
      </c>
      <c r="R247" s="117">
        <f t="shared" si="90"/>
        <v>-390.22484446316957</v>
      </c>
      <c r="S247" s="119">
        <f t="shared" si="80"/>
        <v>3843047.3391927858</v>
      </c>
      <c r="T247" s="120">
        <f t="shared" si="81"/>
        <v>22308.651823686487</v>
      </c>
      <c r="U247" s="120">
        <f t="shared" si="82"/>
        <v>-35750.554604764715</v>
      </c>
      <c r="V247" s="120">
        <f t="shared" si="83"/>
        <v>-3837548.1721095699</v>
      </c>
      <c r="W247" s="120">
        <f t="shared" si="91"/>
        <v>-755.42286852607504</v>
      </c>
      <c r="X247" s="122">
        <f t="shared" si="84"/>
        <v>5906604.9201273452</v>
      </c>
    </row>
    <row r="248" spans="1:24" x14ac:dyDescent="0.45">
      <c r="A248">
        <v>247</v>
      </c>
      <c r="B248" s="47">
        <v>43795</v>
      </c>
      <c r="C248" s="101">
        <v>264.290009</v>
      </c>
      <c r="D248" s="87">
        <f t="shared" si="74"/>
        <v>-7.8086347525742131E-3</v>
      </c>
      <c r="E248" s="87"/>
      <c r="F248" s="108">
        <f t="shared" si="92"/>
        <v>9198.2769430496028</v>
      </c>
      <c r="G248" s="90"/>
      <c r="H248" s="5">
        <f t="shared" si="75"/>
        <v>264.43286142857147</v>
      </c>
      <c r="I248" s="87">
        <f t="shared" si="76"/>
        <v>-7.9352279373844916E-4</v>
      </c>
      <c r="J248" s="111">
        <f t="shared" si="86"/>
        <v>9310.5603122406064</v>
      </c>
      <c r="K248" s="111">
        <f t="shared" si="77"/>
        <v>1954.1627434868865</v>
      </c>
      <c r="L248" s="111">
        <f t="shared" si="85"/>
        <v>-773894.7977576782</v>
      </c>
      <c r="M248" s="111">
        <f t="shared" si="89"/>
        <v>-152.3414956217166</v>
      </c>
      <c r="N248" s="113">
        <f t="shared" si="78"/>
        <v>2462642.2314605997</v>
      </c>
      <c r="O248" s="117">
        <f t="shared" si="79"/>
        <v>14462.705128528885</v>
      </c>
      <c r="P248" s="117">
        <f t="shared" si="87"/>
        <v>6075.8839757177248</v>
      </c>
      <c r="Q248" s="117">
        <f t="shared" si="88"/>
        <v>-1976272.3258958142</v>
      </c>
      <c r="R248" s="117">
        <f t="shared" si="90"/>
        <v>-389.02998541272245</v>
      </c>
      <c r="S248" s="119">
        <f t="shared" si="80"/>
        <v>3828424.352558963</v>
      </c>
      <c r="T248" s="120">
        <f t="shared" si="81"/>
        <v>22255.544552527477</v>
      </c>
      <c r="U248" s="120">
        <f t="shared" si="82"/>
        <v>14035.721172580072</v>
      </c>
      <c r="V248" s="120">
        <f t="shared" si="83"/>
        <v>-3823518.4509369899</v>
      </c>
      <c r="W248" s="120">
        <f t="shared" si="91"/>
        <v>-752.66111238952726</v>
      </c>
      <c r="X248" s="122">
        <f t="shared" si="84"/>
        <v>5895953.7912599687</v>
      </c>
    </row>
    <row r="249" spans="1:24" x14ac:dyDescent="0.45">
      <c r="A249">
        <v>248</v>
      </c>
      <c r="B249" s="47">
        <v>43796</v>
      </c>
      <c r="C249" s="101">
        <v>267.83999599999999</v>
      </c>
      <c r="D249" s="87">
        <f t="shared" si="74"/>
        <v>1.3432164966932168E-2</v>
      </c>
      <c r="E249" s="87"/>
      <c r="F249" s="108">
        <f t="shared" si="92"/>
        <v>9198.2769430496028</v>
      </c>
      <c r="G249" s="90"/>
      <c r="H249" s="5">
        <f t="shared" si="75"/>
        <v>264.53857428571428</v>
      </c>
      <c r="I249" s="87">
        <f t="shared" si="76"/>
        <v>3.9977201234257467E-4</v>
      </c>
      <c r="J249" s="111">
        <f t="shared" si="86"/>
        <v>9314.2824136726667</v>
      </c>
      <c r="K249" s="111">
        <f t="shared" si="77"/>
        <v>-996.92763267462465</v>
      </c>
      <c r="L249" s="111">
        <f t="shared" si="85"/>
        <v>-774897.72539035277</v>
      </c>
      <c r="M249" s="111">
        <f t="shared" si="89"/>
        <v>-152.53892232105136</v>
      </c>
      <c r="N249" s="113">
        <f t="shared" si="78"/>
        <v>2493740.4367882828</v>
      </c>
      <c r="O249" s="117">
        <f t="shared" si="79"/>
        <v>14474.268697995183</v>
      </c>
      <c r="P249" s="117">
        <f t="shared" si="87"/>
        <v>-3097.1863995989379</v>
      </c>
      <c r="Q249" s="117">
        <f t="shared" si="88"/>
        <v>-1979375.5122954131</v>
      </c>
      <c r="R249" s="117">
        <f t="shared" si="90"/>
        <v>-389.64084887714125</v>
      </c>
      <c r="S249" s="119">
        <f t="shared" si="80"/>
        <v>3873690.883774356</v>
      </c>
      <c r="T249" s="120">
        <f t="shared" si="81"/>
        <v>22282.235984022111</v>
      </c>
      <c r="U249" s="120">
        <f t="shared" si="82"/>
        <v>-7149.032904756893</v>
      </c>
      <c r="V249" s="120">
        <f t="shared" si="83"/>
        <v>-3830673.4838417466</v>
      </c>
      <c r="W249" s="120">
        <f t="shared" si="91"/>
        <v>-754.06958343368024</v>
      </c>
      <c r="X249" s="122">
        <f t="shared" si="84"/>
        <v>5960924.963926781</v>
      </c>
    </row>
    <row r="250" spans="1:24" x14ac:dyDescent="0.45">
      <c r="A250">
        <v>249</v>
      </c>
      <c r="B250" s="47">
        <v>43798</v>
      </c>
      <c r="C250" s="101">
        <v>267.25</v>
      </c>
      <c r="D250" s="87">
        <f t="shared" si="74"/>
        <v>-2.202792744963994E-3</v>
      </c>
      <c r="E250" s="87"/>
      <c r="F250" s="108">
        <f t="shared" si="92"/>
        <v>9198.2769430496028</v>
      </c>
      <c r="G250" s="90"/>
      <c r="H250" s="5">
        <f t="shared" si="75"/>
        <v>264.67571585714285</v>
      </c>
      <c r="I250" s="87">
        <f t="shared" si="76"/>
        <v>5.1841804847882911E-4</v>
      </c>
      <c r="J250" s="111">
        <f t="shared" si="86"/>
        <v>9319.1111057845428</v>
      </c>
      <c r="K250" s="111">
        <f t="shared" si="77"/>
        <v>-1290.4679668988824</v>
      </c>
      <c r="L250" s="111">
        <f t="shared" si="85"/>
        <v>-776194.1933572517</v>
      </c>
      <c r="M250" s="111">
        <f t="shared" si="89"/>
        <v>-152.79413255071267</v>
      </c>
      <c r="N250" s="113">
        <f t="shared" si="78"/>
        <v>2489241.9750540201</v>
      </c>
      <c r="O250" s="117">
        <f t="shared" si="79"/>
        <v>14489.27614225833</v>
      </c>
      <c r="P250" s="117">
        <f t="shared" si="87"/>
        <v>-4010.7394793259505</v>
      </c>
      <c r="Q250" s="117">
        <f t="shared" si="88"/>
        <v>-1983392.251774739</v>
      </c>
      <c r="R250" s="117">
        <f t="shared" si="90"/>
        <v>-390.43154562520795</v>
      </c>
      <c r="S250" s="119">
        <f t="shared" si="80"/>
        <v>3868248.3095392124</v>
      </c>
      <c r="T250" s="120">
        <f t="shared" si="81"/>
        <v>22316.890523905855</v>
      </c>
      <c r="U250" s="120">
        <f t="shared" si="82"/>
        <v>-9261.4257839306629</v>
      </c>
      <c r="V250" s="120">
        <f t="shared" si="83"/>
        <v>-3839940.9096256774</v>
      </c>
      <c r="W250" s="120">
        <f t="shared" si="91"/>
        <v>-755.89387984806672</v>
      </c>
      <c r="X250" s="122">
        <f t="shared" si="84"/>
        <v>5954927.5667299097</v>
      </c>
    </row>
    <row r="251" spans="1:24" x14ac:dyDescent="0.45">
      <c r="A251">
        <v>250</v>
      </c>
      <c r="B251" s="47">
        <v>43801</v>
      </c>
      <c r="C251" s="101">
        <v>264.16000400000001</v>
      </c>
      <c r="D251" s="87">
        <f t="shared" si="74"/>
        <v>-1.1562192703461123E-2</v>
      </c>
      <c r="E251" s="87"/>
      <c r="F251" s="108">
        <f t="shared" si="92"/>
        <v>9198.2769430496028</v>
      </c>
      <c r="G251" s="90"/>
      <c r="H251" s="5">
        <f t="shared" si="75"/>
        <v>264.81428757142857</v>
      </c>
      <c r="I251" s="87">
        <f t="shared" si="76"/>
        <v>5.2355280814848438E-4</v>
      </c>
      <c r="J251" s="111">
        <f t="shared" si="86"/>
        <v>9323.990152573424</v>
      </c>
      <c r="K251" s="111">
        <f t="shared" si="77"/>
        <v>-1288.8490192670367</v>
      </c>
      <c r="L251" s="111">
        <f t="shared" si="85"/>
        <v>-777489.04237651872</v>
      </c>
      <c r="M251" s="111">
        <f t="shared" si="89"/>
        <v>-153.04902408993803</v>
      </c>
      <c r="N251" s="113">
        <f t="shared" si="78"/>
        <v>2461736.4269804894</v>
      </c>
      <c r="O251" s="117">
        <f t="shared" si="79"/>
        <v>14504.447944682968</v>
      </c>
      <c r="P251" s="117">
        <f t="shared" si="87"/>
        <v>-4007.7833891796822</v>
      </c>
      <c r="Q251" s="117">
        <f t="shared" si="88"/>
        <v>-1987406.0351639187</v>
      </c>
      <c r="R251" s="117">
        <f t="shared" si="90"/>
        <v>-391.22166046546772</v>
      </c>
      <c r="S251" s="119">
        <f t="shared" si="80"/>
        <v>3827487.2436960652</v>
      </c>
      <c r="T251" s="120">
        <f t="shared" si="81"/>
        <v>22351.942736014655</v>
      </c>
      <c r="U251" s="120">
        <f t="shared" si="82"/>
        <v>-9259.3924908693843</v>
      </c>
      <c r="V251" s="120">
        <f t="shared" si="83"/>
        <v>-3849206.3021165468</v>
      </c>
      <c r="W251" s="120">
        <f t="shared" si="91"/>
        <v>-757.71777600748464</v>
      </c>
      <c r="X251" s="122">
        <f t="shared" si="84"/>
        <v>5895229.8900625333</v>
      </c>
    </row>
    <row r="252" spans="1:24" x14ac:dyDescent="0.45">
      <c r="A252">
        <v>251</v>
      </c>
      <c r="B252" s="47">
        <v>43802</v>
      </c>
      <c r="C252" s="101">
        <v>259.45001200000002</v>
      </c>
      <c r="D252" s="87">
        <f t="shared" si="74"/>
        <v>-1.7830072413233304E-2</v>
      </c>
      <c r="E252" s="87"/>
      <c r="F252" s="108">
        <f t="shared" si="92"/>
        <v>9198.2769430496028</v>
      </c>
      <c r="G252" s="90"/>
      <c r="H252" s="5">
        <f t="shared" si="75"/>
        <v>264.44857357142854</v>
      </c>
      <c r="I252" s="87">
        <f t="shared" si="76"/>
        <v>-1.3810206516949395E-3</v>
      </c>
      <c r="J252" s="111">
        <f t="shared" si="86"/>
        <v>9311.1135296165194</v>
      </c>
      <c r="K252" s="111">
        <f t="shared" si="77"/>
        <v>3340.8399806883772</v>
      </c>
      <c r="L252" s="111">
        <f t="shared" si="85"/>
        <v>-774154.2023958303</v>
      </c>
      <c r="M252" s="111">
        <f t="shared" si="89"/>
        <v>-152.39255952683743</v>
      </c>
      <c r="N252" s="113">
        <f t="shared" si="78"/>
        <v>2419109.3569730567</v>
      </c>
      <c r="O252" s="117">
        <f t="shared" si="79"/>
        <v>14464.386060376886</v>
      </c>
      <c r="P252" s="117">
        <f t="shared" si="87"/>
        <v>10394.056363955586</v>
      </c>
      <c r="Q252" s="117">
        <f t="shared" si="88"/>
        <v>-1977017.9787999631</v>
      </c>
      <c r="R252" s="117">
        <f t="shared" si="90"/>
        <v>-389.17676748055965</v>
      </c>
      <c r="S252" s="119">
        <f t="shared" si="80"/>
        <v>3763179.1933013718</v>
      </c>
      <c r="T252" s="120">
        <f t="shared" si="81"/>
        <v>22259.337252442838</v>
      </c>
      <c r="U252" s="120">
        <f t="shared" si="82"/>
        <v>24026.493823973691</v>
      </c>
      <c r="V252" s="120">
        <f t="shared" si="83"/>
        <v>-3825185.8082925733</v>
      </c>
      <c r="W252" s="120">
        <f t="shared" si="91"/>
        <v>-752.98933234158903</v>
      </c>
      <c r="X252" s="122">
        <f t="shared" si="84"/>
        <v>5799211.8110823147</v>
      </c>
    </row>
    <row r="253" spans="1:24" x14ac:dyDescent="0.45">
      <c r="A253">
        <v>252</v>
      </c>
      <c r="B253" s="47">
        <v>43803</v>
      </c>
      <c r="C253" s="101">
        <v>261.73998999999998</v>
      </c>
      <c r="D253" s="87">
        <f t="shared" si="74"/>
        <v>8.8262782581793146E-3</v>
      </c>
      <c r="E253" s="87"/>
      <c r="F253" s="108">
        <f t="shared" si="92"/>
        <v>9198.2769430496028</v>
      </c>
      <c r="G253" s="90"/>
      <c r="H253" s="5">
        <f t="shared" si="75"/>
        <v>264.442858</v>
      </c>
      <c r="I253" s="87">
        <f t="shared" si="76"/>
        <v>-2.161316792656031E-5</v>
      </c>
      <c r="J253" s="111">
        <f t="shared" si="86"/>
        <v>9310.9122869562198</v>
      </c>
      <c r="K253" s="111">
        <f t="shared" si="77"/>
        <v>52.673251894394078</v>
      </c>
      <c r="L253" s="111">
        <f t="shared" si="85"/>
        <v>-774107.52914393588</v>
      </c>
      <c r="M253" s="111">
        <f t="shared" si="89"/>
        <v>-152.38337187876459</v>
      </c>
      <c r="N253" s="113">
        <f t="shared" si="78"/>
        <v>2437090.7621306921</v>
      </c>
      <c r="O253" s="117">
        <f t="shared" si="79"/>
        <v>14463.760817967132</v>
      </c>
      <c r="P253" s="117">
        <f t="shared" si="87"/>
        <v>163.65094207677606</v>
      </c>
      <c r="Q253" s="117">
        <f t="shared" si="88"/>
        <v>-1976860.3278578864</v>
      </c>
      <c r="R253" s="117">
        <f t="shared" si="90"/>
        <v>-389.14573383051902</v>
      </c>
      <c r="S253" s="119">
        <f t="shared" si="80"/>
        <v>3785908.2627991852</v>
      </c>
      <c r="T253" s="120">
        <f t="shared" si="81"/>
        <v>22257.893968060926</v>
      </c>
      <c r="U253" s="120">
        <f t="shared" si="82"/>
        <v>377.76523968886465</v>
      </c>
      <c r="V253" s="120">
        <f t="shared" si="83"/>
        <v>-3824814.0430528843</v>
      </c>
      <c r="W253" s="120">
        <f t="shared" si="91"/>
        <v>-752.91615020763129</v>
      </c>
      <c r="X253" s="122">
        <f t="shared" si="84"/>
        <v>5826158.709861015</v>
      </c>
    </row>
    <row r="254" spans="1:24" x14ac:dyDescent="0.45">
      <c r="A254">
        <v>253</v>
      </c>
      <c r="B254" s="47">
        <v>43804</v>
      </c>
      <c r="C254" s="101">
        <v>265.57998700000002</v>
      </c>
      <c r="D254" s="87">
        <f t="shared" si="74"/>
        <v>1.4671036703256693E-2</v>
      </c>
      <c r="E254" s="87"/>
      <c r="F254" s="108">
        <f t="shared" si="92"/>
        <v>9198.2769430496028</v>
      </c>
      <c r="G254" s="90"/>
      <c r="H254" s="5">
        <f t="shared" si="75"/>
        <v>264.32999971428575</v>
      </c>
      <c r="I254" s="87">
        <f t="shared" si="76"/>
        <v>-4.2677759031878738E-4</v>
      </c>
      <c r="J254" s="111">
        <f t="shared" si="86"/>
        <v>9306.9385982467229</v>
      </c>
      <c r="K254" s="111">
        <f t="shared" si="77"/>
        <v>1055.3321958102217</v>
      </c>
      <c r="L254" s="111">
        <f t="shared" si="85"/>
        <v>-773058.19694812561</v>
      </c>
      <c r="M254" s="111">
        <f t="shared" si="89"/>
        <v>-152.17681042291224</v>
      </c>
      <c r="N254" s="113">
        <f t="shared" si="78"/>
        <v>2472791.9641279732</v>
      </c>
      <c r="O254" s="117">
        <f t="shared" si="79"/>
        <v>14451.415199989453</v>
      </c>
      <c r="P254" s="117">
        <f t="shared" si="87"/>
        <v>3278.7490620188378</v>
      </c>
      <c r="Q254" s="117">
        <f t="shared" si="88"/>
        <v>-1973587.5787958675</v>
      </c>
      <c r="R254" s="117">
        <f t="shared" si="90"/>
        <v>-388.50149188912474</v>
      </c>
      <c r="S254" s="119">
        <f t="shared" si="80"/>
        <v>3841285.4100068207</v>
      </c>
      <c r="T254" s="120">
        <f t="shared" si="81"/>
        <v>22229.396457001145</v>
      </c>
      <c r="U254" s="120">
        <f t="shared" si="82"/>
        <v>7568.3686167889055</v>
      </c>
      <c r="V254" s="120">
        <f t="shared" si="83"/>
        <v>-3817251.6744360952</v>
      </c>
      <c r="W254" s="120">
        <f t="shared" si="91"/>
        <v>-751.42749496828765</v>
      </c>
      <c r="X254" s="122">
        <f t="shared" si="84"/>
        <v>5911251.1906849993</v>
      </c>
    </row>
    <row r="255" spans="1:24" ht="14.65" thickBot="1" x14ac:dyDescent="0.5">
      <c r="A255">
        <v>254</v>
      </c>
      <c r="B255" s="48">
        <v>43805</v>
      </c>
      <c r="C255" s="101">
        <v>270.709991</v>
      </c>
      <c r="D255" s="87">
        <f t="shared" si="74"/>
        <v>1.9316229577193197E-2</v>
      </c>
      <c r="E255" s="87" t="s">
        <v>185</v>
      </c>
      <c r="F255" s="108">
        <f t="shared" si="92"/>
        <v>9198.2769430496028</v>
      </c>
      <c r="G255" s="90">
        <f>F255*C255</f>
        <v>2490065.4684684654</v>
      </c>
      <c r="H255" s="5">
        <f t="shared" si="75"/>
        <v>265.24714</v>
      </c>
      <c r="I255" s="87">
        <f t="shared" si="76"/>
        <v>3.4696791385979294E-3</v>
      </c>
      <c r="J255" s="111">
        <f t="shared" si="86"/>
        <v>9339.230688945272</v>
      </c>
      <c r="K255" s="111">
        <f t="shared" si="77"/>
        <v>-8741.7915823754229</v>
      </c>
      <c r="L255" s="111">
        <f t="shared" si="85"/>
        <v>-781805.98853050102</v>
      </c>
      <c r="M255" s="111">
        <f t="shared" si="89"/>
        <v>-153.89881663990673</v>
      </c>
      <c r="N255" s="113">
        <f>C255*J255+K255</f>
        <v>2519481.2641689233</v>
      </c>
      <c r="O255" s="117">
        <f t="shared" si="79"/>
        <v>14551.698747674694</v>
      </c>
      <c r="P255" s="117">
        <f t="shared" si="87"/>
        <v>-27147.758291319798</v>
      </c>
      <c r="Q255" s="117">
        <f t="shared" si="88"/>
        <v>-2000741.3370871872</v>
      </c>
      <c r="R255" s="117">
        <f t="shared" si="90"/>
        <v>-393.8467198992148</v>
      </c>
      <c r="S255" s="119">
        <f t="shared" si="80"/>
        <v>3912142.478726408</v>
      </c>
      <c r="T255" s="120">
        <f t="shared" si="81"/>
        <v>22460.783076452582</v>
      </c>
      <c r="U255" s="120">
        <f t="shared" si="82"/>
        <v>-62638.669669219096</v>
      </c>
      <c r="V255" s="120">
        <f t="shared" si="83"/>
        <v>-3879896.3441053145</v>
      </c>
      <c r="W255" s="120">
        <f t="shared" si="91"/>
        <v>-763.75912285549566</v>
      </c>
      <c r="X255" s="122">
        <f t="shared" si="84"/>
        <v>6017719.7148102112</v>
      </c>
    </row>
    <row r="256" spans="1:24" x14ac:dyDescent="0.45">
      <c r="D256" s="86">
        <f>(C255-C2)/C2</f>
        <v>0.55513834794645078</v>
      </c>
      <c r="E256" s="86"/>
      <c r="F256" s="86"/>
      <c r="G256" s="86"/>
      <c r="H256" s="5">
        <f t="shared" si="75"/>
        <v>264.81499733333334</v>
      </c>
      <c r="I256" s="87">
        <f t="shared" si="76"/>
        <v>-1.6292076388332176E-3</v>
      </c>
      <c r="J256" s="108"/>
      <c r="K256" s="108"/>
      <c r="L256" s="108"/>
      <c r="M256" s="108">
        <f>SUM(M45:M255)</f>
        <v>-11900.56300323669</v>
      </c>
      <c r="N256" s="87"/>
      <c r="O256" s="108"/>
      <c r="P256" s="108"/>
      <c r="Q256" s="108"/>
      <c r="R256" s="108">
        <f>SUM(R45:R255)</f>
        <v>-27362.266051079518</v>
      </c>
      <c r="S256" s="87"/>
      <c r="T256" s="108"/>
      <c r="U256" s="108"/>
      <c r="V256" s="108"/>
      <c r="W256" s="108">
        <f>SUM(W45:W255)</f>
        <v>-47686.131122746548</v>
      </c>
      <c r="X256" s="87"/>
    </row>
    <row r="257" spans="3:22" x14ac:dyDescent="0.45">
      <c r="D257" t="s">
        <v>200</v>
      </c>
      <c r="E257" t="s">
        <v>199</v>
      </c>
      <c r="L257" t="s">
        <v>202</v>
      </c>
      <c r="Q257" t="s">
        <v>202</v>
      </c>
      <c r="V257" t="s">
        <v>202</v>
      </c>
    </row>
    <row r="258" spans="3:22" x14ac:dyDescent="0.45">
      <c r="C258" s="126" t="s">
        <v>233</v>
      </c>
      <c r="D258" s="89">
        <v>1000000</v>
      </c>
      <c r="E258" s="89">
        <v>1000000</v>
      </c>
      <c r="F258" s="89"/>
      <c r="G258" s="89"/>
      <c r="K258" t="s">
        <v>233</v>
      </c>
      <c r="L258" s="89">
        <f>E258</f>
        <v>1000000</v>
      </c>
      <c r="P258" t="s">
        <v>233</v>
      </c>
      <c r="Q258" s="89">
        <f>L258</f>
        <v>1000000</v>
      </c>
      <c r="U258" t="s">
        <v>233</v>
      </c>
      <c r="V258" s="89">
        <f>Q258</f>
        <v>1000000</v>
      </c>
    </row>
    <row r="259" spans="3:22" ht="57" x14ac:dyDescent="0.45">
      <c r="C259" s="126" t="s">
        <v>232</v>
      </c>
      <c r="D259" s="90">
        <f>D258/C2*C255</f>
        <v>1555138.3479464508</v>
      </c>
      <c r="E259" s="90">
        <f>G255</f>
        <v>2490065.4684684654</v>
      </c>
      <c r="F259" s="90"/>
      <c r="G259" s="90"/>
      <c r="K259" t="s">
        <v>232</v>
      </c>
      <c r="L259" s="109">
        <f>N255+M256+L255</f>
        <v>1725774.7126351853</v>
      </c>
      <c r="P259" t="s">
        <v>232</v>
      </c>
      <c r="Q259" s="109">
        <f>S255+R256+Q255</f>
        <v>1884038.8755881411</v>
      </c>
      <c r="U259" t="s">
        <v>232</v>
      </c>
      <c r="V259" s="109">
        <f>X255+W256+V255</f>
        <v>2090137.2395821502</v>
      </c>
    </row>
    <row r="260" spans="3:22" x14ac:dyDescent="0.45">
      <c r="C260" s="126" t="s">
        <v>229</v>
      </c>
      <c r="D260" s="86">
        <f>(D259-D258)/D258</f>
        <v>0.55513834794645078</v>
      </c>
      <c r="E260" s="86">
        <f>(E259-E258)/E258</f>
        <v>1.4900654684684653</v>
      </c>
      <c r="K260" t="s">
        <v>229</v>
      </c>
      <c r="L260" s="85">
        <f>(L259-L258)/L258</f>
        <v>0.72577471263518534</v>
      </c>
      <c r="P260" t="s">
        <v>229</v>
      </c>
      <c r="Q260" s="85">
        <f>(Q259-Q258)/Q258</f>
        <v>0.8840388755881412</v>
      </c>
      <c r="U260" t="s">
        <v>229</v>
      </c>
      <c r="V260" s="85">
        <f>(V259-V258)/V258</f>
        <v>1.0901372395821503</v>
      </c>
    </row>
    <row r="261" spans="3:22" x14ac:dyDescent="0.45">
      <c r="C261" s="126" t="s">
        <v>231</v>
      </c>
      <c r="D261" s="85">
        <v>0</v>
      </c>
      <c r="K261" t="s">
        <v>231</v>
      </c>
      <c r="L261" s="85">
        <f>ABS(L255)/N255</f>
        <v>0.31030434702930315</v>
      </c>
      <c r="P261" t="s">
        <v>231</v>
      </c>
      <c r="Q261" s="85">
        <f>ABS(Q255)/S255</f>
        <v>0.51141832077100768</v>
      </c>
      <c r="U261" t="s">
        <v>231</v>
      </c>
      <c r="V261" s="85">
        <f>ABS(V255)/X255</f>
        <v>0.64474527362191714</v>
      </c>
    </row>
    <row r="262" spans="3:22" ht="28.5" x14ac:dyDescent="0.45">
      <c r="C262" s="126" t="s">
        <v>208</v>
      </c>
      <c r="D262" s="110">
        <v>0.05</v>
      </c>
    </row>
    <row r="264" spans="3:22" x14ac:dyDescent="0.45">
      <c r="D264" s="1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3E04-588F-4C06-8EB9-9A0282B37F6E}">
  <sheetPr>
    <tabColor rgb="FF92D050"/>
  </sheetPr>
  <dimension ref="A1:X264"/>
  <sheetViews>
    <sheetView topLeftCell="A237" workbookViewId="0">
      <selection activeCell="G262" sqref="G262"/>
    </sheetView>
  </sheetViews>
  <sheetFormatPr defaultRowHeight="14.25" x14ac:dyDescent="0.45"/>
  <cols>
    <col min="2" max="2" width="11.59765625" customWidth="1"/>
    <col min="3" max="3" width="14.86328125" customWidth="1"/>
    <col min="4" max="4" width="16.59765625" customWidth="1"/>
    <col min="5" max="5" width="20.86328125" customWidth="1"/>
    <col min="6" max="6" width="14.1328125" customWidth="1"/>
    <col min="7" max="7" width="18" customWidth="1"/>
    <col min="10" max="10" width="9.86328125" bestFit="1" customWidth="1"/>
    <col min="11" max="13" width="13.59765625" customWidth="1"/>
    <col min="14" max="14" width="13.73046875" bestFit="1" customWidth="1"/>
    <col min="15" max="19" width="17.265625" customWidth="1"/>
    <col min="20" max="20" width="17.59765625" customWidth="1"/>
    <col min="21" max="21" width="20.1328125" customWidth="1"/>
    <col min="22" max="22" width="17.3984375" customWidth="1"/>
    <col min="23" max="23" width="14" customWidth="1"/>
    <col min="24" max="24" width="18.265625" customWidth="1"/>
  </cols>
  <sheetData>
    <row r="1" spans="1:24" ht="78.75" x14ac:dyDescent="0.45">
      <c r="B1" s="46" t="s">
        <v>2</v>
      </c>
      <c r="C1" s="45" t="s">
        <v>44</v>
      </c>
      <c r="D1" s="84" t="s">
        <v>122</v>
      </c>
      <c r="E1" s="84" t="s">
        <v>184</v>
      </c>
      <c r="F1" s="84" t="s">
        <v>197</v>
      </c>
      <c r="G1" s="84" t="s">
        <v>198</v>
      </c>
      <c r="H1" s="88" t="s">
        <v>123</v>
      </c>
      <c r="I1" s="88" t="s">
        <v>124</v>
      </c>
      <c r="J1" s="114" t="s">
        <v>209</v>
      </c>
      <c r="K1" s="114" t="s">
        <v>210</v>
      </c>
      <c r="L1" s="114" t="s">
        <v>211</v>
      </c>
      <c r="M1" s="114" t="s">
        <v>212</v>
      </c>
      <c r="N1" s="114" t="s">
        <v>213</v>
      </c>
      <c r="O1" s="115" t="s">
        <v>214</v>
      </c>
      <c r="P1" s="115" t="s">
        <v>215</v>
      </c>
      <c r="Q1" s="115" t="s">
        <v>216</v>
      </c>
      <c r="R1" s="115" t="s">
        <v>217</v>
      </c>
      <c r="S1" s="115" t="s">
        <v>218</v>
      </c>
      <c r="T1" s="116" t="s">
        <v>219</v>
      </c>
      <c r="U1" s="116" t="s">
        <v>220</v>
      </c>
      <c r="V1" s="116" t="s">
        <v>221</v>
      </c>
      <c r="W1" s="116" t="s">
        <v>222</v>
      </c>
      <c r="X1" s="116" t="s">
        <v>223</v>
      </c>
    </row>
    <row r="2" spans="1:24" x14ac:dyDescent="0.45">
      <c r="A2">
        <v>1</v>
      </c>
      <c r="B2" s="47">
        <v>43438</v>
      </c>
      <c r="C2" s="102">
        <v>359.70001200000002</v>
      </c>
      <c r="E2" t="s">
        <v>185</v>
      </c>
      <c r="F2" s="108"/>
      <c r="G2" s="90">
        <f>E258</f>
        <v>1000000</v>
      </c>
      <c r="J2" s="111"/>
      <c r="K2" s="111">
        <f>N2</f>
        <v>1000000</v>
      </c>
      <c r="L2" s="111">
        <f>K2</f>
        <v>1000000</v>
      </c>
      <c r="M2" s="111"/>
      <c r="N2" s="112">
        <f>G2</f>
        <v>1000000</v>
      </c>
      <c r="O2" s="117"/>
      <c r="P2" s="117">
        <f>S2</f>
        <v>1000000</v>
      </c>
      <c r="Q2" s="117">
        <f>P2</f>
        <v>1000000</v>
      </c>
      <c r="R2" s="117"/>
      <c r="S2" s="118">
        <f>L2</f>
        <v>1000000</v>
      </c>
      <c r="T2" s="120"/>
      <c r="U2" s="120">
        <f>X2</f>
        <v>1000000</v>
      </c>
      <c r="V2" s="120">
        <f>U2</f>
        <v>1000000</v>
      </c>
      <c r="W2" s="120"/>
      <c r="X2" s="121">
        <f>Q2</f>
        <v>1000000</v>
      </c>
    </row>
    <row r="3" spans="1:24" x14ac:dyDescent="0.45">
      <c r="A3">
        <v>2</v>
      </c>
      <c r="B3" s="47">
        <v>43440</v>
      </c>
      <c r="C3" s="102">
        <v>363.05999800000001</v>
      </c>
      <c r="D3" s="87">
        <f t="shared" ref="D3:D66" si="0">(C3-C2)/C2</f>
        <v>9.3410783650460152E-3</v>
      </c>
      <c r="E3" s="87"/>
      <c r="F3" s="108"/>
      <c r="G3" s="90">
        <f>G2</f>
        <v>1000000</v>
      </c>
      <c r="J3" s="111"/>
      <c r="K3" s="111">
        <f t="shared" ref="K3:K7" si="1">N3</f>
        <v>1000000</v>
      </c>
      <c r="L3" s="111">
        <f t="shared" ref="L3:L7" si="2">K3</f>
        <v>1000000</v>
      </c>
      <c r="M3" s="111"/>
      <c r="N3" s="112">
        <f t="shared" ref="N3:N8" si="3">G3</f>
        <v>1000000</v>
      </c>
      <c r="O3" s="117"/>
      <c r="P3" s="117">
        <f t="shared" ref="P3:P7" si="4">S3</f>
        <v>1000000</v>
      </c>
      <c r="Q3" s="117">
        <f t="shared" ref="Q3:Q7" si="5">P3</f>
        <v>1000000</v>
      </c>
      <c r="R3" s="117"/>
      <c r="S3" s="118">
        <f t="shared" ref="S3:S6" si="6">L3</f>
        <v>1000000</v>
      </c>
      <c r="T3" s="120"/>
      <c r="U3" s="120">
        <f t="shared" ref="U3:U7" si="7">X3</f>
        <v>1000000</v>
      </c>
      <c r="V3" s="120">
        <f t="shared" ref="V3:V7" si="8">U3</f>
        <v>1000000</v>
      </c>
      <c r="W3" s="120"/>
      <c r="X3" s="121">
        <f t="shared" ref="X3:X6" si="9">Q3</f>
        <v>1000000</v>
      </c>
    </row>
    <row r="4" spans="1:24" x14ac:dyDescent="0.45">
      <c r="A4">
        <v>3</v>
      </c>
      <c r="B4" s="47">
        <v>43441</v>
      </c>
      <c r="C4" s="102">
        <v>357.97000100000002</v>
      </c>
      <c r="D4" s="87">
        <f t="shared" si="0"/>
        <v>-1.4019713072328013E-2</v>
      </c>
      <c r="E4" s="87"/>
      <c r="F4" s="108"/>
      <c r="G4" s="90">
        <f t="shared" ref="G4:G20" si="10">G3</f>
        <v>1000000</v>
      </c>
      <c r="J4" s="111"/>
      <c r="K4" s="111">
        <f t="shared" si="1"/>
        <v>1000000</v>
      </c>
      <c r="L4" s="111">
        <f t="shared" si="2"/>
        <v>1000000</v>
      </c>
      <c r="M4" s="111"/>
      <c r="N4" s="112">
        <f t="shared" si="3"/>
        <v>1000000</v>
      </c>
      <c r="O4" s="117"/>
      <c r="P4" s="117">
        <f t="shared" si="4"/>
        <v>1000000</v>
      </c>
      <c r="Q4" s="117">
        <f t="shared" si="5"/>
        <v>1000000</v>
      </c>
      <c r="R4" s="117"/>
      <c r="S4" s="118">
        <f t="shared" si="6"/>
        <v>1000000</v>
      </c>
      <c r="T4" s="120"/>
      <c r="U4" s="120">
        <f t="shared" si="7"/>
        <v>1000000</v>
      </c>
      <c r="V4" s="120">
        <f t="shared" si="8"/>
        <v>1000000</v>
      </c>
      <c r="W4" s="120"/>
      <c r="X4" s="121">
        <f t="shared" si="9"/>
        <v>1000000</v>
      </c>
    </row>
    <row r="5" spans="1:24" x14ac:dyDescent="0.45">
      <c r="A5">
        <v>4</v>
      </c>
      <c r="B5" s="47">
        <v>43444</v>
      </c>
      <c r="C5" s="102">
        <v>365.14999399999999</v>
      </c>
      <c r="D5" s="87">
        <f t="shared" si="0"/>
        <v>2.005752711104964E-2</v>
      </c>
      <c r="E5" s="87"/>
      <c r="F5" s="108"/>
      <c r="G5" s="90">
        <f t="shared" si="10"/>
        <v>1000000</v>
      </c>
      <c r="J5" s="111"/>
      <c r="K5" s="111">
        <f t="shared" si="1"/>
        <v>1000000</v>
      </c>
      <c r="L5" s="111">
        <f t="shared" si="2"/>
        <v>1000000</v>
      </c>
      <c r="M5" s="111"/>
      <c r="N5" s="112">
        <f t="shared" si="3"/>
        <v>1000000</v>
      </c>
      <c r="O5" s="117"/>
      <c r="P5" s="117">
        <f t="shared" si="4"/>
        <v>1000000</v>
      </c>
      <c r="Q5" s="117">
        <f t="shared" si="5"/>
        <v>1000000</v>
      </c>
      <c r="R5" s="117"/>
      <c r="S5" s="118">
        <f t="shared" si="6"/>
        <v>1000000</v>
      </c>
      <c r="T5" s="120"/>
      <c r="U5" s="120">
        <f t="shared" si="7"/>
        <v>1000000</v>
      </c>
      <c r="V5" s="120">
        <f t="shared" si="8"/>
        <v>1000000</v>
      </c>
      <c r="W5" s="120"/>
      <c r="X5" s="121">
        <f t="shared" si="9"/>
        <v>1000000</v>
      </c>
    </row>
    <row r="6" spans="1:24" x14ac:dyDescent="0.45">
      <c r="A6">
        <v>5</v>
      </c>
      <c r="B6" s="47">
        <v>43445</v>
      </c>
      <c r="C6" s="102">
        <v>366.76001000000002</v>
      </c>
      <c r="D6" s="87">
        <f t="shared" si="0"/>
        <v>4.4091908159802134E-3</v>
      </c>
      <c r="E6" s="87"/>
      <c r="F6" s="108"/>
      <c r="G6" s="90">
        <f t="shared" si="10"/>
        <v>1000000</v>
      </c>
      <c r="J6" s="111"/>
      <c r="K6" s="111">
        <f t="shared" si="1"/>
        <v>1000000</v>
      </c>
      <c r="L6" s="111">
        <f t="shared" si="2"/>
        <v>1000000</v>
      </c>
      <c r="M6" s="111"/>
      <c r="N6" s="112">
        <f t="shared" si="3"/>
        <v>1000000</v>
      </c>
      <c r="O6" s="117"/>
      <c r="P6" s="117">
        <f t="shared" si="4"/>
        <v>1000000</v>
      </c>
      <c r="Q6" s="117">
        <f t="shared" si="5"/>
        <v>1000000</v>
      </c>
      <c r="R6" s="117"/>
      <c r="S6" s="118">
        <f t="shared" si="6"/>
        <v>1000000</v>
      </c>
      <c r="T6" s="120"/>
      <c r="U6" s="120">
        <f t="shared" si="7"/>
        <v>1000000</v>
      </c>
      <c r="V6" s="120">
        <f t="shared" si="8"/>
        <v>1000000</v>
      </c>
      <c r="W6" s="120"/>
      <c r="X6" s="121">
        <f t="shared" si="9"/>
        <v>1000000</v>
      </c>
    </row>
    <row r="7" spans="1:24" x14ac:dyDescent="0.45">
      <c r="A7">
        <v>6</v>
      </c>
      <c r="B7" s="47">
        <v>43446</v>
      </c>
      <c r="C7" s="102">
        <v>366.60000600000001</v>
      </c>
      <c r="D7" s="87">
        <f t="shared" si="0"/>
        <v>-4.3626348466948428E-4</v>
      </c>
      <c r="E7" s="87"/>
      <c r="F7" s="108"/>
      <c r="G7" s="90">
        <f t="shared" si="10"/>
        <v>1000000</v>
      </c>
      <c r="J7" s="111"/>
      <c r="K7" s="111">
        <f t="shared" si="1"/>
        <v>1000000</v>
      </c>
      <c r="L7" s="111">
        <f t="shared" si="2"/>
        <v>1000000</v>
      </c>
      <c r="M7" s="111"/>
      <c r="N7" s="112">
        <f t="shared" si="3"/>
        <v>1000000</v>
      </c>
      <c r="O7" s="117"/>
      <c r="P7" s="117">
        <f t="shared" si="4"/>
        <v>1000000</v>
      </c>
      <c r="Q7" s="117">
        <f t="shared" si="5"/>
        <v>1000000</v>
      </c>
      <c r="R7" s="117"/>
      <c r="S7" s="118">
        <f>L7</f>
        <v>1000000</v>
      </c>
      <c r="T7" s="120"/>
      <c r="U7" s="120">
        <f t="shared" si="7"/>
        <v>1000000</v>
      </c>
      <c r="V7" s="120">
        <f t="shared" si="8"/>
        <v>1000000</v>
      </c>
      <c r="W7" s="120"/>
      <c r="X7" s="121">
        <f>Q7</f>
        <v>1000000</v>
      </c>
    </row>
    <row r="8" spans="1:24" x14ac:dyDescent="0.45">
      <c r="A8">
        <v>7</v>
      </c>
      <c r="B8" s="47">
        <v>43447</v>
      </c>
      <c r="C8" s="102">
        <v>376.790009</v>
      </c>
      <c r="D8" s="87">
        <f t="shared" si="0"/>
        <v>2.7795970630726041E-2</v>
      </c>
      <c r="E8" s="87"/>
      <c r="F8" s="108"/>
      <c r="G8" s="90">
        <f t="shared" si="10"/>
        <v>1000000</v>
      </c>
      <c r="H8" s="5">
        <f>AVERAGE(C2:C8)</f>
        <v>365.14714714285714</v>
      </c>
      <c r="J8" s="111">
        <f>N8/C8</f>
        <v>2653.9981849677974</v>
      </c>
      <c r="K8" s="111">
        <v>0</v>
      </c>
      <c r="L8" s="111">
        <f>L7-C8*J8</f>
        <v>0</v>
      </c>
      <c r="M8" s="111"/>
      <c r="N8" s="113">
        <f t="shared" si="3"/>
        <v>1000000</v>
      </c>
      <c r="O8" s="117">
        <f>S8/C8</f>
        <v>2653.9981849677974</v>
      </c>
      <c r="P8" s="117">
        <v>0</v>
      </c>
      <c r="Q8" s="117">
        <f>Q7-C8*O8</f>
        <v>0</v>
      </c>
      <c r="R8" s="117"/>
      <c r="S8" s="118">
        <f>S7</f>
        <v>1000000</v>
      </c>
      <c r="T8" s="120">
        <f>X8/C8</f>
        <v>2653.9981849677974</v>
      </c>
      <c r="U8" s="120">
        <v>0</v>
      </c>
      <c r="V8" s="120">
        <f>V7-C8*T8</f>
        <v>0</v>
      </c>
      <c r="W8" s="120"/>
      <c r="X8" s="121">
        <f>X7</f>
        <v>1000000</v>
      </c>
    </row>
    <row r="9" spans="1:24" x14ac:dyDescent="0.45">
      <c r="A9">
        <v>8</v>
      </c>
      <c r="B9" s="47">
        <v>43448</v>
      </c>
      <c r="C9" s="102">
        <v>365.709991</v>
      </c>
      <c r="D9" s="87">
        <f t="shared" si="0"/>
        <v>-2.9406347661410513E-2</v>
      </c>
      <c r="E9" s="87"/>
      <c r="F9" s="108"/>
      <c r="G9" s="90">
        <f t="shared" si="10"/>
        <v>1000000</v>
      </c>
      <c r="H9" s="5">
        <f t="shared" ref="H9:H72" si="11">AVERAGE(C3:C9)</f>
        <v>366.0057155714286</v>
      </c>
      <c r="I9" s="87">
        <f>(H9-H8)/H8</f>
        <v>2.3512943625314977E-3</v>
      </c>
      <c r="J9" s="111">
        <f>(1+I9)*J8</f>
        <v>2660.2385159382811</v>
      </c>
      <c r="K9" s="111">
        <f>(J8-J9)*C9</f>
        <v>-2282.1513830526092</v>
      </c>
      <c r="L9" s="111">
        <f>L8+K9-6</f>
        <v>-2288.1513830526092</v>
      </c>
      <c r="M9" s="111"/>
      <c r="N9" s="113">
        <f>C9*J9+K9</f>
        <v>970593.65233858954</v>
      </c>
      <c r="O9" s="117">
        <f>(1+2*I9)*O8</f>
        <v>2666.4788469087644</v>
      </c>
      <c r="P9" s="117">
        <f>(O8-O9)*C9</f>
        <v>-4564.3027661050519</v>
      </c>
      <c r="Q9" s="117">
        <f>Q8+P9-6</f>
        <v>-4570.3027661050519</v>
      </c>
      <c r="R9" s="117"/>
      <c r="S9" s="119">
        <f>C9*O9+P9</f>
        <v>970593.65233858954</v>
      </c>
      <c r="T9" s="120">
        <f>(1+3*I9)*T8</f>
        <v>2672.7191778792485</v>
      </c>
      <c r="U9" s="120">
        <f>(T8-T9)*C9</f>
        <v>-6846.4541491578266</v>
      </c>
      <c r="V9" s="120">
        <f>V8+U9-6</f>
        <v>-6852.4541491578266</v>
      </c>
      <c r="W9" s="120"/>
      <c r="X9" s="122">
        <f>C9*T9+U9</f>
        <v>970593.65233858954</v>
      </c>
    </row>
    <row r="10" spans="1:24" x14ac:dyDescent="0.45">
      <c r="A10">
        <v>9</v>
      </c>
      <c r="B10" s="47">
        <v>43451</v>
      </c>
      <c r="C10" s="102">
        <v>348.42001299999998</v>
      </c>
      <c r="D10" s="87">
        <f t="shared" si="0"/>
        <v>-4.7277838794401485E-2</v>
      </c>
      <c r="E10" s="87"/>
      <c r="F10" s="108"/>
      <c r="G10" s="90">
        <f t="shared" si="10"/>
        <v>1000000</v>
      </c>
      <c r="H10" s="5">
        <f t="shared" si="11"/>
        <v>363.91428914285717</v>
      </c>
      <c r="I10" s="87">
        <f t="shared" ref="I10:I73" si="12">(H10-H9)/H9</f>
        <v>-5.714190624881833E-3</v>
      </c>
      <c r="J10" s="111">
        <f t="shared" ref="J10:J19" si="13">(1+I10)*J9</f>
        <v>2645.0374059505571</v>
      </c>
      <c r="K10" s="111">
        <f t="shared" ref="K10:K73" si="14">(J9-J10)*C10</f>
        <v>5296.3709395372489</v>
      </c>
      <c r="L10" s="111">
        <f>L9+K10-6</f>
        <v>3002.2195564846397</v>
      </c>
      <c r="M10" s="111"/>
      <c r="N10" s="113">
        <f t="shared" ref="N10:N73" si="15">C10*J10+K10</f>
        <v>926880.33830631664</v>
      </c>
      <c r="O10" s="117">
        <f t="shared" ref="O10:O73" si="16">(1+2*I10)*O9</f>
        <v>2636.0053100518608</v>
      </c>
      <c r="P10" s="117">
        <f t="shared" ref="P10:P73" si="17">(O9-O10)*C10</f>
        <v>10617.590107838329</v>
      </c>
      <c r="Q10" s="117">
        <f t="shared" ref="Q10:Q73" si="18">Q9+P10-6</f>
        <v>6041.2873417332767</v>
      </c>
      <c r="R10" s="117"/>
      <c r="S10" s="119">
        <f t="shared" ref="S10:S73" si="19">C10*O10+P10</f>
        <v>929054.59450417664</v>
      </c>
      <c r="T10" s="120">
        <f t="shared" ref="T10:T73" si="20">(1+3*I10)*T9</f>
        <v>2626.9018972717099</v>
      </c>
      <c r="U10" s="120">
        <f t="shared" ref="U10:U73" si="21">(T9-T10)*C10</f>
        <v>15963.657504903238</v>
      </c>
      <c r="V10" s="120">
        <f t="shared" ref="V10:V73" si="22">V9+U10-6</f>
        <v>9105.2033557454124</v>
      </c>
      <c r="W10" s="120"/>
      <c r="X10" s="122">
        <f t="shared" ref="X10:X73" si="23">C10*T10+U10</f>
        <v>931228.8507020371</v>
      </c>
    </row>
    <row r="11" spans="1:24" x14ac:dyDescent="0.45">
      <c r="A11">
        <v>10</v>
      </c>
      <c r="B11" s="47">
        <v>43452</v>
      </c>
      <c r="C11" s="102">
        <v>337.02999899999998</v>
      </c>
      <c r="D11" s="87">
        <f t="shared" si="0"/>
        <v>-3.2690470050582336E-2</v>
      </c>
      <c r="E11" s="87"/>
      <c r="F11" s="108"/>
      <c r="G11" s="90">
        <f t="shared" si="10"/>
        <v>1000000</v>
      </c>
      <c r="H11" s="5">
        <f t="shared" si="11"/>
        <v>360.92286028571425</v>
      </c>
      <c r="I11" s="87">
        <f t="shared" si="12"/>
        <v>-8.2201467389169044E-3</v>
      </c>
      <c r="J11" s="111">
        <f t="shared" si="13"/>
        <v>2623.2948103437193</v>
      </c>
      <c r="K11" s="111">
        <f t="shared" si="14"/>
        <v>7327.9069756299368</v>
      </c>
      <c r="L11" s="111">
        <f t="shared" ref="L11:L74" si="24">L10+K11-6</f>
        <v>10324.126532114577</v>
      </c>
      <c r="M11" s="111"/>
      <c r="N11" s="113">
        <f t="shared" si="15"/>
        <v>891456.95428247878</v>
      </c>
      <c r="O11" s="117">
        <f t="shared" si="16"/>
        <v>2592.6686091454799</v>
      </c>
      <c r="P11" s="117">
        <f t="shared" si="17"/>
        <v>14605.768263140848</v>
      </c>
      <c r="Q11" s="117">
        <f t="shared" si="18"/>
        <v>20641.055604874124</v>
      </c>
      <c r="R11" s="117"/>
      <c r="S11" s="119">
        <f t="shared" si="19"/>
        <v>888412.86701077328</v>
      </c>
      <c r="T11" s="120">
        <f t="shared" si="20"/>
        <v>2562.1213400787719</v>
      </c>
      <c r="U11" s="120">
        <f t="shared" si="21"/>
        <v>21832.991125955326</v>
      </c>
      <c r="V11" s="120">
        <f t="shared" si="22"/>
        <v>30932.194481700739</v>
      </c>
      <c r="W11" s="120"/>
      <c r="X11" s="122">
        <f t="shared" si="23"/>
        <v>885344.74381058244</v>
      </c>
    </row>
    <row r="12" spans="1:24" x14ac:dyDescent="0.45">
      <c r="A12">
        <v>11</v>
      </c>
      <c r="B12" s="47">
        <v>43453</v>
      </c>
      <c r="C12" s="102">
        <v>332.97000100000002</v>
      </c>
      <c r="D12" s="87">
        <f t="shared" si="0"/>
        <v>-1.2046399466060441E-2</v>
      </c>
      <c r="E12" s="87"/>
      <c r="F12" s="108"/>
      <c r="G12" s="90">
        <f t="shared" si="10"/>
        <v>1000000</v>
      </c>
      <c r="H12" s="5">
        <f t="shared" si="11"/>
        <v>356.32571842857141</v>
      </c>
      <c r="I12" s="87">
        <f t="shared" si="12"/>
        <v>-1.2737186703839288E-2</v>
      </c>
      <c r="J12" s="111">
        <f t="shared" si="13"/>
        <v>2589.8814145651586</v>
      </c>
      <c r="K12" s="111">
        <f t="shared" si="14"/>
        <v>11125.658425800752</v>
      </c>
      <c r="L12" s="111">
        <f t="shared" si="24"/>
        <v>21443.784957915326</v>
      </c>
      <c r="M12" s="111"/>
      <c r="N12" s="113">
        <f t="shared" si="15"/>
        <v>873478.47562344302</v>
      </c>
      <c r="O12" s="117">
        <f t="shared" si="16"/>
        <v>2526.6220008737414</v>
      </c>
      <c r="P12" s="117">
        <f t="shared" si="17"/>
        <v>21991.539222287371</v>
      </c>
      <c r="Q12" s="117">
        <f t="shared" si="18"/>
        <v>42626.594827161491</v>
      </c>
      <c r="R12" s="117"/>
      <c r="S12" s="119">
        <f t="shared" si="19"/>
        <v>863280.86937983904</v>
      </c>
      <c r="T12" s="120">
        <f t="shared" si="20"/>
        <v>2464.2186864793493</v>
      </c>
      <c r="U12" s="120">
        <f t="shared" si="21"/>
        <v>32598.646666902398</v>
      </c>
      <c r="V12" s="120">
        <f t="shared" si="22"/>
        <v>63524.84114860314</v>
      </c>
      <c r="W12" s="120"/>
      <c r="X12" s="122">
        <f t="shared" si="23"/>
        <v>853109.5451681501</v>
      </c>
    </row>
    <row r="13" spans="1:24" x14ac:dyDescent="0.45">
      <c r="A13">
        <v>12</v>
      </c>
      <c r="B13" s="47">
        <v>43454</v>
      </c>
      <c r="C13" s="102">
        <v>315.38000499999998</v>
      </c>
      <c r="D13" s="87">
        <f t="shared" si="0"/>
        <v>-5.2827569892700453E-2</v>
      </c>
      <c r="E13" s="87"/>
      <c r="F13" s="108"/>
      <c r="G13" s="90">
        <f t="shared" si="10"/>
        <v>1000000</v>
      </c>
      <c r="H13" s="5">
        <f t="shared" si="11"/>
        <v>348.98571771428573</v>
      </c>
      <c r="I13" s="87">
        <f t="shared" si="12"/>
        <v>-2.0599132576384734E-2</v>
      </c>
      <c r="J13" s="111">
        <f t="shared" si="13"/>
        <v>2536.5321039494161</v>
      </c>
      <c r="K13" s="111">
        <f t="shared" si="14"/>
        <v>16825.30584873943</v>
      </c>
      <c r="L13" s="111">
        <f t="shared" si="24"/>
        <v>38263.090806654756</v>
      </c>
      <c r="M13" s="111"/>
      <c r="N13" s="113">
        <f t="shared" si="15"/>
        <v>816796.8134749668</v>
      </c>
      <c r="O13" s="117">
        <f t="shared" si="16"/>
        <v>2422.5295577409242</v>
      </c>
      <c r="P13" s="117">
        <f t="shared" si="17"/>
        <v>32828.675235690091</v>
      </c>
      <c r="Q13" s="117">
        <f t="shared" si="18"/>
        <v>75449.270062851574</v>
      </c>
      <c r="R13" s="117"/>
      <c r="S13" s="119">
        <f t="shared" si="19"/>
        <v>796846.05926867051</v>
      </c>
      <c r="T13" s="120">
        <f t="shared" si="20"/>
        <v>2311.9363842193711</v>
      </c>
      <c r="U13" s="120">
        <f t="shared" si="21"/>
        <v>48026.793248163442</v>
      </c>
      <c r="V13" s="120">
        <f t="shared" si="22"/>
        <v>111545.63439676657</v>
      </c>
      <c r="W13" s="120"/>
      <c r="X13" s="122">
        <f t="shared" si="23"/>
        <v>777165.30166295054</v>
      </c>
    </row>
    <row r="14" spans="1:24" x14ac:dyDescent="0.45">
      <c r="A14">
        <v>13</v>
      </c>
      <c r="B14" s="47">
        <v>43455</v>
      </c>
      <c r="C14" s="102">
        <v>319.76998900000001</v>
      </c>
      <c r="D14" s="87">
        <f t="shared" si="0"/>
        <v>1.3919664945150937E-2</v>
      </c>
      <c r="E14" s="87"/>
      <c r="F14" s="108"/>
      <c r="G14" s="90">
        <f t="shared" si="10"/>
        <v>1000000</v>
      </c>
      <c r="H14" s="5">
        <f t="shared" si="11"/>
        <v>342.29571528571427</v>
      </c>
      <c r="I14" s="87">
        <f t="shared" si="12"/>
        <v>-1.9169845896239684E-2</v>
      </c>
      <c r="J14" s="111">
        <f t="shared" si="13"/>
        <v>2487.907174405841</v>
      </c>
      <c r="K14" s="111">
        <f t="shared" si="14"/>
        <v>15548.793185274764</v>
      </c>
      <c r="L14" s="111">
        <f t="shared" si="24"/>
        <v>53805.883991929521</v>
      </c>
      <c r="M14" s="111"/>
      <c r="N14" s="113">
        <f t="shared" si="15"/>
        <v>811106.84297805175</v>
      </c>
      <c r="O14" s="117">
        <f t="shared" si="16"/>
        <v>2329.6505211389658</v>
      </c>
      <c r="P14" s="117">
        <f t="shared" si="17"/>
        <v>29699.928512538845</v>
      </c>
      <c r="Q14" s="117">
        <f t="shared" si="18"/>
        <v>105143.19857539042</v>
      </c>
      <c r="R14" s="117"/>
      <c r="S14" s="119">
        <f t="shared" si="19"/>
        <v>774652.25003099034</v>
      </c>
      <c r="T14" s="120">
        <f t="shared" si="20"/>
        <v>2178.9779915971862</v>
      </c>
      <c r="U14" s="120">
        <f t="shared" si="21"/>
        <v>42516.103746253742</v>
      </c>
      <c r="V14" s="120">
        <f t="shared" si="22"/>
        <v>154055.73814302031</v>
      </c>
      <c r="W14" s="120"/>
      <c r="X14" s="122">
        <f t="shared" si="23"/>
        <v>739287.87215052813</v>
      </c>
    </row>
    <row r="15" spans="1:24" x14ac:dyDescent="0.45">
      <c r="A15">
        <v>14</v>
      </c>
      <c r="B15" s="47">
        <v>43458</v>
      </c>
      <c r="C15" s="102">
        <v>295.39001500000001</v>
      </c>
      <c r="D15" s="87">
        <f t="shared" si="0"/>
        <v>-7.6242220466786845E-2</v>
      </c>
      <c r="E15" s="87"/>
      <c r="F15" s="108"/>
      <c r="G15" s="90">
        <f t="shared" si="10"/>
        <v>1000000</v>
      </c>
      <c r="H15" s="5">
        <f t="shared" si="11"/>
        <v>330.66714471428571</v>
      </c>
      <c r="I15" s="87">
        <f t="shared" si="12"/>
        <v>-3.3972293698512075E-2</v>
      </c>
      <c r="J15" s="111">
        <f t="shared" si="13"/>
        <v>2403.3872611822903</v>
      </c>
      <c r="K15" s="111">
        <f t="shared" si="14"/>
        <v>24966.33843490334</v>
      </c>
      <c r="L15" s="111">
        <f t="shared" si="24"/>
        <v>78766.222426832857</v>
      </c>
      <c r="M15" s="111"/>
      <c r="N15" s="113">
        <f t="shared" si="15"/>
        <v>734902.93756634893</v>
      </c>
      <c r="O15" s="117">
        <f t="shared" si="16"/>
        <v>2171.3633777009163</v>
      </c>
      <c r="P15" s="117">
        <f t="shared" si="17"/>
        <v>46756.441674472597</v>
      </c>
      <c r="Q15" s="117">
        <f t="shared" si="18"/>
        <v>151893.64024986301</v>
      </c>
      <c r="R15" s="117"/>
      <c r="S15" s="119">
        <f t="shared" si="19"/>
        <v>688155.50238399697</v>
      </c>
      <c r="T15" s="120">
        <f t="shared" si="20"/>
        <v>1956.9033507177855</v>
      </c>
      <c r="U15" s="120">
        <f t="shared" si="21"/>
        <v>65598.63150048579</v>
      </c>
      <c r="V15" s="120">
        <f t="shared" si="22"/>
        <v>219648.3696435061</v>
      </c>
      <c r="W15" s="120"/>
      <c r="X15" s="122">
        <f t="shared" si="23"/>
        <v>643648.34162256273</v>
      </c>
    </row>
    <row r="16" spans="1:24" x14ac:dyDescent="0.45">
      <c r="A16">
        <v>15</v>
      </c>
      <c r="B16" s="47">
        <v>43460</v>
      </c>
      <c r="C16" s="102">
        <v>326.08999599999999</v>
      </c>
      <c r="D16" s="87">
        <f t="shared" si="0"/>
        <v>0.10393032750277621</v>
      </c>
      <c r="E16" s="87"/>
      <c r="F16" s="108"/>
      <c r="G16" s="90">
        <f t="shared" si="10"/>
        <v>1000000</v>
      </c>
      <c r="H16" s="5">
        <f t="shared" si="11"/>
        <v>325.00714542857139</v>
      </c>
      <c r="I16" s="87">
        <f t="shared" si="12"/>
        <v>-1.7116908577672167E-2</v>
      </c>
      <c r="J16" s="111">
        <f t="shared" si="13"/>
        <v>2362.2487011558915</v>
      </c>
      <c r="K16" s="111">
        <f t="shared" si="14"/>
        <v>13414.872874454164</v>
      </c>
      <c r="L16" s="111">
        <f t="shared" si="24"/>
        <v>92175.095301287016</v>
      </c>
      <c r="M16" s="111"/>
      <c r="N16" s="113">
        <f t="shared" si="15"/>
        <v>783720.54238538397</v>
      </c>
      <c r="O16" s="117">
        <f t="shared" si="16"/>
        <v>2097.0293208508924</v>
      </c>
      <c r="P16" s="117">
        <f t="shared" si="17"/>
        <v>24239.592300888064</v>
      </c>
      <c r="Q16" s="117">
        <f t="shared" si="18"/>
        <v>176127.23255075107</v>
      </c>
      <c r="R16" s="117"/>
      <c r="S16" s="119">
        <f t="shared" si="19"/>
        <v>708059.87514903827</v>
      </c>
      <c r="T16" s="120">
        <f t="shared" si="20"/>
        <v>1856.4149434690555</v>
      </c>
      <c r="U16" s="120">
        <f t="shared" si="21"/>
        <v>32768.264317784742</v>
      </c>
      <c r="V16" s="120">
        <f t="shared" si="22"/>
        <v>252410.63396129085</v>
      </c>
      <c r="W16" s="120"/>
      <c r="X16" s="122">
        <f t="shared" si="23"/>
        <v>638126.60580794921</v>
      </c>
    </row>
    <row r="17" spans="1:24" x14ac:dyDescent="0.45">
      <c r="A17">
        <v>16</v>
      </c>
      <c r="B17" s="47">
        <v>43461</v>
      </c>
      <c r="C17" s="102">
        <v>316.13000499999998</v>
      </c>
      <c r="D17" s="87">
        <f t="shared" si="0"/>
        <v>-3.0543687700250708E-2</v>
      </c>
      <c r="E17" s="87"/>
      <c r="F17" s="108"/>
      <c r="G17" s="90">
        <f t="shared" si="10"/>
        <v>1000000</v>
      </c>
      <c r="H17" s="5">
        <f t="shared" si="11"/>
        <v>320.39428714285714</v>
      </c>
      <c r="I17" s="87">
        <f t="shared" si="12"/>
        <v>-1.4193098061371843E-2</v>
      </c>
      <c r="J17" s="111">
        <f t="shared" si="13"/>
        <v>2328.7210736950378</v>
      </c>
      <c r="K17" s="111">
        <f t="shared" si="14"/>
        <v>10599.089036837797</v>
      </c>
      <c r="L17" s="111">
        <f t="shared" si="24"/>
        <v>102768.18433812482</v>
      </c>
      <c r="M17" s="111"/>
      <c r="N17" s="113">
        <f t="shared" si="15"/>
        <v>746777.69370765542</v>
      </c>
      <c r="O17" s="117">
        <f t="shared" si="16"/>
        <v>2037.5026352740749</v>
      </c>
      <c r="P17" s="117">
        <f t="shared" si="17"/>
        <v>18818.171409032744</v>
      </c>
      <c r="Q17" s="117">
        <f t="shared" si="18"/>
        <v>194939.40395978381</v>
      </c>
      <c r="R17" s="117"/>
      <c r="S17" s="119">
        <f t="shared" si="19"/>
        <v>662933.88968573918</v>
      </c>
      <c r="T17" s="120">
        <f t="shared" si="20"/>
        <v>1777.3701054632984</v>
      </c>
      <c r="U17" s="120">
        <f t="shared" si="21"/>
        <v>24988.44503398419</v>
      </c>
      <c r="V17" s="120">
        <f t="shared" si="22"/>
        <v>277393.07899527502</v>
      </c>
      <c r="W17" s="120"/>
      <c r="X17" s="122">
        <f t="shared" si="23"/>
        <v>586868.46536094719</v>
      </c>
    </row>
    <row r="18" spans="1:24" x14ac:dyDescent="0.45">
      <c r="A18">
        <v>17</v>
      </c>
      <c r="B18" s="47">
        <v>43462</v>
      </c>
      <c r="C18" s="102">
        <v>333.86999500000002</v>
      </c>
      <c r="D18" s="87">
        <f t="shared" si="0"/>
        <v>5.6116122226360754E-2</v>
      </c>
      <c r="E18" s="87"/>
      <c r="F18" s="108"/>
      <c r="G18" s="90">
        <f t="shared" si="10"/>
        <v>1000000</v>
      </c>
      <c r="H18" s="5">
        <f t="shared" si="11"/>
        <v>319.94285799999994</v>
      </c>
      <c r="I18" s="87">
        <f t="shared" si="12"/>
        <v>-1.4089800004951738E-3</v>
      </c>
      <c r="J18" s="111">
        <f t="shared" si="13"/>
        <v>2325.4399522754698</v>
      </c>
      <c r="K18" s="111">
        <f t="shared" si="14"/>
        <v>1095.467991945588</v>
      </c>
      <c r="L18" s="111">
        <f t="shared" si="24"/>
        <v>103857.6523300704</v>
      </c>
      <c r="M18" s="111"/>
      <c r="N18" s="113">
        <f t="shared" si="15"/>
        <v>777490.09323095693</v>
      </c>
      <c r="O18" s="117">
        <f t="shared" si="16"/>
        <v>2031.7610343459603</v>
      </c>
      <c r="P18" s="117">
        <f t="shared" si="17"/>
        <v>1916.9482731616242</v>
      </c>
      <c r="Q18" s="117">
        <f t="shared" si="18"/>
        <v>196850.35223294544</v>
      </c>
      <c r="R18" s="117"/>
      <c r="S18" s="119">
        <f t="shared" si="19"/>
        <v>680260.99465144228</v>
      </c>
      <c r="T18" s="120">
        <f t="shared" si="20"/>
        <v>1769.8572686670711</v>
      </c>
      <c r="U18" s="120">
        <f t="shared" si="21"/>
        <v>2508.3107835922074</v>
      </c>
      <c r="V18" s="120">
        <f t="shared" si="22"/>
        <v>279895.38977886725</v>
      </c>
      <c r="W18" s="120"/>
      <c r="X18" s="122">
        <f t="shared" si="23"/>
        <v>593410.54822418094</v>
      </c>
    </row>
    <row r="19" spans="1:24" x14ac:dyDescent="0.45">
      <c r="A19">
        <v>18</v>
      </c>
      <c r="B19" s="47">
        <v>43465</v>
      </c>
      <c r="C19" s="102">
        <v>332.79998799999998</v>
      </c>
      <c r="D19" s="87">
        <f t="shared" si="0"/>
        <v>-3.2048612215063899E-3</v>
      </c>
      <c r="E19" s="87"/>
      <c r="F19" s="108"/>
      <c r="G19" s="90">
        <f t="shared" si="10"/>
        <v>1000000</v>
      </c>
      <c r="H19" s="5">
        <f t="shared" si="11"/>
        <v>319.9185704285714</v>
      </c>
      <c r="I19" s="87">
        <f t="shared" si="12"/>
        <v>-7.5912216263769995E-5</v>
      </c>
      <c r="J19" s="111">
        <f t="shared" si="13"/>
        <v>2325.2634229749042</v>
      </c>
      <c r="K19" s="111">
        <f t="shared" si="14"/>
        <v>58.748949109867475</v>
      </c>
      <c r="L19" s="111">
        <f t="shared" si="24"/>
        <v>103910.40127918027</v>
      </c>
      <c r="M19" s="111"/>
      <c r="N19" s="113">
        <f t="shared" si="15"/>
        <v>773906.38821199676</v>
      </c>
      <c r="O19" s="117">
        <f t="shared" si="16"/>
        <v>2031.4525633798889</v>
      </c>
      <c r="P19" s="117">
        <f t="shared" si="17"/>
        <v>102.6591338068951</v>
      </c>
      <c r="Q19" s="117">
        <f t="shared" si="18"/>
        <v>196947.01136675233</v>
      </c>
      <c r="R19" s="117"/>
      <c r="S19" s="119">
        <f t="shared" si="19"/>
        <v>676170.04784920323</v>
      </c>
      <c r="T19" s="120">
        <f t="shared" si="20"/>
        <v>1769.454207303866</v>
      </c>
      <c r="U19" s="120">
        <f t="shared" si="21"/>
        <v>134.13881683791999</v>
      </c>
      <c r="V19" s="120">
        <f t="shared" si="22"/>
        <v>280023.52859570517</v>
      </c>
      <c r="W19" s="120"/>
      <c r="X19" s="122">
        <f t="shared" si="23"/>
        <v>589008.477774114</v>
      </c>
    </row>
    <row r="20" spans="1:24" x14ac:dyDescent="0.45">
      <c r="A20">
        <v>19</v>
      </c>
      <c r="B20" s="47">
        <v>43467</v>
      </c>
      <c r="C20" s="102">
        <v>310.11999500000002</v>
      </c>
      <c r="D20" s="87">
        <f t="shared" si="0"/>
        <v>-6.8149019885180906E-2</v>
      </c>
      <c r="E20" s="87"/>
      <c r="F20" s="108"/>
      <c r="G20" s="90">
        <f t="shared" si="10"/>
        <v>1000000</v>
      </c>
      <c r="H20" s="5">
        <f t="shared" si="11"/>
        <v>319.16714042857137</v>
      </c>
      <c r="I20" s="87">
        <f t="shared" si="12"/>
        <v>-2.3488164472396586E-3</v>
      </c>
      <c r="J20" s="111">
        <f>(1+I20)*J19</f>
        <v>2319.8018060028562</v>
      </c>
      <c r="K20" s="111">
        <f t="shared" si="14"/>
        <v>1693.7566280634339</v>
      </c>
      <c r="L20" s="111">
        <f t="shared" si="24"/>
        <v>105598.1579072437</v>
      </c>
      <c r="M20" s="111"/>
      <c r="N20" s="113">
        <f t="shared" si="15"/>
        <v>721110.68110666017</v>
      </c>
      <c r="O20" s="117">
        <f t="shared" si="16"/>
        <v>2021.9095449945812</v>
      </c>
      <c r="P20" s="117">
        <f t="shared" si="17"/>
        <v>2959.4808139365423</v>
      </c>
      <c r="Q20" s="117">
        <f t="shared" si="18"/>
        <v>199900.49218068886</v>
      </c>
      <c r="R20" s="117"/>
      <c r="S20" s="119">
        <f t="shared" si="19"/>
        <v>629994.05879810837</v>
      </c>
      <c r="T20" s="120">
        <f t="shared" si="20"/>
        <v>1756.9858378696078</v>
      </c>
      <c r="U20" s="120">
        <f t="shared" si="21"/>
        <v>3866.6906666103037</v>
      </c>
      <c r="V20" s="120">
        <f t="shared" si="22"/>
        <v>283884.21926231548</v>
      </c>
      <c r="W20" s="120"/>
      <c r="X20" s="122">
        <f t="shared" si="23"/>
        <v>548743.12992180383</v>
      </c>
    </row>
    <row r="21" spans="1:24" x14ac:dyDescent="0.45">
      <c r="A21">
        <v>20</v>
      </c>
      <c r="B21" s="47">
        <v>43468</v>
      </c>
      <c r="C21" s="102">
        <v>300.35998499999999</v>
      </c>
      <c r="D21" s="87">
        <f t="shared" si="0"/>
        <v>-3.1471721131686531E-2</v>
      </c>
      <c r="E21" s="87" t="s">
        <v>186</v>
      </c>
      <c r="F21" s="108">
        <f>G2/C21</f>
        <v>3329.3382938476311</v>
      </c>
      <c r="G21" s="90">
        <f>F21*C21</f>
        <v>1000000</v>
      </c>
      <c r="H21" s="5">
        <f t="shared" si="11"/>
        <v>316.39428271428568</v>
      </c>
      <c r="I21" s="87">
        <f t="shared" si="12"/>
        <v>-8.6877919530260958E-3</v>
      </c>
      <c r="J21" s="111">
        <f>(1+I21)*J20</f>
        <v>2299.6478505400491</v>
      </c>
      <c r="K21" s="111">
        <f t="shared" si="14"/>
        <v>6053.4417604993969</v>
      </c>
      <c r="L21" s="111">
        <f t="shared" si="24"/>
        <v>111645.5996677431</v>
      </c>
      <c r="M21" s="111"/>
      <c r="N21" s="113">
        <f t="shared" si="15"/>
        <v>696775.63565399079</v>
      </c>
      <c r="O21" s="117">
        <f t="shared" si="16"/>
        <v>1986.7776860450799</v>
      </c>
      <c r="P21" s="117">
        <f t="shared" si="17"/>
        <v>10552.204627094325</v>
      </c>
      <c r="Q21" s="117">
        <f t="shared" si="18"/>
        <v>210446.69680778318</v>
      </c>
      <c r="R21" s="117"/>
      <c r="S21" s="119">
        <f t="shared" si="19"/>
        <v>607300.72060592927</v>
      </c>
      <c r="T21" s="120">
        <f t="shared" si="20"/>
        <v>1711.1928555981347</v>
      </c>
      <c r="U21" s="120">
        <f t="shared" si="21"/>
        <v>13754.379468164954</v>
      </c>
      <c r="V21" s="120">
        <f t="shared" si="22"/>
        <v>297632.59873048041</v>
      </c>
      <c r="W21" s="120"/>
      <c r="X21" s="122">
        <f t="shared" si="23"/>
        <v>527728.23990772781</v>
      </c>
    </row>
    <row r="22" spans="1:24" x14ac:dyDescent="0.45">
      <c r="A22">
        <v>21</v>
      </c>
      <c r="B22" s="47">
        <v>43469</v>
      </c>
      <c r="C22" s="101">
        <v>317.69000199999999</v>
      </c>
      <c r="D22" s="87">
        <f t="shared" si="0"/>
        <v>5.7697489231130432E-2</v>
      </c>
      <c r="E22" s="87"/>
      <c r="F22" s="108">
        <f>F21</f>
        <v>3329.3382938476311</v>
      </c>
      <c r="G22" s="90"/>
      <c r="H22" s="5">
        <f t="shared" si="11"/>
        <v>319.57999514285711</v>
      </c>
      <c r="I22" s="87">
        <f t="shared" si="12"/>
        <v>1.0068805293325217E-2</v>
      </c>
      <c r="J22" s="111">
        <f t="shared" ref="J22:J31" si="25">(1+I22)*J21</f>
        <v>2322.8025569903511</v>
      </c>
      <c r="K22" s="111">
        <f t="shared" si="14"/>
        <v>-7356.0187385058553</v>
      </c>
      <c r="L22" s="111">
        <f t="shared" si="24"/>
        <v>104283.58092923724</v>
      </c>
      <c r="M22" s="111"/>
      <c r="N22" s="113">
        <f t="shared" si="15"/>
        <v>730575.13023736386</v>
      </c>
      <c r="O22" s="117">
        <f t="shared" si="16"/>
        <v>2026.7866414089021</v>
      </c>
      <c r="P22" s="117">
        <f t="shared" si="17"/>
        <v>-12710.445109550592</v>
      </c>
      <c r="Q22" s="117">
        <f t="shared" si="18"/>
        <v>197730.25169823261</v>
      </c>
      <c r="R22" s="117"/>
      <c r="S22" s="119">
        <f t="shared" si="19"/>
        <v>631179.40705321683</v>
      </c>
      <c r="T22" s="120">
        <f t="shared" si="20"/>
        <v>1762.8818586451753</v>
      </c>
      <c r="U22" s="120">
        <f t="shared" si="21"/>
        <v>-16421.079481392338</v>
      </c>
      <c r="V22" s="120">
        <f t="shared" si="22"/>
        <v>281205.51924908807</v>
      </c>
      <c r="W22" s="120"/>
      <c r="X22" s="122">
        <f t="shared" si="23"/>
        <v>543628.86171735718</v>
      </c>
    </row>
    <row r="23" spans="1:24" x14ac:dyDescent="0.45">
      <c r="A23">
        <v>22</v>
      </c>
      <c r="B23" s="47">
        <v>43472</v>
      </c>
      <c r="C23" s="101">
        <v>334.959991</v>
      </c>
      <c r="D23" s="87">
        <f t="shared" si="0"/>
        <v>5.4361134726550221E-2</v>
      </c>
      <c r="E23" s="87"/>
      <c r="F23" s="108">
        <f t="shared" ref="F23:F86" si="26">F22</f>
        <v>3329.3382938476311</v>
      </c>
      <c r="G23" s="90"/>
      <c r="H23" s="5">
        <f t="shared" si="11"/>
        <v>320.84713728571433</v>
      </c>
      <c r="I23" s="87">
        <f t="shared" si="12"/>
        <v>3.9650233497587313E-3</v>
      </c>
      <c r="J23" s="111">
        <f t="shared" si="25"/>
        <v>2332.0125233656972</v>
      </c>
      <c r="K23" s="111">
        <f t="shared" si="14"/>
        <v>-3084.970254196227</v>
      </c>
      <c r="L23" s="111">
        <f t="shared" si="24"/>
        <v>101192.61067504101</v>
      </c>
      <c r="M23" s="111"/>
      <c r="N23" s="113">
        <f t="shared" si="15"/>
        <v>778045.92358426505</v>
      </c>
      <c r="O23" s="117">
        <f t="shared" si="16"/>
        <v>2042.8591541252326</v>
      </c>
      <c r="P23" s="117">
        <f t="shared" si="17"/>
        <v>-5383.6487148094475</v>
      </c>
      <c r="Q23" s="117">
        <f t="shared" si="18"/>
        <v>192340.60298342316</v>
      </c>
      <c r="R23" s="117"/>
      <c r="S23" s="119">
        <f t="shared" si="19"/>
        <v>678892.43516524613</v>
      </c>
      <c r="T23" s="120">
        <f t="shared" si="20"/>
        <v>1783.8514618423578</v>
      </c>
      <c r="U23" s="120">
        <f t="shared" si="21"/>
        <v>-7023.9780982018383</v>
      </c>
      <c r="V23" s="120">
        <f t="shared" si="22"/>
        <v>274175.54115088622</v>
      </c>
      <c r="W23" s="120"/>
      <c r="X23" s="122">
        <f t="shared" si="23"/>
        <v>590494.89150585118</v>
      </c>
    </row>
    <row r="24" spans="1:24" x14ac:dyDescent="0.45">
      <c r="A24">
        <v>23</v>
      </c>
      <c r="B24" s="47">
        <v>43473</v>
      </c>
      <c r="C24" s="101">
        <v>335.35000600000001</v>
      </c>
      <c r="D24" s="87">
        <f t="shared" si="0"/>
        <v>1.1643629402892041E-3</v>
      </c>
      <c r="E24" s="87"/>
      <c r="F24" s="108">
        <f t="shared" si="26"/>
        <v>3329.3382938476311</v>
      </c>
      <c r="G24" s="90"/>
      <c r="H24" s="5">
        <f t="shared" si="11"/>
        <v>323.5928517142857</v>
      </c>
      <c r="I24" s="87">
        <f t="shared" si="12"/>
        <v>8.5577027484160378E-3</v>
      </c>
      <c r="J24" s="111">
        <f t="shared" si="25"/>
        <v>2351.9691933462445</v>
      </c>
      <c r="K24" s="111">
        <f t="shared" si="14"/>
        <v>-6692.469397716558</v>
      </c>
      <c r="L24" s="111">
        <f t="shared" si="24"/>
        <v>94494.141277324452</v>
      </c>
      <c r="M24" s="111"/>
      <c r="N24" s="113">
        <f t="shared" si="15"/>
        <v>782040.41370276175</v>
      </c>
      <c r="O24" s="117">
        <f t="shared" si="16"/>
        <v>2077.8235169210016</v>
      </c>
      <c r="P24" s="117">
        <f t="shared" si="17"/>
        <v>-11725.299273347284</v>
      </c>
      <c r="Q24" s="117">
        <f t="shared" si="18"/>
        <v>180609.30371007588</v>
      </c>
      <c r="R24" s="117"/>
      <c r="S24" s="119">
        <f t="shared" si="19"/>
        <v>685072.82959305169</v>
      </c>
      <c r="T24" s="120">
        <f t="shared" si="20"/>
        <v>1829.6484735156807</v>
      </c>
      <c r="U24" s="120">
        <f t="shared" si="21"/>
        <v>-15358.02813943091</v>
      </c>
      <c r="V24" s="120">
        <f t="shared" si="22"/>
        <v>258811.5130114553</v>
      </c>
      <c r="W24" s="120"/>
      <c r="X24" s="122">
        <f t="shared" si="23"/>
        <v>598214.59843194345</v>
      </c>
    </row>
    <row r="25" spans="1:24" x14ac:dyDescent="0.45">
      <c r="A25">
        <v>24</v>
      </c>
      <c r="B25" s="47">
        <v>43474</v>
      </c>
      <c r="C25" s="101">
        <v>338.52999899999998</v>
      </c>
      <c r="D25" s="87">
        <f t="shared" si="0"/>
        <v>9.4826090445931516E-3</v>
      </c>
      <c r="E25" s="87"/>
      <c r="F25" s="108">
        <f t="shared" si="26"/>
        <v>3329.3382938476311</v>
      </c>
      <c r="G25" s="90"/>
      <c r="H25" s="5">
        <f t="shared" si="11"/>
        <v>324.25856657142856</v>
      </c>
      <c r="I25" s="87">
        <f t="shared" si="12"/>
        <v>2.0572607015764614E-3</v>
      </c>
      <c r="J25" s="111">
        <f t="shared" si="25"/>
        <v>2356.8078071390346</v>
      </c>
      <c r="K25" s="111">
        <f t="shared" si="14"/>
        <v>-1638.0159224346039</v>
      </c>
      <c r="L25" s="111">
        <f t="shared" si="24"/>
        <v>92850.125354889853</v>
      </c>
      <c r="M25" s="111"/>
      <c r="N25" s="113">
        <f t="shared" si="15"/>
        <v>796212.12867153494</v>
      </c>
      <c r="O25" s="117">
        <f t="shared" si="16"/>
        <v>2086.3727662533474</v>
      </c>
      <c r="P25" s="117">
        <f t="shared" si="17"/>
        <v>-2894.1773679298012</v>
      </c>
      <c r="Q25" s="117">
        <f t="shared" si="18"/>
        <v>177709.12634214608</v>
      </c>
      <c r="R25" s="117"/>
      <c r="S25" s="119">
        <f t="shared" si="19"/>
        <v>703405.59310544305</v>
      </c>
      <c r="T25" s="120">
        <f t="shared" si="20"/>
        <v>1840.9406652224702</v>
      </c>
      <c r="U25" s="120">
        <f t="shared" si="21"/>
        <v>-3822.7456472072508</v>
      </c>
      <c r="V25" s="120">
        <f t="shared" si="22"/>
        <v>254982.76736424805</v>
      </c>
      <c r="W25" s="120"/>
      <c r="X25" s="122">
        <f t="shared" si="23"/>
        <v>619390.89590961486</v>
      </c>
    </row>
    <row r="26" spans="1:24" x14ac:dyDescent="0.45">
      <c r="A26">
        <v>25</v>
      </c>
      <c r="B26" s="47">
        <v>43475</v>
      </c>
      <c r="C26" s="101">
        <v>344.97000100000002</v>
      </c>
      <c r="D26" s="87">
        <f t="shared" si="0"/>
        <v>1.9023430771345173E-2</v>
      </c>
      <c r="E26" s="87"/>
      <c r="F26" s="108">
        <f t="shared" si="26"/>
        <v>3329.3382938476311</v>
      </c>
      <c r="G26" s="90"/>
      <c r="H26" s="5">
        <f t="shared" si="11"/>
        <v>325.99713985714288</v>
      </c>
      <c r="I26" s="87">
        <f t="shared" si="12"/>
        <v>5.3616880630086494E-3</v>
      </c>
      <c r="J26" s="111">
        <f t="shared" si="25"/>
        <v>2369.4442754253778</v>
      </c>
      <c r="K26" s="111">
        <f t="shared" si="14"/>
        <v>-4359.2024773762778</v>
      </c>
      <c r="L26" s="111">
        <f t="shared" si="24"/>
        <v>88484.922877513571</v>
      </c>
      <c r="M26" s="111"/>
      <c r="N26" s="113">
        <f t="shared" si="15"/>
        <v>813027.99158556061</v>
      </c>
      <c r="O26" s="117">
        <f t="shared" si="16"/>
        <v>2108.7457261649611</v>
      </c>
      <c r="P26" s="117">
        <f t="shared" si="17"/>
        <v>-7718.0000030823157</v>
      </c>
      <c r="Q26" s="117">
        <f t="shared" si="18"/>
        <v>169985.12633906375</v>
      </c>
      <c r="R26" s="117"/>
      <c r="S26" s="119">
        <f t="shared" si="19"/>
        <v>719736.01526079013</v>
      </c>
      <c r="T26" s="120">
        <f t="shared" si="20"/>
        <v>1870.5523139907618</v>
      </c>
      <c r="U26" s="120">
        <f t="shared" si="21"/>
        <v>-10215.130505209208</v>
      </c>
      <c r="V26" s="120">
        <f t="shared" si="22"/>
        <v>244761.63685903884</v>
      </c>
      <c r="W26" s="120"/>
      <c r="X26" s="122">
        <f t="shared" si="23"/>
        <v>635069.30312273628</v>
      </c>
    </row>
    <row r="27" spans="1:24" x14ac:dyDescent="0.45">
      <c r="A27">
        <v>26</v>
      </c>
      <c r="B27" s="47">
        <v>43476</v>
      </c>
      <c r="C27" s="101">
        <v>347.26001000000002</v>
      </c>
      <c r="D27" s="87">
        <f t="shared" si="0"/>
        <v>6.6382844692631626E-3</v>
      </c>
      <c r="E27" s="87"/>
      <c r="F27" s="108">
        <f t="shared" si="26"/>
        <v>3329.3382938476311</v>
      </c>
      <c r="G27" s="90"/>
      <c r="H27" s="5">
        <f t="shared" si="11"/>
        <v>331.30285628571431</v>
      </c>
      <c r="I27" s="87">
        <f t="shared" si="12"/>
        <v>1.6275346559471285E-2</v>
      </c>
      <c r="J27" s="111">
        <f t="shared" si="25"/>
        <v>2408.0078021612812</v>
      </c>
      <c r="K27" s="111">
        <f t="shared" si="14"/>
        <v>-13391.5706799451</v>
      </c>
      <c r="L27" s="111">
        <f t="shared" si="24"/>
        <v>75087.352197568471</v>
      </c>
      <c r="M27" s="111"/>
      <c r="N27" s="113">
        <f t="shared" si="15"/>
        <v>822813.24277865957</v>
      </c>
      <c r="O27" s="117">
        <f t="shared" si="16"/>
        <v>2177.3868611632383</v>
      </c>
      <c r="P27" s="117">
        <f t="shared" si="17"/>
        <v>-23836.321225913114</v>
      </c>
      <c r="Q27" s="117">
        <f t="shared" si="18"/>
        <v>146142.80511315062</v>
      </c>
      <c r="R27" s="117"/>
      <c r="S27" s="119">
        <f t="shared" si="19"/>
        <v>732283.06195550167</v>
      </c>
      <c r="T27" s="120">
        <f t="shared" si="20"/>
        <v>1961.8839754942237</v>
      </c>
      <c r="U27" s="120">
        <f t="shared" si="21"/>
        <v>-31715.833687008788</v>
      </c>
      <c r="V27" s="120">
        <f t="shared" si="22"/>
        <v>213039.80317203005</v>
      </c>
      <c r="W27" s="120"/>
      <c r="X27" s="122">
        <f t="shared" si="23"/>
        <v>649568.01526195509</v>
      </c>
    </row>
    <row r="28" spans="1:24" x14ac:dyDescent="0.45">
      <c r="A28">
        <v>27</v>
      </c>
      <c r="B28" s="47">
        <v>43479</v>
      </c>
      <c r="C28" s="101">
        <v>334.39999399999999</v>
      </c>
      <c r="D28" s="87">
        <f t="shared" si="0"/>
        <v>-3.703281584309126E-2</v>
      </c>
      <c r="E28" s="87"/>
      <c r="F28" s="108">
        <f t="shared" si="26"/>
        <v>3329.3382938476311</v>
      </c>
      <c r="G28" s="90"/>
      <c r="H28" s="5">
        <f t="shared" si="11"/>
        <v>336.16571471428568</v>
      </c>
      <c r="I28" s="87">
        <f t="shared" si="12"/>
        <v>1.4677985222009861E-2</v>
      </c>
      <c r="J28" s="111">
        <f t="shared" si="25"/>
        <v>2443.3525050958888</v>
      </c>
      <c r="K28" s="111">
        <f t="shared" si="14"/>
        <v>-11819.268449264544</v>
      </c>
      <c r="L28" s="111">
        <f t="shared" si="24"/>
        <v>63262.083748303929</v>
      </c>
      <c r="M28" s="111"/>
      <c r="N28" s="113">
        <f t="shared" si="15"/>
        <v>805237.79459468555</v>
      </c>
      <c r="O28" s="117">
        <f t="shared" si="16"/>
        <v>2241.3061655047436</v>
      </c>
      <c r="P28" s="117">
        <f t="shared" si="17"/>
        <v>-21374.614988283534</v>
      </c>
      <c r="Q28" s="117">
        <f t="shared" si="18"/>
        <v>124762.19012486709</v>
      </c>
      <c r="R28" s="117"/>
      <c r="S28" s="119">
        <f t="shared" si="19"/>
        <v>728118.15330866573</v>
      </c>
      <c r="T28" s="120">
        <f t="shared" si="20"/>
        <v>2048.2734874930302</v>
      </c>
      <c r="U28" s="120">
        <f t="shared" si="21"/>
        <v>-28888.652294063817</v>
      </c>
      <c r="V28" s="120">
        <f t="shared" si="22"/>
        <v>184145.15087796623</v>
      </c>
      <c r="W28" s="120"/>
      <c r="X28" s="122">
        <f t="shared" si="23"/>
        <v>656053.98963396449</v>
      </c>
    </row>
    <row r="29" spans="1:24" x14ac:dyDescent="0.45">
      <c r="A29">
        <v>28</v>
      </c>
      <c r="B29" s="47">
        <v>43480</v>
      </c>
      <c r="C29" s="101">
        <v>344.42999300000002</v>
      </c>
      <c r="D29" s="87">
        <f t="shared" si="0"/>
        <v>2.9994016686495612E-2</v>
      </c>
      <c r="E29" s="87"/>
      <c r="F29" s="108">
        <f t="shared" si="26"/>
        <v>3329.3382938476311</v>
      </c>
      <c r="G29" s="90"/>
      <c r="H29" s="5">
        <f t="shared" si="11"/>
        <v>339.9857134285715</v>
      </c>
      <c r="I29" s="87">
        <f t="shared" si="12"/>
        <v>1.1363439360651378E-2</v>
      </c>
      <c r="J29" s="111">
        <f t="shared" si="25"/>
        <v>2471.1173931242415</v>
      </c>
      <c r="K29" s="111">
        <f t="shared" si="14"/>
        <v>-9563.0601892513205</v>
      </c>
      <c r="L29" s="111">
        <f t="shared" si="24"/>
        <v>53693.023559052606</v>
      </c>
      <c r="M29" s="111"/>
      <c r="N29" s="113">
        <f t="shared" si="15"/>
        <v>841563.88622670947</v>
      </c>
      <c r="O29" s="117">
        <f t="shared" si="16"/>
        <v>2292.2440589054781</v>
      </c>
      <c r="P29" s="117">
        <f t="shared" si="17"/>
        <v>-17544.538267449745</v>
      </c>
      <c r="Q29" s="117">
        <f t="shared" si="18"/>
        <v>107211.65185741734</v>
      </c>
      <c r="R29" s="117"/>
      <c r="S29" s="119">
        <f t="shared" si="19"/>
        <v>771973.06689565582</v>
      </c>
      <c r="T29" s="120">
        <f t="shared" si="20"/>
        <v>2118.0997822005011</v>
      </c>
      <c r="U29" s="120">
        <f t="shared" si="21"/>
        <v>-24050.270197310132</v>
      </c>
      <c r="V29" s="120">
        <f t="shared" si="22"/>
        <v>160088.88068065609</v>
      </c>
      <c r="W29" s="120"/>
      <c r="X29" s="122">
        <f t="shared" si="23"/>
        <v>705486.82295931003</v>
      </c>
    </row>
    <row r="30" spans="1:24" x14ac:dyDescent="0.45">
      <c r="A30">
        <v>29</v>
      </c>
      <c r="B30" s="47">
        <v>43481</v>
      </c>
      <c r="C30" s="101">
        <v>346.04998799999998</v>
      </c>
      <c r="D30" s="87">
        <f t="shared" si="0"/>
        <v>4.7034086256244247E-3</v>
      </c>
      <c r="E30" s="87"/>
      <c r="F30" s="108">
        <f t="shared" si="26"/>
        <v>3329.3382938476311</v>
      </c>
      <c r="G30" s="90"/>
      <c r="H30" s="5">
        <f t="shared" si="11"/>
        <v>341.5699987142857</v>
      </c>
      <c r="I30" s="87">
        <f t="shared" si="12"/>
        <v>4.6598584091594444E-3</v>
      </c>
      <c r="J30" s="111">
        <f t="shared" si="25"/>
        <v>2482.6324502886118</v>
      </c>
      <c r="K30" s="111">
        <f t="shared" si="14"/>
        <v>-3984.7853935496628</v>
      </c>
      <c r="L30" s="111">
        <f t="shared" si="24"/>
        <v>49702.238165502946</v>
      </c>
      <c r="M30" s="111"/>
      <c r="N30" s="113">
        <f t="shared" si="15"/>
        <v>855130.14423723496</v>
      </c>
      <c r="O30" s="117">
        <f t="shared" si="16"/>
        <v>2313.6071244129507</v>
      </c>
      <c r="P30" s="117">
        <f t="shared" si="17"/>
        <v>-7392.6885625041014</v>
      </c>
      <c r="Q30" s="117">
        <f t="shared" si="18"/>
        <v>99812.963294913236</v>
      </c>
      <c r="R30" s="117"/>
      <c r="S30" s="119">
        <f t="shared" si="19"/>
        <v>793231.02907731198</v>
      </c>
      <c r="T30" s="120">
        <f t="shared" si="20"/>
        <v>2147.7099174450782</v>
      </c>
      <c r="U30" s="120">
        <f t="shared" si="21"/>
        <v>-10246.58694606429</v>
      </c>
      <c r="V30" s="120">
        <f t="shared" si="22"/>
        <v>149836.2937345918</v>
      </c>
      <c r="W30" s="120"/>
      <c r="X30" s="122">
        <f t="shared" si="23"/>
        <v>732968.404213286</v>
      </c>
    </row>
    <row r="31" spans="1:24" x14ac:dyDescent="0.45">
      <c r="A31">
        <v>30</v>
      </c>
      <c r="B31" s="47">
        <v>43482</v>
      </c>
      <c r="C31" s="101">
        <v>347.30999800000001</v>
      </c>
      <c r="D31" s="87">
        <f t="shared" si="0"/>
        <v>3.6411213515199501E-3</v>
      </c>
      <c r="E31" s="87"/>
      <c r="F31" s="108">
        <f t="shared" si="26"/>
        <v>3329.3382938476311</v>
      </c>
      <c r="G31" s="90"/>
      <c r="H31" s="5">
        <f t="shared" si="11"/>
        <v>343.278569</v>
      </c>
      <c r="I31" s="87">
        <f t="shared" si="12"/>
        <v>5.0021087687606774E-3</v>
      </c>
      <c r="J31" s="111">
        <f t="shared" si="25"/>
        <v>2495.0508478378101</v>
      </c>
      <c r="K31" s="111">
        <f t="shared" si="14"/>
        <v>-4313.0336279752628</v>
      </c>
      <c r="L31" s="111">
        <f t="shared" si="24"/>
        <v>45383.204537527679</v>
      </c>
      <c r="M31" s="111"/>
      <c r="N31" s="113">
        <f t="shared" si="15"/>
        <v>862243.07134447293</v>
      </c>
      <c r="O31" s="117">
        <f t="shared" si="16"/>
        <v>2336.7529533819375</v>
      </c>
      <c r="P31" s="117">
        <f t="shared" si="17"/>
        <v>-8038.7778129271246</v>
      </c>
      <c r="Q31" s="117">
        <f t="shared" si="18"/>
        <v>91768.185481986118</v>
      </c>
      <c r="R31" s="117"/>
      <c r="S31" s="119">
        <f t="shared" si="19"/>
        <v>803538.88575264765</v>
      </c>
      <c r="T31" s="120">
        <f t="shared" si="20"/>
        <v>2179.9391532774971</v>
      </c>
      <c r="U31" s="120">
        <f t="shared" si="21"/>
        <v>-11193.535832498939</v>
      </c>
      <c r="V31" s="120">
        <f t="shared" si="22"/>
        <v>138636.75790209285</v>
      </c>
      <c r="W31" s="120"/>
      <c r="X31" s="122">
        <f t="shared" si="23"/>
        <v>745921.12713243032</v>
      </c>
    </row>
    <row r="32" spans="1:24" x14ac:dyDescent="0.45">
      <c r="A32">
        <v>31</v>
      </c>
      <c r="B32" s="47">
        <v>43483</v>
      </c>
      <c r="C32" s="101">
        <v>302.26001000000002</v>
      </c>
      <c r="D32" s="87">
        <f t="shared" si="0"/>
        <v>-0.12971117520204525</v>
      </c>
      <c r="E32" s="87"/>
      <c r="F32" s="108">
        <f t="shared" si="26"/>
        <v>3329.3382938476311</v>
      </c>
      <c r="G32" s="90"/>
      <c r="H32" s="5">
        <f t="shared" si="11"/>
        <v>338.09714200000002</v>
      </c>
      <c r="I32" s="87">
        <f t="shared" si="12"/>
        <v>-1.5093942552527901E-2</v>
      </c>
      <c r="J32" s="111">
        <f>(1+I32)*J31</f>
        <v>2457.3906936749099</v>
      </c>
      <c r="K32" s="111">
        <f t="shared" si="14"/>
        <v>11383.158573879757</v>
      </c>
      <c r="L32" s="111">
        <f t="shared" si="24"/>
        <v>56760.363111407438</v>
      </c>
      <c r="M32" s="111"/>
      <c r="N32" s="113">
        <f t="shared" si="15"/>
        <v>754154.09421796503</v>
      </c>
      <c r="O32" s="117">
        <f t="shared" si="16"/>
        <v>2266.2113237063436</v>
      </c>
      <c r="P32" s="117">
        <f t="shared" si="17"/>
        <v>21321.913691161302</v>
      </c>
      <c r="Q32" s="117">
        <f t="shared" si="18"/>
        <v>113084.09917314742</v>
      </c>
      <c r="R32" s="117"/>
      <c r="S32" s="119">
        <f t="shared" si="19"/>
        <v>706306.971056754</v>
      </c>
      <c r="T32" s="120">
        <f t="shared" si="20"/>
        <v>2081.2275242347664</v>
      </c>
      <c r="U32" s="120">
        <f t="shared" si="21"/>
        <v>29836.577981572071</v>
      </c>
      <c r="V32" s="120">
        <f t="shared" si="22"/>
        <v>168467.33588366493</v>
      </c>
      <c r="W32" s="120"/>
      <c r="X32" s="122">
        <f t="shared" si="23"/>
        <v>658908.43026904785</v>
      </c>
    </row>
    <row r="33" spans="1:24" x14ac:dyDescent="0.45">
      <c r="A33">
        <v>32</v>
      </c>
      <c r="B33" s="47">
        <v>43487</v>
      </c>
      <c r="C33" s="101">
        <v>298.92001299999998</v>
      </c>
      <c r="D33" s="87">
        <f t="shared" si="0"/>
        <v>-1.1050079036257689E-2</v>
      </c>
      <c r="E33" s="87"/>
      <c r="F33" s="108">
        <f t="shared" si="26"/>
        <v>3329.3382938476311</v>
      </c>
      <c r="G33" s="90"/>
      <c r="H33" s="5">
        <f t="shared" si="11"/>
        <v>331.51857228571424</v>
      </c>
      <c r="I33" s="87">
        <f t="shared" si="12"/>
        <v>-1.945763183731904E-2</v>
      </c>
      <c r="J33" s="111">
        <f t="shared" ref="J33:J96" si="27">(1+I33)*J32</f>
        <v>2409.5756902769294</v>
      </c>
      <c r="K33" s="111">
        <f t="shared" si="14"/>
        <v>14292.861437319372</v>
      </c>
      <c r="L33" s="111">
        <f t="shared" si="24"/>
        <v>71047.224548726808</v>
      </c>
      <c r="M33" s="111"/>
      <c r="N33" s="113">
        <f t="shared" si="15"/>
        <v>734563.25809938309</v>
      </c>
      <c r="O33" s="117">
        <f t="shared" si="16"/>
        <v>2178.0211125018609</v>
      </c>
      <c r="P33" s="117">
        <f t="shared" si="17"/>
        <v>26361.819079716712</v>
      </c>
      <c r="Q33" s="117">
        <f t="shared" si="18"/>
        <v>139439.91825286412</v>
      </c>
      <c r="R33" s="117"/>
      <c r="S33" s="119">
        <f t="shared" si="19"/>
        <v>677415.91834304738</v>
      </c>
      <c r="T33" s="120">
        <f t="shared" si="20"/>
        <v>1959.7402474260011</v>
      </c>
      <c r="U33" s="120">
        <f t="shared" si="21"/>
        <v>36314.978363010712</v>
      </c>
      <c r="V33" s="120">
        <f t="shared" si="22"/>
        <v>204776.31424667564</v>
      </c>
      <c r="W33" s="120"/>
      <c r="X33" s="122">
        <f t="shared" si="23"/>
        <v>622120.55860021408</v>
      </c>
    </row>
    <row r="34" spans="1:24" x14ac:dyDescent="0.45">
      <c r="A34">
        <v>33</v>
      </c>
      <c r="B34" s="47">
        <v>43488</v>
      </c>
      <c r="C34" s="101">
        <v>287.58999599999999</v>
      </c>
      <c r="D34" s="87">
        <f t="shared" si="0"/>
        <v>-3.7903173114073159E-2</v>
      </c>
      <c r="E34" s="87"/>
      <c r="F34" s="108">
        <f t="shared" si="26"/>
        <v>3329.3382938476311</v>
      </c>
      <c r="G34" s="90"/>
      <c r="H34" s="5">
        <f t="shared" si="11"/>
        <v>322.99428457142858</v>
      </c>
      <c r="I34" s="87">
        <f t="shared" si="12"/>
        <v>-2.5712851185118929E-2</v>
      </c>
      <c r="J34" s="111">
        <f t="shared" si="27"/>
        <v>2347.6186291335584</v>
      </c>
      <c r="K34" s="111">
        <f t="shared" si="14"/>
        <v>17818.230966393818</v>
      </c>
      <c r="L34" s="111">
        <f t="shared" si="24"/>
        <v>88859.45551512063</v>
      </c>
      <c r="M34" s="111"/>
      <c r="N34" s="113">
        <f t="shared" si="15"/>
        <v>692969.86312843941</v>
      </c>
      <c r="O34" s="117">
        <f t="shared" si="16"/>
        <v>2066.0148470142458</v>
      </c>
      <c r="P34" s="117">
        <f t="shared" si="17"/>
        <v>32211.881443558166</v>
      </c>
      <c r="Q34" s="117">
        <f t="shared" si="18"/>
        <v>171645.7996964223</v>
      </c>
      <c r="R34" s="117"/>
      <c r="S34" s="119">
        <f t="shared" si="19"/>
        <v>626377.08303232573</v>
      </c>
      <c r="T34" s="120">
        <f t="shared" si="20"/>
        <v>1808.5687193953424</v>
      </c>
      <c r="U34" s="120">
        <f t="shared" si="21"/>
        <v>43475.419141651022</v>
      </c>
      <c r="V34" s="120">
        <f t="shared" si="22"/>
        <v>248245.73338832665</v>
      </c>
      <c r="W34" s="120"/>
      <c r="X34" s="122">
        <f t="shared" si="23"/>
        <v>563601.68991828267</v>
      </c>
    </row>
    <row r="35" spans="1:24" x14ac:dyDescent="0.45">
      <c r="A35">
        <v>34</v>
      </c>
      <c r="B35" s="47">
        <v>43489</v>
      </c>
      <c r="C35" s="101">
        <v>291.51001000000002</v>
      </c>
      <c r="D35" s="87">
        <f t="shared" si="0"/>
        <v>1.3630564534658005E-2</v>
      </c>
      <c r="E35" s="87"/>
      <c r="F35" s="108">
        <f t="shared" si="26"/>
        <v>3329.3382938476311</v>
      </c>
      <c r="G35" s="90"/>
      <c r="H35" s="5">
        <f t="shared" si="11"/>
        <v>316.86714399999994</v>
      </c>
      <c r="I35" s="87">
        <f t="shared" si="12"/>
        <v>-1.8969811120833173E-2</v>
      </c>
      <c r="J35" s="111">
        <f t="shared" si="27"/>
        <v>2303.0847471551456</v>
      </c>
      <c r="K35" s="111">
        <f t="shared" si="14"/>
        <v>12982.072380865955</v>
      </c>
      <c r="L35" s="111">
        <f t="shared" si="24"/>
        <v>101835.52789598658</v>
      </c>
      <c r="M35" s="111"/>
      <c r="N35" s="113">
        <f t="shared" si="15"/>
        <v>684354.33005490992</v>
      </c>
      <c r="O35" s="117">
        <f t="shared" si="16"/>
        <v>1987.6310241728511</v>
      </c>
      <c r="P35" s="117">
        <f t="shared" si="17"/>
        <v>22849.668980333201</v>
      </c>
      <c r="Q35" s="117">
        <f t="shared" si="18"/>
        <v>194489.4686767555</v>
      </c>
      <c r="R35" s="117"/>
      <c r="S35" s="119">
        <f t="shared" si="19"/>
        <v>602264.00871327135</v>
      </c>
      <c r="T35" s="120">
        <f t="shared" si="20"/>
        <v>1705.6440983774121</v>
      </c>
      <c r="U35" s="120">
        <f t="shared" si="21"/>
        <v>30003.55730218309</v>
      </c>
      <c r="V35" s="120">
        <f t="shared" si="22"/>
        <v>278243.29069050972</v>
      </c>
      <c r="W35" s="120"/>
      <c r="X35" s="122">
        <f t="shared" si="23"/>
        <v>527215.88547662355</v>
      </c>
    </row>
    <row r="36" spans="1:24" x14ac:dyDescent="0.45">
      <c r="A36">
        <v>35</v>
      </c>
      <c r="B36" s="47">
        <v>43490</v>
      </c>
      <c r="C36" s="101">
        <v>297.040009</v>
      </c>
      <c r="D36" s="87">
        <f t="shared" si="0"/>
        <v>1.8970185620726967E-2</v>
      </c>
      <c r="E36" s="87"/>
      <c r="F36" s="108">
        <f t="shared" si="26"/>
        <v>3329.3382938476311</v>
      </c>
      <c r="G36" s="90"/>
      <c r="H36" s="5">
        <f t="shared" si="11"/>
        <v>310.09714628571425</v>
      </c>
      <c r="I36" s="87">
        <f t="shared" si="12"/>
        <v>-2.1365413999141845E-2</v>
      </c>
      <c r="J36" s="111">
        <f t="shared" si="27"/>
        <v>2253.8783880570672</v>
      </c>
      <c r="K36" s="111">
        <f t="shared" si="14"/>
        <v>14616.257349350421</v>
      </c>
      <c r="L36" s="111">
        <f t="shared" si="24"/>
        <v>116445.785245337</v>
      </c>
      <c r="M36" s="111"/>
      <c r="N36" s="113">
        <f t="shared" si="15"/>
        <v>684108.31402272708</v>
      </c>
      <c r="O36" s="117">
        <f t="shared" si="16"/>
        <v>1902.6979047548687</v>
      </c>
      <c r="P36" s="117">
        <f t="shared" si="17"/>
        <v>25228.534556315575</v>
      </c>
      <c r="Q36" s="117">
        <f t="shared" si="18"/>
        <v>219712.00323307107</v>
      </c>
      <c r="R36" s="117"/>
      <c r="S36" s="119">
        <f t="shared" si="19"/>
        <v>590405.93730898295</v>
      </c>
      <c r="T36" s="120">
        <f t="shared" si="20"/>
        <v>1596.3187214863326</v>
      </c>
      <c r="U36" s="120">
        <f t="shared" si="21"/>
        <v>32474.010935654642</v>
      </c>
      <c r="V36" s="120">
        <f t="shared" si="22"/>
        <v>310711.30162616435</v>
      </c>
      <c r="W36" s="120"/>
      <c r="X36" s="122">
        <f t="shared" si="23"/>
        <v>506644.53833282337</v>
      </c>
    </row>
    <row r="37" spans="1:24" x14ac:dyDescent="0.45">
      <c r="A37">
        <v>36</v>
      </c>
      <c r="B37" s="47">
        <v>43493</v>
      </c>
      <c r="C37" s="101">
        <v>296.38000499999998</v>
      </c>
      <c r="D37" s="87">
        <f t="shared" si="0"/>
        <v>-2.2219363722144748E-3</v>
      </c>
      <c r="E37" s="87"/>
      <c r="F37" s="108">
        <f t="shared" si="26"/>
        <v>3329.3382938476311</v>
      </c>
      <c r="G37" s="90"/>
      <c r="H37" s="5">
        <f t="shared" si="11"/>
        <v>303.00143442857143</v>
      </c>
      <c r="I37" s="87">
        <f t="shared" si="12"/>
        <v>-2.2882222368486551E-2</v>
      </c>
      <c r="J37" s="111">
        <f t="shared" si="27"/>
        <v>2202.3046415900194</v>
      </c>
      <c r="K37" s="111">
        <f t="shared" si="14"/>
        <v>15285.427235772371</v>
      </c>
      <c r="L37" s="111">
        <f t="shared" si="24"/>
        <v>131725.21248110937</v>
      </c>
      <c r="M37" s="111"/>
      <c r="N37" s="113">
        <f t="shared" si="15"/>
        <v>668004.48792174552</v>
      </c>
      <c r="O37" s="117">
        <f t="shared" si="16"/>
        <v>1815.62199164156</v>
      </c>
      <c r="P37" s="117">
        <f t="shared" si="17"/>
        <v>25807.55956390197</v>
      </c>
      <c r="Q37" s="117">
        <f t="shared" si="18"/>
        <v>245513.56279697304</v>
      </c>
      <c r="R37" s="117"/>
      <c r="S37" s="119">
        <f t="shared" si="19"/>
        <v>563921.61452473747</v>
      </c>
      <c r="T37" s="120">
        <f t="shared" si="20"/>
        <v>1486.7367616182473</v>
      </c>
      <c r="U37" s="120">
        <f t="shared" si="21"/>
        <v>32477.901813612913</v>
      </c>
      <c r="V37" s="120">
        <f t="shared" si="22"/>
        <v>343183.20343977725</v>
      </c>
      <c r="W37" s="120"/>
      <c r="X37" s="122">
        <f t="shared" si="23"/>
        <v>473116.9506557128</v>
      </c>
    </row>
    <row r="38" spans="1:24" x14ac:dyDescent="0.45">
      <c r="A38">
        <v>37</v>
      </c>
      <c r="B38" s="47">
        <v>43494</v>
      </c>
      <c r="C38" s="101">
        <v>297.459991</v>
      </c>
      <c r="D38" s="87">
        <f t="shared" si="0"/>
        <v>3.6439232801822089E-3</v>
      </c>
      <c r="E38" s="87"/>
      <c r="F38" s="108">
        <f t="shared" si="26"/>
        <v>3329.3382938476311</v>
      </c>
      <c r="G38" s="90"/>
      <c r="H38" s="5">
        <f t="shared" si="11"/>
        <v>295.88000485714286</v>
      </c>
      <c r="I38" s="87">
        <f t="shared" si="12"/>
        <v>-2.3502956627445757E-2</v>
      </c>
      <c r="J38" s="111">
        <f t="shared" si="27"/>
        <v>2150.5439711183067</v>
      </c>
      <c r="K38" s="111">
        <f t="shared" si="14"/>
        <v>15396.728572669634</v>
      </c>
      <c r="L38" s="111">
        <f t="shared" si="24"/>
        <v>147115.94105377901</v>
      </c>
      <c r="M38" s="111"/>
      <c r="N38" s="113">
        <f t="shared" si="15"/>
        <v>655097.51886662538</v>
      </c>
      <c r="O38" s="117">
        <f t="shared" si="16"/>
        <v>1730.2770217987834</v>
      </c>
      <c r="P38" s="117">
        <f t="shared" si="17"/>
        <v>25386.713961327619</v>
      </c>
      <c r="Q38" s="117">
        <f t="shared" si="18"/>
        <v>270894.27675830066</v>
      </c>
      <c r="R38" s="117"/>
      <c r="S38" s="119">
        <f t="shared" si="19"/>
        <v>540074.90129310056</v>
      </c>
      <c r="T38" s="120">
        <f t="shared" si="20"/>
        <v>1381.9086327440189</v>
      </c>
      <c r="U38" s="120">
        <f t="shared" si="21"/>
        <v>31182.17427147484</v>
      </c>
      <c r="V38" s="120">
        <f t="shared" si="22"/>
        <v>374359.37771125208</v>
      </c>
      <c r="W38" s="120"/>
      <c r="X38" s="122">
        <f t="shared" si="23"/>
        <v>442244.70373033296</v>
      </c>
    </row>
    <row r="39" spans="1:24" x14ac:dyDescent="0.45">
      <c r="A39">
        <v>38</v>
      </c>
      <c r="B39" s="47">
        <v>43495</v>
      </c>
      <c r="C39" s="101">
        <v>308.76998900000001</v>
      </c>
      <c r="D39" s="87">
        <f t="shared" si="0"/>
        <v>3.8021913340271725E-2</v>
      </c>
      <c r="E39" s="87"/>
      <c r="F39" s="108">
        <f t="shared" si="26"/>
        <v>3329.3382938476311</v>
      </c>
      <c r="G39" s="90"/>
      <c r="H39" s="5">
        <f t="shared" si="11"/>
        <v>296.81000185714282</v>
      </c>
      <c r="I39" s="87">
        <f t="shared" si="12"/>
        <v>3.1431559575949711E-3</v>
      </c>
      <c r="J39" s="111">
        <f t="shared" si="27"/>
        <v>2157.3034662131972</v>
      </c>
      <c r="K39" s="111">
        <f t="shared" si="14"/>
        <v>-2087.1292260949103</v>
      </c>
      <c r="L39" s="111">
        <f t="shared" si="24"/>
        <v>145022.81182768411</v>
      </c>
      <c r="M39" s="111"/>
      <c r="N39" s="113">
        <f t="shared" si="15"/>
        <v>664023.43830621592</v>
      </c>
      <c r="O39" s="117">
        <f t="shared" si="16"/>
        <v>1741.1540828574964</v>
      </c>
      <c r="P39" s="117">
        <f t="shared" si="17"/>
        <v>-3358.5100234511492</v>
      </c>
      <c r="Q39" s="117">
        <f t="shared" si="18"/>
        <v>267529.76673484949</v>
      </c>
      <c r="R39" s="117"/>
      <c r="S39" s="119">
        <f t="shared" si="19"/>
        <v>534257.61698776309</v>
      </c>
      <c r="T39" s="120">
        <f t="shared" si="20"/>
        <v>1394.9392957996026</v>
      </c>
      <c r="U39" s="120">
        <f t="shared" si="21"/>
        <v>-4023.4776883353079</v>
      </c>
      <c r="V39" s="120">
        <f t="shared" si="22"/>
        <v>370329.90002291679</v>
      </c>
      <c r="W39" s="120"/>
      <c r="X39" s="122">
        <f t="shared" si="23"/>
        <v>426691.91333137575</v>
      </c>
    </row>
    <row r="40" spans="1:24" x14ac:dyDescent="0.45">
      <c r="A40">
        <v>39</v>
      </c>
      <c r="B40" s="47">
        <v>43496</v>
      </c>
      <c r="C40" s="101">
        <v>307.01998900000001</v>
      </c>
      <c r="D40" s="87">
        <f t="shared" si="0"/>
        <v>-5.667649261081523E-3</v>
      </c>
      <c r="E40" s="87"/>
      <c r="F40" s="108">
        <f t="shared" si="26"/>
        <v>3329.3382938476311</v>
      </c>
      <c r="G40" s="90"/>
      <c r="H40" s="5">
        <f t="shared" si="11"/>
        <v>297.96714128571426</v>
      </c>
      <c r="I40" s="87">
        <f t="shared" si="12"/>
        <v>3.8985863728688681E-3</v>
      </c>
      <c r="J40" s="111">
        <f t="shared" si="27"/>
        <v>2165.7139001087189</v>
      </c>
      <c r="K40" s="111">
        <f t="shared" si="14"/>
        <v>-2582.1713220882971</v>
      </c>
      <c r="L40" s="111">
        <f t="shared" si="24"/>
        <v>142434.6405055958</v>
      </c>
      <c r="M40" s="111"/>
      <c r="N40" s="113">
        <f t="shared" si="15"/>
        <v>662335.28646643762</v>
      </c>
      <c r="O40" s="117">
        <f t="shared" si="16"/>
        <v>1754.7301620184828</v>
      </c>
      <c r="P40" s="117">
        <f t="shared" si="17"/>
        <v>-4168.1276746691774</v>
      </c>
      <c r="Q40" s="117">
        <f t="shared" si="18"/>
        <v>263355.63906018029</v>
      </c>
      <c r="R40" s="117"/>
      <c r="S40" s="119">
        <f t="shared" si="19"/>
        <v>534569.10736621369</v>
      </c>
      <c r="T40" s="120">
        <f t="shared" si="20"/>
        <v>1411.2541697883535</v>
      </c>
      <c r="U40" s="120">
        <f t="shared" si="21"/>
        <v>-5008.9924325626671</v>
      </c>
      <c r="V40" s="120">
        <f t="shared" si="22"/>
        <v>365314.90759035409</v>
      </c>
      <c r="W40" s="120"/>
      <c r="X40" s="122">
        <f t="shared" si="23"/>
        <v>428274.24725206173</v>
      </c>
    </row>
    <row r="41" spans="1:24" x14ac:dyDescent="0.45">
      <c r="A41">
        <v>40</v>
      </c>
      <c r="B41" s="47">
        <v>43497</v>
      </c>
      <c r="C41" s="101">
        <v>312.209991</v>
      </c>
      <c r="D41" s="87">
        <f t="shared" si="0"/>
        <v>1.690444331297267E-2</v>
      </c>
      <c r="E41" s="87"/>
      <c r="F41" s="108">
        <f t="shared" si="26"/>
        <v>3329.3382938476311</v>
      </c>
      <c r="G41" s="90"/>
      <c r="H41" s="5">
        <f t="shared" si="11"/>
        <v>301.48428342857142</v>
      </c>
      <c r="I41" s="87">
        <f t="shared" si="12"/>
        <v>1.180379194726254E-2</v>
      </c>
      <c r="J41" s="111">
        <f t="shared" si="27"/>
        <v>2191.2775364028967</v>
      </c>
      <c r="K41" s="111">
        <f t="shared" si="14"/>
        <v>-7981.2226573325061</v>
      </c>
      <c r="L41" s="111">
        <f t="shared" si="24"/>
        <v>134447.41784826329</v>
      </c>
      <c r="M41" s="111"/>
      <c r="N41" s="113">
        <f t="shared" si="15"/>
        <v>676157.51726151805</v>
      </c>
      <c r="O41" s="117">
        <f t="shared" si="16"/>
        <v>1796.1551015305877</v>
      </c>
      <c r="P41" s="117">
        <f t="shared" si="17"/>
        <v>-12933.279992249802</v>
      </c>
      <c r="Q41" s="117">
        <f t="shared" si="18"/>
        <v>250416.35906793049</v>
      </c>
      <c r="R41" s="117"/>
      <c r="S41" s="119">
        <f t="shared" si="19"/>
        <v>547844.28809121903</v>
      </c>
      <c r="T41" s="120">
        <f t="shared" si="20"/>
        <v>1461.2286216030186</v>
      </c>
      <c r="U41" s="120">
        <f t="shared" si="21"/>
        <v>-15602.523151286539</v>
      </c>
      <c r="V41" s="120">
        <f t="shared" si="22"/>
        <v>349706.38443906757</v>
      </c>
      <c r="W41" s="120"/>
      <c r="X41" s="122">
        <f t="shared" si="23"/>
        <v>440607.65164833434</v>
      </c>
    </row>
    <row r="42" spans="1:24" x14ac:dyDescent="0.45">
      <c r="A42">
        <v>41</v>
      </c>
      <c r="B42" s="47">
        <v>43500</v>
      </c>
      <c r="C42" s="101">
        <v>312.89001500000001</v>
      </c>
      <c r="D42" s="87">
        <f t="shared" si="0"/>
        <v>2.1780981378011154E-3</v>
      </c>
      <c r="E42" s="87"/>
      <c r="F42" s="108">
        <f t="shared" si="26"/>
        <v>3329.3382938476311</v>
      </c>
      <c r="G42" s="90"/>
      <c r="H42" s="5">
        <f t="shared" si="11"/>
        <v>304.53856985714282</v>
      </c>
      <c r="I42" s="87">
        <f t="shared" si="12"/>
        <v>1.0130831344961412E-2</v>
      </c>
      <c r="J42" s="111">
        <f t="shared" si="27"/>
        <v>2213.4769995541969</v>
      </c>
      <c r="K42" s="111">
        <f t="shared" si="14"/>
        <v>-6945.9903584022913</v>
      </c>
      <c r="L42" s="111">
        <f t="shared" si="24"/>
        <v>127495.42748986099</v>
      </c>
      <c r="M42" s="111"/>
      <c r="N42" s="113">
        <f t="shared" si="15"/>
        <v>685628.86123426538</v>
      </c>
      <c r="O42" s="117">
        <f t="shared" si="16"/>
        <v>1832.5481903365844</v>
      </c>
      <c r="P42" s="117">
        <f t="shared" si="17"/>
        <v>-11387.034102404652</v>
      </c>
      <c r="Q42" s="117">
        <f t="shared" si="18"/>
        <v>239023.32496552583</v>
      </c>
      <c r="R42" s="117"/>
      <c r="S42" s="119">
        <f t="shared" si="19"/>
        <v>561998.99666023219</v>
      </c>
      <c r="T42" s="120">
        <f t="shared" si="20"/>
        <v>1505.6390037686906</v>
      </c>
      <c r="U42" s="120">
        <f t="shared" si="21"/>
        <v>-13895.565141972842</v>
      </c>
      <c r="V42" s="120">
        <f t="shared" si="22"/>
        <v>335804.81929709471</v>
      </c>
      <c r="W42" s="120"/>
      <c r="X42" s="122">
        <f t="shared" si="23"/>
        <v>457203.84533179784</v>
      </c>
    </row>
    <row r="43" spans="1:24" x14ac:dyDescent="0.45">
      <c r="A43">
        <v>42</v>
      </c>
      <c r="B43" s="47">
        <v>43501</v>
      </c>
      <c r="C43" s="101">
        <v>321.35000600000001</v>
      </c>
      <c r="D43" s="87">
        <f t="shared" si="0"/>
        <v>2.7038226195872699E-2</v>
      </c>
      <c r="E43" s="87"/>
      <c r="F43" s="108">
        <f t="shared" si="26"/>
        <v>3329.3382938476311</v>
      </c>
      <c r="G43" s="90"/>
      <c r="H43" s="5">
        <f t="shared" si="11"/>
        <v>308.01142657142856</v>
      </c>
      <c r="I43" s="87">
        <f t="shared" si="12"/>
        <v>1.1403667902935368E-2</v>
      </c>
      <c r="J43" s="111">
        <f t="shared" si="27"/>
        <v>2238.7187561678988</v>
      </c>
      <c r="K43" s="111">
        <f t="shared" si="14"/>
        <v>-8111.4386392636488</v>
      </c>
      <c r="L43" s="111">
        <f t="shared" si="24"/>
        <v>119377.98885059734</v>
      </c>
      <c r="M43" s="111"/>
      <c r="N43" s="113">
        <f t="shared" si="15"/>
        <v>711300.84708760318</v>
      </c>
      <c r="O43" s="117">
        <f t="shared" si="16"/>
        <v>1874.3437322940315</v>
      </c>
      <c r="P43" s="117">
        <f t="shared" si="17"/>
        <v>-13430.997658798873</v>
      </c>
      <c r="Q43" s="117">
        <f t="shared" si="18"/>
        <v>225586.32730672695</v>
      </c>
      <c r="R43" s="117"/>
      <c r="S43" s="119">
        <f t="shared" si="19"/>
        <v>588889.37195995066</v>
      </c>
      <c r="T43" s="120">
        <f t="shared" si="20"/>
        <v>1557.1484253107444</v>
      </c>
      <c r="U43" s="120">
        <f t="shared" si="21"/>
        <v>-16552.552921595525</v>
      </c>
      <c r="V43" s="120">
        <f t="shared" si="22"/>
        <v>319246.2663754992</v>
      </c>
      <c r="W43" s="120"/>
      <c r="X43" s="122">
        <f t="shared" si="23"/>
        <v>483837.10289490275</v>
      </c>
    </row>
    <row r="44" spans="1:24" x14ac:dyDescent="0.45">
      <c r="A44">
        <v>43</v>
      </c>
      <c r="B44" s="47">
        <v>43502</v>
      </c>
      <c r="C44" s="101">
        <v>317.22000100000002</v>
      </c>
      <c r="D44" s="87">
        <f t="shared" si="0"/>
        <v>-1.2852045815738938E-2</v>
      </c>
      <c r="E44" s="87"/>
      <c r="F44" s="108">
        <f t="shared" si="26"/>
        <v>3329.3382938476311</v>
      </c>
      <c r="G44" s="90"/>
      <c r="H44" s="5">
        <f t="shared" si="11"/>
        <v>310.98856885714292</v>
      </c>
      <c r="I44" s="87">
        <f t="shared" si="12"/>
        <v>9.6656877923454523E-3</v>
      </c>
      <c r="J44" s="111">
        <f t="shared" si="27"/>
        <v>2260.357512719886</v>
      </c>
      <c r="K44" s="111">
        <f t="shared" si="14"/>
        <v>-6864.2463750601273</v>
      </c>
      <c r="L44" s="111">
        <f t="shared" si="24"/>
        <v>112507.7424755372</v>
      </c>
      <c r="M44" s="111"/>
      <c r="N44" s="113">
        <f t="shared" si="15"/>
        <v>710166.36607029964</v>
      </c>
      <c r="O44" s="117">
        <f t="shared" si="16"/>
        <v>1910.5773749578188</v>
      </c>
      <c r="P44" s="117">
        <f t="shared" si="17"/>
        <v>-11494.036162040267</v>
      </c>
      <c r="Q44" s="117">
        <f t="shared" si="18"/>
        <v>214086.29114468669</v>
      </c>
      <c r="R44" s="117"/>
      <c r="S44" s="119">
        <f t="shared" si="19"/>
        <v>594579.32063265645</v>
      </c>
      <c r="T44" s="120">
        <f t="shared" si="20"/>
        <v>1602.3011568869326</v>
      </c>
      <c r="U44" s="120">
        <f t="shared" si="21"/>
        <v>-14323.349555751158</v>
      </c>
      <c r="V44" s="120">
        <f t="shared" si="22"/>
        <v>304916.91681974806</v>
      </c>
      <c r="W44" s="120"/>
      <c r="X44" s="122">
        <f t="shared" si="23"/>
        <v>493958.62503422284</v>
      </c>
    </row>
    <row r="45" spans="1:24" x14ac:dyDescent="0.45">
      <c r="A45">
        <v>44</v>
      </c>
      <c r="B45" s="47">
        <v>43503</v>
      </c>
      <c r="C45" s="101">
        <v>307.51001000000002</v>
      </c>
      <c r="D45" s="87">
        <f t="shared" si="0"/>
        <v>-3.0609643053371032E-2</v>
      </c>
      <c r="E45" s="87"/>
      <c r="F45" s="108">
        <f t="shared" si="26"/>
        <v>3329.3382938476311</v>
      </c>
      <c r="G45" s="90"/>
      <c r="H45" s="5">
        <f t="shared" si="11"/>
        <v>312.42428585714288</v>
      </c>
      <c r="I45" s="87">
        <f t="shared" si="12"/>
        <v>4.6166230652017037E-3</v>
      </c>
      <c r="J45" s="111">
        <f t="shared" si="27"/>
        <v>2270.7927313487103</v>
      </c>
      <c r="K45" s="111">
        <f t="shared" si="14"/>
        <v>-3208.9341849019343</v>
      </c>
      <c r="L45" s="111">
        <f t="shared" si="24"/>
        <v>109292.80829063526</v>
      </c>
      <c r="M45" s="111">
        <f>L45*(1+$D$262*1/$A$255)-L45</f>
        <v>21.514332340680994</v>
      </c>
      <c r="N45" s="113">
        <f t="shared" si="15"/>
        <v>695082.56134006742</v>
      </c>
      <c r="O45" s="117">
        <f t="shared" si="16"/>
        <v>1928.2182061119845</v>
      </c>
      <c r="P45" s="117">
        <f t="shared" si="17"/>
        <v>-5424.7321646257915</v>
      </c>
      <c r="Q45" s="117">
        <f t="shared" si="18"/>
        <v>208655.55898006092</v>
      </c>
      <c r="R45" s="117">
        <f>Q45*(1+$D$262*1/$A$255)-Q45</f>
        <v>41.073928933095885</v>
      </c>
      <c r="S45" s="119">
        <f t="shared" si="19"/>
        <v>587521.66767905268</v>
      </c>
      <c r="T45" s="120">
        <f t="shared" si="20"/>
        <v>1624.4928183217833</v>
      </c>
      <c r="U45" s="120">
        <f t="shared" si="21"/>
        <v>-6824.1580297475321</v>
      </c>
      <c r="V45" s="120">
        <f t="shared" si="22"/>
        <v>298086.75879000052</v>
      </c>
      <c r="W45" s="120">
        <f>V45*(1+$D$262*1/$A$255)-V45</f>
        <v>58.678495824802667</v>
      </c>
      <c r="X45" s="122">
        <f t="shared" si="23"/>
        <v>492723.64477731223</v>
      </c>
    </row>
    <row r="46" spans="1:24" x14ac:dyDescent="0.45">
      <c r="A46">
        <v>45</v>
      </c>
      <c r="B46" s="47">
        <v>43504</v>
      </c>
      <c r="C46" s="101">
        <v>305.79998799999998</v>
      </c>
      <c r="D46" s="87">
        <f t="shared" si="0"/>
        <v>-5.5608661324554522E-3</v>
      </c>
      <c r="E46" s="87"/>
      <c r="F46" s="108">
        <f t="shared" si="26"/>
        <v>3329.3382938476311</v>
      </c>
      <c r="G46" s="90"/>
      <c r="H46" s="5">
        <f t="shared" si="11"/>
        <v>312</v>
      </c>
      <c r="I46" s="87">
        <f t="shared" si="12"/>
        <v>-1.3580437768428897E-3</v>
      </c>
      <c r="J46" s="111">
        <f t="shared" si="27"/>
        <v>2267.708895411402</v>
      </c>
      <c r="K46" s="111">
        <f t="shared" si="14"/>
        <v>943.03699262285363</v>
      </c>
      <c r="L46" s="111">
        <f t="shared" si="24"/>
        <v>110229.84528325812</v>
      </c>
      <c r="M46" s="111">
        <f t="shared" ref="M46:M109" si="28">L46*(1+$D$262*1/$A$255)-L46</f>
        <v>21.698788441601209</v>
      </c>
      <c r="N46" s="113">
        <f t="shared" si="15"/>
        <v>694408.38999692281</v>
      </c>
      <c r="O46" s="117">
        <f t="shared" si="16"/>
        <v>1922.9809966415735</v>
      </c>
      <c r="P46" s="117">
        <f t="shared" si="17"/>
        <v>1601.5385932051752</v>
      </c>
      <c r="Q46" s="117">
        <f t="shared" si="18"/>
        <v>210251.0975732661</v>
      </c>
      <c r="R46" s="117">
        <f t="shared" ref="R46:R109" si="29">Q46*(1+$D$262*1/$A$255)-Q46</f>
        <v>41.388011333328905</v>
      </c>
      <c r="S46" s="119">
        <f t="shared" si="19"/>
        <v>589649.10429042636</v>
      </c>
      <c r="T46" s="120">
        <f t="shared" si="20"/>
        <v>1617.8744212344395</v>
      </c>
      <c r="U46" s="120">
        <f t="shared" si="21"/>
        <v>2023.9057498889497</v>
      </c>
      <c r="V46" s="120">
        <f t="shared" si="22"/>
        <v>300104.66453988949</v>
      </c>
      <c r="W46" s="120">
        <f t="shared" ref="W46:W109" si="30">V46*(1+$D$262*1/$A$255)-V46</f>
        <v>59.075721366156358</v>
      </c>
      <c r="X46" s="122">
        <f t="shared" si="23"/>
        <v>496769.88434888748</v>
      </c>
    </row>
    <row r="47" spans="1:24" x14ac:dyDescent="0.45">
      <c r="A47">
        <v>46</v>
      </c>
      <c r="B47" s="47">
        <v>43507</v>
      </c>
      <c r="C47" s="101">
        <v>312.83999599999999</v>
      </c>
      <c r="D47" s="87">
        <f t="shared" si="0"/>
        <v>2.3021609798101104E-2</v>
      </c>
      <c r="E47" s="87"/>
      <c r="F47" s="108">
        <f t="shared" si="26"/>
        <v>3329.3382938476311</v>
      </c>
      <c r="G47" s="90"/>
      <c r="H47" s="5">
        <f t="shared" si="11"/>
        <v>312.83142957142854</v>
      </c>
      <c r="I47" s="87">
        <f t="shared" si="12"/>
        <v>2.6648383699632806E-3</v>
      </c>
      <c r="J47" s="111">
        <f t="shared" si="27"/>
        <v>2273.7519730878012</v>
      </c>
      <c r="K47" s="111">
        <f t="shared" si="14"/>
        <v>-1890.5163961124172</v>
      </c>
      <c r="L47" s="111">
        <f t="shared" si="24"/>
        <v>108333.3288871457</v>
      </c>
      <c r="M47" s="111">
        <f t="shared" si="28"/>
        <v>21.325458442355739</v>
      </c>
      <c r="N47" s="113">
        <f t="shared" si="15"/>
        <v>709430.04176966741</v>
      </c>
      <c r="O47" s="117">
        <f t="shared" si="16"/>
        <v>1933.2298637306947</v>
      </c>
      <c r="P47" s="117">
        <f t="shared" si="17"/>
        <v>-3206.2555391652004</v>
      </c>
      <c r="Q47" s="117">
        <f t="shared" si="18"/>
        <v>207038.8420341009</v>
      </c>
      <c r="R47" s="117">
        <f t="shared" si="29"/>
        <v>40.755677565786755</v>
      </c>
      <c r="S47" s="119">
        <f t="shared" si="19"/>
        <v>601585.36729742575</v>
      </c>
      <c r="T47" s="120">
        <f t="shared" si="20"/>
        <v>1630.8085427409026</v>
      </c>
      <c r="U47" s="120">
        <f t="shared" si="21"/>
        <v>-4046.3105203454124</v>
      </c>
      <c r="V47" s="120">
        <f t="shared" si="22"/>
        <v>296052.35401954409</v>
      </c>
      <c r="W47" s="120">
        <f t="shared" si="30"/>
        <v>58.278022444806993</v>
      </c>
      <c r="X47" s="122">
        <f t="shared" si="23"/>
        <v>506135.82746748434</v>
      </c>
    </row>
    <row r="48" spans="1:24" x14ac:dyDescent="0.45">
      <c r="A48">
        <v>47</v>
      </c>
      <c r="B48" s="47">
        <v>43508</v>
      </c>
      <c r="C48" s="101">
        <v>311.80999800000001</v>
      </c>
      <c r="D48" s="87">
        <f t="shared" si="0"/>
        <v>-3.2924114984325017E-3</v>
      </c>
      <c r="E48" s="87"/>
      <c r="F48" s="108">
        <f t="shared" si="26"/>
        <v>3329.3382938476311</v>
      </c>
      <c r="G48" s="90"/>
      <c r="H48" s="5">
        <f t="shared" si="11"/>
        <v>312.77428771428578</v>
      </c>
      <c r="I48" s="87">
        <f t="shared" si="12"/>
        <v>-1.826602180639268E-4</v>
      </c>
      <c r="J48" s="111">
        <f t="shared" si="27"/>
        <v>2273.3366490565736</v>
      </c>
      <c r="K48" s="111">
        <f t="shared" si="14"/>
        <v>129.50218534641607</v>
      </c>
      <c r="L48" s="111">
        <f t="shared" si="24"/>
        <v>108456.83107249212</v>
      </c>
      <c r="M48" s="111">
        <f t="shared" si="28"/>
        <v>21.349769896172802</v>
      </c>
      <c r="N48" s="113">
        <f t="shared" si="15"/>
        <v>708978.59818100336</v>
      </c>
      <c r="O48" s="117">
        <f t="shared" si="16"/>
        <v>1932.5236153537412</v>
      </c>
      <c r="P48" s="117">
        <f t="shared" si="17"/>
        <v>220.21530500535968</v>
      </c>
      <c r="Q48" s="117">
        <f t="shared" si="18"/>
        <v>207253.05733910625</v>
      </c>
      <c r="R48" s="117">
        <f t="shared" si="29"/>
        <v>40.797845932916971</v>
      </c>
      <c r="S48" s="119">
        <f t="shared" si="19"/>
        <v>602800.39994340809</v>
      </c>
      <c r="T48" s="120">
        <f t="shared" si="20"/>
        <v>1629.9148912087899</v>
      </c>
      <c r="U48" s="120">
        <f t="shared" si="21"/>
        <v>278.64948244075759</v>
      </c>
      <c r="V48" s="120">
        <f t="shared" si="22"/>
        <v>296325.00350198487</v>
      </c>
      <c r="W48" s="120">
        <f t="shared" si="30"/>
        <v>58.331693602784071</v>
      </c>
      <c r="X48" s="122">
        <f t="shared" si="23"/>
        <v>508502.4084504238</v>
      </c>
    </row>
    <row r="49" spans="1:24" x14ac:dyDescent="0.45">
      <c r="A49">
        <v>48</v>
      </c>
      <c r="B49" s="47">
        <v>43509</v>
      </c>
      <c r="C49" s="101">
        <v>308.17001299999998</v>
      </c>
      <c r="D49" s="87">
        <f t="shared" si="0"/>
        <v>-1.1673727665397132E-2</v>
      </c>
      <c r="E49" s="87"/>
      <c r="F49" s="108">
        <f t="shared" si="26"/>
        <v>3329.3382938476311</v>
      </c>
      <c r="G49" s="90"/>
      <c r="H49" s="5">
        <f t="shared" si="11"/>
        <v>312.10000171428567</v>
      </c>
      <c r="I49" s="87">
        <f t="shared" si="12"/>
        <v>-2.1558229895676656E-3</v>
      </c>
      <c r="J49" s="111">
        <f t="shared" si="27"/>
        <v>2268.4357376455109</v>
      </c>
      <c r="K49" s="111">
        <f t="shared" si="14"/>
        <v>1510.3139332590342</v>
      </c>
      <c r="L49" s="111">
        <f t="shared" si="24"/>
        <v>109961.14500575115</v>
      </c>
      <c r="M49" s="111">
        <f t="shared" si="28"/>
        <v>21.645894686182146</v>
      </c>
      <c r="N49" s="113">
        <f t="shared" si="15"/>
        <v>700574.18469314068</v>
      </c>
      <c r="O49" s="117">
        <f t="shared" si="16"/>
        <v>1924.1912576780171</v>
      </c>
      <c r="P49" s="117">
        <f t="shared" si="17"/>
        <v>2567.7827732485448</v>
      </c>
      <c r="Q49" s="117">
        <f t="shared" si="18"/>
        <v>209814.84011235478</v>
      </c>
      <c r="R49" s="117">
        <f t="shared" si="29"/>
        <v>41.302133880410111</v>
      </c>
      <c r="S49" s="119">
        <f t="shared" si="19"/>
        <v>595545.82766636938</v>
      </c>
      <c r="T49" s="120">
        <f t="shared" si="20"/>
        <v>1619.3734672282701</v>
      </c>
      <c r="U49" s="120">
        <f t="shared" si="21"/>
        <v>3248.550765115288</v>
      </c>
      <c r="V49" s="120">
        <f t="shared" si="22"/>
        <v>299567.55426710017</v>
      </c>
      <c r="W49" s="120">
        <f t="shared" si="30"/>
        <v>58.969990997458808</v>
      </c>
      <c r="X49" s="122">
        <f t="shared" si="23"/>
        <v>502290.89321270637</v>
      </c>
    </row>
    <row r="50" spans="1:24" x14ac:dyDescent="0.45">
      <c r="A50">
        <v>49</v>
      </c>
      <c r="B50" s="47">
        <v>43510</v>
      </c>
      <c r="C50" s="101">
        <v>303.76998900000001</v>
      </c>
      <c r="D50" s="87">
        <f t="shared" si="0"/>
        <v>-1.4277910940023791E-2</v>
      </c>
      <c r="E50" s="87"/>
      <c r="F50" s="108">
        <f t="shared" si="26"/>
        <v>3329.3382938476311</v>
      </c>
      <c r="G50" s="90"/>
      <c r="H50" s="5">
        <f t="shared" si="11"/>
        <v>309.58857071428571</v>
      </c>
      <c r="I50" s="87">
        <f t="shared" si="12"/>
        <v>-8.0468791611833044E-3</v>
      </c>
      <c r="J50" s="111">
        <f t="shared" si="27"/>
        <v>2250.1819093797676</v>
      </c>
      <c r="K50" s="111">
        <f t="shared" si="14"/>
        <v>5544.9652114927385</v>
      </c>
      <c r="L50" s="111">
        <f t="shared" si="24"/>
        <v>115500.1102172439</v>
      </c>
      <c r="M50" s="111">
        <f t="shared" si="28"/>
        <v>22.736242168757599</v>
      </c>
      <c r="N50" s="113">
        <f t="shared" si="15"/>
        <v>689082.69907178381</v>
      </c>
      <c r="O50" s="117">
        <f t="shared" si="16"/>
        <v>1893.2237886109365</v>
      </c>
      <c r="P50" s="117">
        <f t="shared" si="17"/>
        <v>9406.9877378649235</v>
      </c>
      <c r="Q50" s="117">
        <f t="shared" si="18"/>
        <v>219215.82785021971</v>
      </c>
      <c r="R50" s="117">
        <f t="shared" si="29"/>
        <v>43.152722017781343</v>
      </c>
      <c r="S50" s="119">
        <f t="shared" si="19"/>
        <v>584511.55717874749</v>
      </c>
      <c r="T50" s="120">
        <f t="shared" si="20"/>
        <v>1580.2807594054332</v>
      </c>
      <c r="U50" s="120">
        <f t="shared" si="21"/>
        <v>11875.191425323388</v>
      </c>
      <c r="V50" s="120">
        <f t="shared" si="22"/>
        <v>311436.74569242354</v>
      </c>
      <c r="W50" s="120">
        <f t="shared" si="30"/>
        <v>61.306446002447046</v>
      </c>
      <c r="X50" s="122">
        <f t="shared" si="23"/>
        <v>491917.06032682344</v>
      </c>
    </row>
    <row r="51" spans="1:24" x14ac:dyDescent="0.45">
      <c r="A51">
        <v>50</v>
      </c>
      <c r="B51" s="47">
        <v>43511</v>
      </c>
      <c r="C51" s="101">
        <v>307.88000499999998</v>
      </c>
      <c r="D51" s="87">
        <f t="shared" si="0"/>
        <v>1.3530026496462009E-2</v>
      </c>
      <c r="E51" s="87"/>
      <c r="F51" s="108">
        <f t="shared" si="26"/>
        <v>3329.3382938476311</v>
      </c>
      <c r="G51" s="90"/>
      <c r="H51" s="5">
        <f t="shared" si="11"/>
        <v>308.25428557142857</v>
      </c>
      <c r="I51" s="87">
        <f t="shared" si="12"/>
        <v>-4.3098656380584893E-3</v>
      </c>
      <c r="J51" s="111">
        <f t="shared" si="27"/>
        <v>2240.4839276891512</v>
      </c>
      <c r="K51" s="111">
        <f t="shared" si="14"/>
        <v>2985.8146513968904</v>
      </c>
      <c r="L51" s="111">
        <f t="shared" si="24"/>
        <v>118479.9248686408</v>
      </c>
      <c r="M51" s="111">
        <f t="shared" si="28"/>
        <v>23.322819856039132</v>
      </c>
      <c r="N51" s="113">
        <f t="shared" si="15"/>
        <v>692786.01751075243</v>
      </c>
      <c r="O51" s="117">
        <f t="shared" si="16"/>
        <v>1876.9047083075582</v>
      </c>
      <c r="P51" s="117">
        <f t="shared" si="17"/>
        <v>5024.3185253995161</v>
      </c>
      <c r="Q51" s="117">
        <f t="shared" si="18"/>
        <v>224234.14637561922</v>
      </c>
      <c r="R51" s="117">
        <f t="shared" si="29"/>
        <v>44.140579995233566</v>
      </c>
      <c r="S51" s="119">
        <f t="shared" si="19"/>
        <v>582885.74950365408</v>
      </c>
      <c r="T51" s="120">
        <f t="shared" si="20"/>
        <v>1559.8483661750938</v>
      </c>
      <c r="U51" s="120">
        <f t="shared" si="21"/>
        <v>6290.7253299188469</v>
      </c>
      <c r="V51" s="120">
        <f t="shared" si="22"/>
        <v>317721.47102234239</v>
      </c>
      <c r="W51" s="120">
        <f t="shared" si="30"/>
        <v>62.543596657982562</v>
      </c>
      <c r="X51" s="122">
        <f t="shared" si="23"/>
        <v>486536.84810714854</v>
      </c>
    </row>
    <row r="52" spans="1:24" x14ac:dyDescent="0.45">
      <c r="A52">
        <v>51</v>
      </c>
      <c r="B52" s="47">
        <v>43515</v>
      </c>
      <c r="C52" s="101">
        <v>305.64001500000001</v>
      </c>
      <c r="D52" s="87">
        <f t="shared" si="0"/>
        <v>-7.2755293088941509E-3</v>
      </c>
      <c r="E52" s="87"/>
      <c r="F52" s="108">
        <f t="shared" si="26"/>
        <v>3329.3382938476311</v>
      </c>
      <c r="G52" s="90"/>
      <c r="H52" s="5">
        <f t="shared" si="11"/>
        <v>307.98714342857141</v>
      </c>
      <c r="I52" s="87">
        <f t="shared" si="12"/>
        <v>-8.6662912848701123E-4</v>
      </c>
      <c r="J52" s="111">
        <f t="shared" si="27"/>
        <v>2238.5422590555086</v>
      </c>
      <c r="K52" s="111">
        <f t="shared" si="14"/>
        <v>593.45163031156017</v>
      </c>
      <c r="L52" s="111">
        <f t="shared" si="24"/>
        <v>119067.37649895236</v>
      </c>
      <c r="M52" s="111">
        <f t="shared" si="28"/>
        <v>23.438459940749453</v>
      </c>
      <c r="N52" s="113">
        <f t="shared" si="15"/>
        <v>684781.54126617115</v>
      </c>
      <c r="O52" s="117">
        <f t="shared" si="16"/>
        <v>1873.6515477243306</v>
      </c>
      <c r="P52" s="117">
        <f t="shared" si="17"/>
        <v>994.29604945507856</v>
      </c>
      <c r="Q52" s="117">
        <f t="shared" si="18"/>
        <v>225222.44242507429</v>
      </c>
      <c r="R52" s="117">
        <f t="shared" si="29"/>
        <v>44.335126461635809</v>
      </c>
      <c r="S52" s="119">
        <f t="shared" si="19"/>
        <v>573657.18320069264</v>
      </c>
      <c r="T52" s="120">
        <f t="shared" si="20"/>
        <v>1555.7929360846433</v>
      </c>
      <c r="U52" s="120">
        <f t="shared" si="21"/>
        <v>1239.5017136767422</v>
      </c>
      <c r="V52" s="120">
        <f t="shared" si="22"/>
        <v>318954.97273601912</v>
      </c>
      <c r="W52" s="120">
        <f t="shared" si="30"/>
        <v>62.786411955952644</v>
      </c>
      <c r="X52" s="122">
        <f t="shared" si="23"/>
        <v>476752.07803548116</v>
      </c>
    </row>
    <row r="53" spans="1:24" x14ac:dyDescent="0.45">
      <c r="A53">
        <v>52</v>
      </c>
      <c r="B53" s="47">
        <v>43516</v>
      </c>
      <c r="C53" s="101">
        <v>302.55999800000001</v>
      </c>
      <c r="D53" s="87">
        <f t="shared" si="0"/>
        <v>-1.0077270150637828E-2</v>
      </c>
      <c r="E53" s="87"/>
      <c r="F53" s="108">
        <f t="shared" si="26"/>
        <v>3329.3382938476311</v>
      </c>
      <c r="G53" s="90"/>
      <c r="H53" s="5">
        <f t="shared" si="11"/>
        <v>307.52428771428578</v>
      </c>
      <c r="I53" s="87">
        <f t="shared" si="12"/>
        <v>-1.5028410248981183E-3</v>
      </c>
      <c r="J53" s="111">
        <f t="shared" si="27"/>
        <v>2235.1780859126316</v>
      </c>
      <c r="K53" s="111">
        <f t="shared" si="14"/>
        <v>1017.864219380521</v>
      </c>
      <c r="L53" s="111">
        <f t="shared" si="24"/>
        <v>120079.24071833289</v>
      </c>
      <c r="M53" s="111">
        <f t="shared" si="28"/>
        <v>23.637645810711547</v>
      </c>
      <c r="N53" s="113">
        <f t="shared" si="15"/>
        <v>677293.34142275015</v>
      </c>
      <c r="O53" s="117">
        <f t="shared" si="16"/>
        <v>1868.0199468997628</v>
      </c>
      <c r="P53" s="117">
        <f t="shared" si="17"/>
        <v>1703.8971342180441</v>
      </c>
      <c r="Q53" s="117">
        <f t="shared" si="18"/>
        <v>226920.33955929233</v>
      </c>
      <c r="R53" s="117">
        <f t="shared" si="29"/>
        <v>44.669358180981362</v>
      </c>
      <c r="S53" s="119">
        <f t="shared" si="19"/>
        <v>566892.00853217032</v>
      </c>
      <c r="T53" s="120">
        <f t="shared" si="20"/>
        <v>1548.7786077328592</v>
      </c>
      <c r="U53" s="120">
        <f t="shared" si="21"/>
        <v>2122.2551720871452</v>
      </c>
      <c r="V53" s="120">
        <f t="shared" si="22"/>
        <v>321071.22790810629</v>
      </c>
      <c r="W53" s="120">
        <f t="shared" si="30"/>
        <v>63.202997619751841</v>
      </c>
      <c r="X53" s="122">
        <f t="shared" si="23"/>
        <v>470720.70763018384</v>
      </c>
    </row>
    <row r="54" spans="1:24" x14ac:dyDescent="0.45">
      <c r="A54">
        <v>53</v>
      </c>
      <c r="B54" s="47">
        <v>43517</v>
      </c>
      <c r="C54" s="101">
        <v>291.23001099999999</v>
      </c>
      <c r="D54" s="87">
        <f t="shared" si="0"/>
        <v>-3.7447075207873368E-2</v>
      </c>
      <c r="E54" s="87"/>
      <c r="F54" s="108">
        <f t="shared" si="26"/>
        <v>3329.3382938476311</v>
      </c>
      <c r="G54" s="90"/>
      <c r="H54" s="5">
        <f t="shared" si="11"/>
        <v>304.43714699999998</v>
      </c>
      <c r="I54" s="87">
        <f t="shared" si="12"/>
        <v>-1.0038689097473793E-2</v>
      </c>
      <c r="J54" s="111">
        <f t="shared" si="27"/>
        <v>2212.7398280306684</v>
      </c>
      <c r="K54" s="111">
        <f t="shared" si="14"/>
        <v>6534.6940897849736</v>
      </c>
      <c r="L54" s="111">
        <f t="shared" si="24"/>
        <v>126607.93480811786</v>
      </c>
      <c r="M54" s="111">
        <f t="shared" si="28"/>
        <v>24.922821812637267</v>
      </c>
      <c r="N54" s="113">
        <f t="shared" si="15"/>
        <v>650950.93854729459</v>
      </c>
      <c r="O54" s="117">
        <f t="shared" si="16"/>
        <v>1830.5150039501502</v>
      </c>
      <c r="P54" s="117">
        <f t="shared" si="17"/>
        <v>10922.564947770032</v>
      </c>
      <c r="Q54" s="117">
        <f t="shared" si="18"/>
        <v>237836.90450706237</v>
      </c>
      <c r="R54" s="117">
        <f t="shared" si="29"/>
        <v>46.818288288806798</v>
      </c>
      <c r="S54" s="119">
        <f t="shared" si="19"/>
        <v>544023.46968383726</v>
      </c>
      <c r="T54" s="120">
        <f t="shared" si="20"/>
        <v>1502.1354869613137</v>
      </c>
      <c r="U54" s="120">
        <f t="shared" si="21"/>
        <v>13583.876575371511</v>
      </c>
      <c r="V54" s="120">
        <f t="shared" si="22"/>
        <v>334649.10448347777</v>
      </c>
      <c r="W54" s="120">
        <f t="shared" si="30"/>
        <v>65.875807969190646</v>
      </c>
      <c r="X54" s="122">
        <f t="shared" si="23"/>
        <v>451050.8109666052</v>
      </c>
    </row>
    <row r="55" spans="1:24" x14ac:dyDescent="0.45">
      <c r="A55">
        <v>54</v>
      </c>
      <c r="B55" s="47">
        <v>43518</v>
      </c>
      <c r="C55" s="101">
        <v>294.709991</v>
      </c>
      <c r="D55" s="87">
        <f t="shared" si="0"/>
        <v>1.1949249282554236E-2</v>
      </c>
      <c r="E55" s="87"/>
      <c r="F55" s="108">
        <f t="shared" si="26"/>
        <v>3329.3382938476311</v>
      </c>
      <c r="G55" s="90"/>
      <c r="H55" s="5">
        <f t="shared" si="11"/>
        <v>301.99428885714286</v>
      </c>
      <c r="I55" s="87">
        <f t="shared" si="12"/>
        <v>-8.0241789378518898E-3</v>
      </c>
      <c r="J55" s="111">
        <f t="shared" si="27"/>
        <v>2194.9844077076386</v>
      </c>
      <c r="K55" s="111">
        <f t="shared" si="14"/>
        <v>5232.6997636013111</v>
      </c>
      <c r="L55" s="111">
        <f t="shared" si="24"/>
        <v>131834.63457171916</v>
      </c>
      <c r="M55" s="111">
        <f t="shared" si="28"/>
        <v>25.951699718862073</v>
      </c>
      <c r="N55" s="113">
        <f t="shared" si="15"/>
        <v>652116.53480425978</v>
      </c>
      <c r="O55" s="117">
        <f t="shared" si="16"/>
        <v>1801.1382440699128</v>
      </c>
      <c r="P55" s="117">
        <f t="shared" si="17"/>
        <v>8657.6246399139218</v>
      </c>
      <c r="Q55" s="117">
        <f t="shared" si="18"/>
        <v>246488.5291469763</v>
      </c>
      <c r="R55" s="117">
        <f t="shared" si="29"/>
        <v>48.521364005340729</v>
      </c>
      <c r="S55" s="119">
        <f t="shared" si="19"/>
        <v>539471.0603395137</v>
      </c>
      <c r="T55" s="120">
        <f t="shared" si="20"/>
        <v>1465.9752751524891</v>
      </c>
      <c r="U55" s="120">
        <f t="shared" si="21"/>
        <v>10656.775696736811</v>
      </c>
      <c r="V55" s="120">
        <f t="shared" si="22"/>
        <v>345299.88018021459</v>
      </c>
      <c r="W55" s="120">
        <f t="shared" si="30"/>
        <v>67.972417358367238</v>
      </c>
      <c r="X55" s="122">
        <f t="shared" si="23"/>
        <v>442694.3358431494</v>
      </c>
    </row>
    <row r="56" spans="1:24" x14ac:dyDescent="0.45">
      <c r="A56">
        <v>55</v>
      </c>
      <c r="B56" s="47">
        <v>43521</v>
      </c>
      <c r="C56" s="101">
        <v>298.76998900000001</v>
      </c>
      <c r="D56" s="87">
        <f t="shared" si="0"/>
        <v>1.377624825756249E-2</v>
      </c>
      <c r="E56" s="87"/>
      <c r="F56" s="108">
        <f t="shared" si="26"/>
        <v>3329.3382938476311</v>
      </c>
      <c r="G56" s="90"/>
      <c r="H56" s="5">
        <f t="shared" si="11"/>
        <v>300.6514282857143</v>
      </c>
      <c r="I56" s="87">
        <f t="shared" si="12"/>
        <v>-4.4466422742974257E-3</v>
      </c>
      <c r="J56" s="111">
        <f t="shared" si="27"/>
        <v>2185.2240972489021</v>
      </c>
      <c r="K56" s="111">
        <f t="shared" si="14"/>
        <v>2916.0878483932929</v>
      </c>
      <c r="L56" s="111">
        <f t="shared" si="24"/>
        <v>134744.72242011246</v>
      </c>
      <c r="M56" s="111">
        <f t="shared" si="28"/>
        <v>26.524551657523261</v>
      </c>
      <c r="N56" s="113">
        <f t="shared" si="15"/>
        <v>655795.46734598267</v>
      </c>
      <c r="O56" s="117">
        <f t="shared" si="16"/>
        <v>1785.1202091540426</v>
      </c>
      <c r="P56" s="117">
        <f t="shared" si="17"/>
        <v>4785.7081156161566</v>
      </c>
      <c r="Q56" s="117">
        <f t="shared" si="18"/>
        <v>251268.23726259245</v>
      </c>
      <c r="R56" s="117">
        <f t="shared" si="29"/>
        <v>49.462251429678872</v>
      </c>
      <c r="S56" s="119">
        <f t="shared" si="19"/>
        <v>538126.05336824711</v>
      </c>
      <c r="T56" s="120">
        <f t="shared" si="20"/>
        <v>1446.4192722577855</v>
      </c>
      <c r="U56" s="120">
        <f t="shared" si="21"/>
        <v>5842.7467697345701</v>
      </c>
      <c r="V56" s="120">
        <f t="shared" si="22"/>
        <v>351136.62694994913</v>
      </c>
      <c r="W56" s="120">
        <f t="shared" si="30"/>
        <v>69.121383257908747</v>
      </c>
      <c r="X56" s="122">
        <f t="shared" si="23"/>
        <v>437989.4168315811</v>
      </c>
    </row>
    <row r="57" spans="1:24" x14ac:dyDescent="0.45">
      <c r="A57">
        <v>56</v>
      </c>
      <c r="B57" s="47">
        <v>43522</v>
      </c>
      <c r="C57" s="101">
        <v>297.85998499999999</v>
      </c>
      <c r="D57" s="87">
        <f t="shared" si="0"/>
        <v>-3.0458347006198632E-3</v>
      </c>
      <c r="E57" s="87"/>
      <c r="F57" s="108">
        <f t="shared" si="26"/>
        <v>3329.3382938476311</v>
      </c>
      <c r="G57" s="90"/>
      <c r="H57" s="5">
        <f t="shared" si="11"/>
        <v>299.807142</v>
      </c>
      <c r="I57" s="87">
        <f t="shared" si="12"/>
        <v>-2.808189838073758E-3</v>
      </c>
      <c r="J57" s="111">
        <f t="shared" si="27"/>
        <v>2179.0875731450938</v>
      </c>
      <c r="K57" s="111">
        <f t="shared" si="14"/>
        <v>1827.8249775124993</v>
      </c>
      <c r="L57" s="111">
        <f t="shared" si="24"/>
        <v>136566.54739762496</v>
      </c>
      <c r="M57" s="111">
        <f t="shared" si="28"/>
        <v>26.88317862158874</v>
      </c>
      <c r="N57" s="113">
        <f t="shared" si="15"/>
        <v>650890.81682819652</v>
      </c>
      <c r="O57" s="117">
        <f t="shared" si="16"/>
        <v>1775.0942962918698</v>
      </c>
      <c r="P57" s="117">
        <f t="shared" si="17"/>
        <v>2986.3182547381107</v>
      </c>
      <c r="Q57" s="117">
        <f t="shared" si="18"/>
        <v>254248.55551733056</v>
      </c>
      <c r="R57" s="117">
        <f t="shared" si="29"/>
        <v>50.048928251460893</v>
      </c>
      <c r="S57" s="119">
        <f t="shared" si="19"/>
        <v>531715.87872181996</v>
      </c>
      <c r="T57" s="120">
        <f t="shared" si="20"/>
        <v>1434.2338125519402</v>
      </c>
      <c r="U57" s="120">
        <f t="shared" si="21"/>
        <v>3629.5608452011652</v>
      </c>
      <c r="V57" s="120">
        <f t="shared" si="22"/>
        <v>354760.18779515027</v>
      </c>
      <c r="W57" s="120">
        <f t="shared" si="30"/>
        <v>69.834682636894286</v>
      </c>
      <c r="X57" s="122">
        <f t="shared" si="23"/>
        <v>430830.42273841484</v>
      </c>
    </row>
    <row r="58" spans="1:24" x14ac:dyDescent="0.45">
      <c r="A58">
        <v>57</v>
      </c>
      <c r="B58" s="47">
        <v>43523</v>
      </c>
      <c r="C58" s="101">
        <v>314.73998999999998</v>
      </c>
      <c r="D58" s="87">
        <f t="shared" si="0"/>
        <v>5.6670938864110877E-2</v>
      </c>
      <c r="E58" s="87"/>
      <c r="F58" s="108">
        <f t="shared" si="26"/>
        <v>3329.3382938476311</v>
      </c>
      <c r="G58" s="90"/>
      <c r="H58" s="5">
        <f t="shared" si="11"/>
        <v>300.78713985714285</v>
      </c>
      <c r="I58" s="87">
        <f t="shared" si="12"/>
        <v>3.2687608794284436E-3</v>
      </c>
      <c r="J58" s="111">
        <f t="shared" si="27"/>
        <v>2186.210489357039</v>
      </c>
      <c r="K58" s="111">
        <f t="shared" si="14"/>
        <v>-2241.8665773184912</v>
      </c>
      <c r="L58" s="111">
        <f t="shared" si="24"/>
        <v>134318.68082030647</v>
      </c>
      <c r="M58" s="111">
        <f t="shared" si="28"/>
        <v>26.440685200854205</v>
      </c>
      <c r="N58" s="113">
        <f t="shared" si="15"/>
        <v>685846.00098081096</v>
      </c>
      <c r="O58" s="117">
        <f t="shared" si="16"/>
        <v>1786.6990138779006</v>
      </c>
      <c r="P58" s="117">
        <f t="shared" si="17"/>
        <v>-3652.4686969801583</v>
      </c>
      <c r="Q58" s="117">
        <f t="shared" si="18"/>
        <v>250590.08682035041</v>
      </c>
      <c r="R58" s="117">
        <f t="shared" si="29"/>
        <v>49.328757248120382</v>
      </c>
      <c r="S58" s="119">
        <f t="shared" si="19"/>
        <v>558693.16106396005</v>
      </c>
      <c r="T58" s="120">
        <f t="shared" si="20"/>
        <v>1448.2983146872102</v>
      </c>
      <c r="U58" s="120">
        <f t="shared" si="21"/>
        <v>-4426.6612614098594</v>
      </c>
      <c r="V58" s="120">
        <f t="shared" si="22"/>
        <v>350327.5265337404</v>
      </c>
      <c r="W58" s="120">
        <f t="shared" si="30"/>
        <v>68.962111522443593</v>
      </c>
      <c r="X58" s="122">
        <f t="shared" si="23"/>
        <v>451410.73582025949</v>
      </c>
    </row>
    <row r="59" spans="1:24" x14ac:dyDescent="0.45">
      <c r="A59">
        <v>58</v>
      </c>
      <c r="B59" s="47">
        <v>43524</v>
      </c>
      <c r="C59" s="101">
        <v>319.88000499999998</v>
      </c>
      <c r="D59" s="87">
        <f t="shared" si="0"/>
        <v>1.633098800060331E-2</v>
      </c>
      <c r="E59" s="87"/>
      <c r="F59" s="108">
        <f t="shared" si="26"/>
        <v>3329.3382938476311</v>
      </c>
      <c r="G59" s="90"/>
      <c r="H59" s="5">
        <f t="shared" si="11"/>
        <v>302.82142414285715</v>
      </c>
      <c r="I59" s="87">
        <f t="shared" si="12"/>
        <v>6.763202331989588E-3</v>
      </c>
      <c r="J59" s="111">
        <f t="shared" si="27"/>
        <v>2200.996273236879</v>
      </c>
      <c r="K59" s="111">
        <f t="shared" si="14"/>
        <v>-4729.6766214121326</v>
      </c>
      <c r="L59" s="111">
        <f t="shared" si="24"/>
        <v>129583.00419889434</v>
      </c>
      <c r="M59" s="111">
        <f t="shared" si="28"/>
        <v>25.508465393490042</v>
      </c>
      <c r="N59" s="113">
        <f t="shared" si="15"/>
        <v>699325.022266582</v>
      </c>
      <c r="O59" s="117">
        <f t="shared" si="16"/>
        <v>1810.8666277523455</v>
      </c>
      <c r="P59" s="117">
        <f t="shared" si="17"/>
        <v>-7730.7364469955028</v>
      </c>
      <c r="Q59" s="117">
        <f t="shared" si="18"/>
        <v>242853.35037335492</v>
      </c>
      <c r="R59" s="117">
        <f t="shared" si="29"/>
        <v>47.805777632573154</v>
      </c>
      <c r="S59" s="119">
        <f t="shared" si="19"/>
        <v>571529.28949275787</v>
      </c>
      <c r="T59" s="120">
        <f t="shared" si="20"/>
        <v>1477.6837183051377</v>
      </c>
      <c r="U59" s="120">
        <f t="shared" si="21"/>
        <v>-9399.8030562296735</v>
      </c>
      <c r="V59" s="120">
        <f t="shared" si="22"/>
        <v>340921.72347751074</v>
      </c>
      <c r="W59" s="120">
        <f t="shared" si="30"/>
        <v>67.11057548772078</v>
      </c>
      <c r="X59" s="122">
        <f t="shared" si="23"/>
        <v>463281.67214363639</v>
      </c>
    </row>
    <row r="60" spans="1:24" x14ac:dyDescent="0.45">
      <c r="A60">
        <v>59</v>
      </c>
      <c r="B60" s="47">
        <v>43525</v>
      </c>
      <c r="C60" s="101">
        <v>294.790009</v>
      </c>
      <c r="D60" s="87">
        <f t="shared" si="0"/>
        <v>-7.8435649643059074E-2</v>
      </c>
      <c r="E60" s="87"/>
      <c r="F60" s="108">
        <f t="shared" si="26"/>
        <v>3329.3382938476311</v>
      </c>
      <c r="G60" s="90"/>
      <c r="H60" s="5">
        <f t="shared" si="11"/>
        <v>301.71142571428572</v>
      </c>
      <c r="I60" s="87">
        <f t="shared" si="12"/>
        <v>-3.665521459432091E-3</v>
      </c>
      <c r="J60" s="111">
        <f t="shared" si="27"/>
        <v>2192.9284741651991</v>
      </c>
      <c r="K60" s="111">
        <f t="shared" si="14"/>
        <v>2378.306560950718</v>
      </c>
      <c r="L60" s="111">
        <f t="shared" si="24"/>
        <v>131955.31075984507</v>
      </c>
      <c r="M60" s="111">
        <f t="shared" si="28"/>
        <v>25.975454873987474</v>
      </c>
      <c r="N60" s="113">
        <f t="shared" si="15"/>
        <v>648831.711196466</v>
      </c>
      <c r="O60" s="117">
        <f t="shared" si="16"/>
        <v>1797.5910867839541</v>
      </c>
      <c r="P60" s="117">
        <f t="shared" si="17"/>
        <v>3913.4968415519684</v>
      </c>
      <c r="Q60" s="117">
        <f t="shared" si="18"/>
        <v>246760.84721490688</v>
      </c>
      <c r="R60" s="117">
        <f t="shared" si="29"/>
        <v>48.574969924229663</v>
      </c>
      <c r="S60" s="119">
        <f t="shared" si="19"/>
        <v>533825.38949291361</v>
      </c>
      <c r="T60" s="120">
        <f t="shared" si="20"/>
        <v>1461.434274166035</v>
      </c>
      <c r="U60" s="120">
        <f t="shared" si="21"/>
        <v>4790.1737840110845</v>
      </c>
      <c r="V60" s="120">
        <f t="shared" si="22"/>
        <v>345705.89726152184</v>
      </c>
      <c r="W60" s="120">
        <f t="shared" si="30"/>
        <v>68.052341980626807</v>
      </c>
      <c r="X60" s="122">
        <f t="shared" si="23"/>
        <v>435606.39661832503</v>
      </c>
    </row>
    <row r="61" spans="1:24" x14ac:dyDescent="0.45">
      <c r="A61">
        <v>60</v>
      </c>
      <c r="B61" s="47">
        <v>43528</v>
      </c>
      <c r="C61" s="101">
        <v>285.35998499999999</v>
      </c>
      <c r="D61" s="87">
        <f t="shared" si="0"/>
        <v>-3.1988953872585289E-2</v>
      </c>
      <c r="E61" s="87"/>
      <c r="F61" s="108">
        <f t="shared" si="26"/>
        <v>3329.3382938476311</v>
      </c>
      <c r="G61" s="90"/>
      <c r="H61" s="5">
        <f t="shared" si="11"/>
        <v>300.87285057142856</v>
      </c>
      <c r="I61" s="87">
        <f t="shared" si="12"/>
        <v>-2.7793947175579602E-3</v>
      </c>
      <c r="J61" s="111">
        <f t="shared" si="27"/>
        <v>2186.8334603481221</v>
      </c>
      <c r="K61" s="111">
        <f t="shared" si="14"/>
        <v>1739.2730514158741</v>
      </c>
      <c r="L61" s="111">
        <f t="shared" si="24"/>
        <v>133688.58381126093</v>
      </c>
      <c r="M61" s="111">
        <f t="shared" si="28"/>
        <v>26.316650356573518</v>
      </c>
      <c r="N61" s="113">
        <f t="shared" si="15"/>
        <v>625774.03649385413</v>
      </c>
      <c r="O61" s="117">
        <f t="shared" si="16"/>
        <v>1787.5986564420809</v>
      </c>
      <c r="P61" s="117">
        <f t="shared" si="17"/>
        <v>2851.4397724704695</v>
      </c>
      <c r="Q61" s="117">
        <f t="shared" si="18"/>
        <v>249606.28698737736</v>
      </c>
      <c r="R61" s="117">
        <f t="shared" si="29"/>
        <v>49.135095863690367</v>
      </c>
      <c r="S61" s="119">
        <f t="shared" si="19"/>
        <v>512960.56556080282</v>
      </c>
      <c r="T61" s="120">
        <f t="shared" si="20"/>
        <v>1449.2485660610093</v>
      </c>
      <c r="U61" s="120">
        <f t="shared" si="21"/>
        <v>3477.3134820645109</v>
      </c>
      <c r="V61" s="120">
        <f t="shared" si="22"/>
        <v>349177.21074358636</v>
      </c>
      <c r="W61" s="120">
        <f t="shared" si="30"/>
        <v>68.735671406262554</v>
      </c>
      <c r="X61" s="122">
        <f t="shared" si="23"/>
        <v>417034.86255450564</v>
      </c>
    </row>
    <row r="62" spans="1:24" x14ac:dyDescent="0.45">
      <c r="A62">
        <v>61</v>
      </c>
      <c r="B62" s="47">
        <v>43529</v>
      </c>
      <c r="C62" s="101">
        <v>276.540009</v>
      </c>
      <c r="D62" s="87">
        <f t="shared" si="0"/>
        <v>-3.0908243845050653E-2</v>
      </c>
      <c r="E62" s="87"/>
      <c r="F62" s="108">
        <f t="shared" si="26"/>
        <v>3329.3382938476311</v>
      </c>
      <c r="G62" s="90"/>
      <c r="H62" s="5">
        <f t="shared" si="11"/>
        <v>298.27713885714286</v>
      </c>
      <c r="I62" s="87">
        <f t="shared" si="12"/>
        <v>-8.6272713186179122E-3</v>
      </c>
      <c r="J62" s="111">
        <f t="shared" si="27"/>
        <v>2167.9670547570668</v>
      </c>
      <c r="K62" s="111">
        <f t="shared" si="14"/>
        <v>5217.3159719480982</v>
      </c>
      <c r="L62" s="111">
        <f t="shared" si="24"/>
        <v>138899.89978320902</v>
      </c>
      <c r="M62" s="111">
        <f t="shared" si="28"/>
        <v>27.34249995733262</v>
      </c>
      <c r="N62" s="113">
        <f t="shared" si="15"/>
        <v>604746.94480617077</v>
      </c>
      <c r="O62" s="117">
        <f t="shared" si="16"/>
        <v>1756.7544592062357</v>
      </c>
      <c r="P62" s="117">
        <f t="shared" si="17"/>
        <v>8529.6545811984306</v>
      </c>
      <c r="Q62" s="117">
        <f t="shared" si="18"/>
        <v>258129.9415685758</v>
      </c>
      <c r="R62" s="117">
        <f t="shared" si="29"/>
        <v>50.812980623770272</v>
      </c>
      <c r="S62" s="119">
        <f t="shared" si="19"/>
        <v>494342.54854088096</v>
      </c>
      <c r="T62" s="120">
        <f t="shared" si="20"/>
        <v>1411.7393842984304</v>
      </c>
      <c r="U62" s="120">
        <f t="shared" si="21"/>
        <v>10372.78946220621</v>
      </c>
      <c r="V62" s="120">
        <f t="shared" si="22"/>
        <v>359544.00020579254</v>
      </c>
      <c r="W62" s="120">
        <f t="shared" si="30"/>
        <v>70.776377993286587</v>
      </c>
      <c r="X62" s="122">
        <f t="shared" si="23"/>
        <v>400775.21150174859</v>
      </c>
    </row>
    <row r="63" spans="1:24" x14ac:dyDescent="0.45">
      <c r="A63">
        <v>62</v>
      </c>
      <c r="B63" s="47">
        <v>43530</v>
      </c>
      <c r="C63" s="101">
        <v>276.23998999999998</v>
      </c>
      <c r="D63" s="87">
        <f t="shared" si="0"/>
        <v>-1.0849026912413975E-3</v>
      </c>
      <c r="E63" s="87"/>
      <c r="F63" s="108">
        <f t="shared" si="26"/>
        <v>3329.3382938476311</v>
      </c>
      <c r="G63" s="90"/>
      <c r="H63" s="5">
        <f t="shared" si="11"/>
        <v>295.05856757142857</v>
      </c>
      <c r="I63" s="87">
        <f t="shared" si="12"/>
        <v>-1.0790539623808703E-2</v>
      </c>
      <c r="J63" s="111">
        <f t="shared" si="27"/>
        <v>2144.5735203495988</v>
      </c>
      <c r="K63" s="111">
        <f t="shared" si="14"/>
        <v>6462.2297107836148</v>
      </c>
      <c r="L63" s="111">
        <f t="shared" si="24"/>
        <v>145356.12949399263</v>
      </c>
      <c r="M63" s="111">
        <f t="shared" si="28"/>
        <v>28.613411317724967</v>
      </c>
      <c r="N63" s="113">
        <f t="shared" si="15"/>
        <v>598879.19752642151</v>
      </c>
      <c r="O63" s="117">
        <f t="shared" si="16"/>
        <v>1718.8418020035006</v>
      </c>
      <c r="P63" s="117">
        <f t="shared" si="17"/>
        <v>10472.992046556968</v>
      </c>
      <c r="Q63" s="117">
        <f t="shared" si="18"/>
        <v>268596.93361513276</v>
      </c>
      <c r="R63" s="117">
        <f t="shared" si="29"/>
        <v>52.873412129003555</v>
      </c>
      <c r="S63" s="119">
        <f t="shared" si="19"/>
        <v>485285.83424358588</v>
      </c>
      <c r="T63" s="120">
        <f t="shared" si="20"/>
        <v>1366.0390950041399</v>
      </c>
      <c r="U63" s="120">
        <f t="shared" si="21"/>
        <v>12624.247457651925</v>
      </c>
      <c r="V63" s="120">
        <f t="shared" si="22"/>
        <v>372162.24766344449</v>
      </c>
      <c r="W63" s="120">
        <f t="shared" si="30"/>
        <v>73.260284973133821</v>
      </c>
      <c r="X63" s="122">
        <f t="shared" si="23"/>
        <v>389978.87340120459</v>
      </c>
    </row>
    <row r="64" spans="1:24" x14ac:dyDescent="0.45">
      <c r="A64">
        <v>63</v>
      </c>
      <c r="B64" s="47">
        <v>43531</v>
      </c>
      <c r="C64" s="101">
        <v>276.58999599999999</v>
      </c>
      <c r="D64" s="87">
        <f t="shared" si="0"/>
        <v>1.2670359566694439E-3</v>
      </c>
      <c r="E64" s="87"/>
      <c r="F64" s="108">
        <f t="shared" si="26"/>
        <v>3329.3382938476311</v>
      </c>
      <c r="G64" s="90"/>
      <c r="H64" s="5">
        <f t="shared" si="11"/>
        <v>292.01999771428575</v>
      </c>
      <c r="I64" s="87">
        <f t="shared" si="12"/>
        <v>-1.0298192261125353E-2</v>
      </c>
      <c r="J64" s="111">
        <f t="shared" si="27"/>
        <v>2122.4882899189201</v>
      </c>
      <c r="K64" s="111">
        <f t="shared" si="14"/>
        <v>6108.553796480478</v>
      </c>
      <c r="L64" s="111">
        <f t="shared" si="24"/>
        <v>151458.6832904731</v>
      </c>
      <c r="M64" s="111">
        <f t="shared" si="28"/>
        <v>29.814701435156167</v>
      </c>
      <c r="N64" s="113">
        <f t="shared" si="15"/>
        <v>593167.58141520142</v>
      </c>
      <c r="O64" s="117">
        <f t="shared" si="16"/>
        <v>1683.4398753165183</v>
      </c>
      <c r="P64" s="117">
        <f t="shared" si="17"/>
        <v>9791.8187607447217</v>
      </c>
      <c r="Q64" s="117">
        <f t="shared" si="18"/>
        <v>278382.75237587746</v>
      </c>
      <c r="R64" s="117">
        <f t="shared" si="29"/>
        <v>54.799754404753912</v>
      </c>
      <c r="S64" s="119">
        <f t="shared" si="19"/>
        <v>475414.44714078098</v>
      </c>
      <c r="T64" s="120">
        <f t="shared" si="20"/>
        <v>1323.8358952944409</v>
      </c>
      <c r="U64" s="120">
        <f t="shared" si="21"/>
        <v>11672.982838892845</v>
      </c>
      <c r="V64" s="120">
        <f t="shared" si="22"/>
        <v>383829.23050233733</v>
      </c>
      <c r="W64" s="120">
        <f t="shared" si="30"/>
        <v>75.556935138301924</v>
      </c>
      <c r="X64" s="122">
        <f t="shared" si="23"/>
        <v>377832.74782303866</v>
      </c>
    </row>
    <row r="65" spans="1:24" x14ac:dyDescent="0.45">
      <c r="A65">
        <v>64</v>
      </c>
      <c r="B65" s="47">
        <v>43532</v>
      </c>
      <c r="C65" s="101">
        <v>284.14001500000001</v>
      </c>
      <c r="D65" s="87">
        <f t="shared" si="0"/>
        <v>2.7296789866543186E-2</v>
      </c>
      <c r="E65" s="87"/>
      <c r="F65" s="108">
        <f t="shared" si="26"/>
        <v>3329.3382938476311</v>
      </c>
      <c r="G65" s="90"/>
      <c r="H65" s="5">
        <f t="shared" si="11"/>
        <v>287.64857271428571</v>
      </c>
      <c r="I65" s="87">
        <f t="shared" si="12"/>
        <v>-1.4969608363181603E-2</v>
      </c>
      <c r="J65" s="111">
        <f t="shared" si="27"/>
        <v>2090.7154714633948</v>
      </c>
      <c r="K65" s="111">
        <f t="shared" si="14"/>
        <v>9027.9291125452473</v>
      </c>
      <c r="L65" s="111">
        <f t="shared" si="24"/>
        <v>160480.61240301834</v>
      </c>
      <c r="M65" s="111">
        <f t="shared" si="28"/>
        <v>31.590671732905321</v>
      </c>
      <c r="N65" s="113">
        <f t="shared" si="15"/>
        <v>603083.85453488631</v>
      </c>
      <c r="O65" s="117">
        <f t="shared" si="16"/>
        <v>1633.039004043615</v>
      </c>
      <c r="P65" s="117">
        <f t="shared" si="17"/>
        <v>14320.904319495801</v>
      </c>
      <c r="Q65" s="117">
        <f t="shared" si="18"/>
        <v>292697.65669537324</v>
      </c>
      <c r="R65" s="117">
        <f t="shared" si="29"/>
        <v>57.617648955783807</v>
      </c>
      <c r="S65" s="119">
        <f t="shared" si="19"/>
        <v>478332.63142403361</v>
      </c>
      <c r="T65" s="120">
        <f t="shared" si="20"/>
        <v>1264.3839806254018</v>
      </c>
      <c r="U65" s="120">
        <f t="shared" si="21"/>
        <v>16892.667925839483</v>
      </c>
      <c r="V65" s="120">
        <f t="shared" si="22"/>
        <v>400715.89842817682</v>
      </c>
      <c r="W65" s="120">
        <f t="shared" si="30"/>
        <v>78.88108236779226</v>
      </c>
      <c r="X65" s="122">
        <f t="shared" si="23"/>
        <v>376154.75114650087</v>
      </c>
    </row>
    <row r="66" spans="1:24" x14ac:dyDescent="0.45">
      <c r="A66">
        <v>65</v>
      </c>
      <c r="B66" s="47">
        <v>43535</v>
      </c>
      <c r="C66" s="101">
        <v>290.92001299999998</v>
      </c>
      <c r="D66" s="87">
        <f t="shared" si="0"/>
        <v>2.3861468438368238E-2</v>
      </c>
      <c r="E66" s="87"/>
      <c r="F66" s="108">
        <f t="shared" si="26"/>
        <v>3329.3382938476311</v>
      </c>
      <c r="G66" s="90"/>
      <c r="H66" s="5">
        <f t="shared" si="11"/>
        <v>283.51143099999996</v>
      </c>
      <c r="I66" s="87">
        <f t="shared" si="12"/>
        <v>-1.4382625560235505E-2</v>
      </c>
      <c r="J66" s="111">
        <f t="shared" si="27"/>
        <v>2060.6454936843456</v>
      </c>
      <c r="K66" s="111">
        <f t="shared" si="14"/>
        <v>8747.9583263906952</v>
      </c>
      <c r="L66" s="111">
        <f t="shared" si="24"/>
        <v>169222.57072940902</v>
      </c>
      <c r="M66" s="111">
        <f t="shared" si="28"/>
        <v>33.311529671162134</v>
      </c>
      <c r="N66" s="113">
        <f t="shared" si="15"/>
        <v>608230.97213743196</v>
      </c>
      <c r="O66" s="117">
        <f t="shared" si="16"/>
        <v>1586.0642270027765</v>
      </c>
      <c r="P66" s="117">
        <f t="shared" si="17"/>
        <v>13665.902747392834</v>
      </c>
      <c r="Q66" s="117">
        <f t="shared" si="18"/>
        <v>306357.55944276607</v>
      </c>
      <c r="R66" s="117">
        <f t="shared" si="29"/>
        <v>60.306606189522427</v>
      </c>
      <c r="S66" s="119">
        <f t="shared" si="19"/>
        <v>475083.72828587552</v>
      </c>
      <c r="T66" s="120">
        <f t="shared" si="20"/>
        <v>1209.8284965523162</v>
      </c>
      <c r="U66" s="120">
        <f t="shared" si="21"/>
        <v>15871.282135763357</v>
      </c>
      <c r="V66" s="120">
        <f t="shared" si="22"/>
        <v>416581.1805639402</v>
      </c>
      <c r="W66" s="120">
        <f t="shared" si="30"/>
        <v>82.004169402411208</v>
      </c>
      <c r="X66" s="122">
        <f t="shared" si="23"/>
        <v>367834.60408053367</v>
      </c>
    </row>
    <row r="67" spans="1:24" x14ac:dyDescent="0.45">
      <c r="A67">
        <v>66</v>
      </c>
      <c r="B67" s="47">
        <v>43536</v>
      </c>
      <c r="C67" s="101">
        <v>283.35998499999999</v>
      </c>
      <c r="D67" s="87">
        <f t="shared" ref="D67:D130" si="31">(C67-C66)/C66</f>
        <v>-2.5986620590450711E-2</v>
      </c>
      <c r="E67" s="87"/>
      <c r="F67" s="108">
        <f t="shared" si="26"/>
        <v>3329.3382938476311</v>
      </c>
      <c r="G67" s="90"/>
      <c r="H67" s="5">
        <f t="shared" si="11"/>
        <v>281.87857042857138</v>
      </c>
      <c r="I67" s="87">
        <f t="shared" si="12"/>
        <v>-5.7594170565509941E-3</v>
      </c>
      <c r="J67" s="111">
        <f t="shared" si="27"/>
        <v>2048.777376880515</v>
      </c>
      <c r="K67" s="111">
        <f t="shared" si="14"/>
        <v>3362.9493995116914</v>
      </c>
      <c r="L67" s="111">
        <f t="shared" si="24"/>
        <v>172579.5201289207</v>
      </c>
      <c r="M67" s="111">
        <f t="shared" si="28"/>
        <v>33.972346482099965</v>
      </c>
      <c r="N67" s="113">
        <f t="shared" si="15"/>
        <v>583904.47618071374</v>
      </c>
      <c r="O67" s="117">
        <f t="shared" si="16"/>
        <v>1567.7946162792064</v>
      </c>
      <c r="P67" s="117">
        <f t="shared" si="17"/>
        <v>5176.8766205866814</v>
      </c>
      <c r="Q67" s="117">
        <f t="shared" si="18"/>
        <v>311528.43606335274</v>
      </c>
      <c r="R67" s="117">
        <f t="shared" si="29"/>
        <v>61.324495288077742</v>
      </c>
      <c r="S67" s="119">
        <f t="shared" si="19"/>
        <v>449427.13557254331</v>
      </c>
      <c r="T67" s="120">
        <f t="shared" si="20"/>
        <v>1188.9247759166817</v>
      </c>
      <c r="U67" s="120">
        <f t="shared" si="21"/>
        <v>5923.277965757582</v>
      </c>
      <c r="V67" s="120">
        <f t="shared" si="22"/>
        <v>422498.45852969779</v>
      </c>
      <c r="W67" s="120">
        <f t="shared" si="30"/>
        <v>83.168987899611238</v>
      </c>
      <c r="X67" s="122">
        <f t="shared" si="23"/>
        <v>342816.98463563685</v>
      </c>
    </row>
    <row r="68" spans="1:24" x14ac:dyDescent="0.45">
      <c r="A68">
        <v>67</v>
      </c>
      <c r="B68" s="47">
        <v>43537</v>
      </c>
      <c r="C68" s="101">
        <v>288.959991</v>
      </c>
      <c r="D68" s="87">
        <f t="shared" si="31"/>
        <v>1.9762868070451117E-2</v>
      </c>
      <c r="E68" s="87"/>
      <c r="F68" s="108">
        <f t="shared" si="26"/>
        <v>3329.3382938476311</v>
      </c>
      <c r="G68" s="90"/>
      <c r="H68" s="5">
        <f t="shared" si="11"/>
        <v>282.39285699999999</v>
      </c>
      <c r="I68" s="87">
        <f t="shared" si="12"/>
        <v>1.8244968769590606E-3</v>
      </c>
      <c r="J68" s="111">
        <f t="shared" si="27"/>
        <v>2052.5153648062178</v>
      </c>
      <c r="K68" s="111">
        <f t="shared" si="14"/>
        <v>-1080.1289573691847</v>
      </c>
      <c r="L68" s="111">
        <f t="shared" si="24"/>
        <v>171493.39117155151</v>
      </c>
      <c r="M68" s="111">
        <f t="shared" si="28"/>
        <v>33.758541569230147</v>
      </c>
      <c r="N68" s="113">
        <f t="shared" si="15"/>
        <v>592014.69238439726</v>
      </c>
      <c r="O68" s="117">
        <f t="shared" si="16"/>
        <v>1573.5154890414358</v>
      </c>
      <c r="P68" s="117">
        <f t="shared" si="17"/>
        <v>-1653.1033418859581</v>
      </c>
      <c r="Q68" s="117">
        <f t="shared" si="18"/>
        <v>309869.33272146678</v>
      </c>
      <c r="R68" s="117">
        <f t="shared" si="29"/>
        <v>60.997900142043363</v>
      </c>
      <c r="S68" s="119">
        <f t="shared" si="19"/>
        <v>453029.91820988792</v>
      </c>
      <c r="T68" s="120">
        <f t="shared" si="20"/>
        <v>1195.4323445384794</v>
      </c>
      <c r="U68" s="120">
        <f t="shared" si="21"/>
        <v>-1880.42697038653</v>
      </c>
      <c r="V68" s="120">
        <f t="shared" si="22"/>
        <v>420612.03155931126</v>
      </c>
      <c r="W68" s="120">
        <f t="shared" si="30"/>
        <v>82.797644007776398</v>
      </c>
      <c r="X68" s="122">
        <f t="shared" si="23"/>
        <v>343551.69254856138</v>
      </c>
    </row>
    <row r="69" spans="1:24" x14ac:dyDescent="0.45">
      <c r="A69">
        <v>68</v>
      </c>
      <c r="B69" s="47">
        <v>43538</v>
      </c>
      <c r="C69" s="101">
        <v>289.959991</v>
      </c>
      <c r="D69" s="87">
        <f t="shared" si="31"/>
        <v>3.4606867080086532E-3</v>
      </c>
      <c r="E69" s="87"/>
      <c r="F69" s="108">
        <f t="shared" si="26"/>
        <v>3329.3382938476311</v>
      </c>
      <c r="G69" s="90"/>
      <c r="H69" s="5">
        <f t="shared" si="11"/>
        <v>284.30999728571425</v>
      </c>
      <c r="I69" s="87">
        <f t="shared" si="12"/>
        <v>6.7889121066339649E-3</v>
      </c>
      <c r="J69" s="111">
        <f t="shared" si="27"/>
        <v>2066.4497112154031</v>
      </c>
      <c r="K69" s="111">
        <f t="shared" si="14"/>
        <v>-4040.4029593982546</v>
      </c>
      <c r="L69" s="111">
        <f t="shared" si="24"/>
        <v>167446.98821215326</v>
      </c>
      <c r="M69" s="111">
        <f t="shared" si="28"/>
        <v>32.962005553592462</v>
      </c>
      <c r="N69" s="113">
        <f t="shared" si="15"/>
        <v>595147.33670657268</v>
      </c>
      <c r="O69" s="117">
        <f t="shared" si="16"/>
        <v>1594.8804057484949</v>
      </c>
      <c r="P69" s="117">
        <f t="shared" si="17"/>
        <v>-6194.9710560946169</v>
      </c>
      <c r="Q69" s="117">
        <f t="shared" si="18"/>
        <v>303668.36166537215</v>
      </c>
      <c r="R69" s="117">
        <f t="shared" si="29"/>
        <v>59.777236548310611</v>
      </c>
      <c r="S69" s="119">
        <f t="shared" si="19"/>
        <v>456256.53704081534</v>
      </c>
      <c r="T69" s="120">
        <f t="shared" si="20"/>
        <v>1219.7793998879765</v>
      </c>
      <c r="U69" s="120">
        <f t="shared" si="21"/>
        <v>-7059.671950016701</v>
      </c>
      <c r="V69" s="120">
        <f t="shared" si="22"/>
        <v>413546.35960929457</v>
      </c>
      <c r="W69" s="120">
        <f t="shared" si="30"/>
        <v>81.406763702630997</v>
      </c>
      <c r="X69" s="122">
        <f t="shared" si="23"/>
        <v>346627.55186348635</v>
      </c>
    </row>
    <row r="70" spans="1:24" x14ac:dyDescent="0.45">
      <c r="A70">
        <v>69</v>
      </c>
      <c r="B70" s="47">
        <v>43539</v>
      </c>
      <c r="C70" s="101">
        <v>275.42999300000002</v>
      </c>
      <c r="D70" s="87">
        <f t="shared" si="31"/>
        <v>-5.0110354707522314E-2</v>
      </c>
      <c r="E70" s="87"/>
      <c r="F70" s="108">
        <f t="shared" si="26"/>
        <v>3329.3382938476311</v>
      </c>
      <c r="G70" s="90"/>
      <c r="H70" s="5">
        <f t="shared" si="11"/>
        <v>284.1942834285714</v>
      </c>
      <c r="I70" s="87">
        <f t="shared" si="12"/>
        <v>-4.0699890347705586E-4</v>
      </c>
      <c r="J70" s="111">
        <f t="shared" si="27"/>
        <v>2065.6086684488478</v>
      </c>
      <c r="K70" s="111">
        <f t="shared" si="14"/>
        <v>231.64840330503989</v>
      </c>
      <c r="L70" s="111">
        <f t="shared" si="24"/>
        <v>167672.63661545829</v>
      </c>
      <c r="M70" s="111">
        <f t="shared" si="28"/>
        <v>33.006424530613003</v>
      </c>
      <c r="N70" s="113">
        <f t="shared" si="15"/>
        <v>569162.22949491057</v>
      </c>
      <c r="O70" s="117">
        <f t="shared" si="16"/>
        <v>1593.5821765958615</v>
      </c>
      <c r="P70" s="117">
        <f t="shared" si="17"/>
        <v>357.57124642222414</v>
      </c>
      <c r="Q70" s="117">
        <f t="shared" si="18"/>
        <v>304019.9329117944</v>
      </c>
      <c r="R70" s="117">
        <f t="shared" si="29"/>
        <v>59.846443486574572</v>
      </c>
      <c r="S70" s="119">
        <f t="shared" si="19"/>
        <v>439277.89899114519</v>
      </c>
      <c r="T70" s="120">
        <f t="shared" si="20"/>
        <v>1218.2900532532615</v>
      </c>
      <c r="U70" s="120">
        <f t="shared" si="21"/>
        <v>410.21073317413925</v>
      </c>
      <c r="V70" s="120">
        <f t="shared" si="22"/>
        <v>413950.57034246868</v>
      </c>
      <c r="W70" s="120">
        <f t="shared" si="30"/>
        <v>81.486332744592801</v>
      </c>
      <c r="X70" s="122">
        <f t="shared" si="23"/>
        <v>335963.83157268958</v>
      </c>
    </row>
    <row r="71" spans="1:24" x14ac:dyDescent="0.45">
      <c r="A71">
        <v>70</v>
      </c>
      <c r="B71" s="47">
        <v>43542</v>
      </c>
      <c r="C71" s="101">
        <v>269.48998999999998</v>
      </c>
      <c r="D71" s="87">
        <f t="shared" si="31"/>
        <v>-2.1566289623367367E-2</v>
      </c>
      <c r="E71" s="87"/>
      <c r="F71" s="108">
        <f t="shared" si="26"/>
        <v>3329.3382938476311</v>
      </c>
      <c r="G71" s="90"/>
      <c r="H71" s="5">
        <f t="shared" si="11"/>
        <v>283.17999685714284</v>
      </c>
      <c r="I71" s="87">
        <f t="shared" si="12"/>
        <v>-3.5689900556479148E-3</v>
      </c>
      <c r="J71" s="111">
        <f t="shared" si="27"/>
        <v>2058.2365316522937</v>
      </c>
      <c r="K71" s="111">
        <f t="shared" si="14"/>
        <v>1986.7170715819852</v>
      </c>
      <c r="L71" s="111">
        <f t="shared" si="24"/>
        <v>169653.35368704027</v>
      </c>
      <c r="M71" s="111">
        <f t="shared" si="28"/>
        <v>33.396329465962481</v>
      </c>
      <c r="N71" s="113">
        <f t="shared" si="15"/>
        <v>556660.85940419324</v>
      </c>
      <c r="O71" s="117">
        <f t="shared" si="16"/>
        <v>1582.2072187136046</v>
      </c>
      <c r="P71" s="117">
        <f t="shared" si="17"/>
        <v>3065.4372859398386</v>
      </c>
      <c r="Q71" s="117">
        <f t="shared" si="18"/>
        <v>307079.37019773421</v>
      </c>
      <c r="R71" s="117">
        <f t="shared" si="29"/>
        <v>60.448694920865819</v>
      </c>
      <c r="S71" s="119">
        <f t="shared" si="19"/>
        <v>429454.44483499689</v>
      </c>
      <c r="T71" s="120">
        <f t="shared" si="20"/>
        <v>1205.2458579983945</v>
      </c>
      <c r="U71" s="120">
        <f t="shared" si="21"/>
        <v>3515.280048792145</v>
      </c>
      <c r="V71" s="120">
        <f t="shared" si="22"/>
        <v>417459.85039126081</v>
      </c>
      <c r="W71" s="120">
        <f t="shared" si="30"/>
        <v>82.177135903853923</v>
      </c>
      <c r="X71" s="122">
        <f t="shared" si="23"/>
        <v>328316.97426832089</v>
      </c>
    </row>
    <row r="72" spans="1:24" x14ac:dyDescent="0.45">
      <c r="A72">
        <v>71</v>
      </c>
      <c r="B72" s="47">
        <v>43543</v>
      </c>
      <c r="C72" s="101">
        <v>267.47000100000002</v>
      </c>
      <c r="D72" s="87">
        <f t="shared" si="31"/>
        <v>-7.495599372726063E-3</v>
      </c>
      <c r="E72" s="87"/>
      <c r="F72" s="108">
        <f t="shared" si="26"/>
        <v>3329.3382938476311</v>
      </c>
      <c r="G72" s="90"/>
      <c r="H72" s="5">
        <f t="shared" si="11"/>
        <v>280.79856628571423</v>
      </c>
      <c r="I72" s="87">
        <f t="shared" si="12"/>
        <v>-8.4096002466939098E-3</v>
      </c>
      <c r="J72" s="111">
        <f t="shared" si="27"/>
        <v>2040.9275852079561</v>
      </c>
      <c r="K72" s="111">
        <f t="shared" si="14"/>
        <v>4629.623922775927</v>
      </c>
      <c r="L72" s="111">
        <f t="shared" si="24"/>
        <v>174276.97760981621</v>
      </c>
      <c r="M72" s="111">
        <f t="shared" si="28"/>
        <v>34.306491655501304</v>
      </c>
      <c r="N72" s="113">
        <f t="shared" si="15"/>
        <v>550516.52717927564</v>
      </c>
      <c r="O72" s="117">
        <f t="shared" si="16"/>
        <v>1555.5957582799749</v>
      </c>
      <c r="P72" s="117">
        <f t="shared" si="17"/>
        <v>7117.7673487943821</v>
      </c>
      <c r="Q72" s="117">
        <f t="shared" si="18"/>
        <v>314191.1375465286</v>
      </c>
      <c r="R72" s="117">
        <f t="shared" si="29"/>
        <v>61.848649123334326</v>
      </c>
      <c r="S72" s="119">
        <f t="shared" si="19"/>
        <v>423192.96637153509</v>
      </c>
      <c r="T72" s="120">
        <f t="shared" si="20"/>
        <v>1174.8389504041443</v>
      </c>
      <c r="U72" s="120">
        <f t="shared" si="21"/>
        <v>8132.9356046410203</v>
      </c>
      <c r="V72" s="120">
        <f t="shared" si="22"/>
        <v>425586.78599590185</v>
      </c>
      <c r="W72" s="120">
        <f t="shared" si="30"/>
        <v>83.776926377206109</v>
      </c>
      <c r="X72" s="122">
        <f t="shared" si="23"/>
        <v>322367.11084407649</v>
      </c>
    </row>
    <row r="73" spans="1:24" x14ac:dyDescent="0.45">
      <c r="A73">
        <v>72</v>
      </c>
      <c r="B73" s="47">
        <v>43544</v>
      </c>
      <c r="C73" s="101">
        <v>273.60000600000001</v>
      </c>
      <c r="D73" s="87">
        <f t="shared" si="31"/>
        <v>2.2918476752837723E-2</v>
      </c>
      <c r="E73" s="87"/>
      <c r="F73" s="108">
        <f t="shared" si="26"/>
        <v>3329.3382938476311</v>
      </c>
      <c r="G73" s="90"/>
      <c r="H73" s="5">
        <f t="shared" ref="H73:H136" si="32">AVERAGE(C67:C73)</f>
        <v>278.32427957142858</v>
      </c>
      <c r="I73" s="87">
        <f t="shared" si="12"/>
        <v>-8.8116073632941994E-3</v>
      </c>
      <c r="J73" s="111">
        <f t="shared" si="27"/>
        <v>2022.9437326701873</v>
      </c>
      <c r="K73" s="111">
        <f t="shared" si="14"/>
        <v>4920.3821622366659</v>
      </c>
      <c r="L73" s="111">
        <f t="shared" si="24"/>
        <v>179191.35977205288</v>
      </c>
      <c r="M73" s="111">
        <f t="shared" si="28"/>
        <v>35.273889718926512</v>
      </c>
      <c r="N73" s="113">
        <f t="shared" si="15"/>
        <v>558397.79955846223</v>
      </c>
      <c r="O73" s="117">
        <f t="shared" si="16"/>
        <v>1528.1811602040368</v>
      </c>
      <c r="P73" s="117">
        <f t="shared" si="17"/>
        <v>7500.6341980642537</v>
      </c>
      <c r="Q73" s="117">
        <f t="shared" si="18"/>
        <v>321685.77174459287</v>
      </c>
      <c r="R73" s="117">
        <f t="shared" si="29"/>
        <v>63.323970815865323</v>
      </c>
      <c r="S73" s="119">
        <f t="shared" si="19"/>
        <v>425611.00879897573</v>
      </c>
      <c r="T73" s="120">
        <f t="shared" si="20"/>
        <v>1143.7822917659464</v>
      </c>
      <c r="U73" s="120">
        <f t="shared" si="21"/>
        <v>8497.1019897508868</v>
      </c>
      <c r="V73" s="120">
        <f t="shared" si="22"/>
        <v>434077.88798565272</v>
      </c>
      <c r="W73" s="120">
        <f t="shared" si="30"/>
        <v>85.448403146816418</v>
      </c>
      <c r="X73" s="122">
        <f t="shared" si="23"/>
        <v>321435.94387960754</v>
      </c>
    </row>
    <row r="74" spans="1:24" x14ac:dyDescent="0.45">
      <c r="A74">
        <v>73</v>
      </c>
      <c r="B74" s="47">
        <v>43545</v>
      </c>
      <c r="C74" s="101">
        <v>274.01998900000001</v>
      </c>
      <c r="D74" s="87">
        <f t="shared" si="31"/>
        <v>1.5350255511324879E-3</v>
      </c>
      <c r="E74" s="87"/>
      <c r="F74" s="108">
        <f t="shared" si="26"/>
        <v>3329.3382938476311</v>
      </c>
      <c r="G74" s="90"/>
      <c r="H74" s="5">
        <f t="shared" si="32"/>
        <v>276.98999442857149</v>
      </c>
      <c r="I74" s="87">
        <f t="shared" ref="I74:I137" si="33">(H74-H73)/H73</f>
        <v>-4.7939947780037484E-3</v>
      </c>
      <c r="J74" s="111">
        <f t="shared" si="27"/>
        <v>2013.2457509795709</v>
      </c>
      <c r="K74" s="111">
        <f t="shared" ref="K74:K137" si="34">(J73-J74)*C74</f>
        <v>2657.4408361849119</v>
      </c>
      <c r="L74" s="111">
        <f t="shared" si="24"/>
        <v>181842.8006082378</v>
      </c>
      <c r="M74" s="111">
        <f t="shared" si="28"/>
        <v>35.795826891408069</v>
      </c>
      <c r="N74" s="113">
        <f t="shared" ref="N74:N137" si="35">C74*J74+K74</f>
        <v>554327.01937390363</v>
      </c>
      <c r="O74" s="117">
        <f t="shared" ref="O74:O137" si="36">(1+2*I74)*O73</f>
        <v>1513.5289752003132</v>
      </c>
      <c r="P74" s="117">
        <f t="shared" ref="P74:P137" si="37">(O73-O74)*C74</f>
        <v>4014.9915735463105</v>
      </c>
      <c r="Q74" s="117">
        <f t="shared" ref="Q74:Q137" si="38">Q73+P74-6</f>
        <v>325694.76331813919</v>
      </c>
      <c r="R74" s="117">
        <f t="shared" si="29"/>
        <v>64.113142385496758</v>
      </c>
      <c r="S74" s="119">
        <f t="shared" ref="S74:S137" si="39">C74*O74+P74</f>
        <v>418752.1847091174</v>
      </c>
      <c r="T74" s="120">
        <f t="shared" ref="T74:T137" si="40">(1+3*I74)*T73</f>
        <v>1127.332432764249</v>
      </c>
      <c r="U74" s="120">
        <f t="shared" ref="U74:U137" si="41">(T73-T74)*C74</f>
        <v>4507.5901826966738</v>
      </c>
      <c r="V74" s="120">
        <f t="shared" ref="V74:V137" si="42">V73+U74-6</f>
        <v>438579.47816834942</v>
      </c>
      <c r="W74" s="120">
        <f t="shared" si="30"/>
        <v>86.334542946540751</v>
      </c>
      <c r="X74" s="122">
        <f t="shared" ref="X74:X137" si="43">C74*T74+U74</f>
        <v>313419.21100809949</v>
      </c>
    </row>
    <row r="75" spans="1:24" x14ac:dyDescent="0.45">
      <c r="A75">
        <v>74</v>
      </c>
      <c r="B75" s="47">
        <v>43546</v>
      </c>
      <c r="C75" s="101">
        <v>264.52999899999998</v>
      </c>
      <c r="D75" s="87">
        <f t="shared" si="31"/>
        <v>-3.4632473472583178E-2</v>
      </c>
      <c r="E75" s="87"/>
      <c r="F75" s="108">
        <f t="shared" si="26"/>
        <v>3329.3382938476311</v>
      </c>
      <c r="G75" s="90"/>
      <c r="H75" s="5">
        <f t="shared" si="32"/>
        <v>273.49999557142854</v>
      </c>
      <c r="I75" s="87">
        <f t="shared" si="33"/>
        <v>-1.25997289697875E-2</v>
      </c>
      <c r="J75" s="111">
        <f t="shared" si="27"/>
        <v>1987.879400167652</v>
      </c>
      <c r="K75" s="111">
        <f t="shared" si="34"/>
        <v>6710.1607549105529</v>
      </c>
      <c r="L75" s="111">
        <f t="shared" ref="L75:L138" si="44">L74+K75-6</f>
        <v>188546.96136314835</v>
      </c>
      <c r="M75" s="111">
        <f t="shared" si="28"/>
        <v>37.115543575433549</v>
      </c>
      <c r="N75" s="113">
        <f t="shared" si="35"/>
        <v>532563.89649338007</v>
      </c>
      <c r="O75" s="117">
        <f t="shared" si="36"/>
        <v>1475.3888654494249</v>
      </c>
      <c r="P75" s="117">
        <f t="shared" si="37"/>
        <v>10089.203194262374</v>
      </c>
      <c r="Q75" s="117">
        <f t="shared" si="38"/>
        <v>335777.96651240159</v>
      </c>
      <c r="R75" s="117">
        <f t="shared" si="29"/>
        <v>66.098024904029444</v>
      </c>
      <c r="S75" s="119">
        <f t="shared" si="39"/>
        <v>400373.81829620985</v>
      </c>
      <c r="T75" s="120">
        <f t="shared" si="40"/>
        <v>1084.7201834292068</v>
      </c>
      <c r="U75" s="120">
        <f t="shared" si="41"/>
        <v>11272.218273986457</v>
      </c>
      <c r="V75" s="120">
        <f t="shared" si="42"/>
        <v>449845.6964423359</v>
      </c>
      <c r="W75" s="120">
        <f t="shared" si="30"/>
        <v>88.552302449301351</v>
      </c>
      <c r="X75" s="122">
        <f t="shared" si="43"/>
        <v>298213.24731179437</v>
      </c>
    </row>
    <row r="76" spans="1:24" x14ac:dyDescent="0.45">
      <c r="A76">
        <v>75</v>
      </c>
      <c r="B76" s="47">
        <v>43549</v>
      </c>
      <c r="C76" s="101">
        <v>260.42001299999998</v>
      </c>
      <c r="D76" s="87">
        <f t="shared" si="31"/>
        <v>-1.5536937268124332E-2</v>
      </c>
      <c r="E76" s="87"/>
      <c r="F76" s="108">
        <f t="shared" si="26"/>
        <v>3329.3382938476311</v>
      </c>
      <c r="G76" s="90"/>
      <c r="H76" s="5">
        <f t="shared" si="32"/>
        <v>269.27999871428568</v>
      </c>
      <c r="I76" s="87">
        <f t="shared" si="33"/>
        <v>-1.5429604846339918E-2</v>
      </c>
      <c r="J76" s="111">
        <f t="shared" si="27"/>
        <v>1957.2072065408859</v>
      </c>
      <c r="K76" s="111">
        <f t="shared" si="34"/>
        <v>7987.6530630209454</v>
      </c>
      <c r="L76" s="111">
        <f t="shared" si="44"/>
        <v>196528.61442616931</v>
      </c>
      <c r="M76" s="111">
        <f t="shared" si="28"/>
        <v>38.686735123279504</v>
      </c>
      <c r="N76" s="113">
        <f t="shared" si="35"/>
        <v>517683.57923409209</v>
      </c>
      <c r="O76" s="117">
        <f t="shared" si="36"/>
        <v>1429.859531072276</v>
      </c>
      <c r="P76" s="117">
        <f t="shared" si="37"/>
        <v>11856.749850378455</v>
      </c>
      <c r="Q76" s="117">
        <f t="shared" si="38"/>
        <v>347628.71636278002</v>
      </c>
      <c r="R76" s="117">
        <f t="shared" si="29"/>
        <v>68.430849677766673</v>
      </c>
      <c r="S76" s="119">
        <f t="shared" si="39"/>
        <v>384220.78752039443</v>
      </c>
      <c r="T76" s="120">
        <f t="shared" si="40"/>
        <v>1034.5097720317208</v>
      </c>
      <c r="U76" s="120">
        <f t="shared" si="41"/>
        <v>13075.795988868662</v>
      </c>
      <c r="V76" s="120">
        <f t="shared" si="42"/>
        <v>462915.49243120459</v>
      </c>
      <c r="W76" s="120">
        <f t="shared" si="30"/>
        <v>91.125096935313195</v>
      </c>
      <c r="X76" s="122">
        <f t="shared" si="43"/>
        <v>282482.84426999645</v>
      </c>
    </row>
    <row r="77" spans="1:24" x14ac:dyDescent="0.45">
      <c r="A77">
        <v>76</v>
      </c>
      <c r="B77" s="47">
        <v>43550</v>
      </c>
      <c r="C77" s="101">
        <v>267.76998900000001</v>
      </c>
      <c r="D77" s="87">
        <f t="shared" si="31"/>
        <v>2.8223545169702557E-2</v>
      </c>
      <c r="E77" s="87"/>
      <c r="F77" s="108">
        <f t="shared" si="26"/>
        <v>3329.3382938476311</v>
      </c>
      <c r="G77" s="90"/>
      <c r="H77" s="5">
        <f t="shared" si="32"/>
        <v>268.18571242857143</v>
      </c>
      <c r="I77" s="87">
        <f t="shared" si="33"/>
        <v>-4.0637488522692637E-3</v>
      </c>
      <c r="J77" s="111">
        <f t="shared" si="27"/>
        <v>1949.2536080016523</v>
      </c>
      <c r="K77" s="111">
        <f t="shared" si="34"/>
        <v>2129.7349933609848</v>
      </c>
      <c r="L77" s="111">
        <f t="shared" si="44"/>
        <v>198652.34941953031</v>
      </c>
      <c r="M77" s="111">
        <f t="shared" si="28"/>
        <v>39.104793192847865</v>
      </c>
      <c r="N77" s="113">
        <f t="shared" si="35"/>
        <v>524081.35216617375</v>
      </c>
      <c r="O77" s="117">
        <f t="shared" si="36"/>
        <v>1418.2383510156735</v>
      </c>
      <c r="P77" s="117">
        <f t="shared" si="37"/>
        <v>3111.8032559234703</v>
      </c>
      <c r="Q77" s="117">
        <f t="shared" si="38"/>
        <v>350734.51961870346</v>
      </c>
      <c r="R77" s="117">
        <f t="shared" si="29"/>
        <v>69.04222827142803</v>
      </c>
      <c r="S77" s="119">
        <f t="shared" si="39"/>
        <v>382873.47090676852</v>
      </c>
      <c r="T77" s="120">
        <f t="shared" si="40"/>
        <v>1021.897808335455</v>
      </c>
      <c r="U77" s="120">
        <f t="shared" si="41"/>
        <v>3377.1053802174861</v>
      </c>
      <c r="V77" s="120">
        <f t="shared" si="42"/>
        <v>466286.59781142208</v>
      </c>
      <c r="W77" s="120">
        <f t="shared" si="30"/>
        <v>91.788700356613845</v>
      </c>
      <c r="X77" s="122">
        <f t="shared" si="43"/>
        <v>277010.67027732637</v>
      </c>
    </row>
    <row r="78" spans="1:24" x14ac:dyDescent="0.45">
      <c r="A78">
        <v>77</v>
      </c>
      <c r="B78" s="47">
        <v>43551</v>
      </c>
      <c r="C78" s="101">
        <v>274.82998700000002</v>
      </c>
      <c r="D78" s="87">
        <f t="shared" si="31"/>
        <v>2.6365904657074946E-2</v>
      </c>
      <c r="E78" s="87"/>
      <c r="F78" s="108">
        <f t="shared" si="26"/>
        <v>3329.3382938476311</v>
      </c>
      <c r="G78" s="90"/>
      <c r="H78" s="5">
        <f t="shared" si="32"/>
        <v>268.94856914285714</v>
      </c>
      <c r="I78" s="87">
        <f t="shared" si="33"/>
        <v>2.8445091551582299E-3</v>
      </c>
      <c r="J78" s="111">
        <f t="shared" si="27"/>
        <v>1954.7982777353384</v>
      </c>
      <c r="K78" s="111">
        <f t="shared" si="34"/>
        <v>-1523.8415108282384</v>
      </c>
      <c r="L78" s="111">
        <f t="shared" si="44"/>
        <v>197122.50790870207</v>
      </c>
      <c r="M78" s="111">
        <f t="shared" si="28"/>
        <v>38.803643289138563</v>
      </c>
      <c r="N78" s="113">
        <f t="shared" si="35"/>
        <v>535713.34374679718</v>
      </c>
      <c r="O78" s="117">
        <f t="shared" si="36"/>
        <v>1426.3067349629946</v>
      </c>
      <c r="P78" s="117">
        <f t="shared" si="37"/>
        <v>-2217.4338553532616</v>
      </c>
      <c r="Q78" s="117">
        <f t="shared" si="38"/>
        <v>348511.08576335019</v>
      </c>
      <c r="R78" s="117">
        <f t="shared" si="29"/>
        <v>68.604544441623148</v>
      </c>
      <c r="S78" s="119">
        <f t="shared" si="39"/>
        <v>389774.42757253902</v>
      </c>
      <c r="T78" s="120">
        <f t="shared" si="40"/>
        <v>1030.6182013497942</v>
      </c>
      <c r="U78" s="120">
        <f t="shared" si="41"/>
        <v>-2396.6254987657198</v>
      </c>
      <c r="V78" s="120">
        <f t="shared" si="42"/>
        <v>463883.97231265635</v>
      </c>
      <c r="W78" s="120">
        <f t="shared" si="30"/>
        <v>91.315742581267841</v>
      </c>
      <c r="X78" s="122">
        <f t="shared" si="43"/>
        <v>280848.16138016159</v>
      </c>
    </row>
    <row r="79" spans="1:24" x14ac:dyDescent="0.45">
      <c r="A79">
        <v>78</v>
      </c>
      <c r="B79" s="47">
        <v>43552</v>
      </c>
      <c r="C79" s="101">
        <v>278.61999500000002</v>
      </c>
      <c r="D79" s="87">
        <f t="shared" si="31"/>
        <v>1.3790372882417667E-2</v>
      </c>
      <c r="E79" s="87"/>
      <c r="F79" s="108">
        <f t="shared" si="26"/>
        <v>3329.3382938476311</v>
      </c>
      <c r="G79" s="90"/>
      <c r="H79" s="5">
        <f t="shared" si="32"/>
        <v>270.54142542857147</v>
      </c>
      <c r="I79" s="87">
        <f t="shared" si="33"/>
        <v>5.9225311768372245E-3</v>
      </c>
      <c r="J79" s="111">
        <f t="shared" si="27"/>
        <v>1966.3756314796535</v>
      </c>
      <c r="K79" s="111">
        <f t="shared" si="34"/>
        <v>-3225.6822423543135</v>
      </c>
      <c r="L79" s="111">
        <f t="shared" si="44"/>
        <v>193890.82566634775</v>
      </c>
      <c r="M79" s="111">
        <f t="shared" si="28"/>
        <v>38.167485367419431</v>
      </c>
      <c r="N79" s="113">
        <f t="shared" si="35"/>
        <v>544645.88636862871</v>
      </c>
      <c r="O79" s="117">
        <f t="shared" si="36"/>
        <v>1443.2014271740973</v>
      </c>
      <c r="P79" s="117">
        <f t="shared" si="37"/>
        <v>-4707.1990593839637</v>
      </c>
      <c r="Q79" s="117">
        <f t="shared" si="38"/>
        <v>343797.88670396624</v>
      </c>
      <c r="R79" s="117">
        <f t="shared" si="29"/>
        <v>67.676749351201579</v>
      </c>
      <c r="S79" s="119">
        <f t="shared" si="39"/>
        <v>397397.57536385593</v>
      </c>
      <c r="T79" s="120">
        <f t="shared" si="40"/>
        <v>1048.9298066365243</v>
      </c>
      <c r="U79" s="120">
        <f t="shared" si="41"/>
        <v>-5101.9793734307223</v>
      </c>
      <c r="V79" s="120">
        <f t="shared" si="42"/>
        <v>458775.99293922563</v>
      </c>
      <c r="W79" s="120">
        <f t="shared" si="30"/>
        <v>90.310234830598347</v>
      </c>
      <c r="X79" s="122">
        <f t="shared" si="43"/>
        <v>287150.83810698864</v>
      </c>
    </row>
    <row r="80" spans="1:24" x14ac:dyDescent="0.45">
      <c r="A80">
        <v>79</v>
      </c>
      <c r="B80" s="47">
        <v>43553</v>
      </c>
      <c r="C80" s="101">
        <v>279.85998499999999</v>
      </c>
      <c r="D80" s="87">
        <f t="shared" si="31"/>
        <v>4.4504702542973538E-3</v>
      </c>
      <c r="E80" s="87"/>
      <c r="F80" s="108">
        <f t="shared" si="26"/>
        <v>3329.3382938476311</v>
      </c>
      <c r="G80" s="90"/>
      <c r="H80" s="5">
        <f t="shared" si="32"/>
        <v>271.43570814285715</v>
      </c>
      <c r="I80" s="87">
        <f t="shared" si="33"/>
        <v>3.3055296905788985E-3</v>
      </c>
      <c r="J80" s="111">
        <f t="shared" si="27"/>
        <v>1972.8755445123402</v>
      </c>
      <c r="K80" s="111">
        <f t="shared" si="34"/>
        <v>-1819.0655638289941</v>
      </c>
      <c r="L80" s="111">
        <f t="shared" si="44"/>
        <v>192065.76010251875</v>
      </c>
      <c r="M80" s="111">
        <f t="shared" si="28"/>
        <v>37.808220492646797</v>
      </c>
      <c r="N80" s="113">
        <f t="shared" si="35"/>
        <v>550309.85473026126</v>
      </c>
      <c r="O80" s="117">
        <f t="shared" si="36"/>
        <v>1452.7425175081166</v>
      </c>
      <c r="P80" s="117">
        <f t="shared" si="37"/>
        <v>-2670.1693977623067</v>
      </c>
      <c r="Q80" s="117">
        <f t="shared" si="38"/>
        <v>341121.71730620397</v>
      </c>
      <c r="R80" s="117">
        <f t="shared" si="29"/>
        <v>67.149944351636805</v>
      </c>
      <c r="S80" s="119">
        <f t="shared" si="39"/>
        <v>403894.32976092148</v>
      </c>
      <c r="T80" s="120">
        <f t="shared" si="40"/>
        <v>1059.331612494035</v>
      </c>
      <c r="U80" s="120">
        <f t="shared" si="41"/>
        <v>-2911.0492312558513</v>
      </c>
      <c r="V80" s="120">
        <f t="shared" si="42"/>
        <v>455858.9437079698</v>
      </c>
      <c r="W80" s="120">
        <f t="shared" si="30"/>
        <v>89.736012540990487</v>
      </c>
      <c r="X80" s="122">
        <f t="shared" si="43"/>
        <v>293553.4799513506</v>
      </c>
    </row>
    <row r="81" spans="1:24" x14ac:dyDescent="0.45">
      <c r="A81">
        <v>80</v>
      </c>
      <c r="B81" s="47">
        <v>43556</v>
      </c>
      <c r="C81" s="101">
        <v>289.17999300000002</v>
      </c>
      <c r="D81" s="87">
        <f t="shared" si="31"/>
        <v>3.3302395839119446E-2</v>
      </c>
      <c r="E81" s="87"/>
      <c r="F81" s="108">
        <f t="shared" si="26"/>
        <v>3329.3382938476311</v>
      </c>
      <c r="G81" s="90"/>
      <c r="H81" s="5">
        <f t="shared" si="32"/>
        <v>273.60142300000001</v>
      </c>
      <c r="I81" s="87">
        <f t="shared" si="33"/>
        <v>7.978739687421816E-3</v>
      </c>
      <c r="J81" s="111">
        <f t="shared" si="27"/>
        <v>1988.6166049176848</v>
      </c>
      <c r="K81" s="111">
        <f t="shared" si="34"/>
        <v>-4551.9997378301205</v>
      </c>
      <c r="L81" s="111">
        <f t="shared" si="44"/>
        <v>187507.76036468861</v>
      </c>
      <c r="M81" s="111">
        <f t="shared" si="28"/>
        <v>36.910976449755253</v>
      </c>
      <c r="N81" s="113">
        <f t="shared" si="35"/>
        <v>570516.13615194976</v>
      </c>
      <c r="O81" s="117">
        <f t="shared" si="36"/>
        <v>1475.9246262682107</v>
      </c>
      <c r="P81" s="117">
        <f t="shared" si="37"/>
        <v>-6703.802048969229</v>
      </c>
      <c r="Q81" s="117">
        <f t="shared" si="38"/>
        <v>334411.91525723471</v>
      </c>
      <c r="R81" s="117">
        <f t="shared" si="29"/>
        <v>65.829117176646832</v>
      </c>
      <c r="S81" s="119">
        <f t="shared" si="39"/>
        <v>420104.07104379957</v>
      </c>
      <c r="T81" s="120">
        <f t="shared" si="40"/>
        <v>1084.6880060302751</v>
      </c>
      <c r="U81" s="120">
        <f t="shared" si="41"/>
        <v>-7332.5617053151718</v>
      </c>
      <c r="V81" s="120">
        <f t="shared" si="42"/>
        <v>448520.3820026546</v>
      </c>
      <c r="W81" s="120">
        <f t="shared" si="30"/>
        <v>88.291413780068979</v>
      </c>
      <c r="X81" s="122">
        <f t="shared" si="43"/>
        <v>306337.50828570378</v>
      </c>
    </row>
    <row r="82" spans="1:24" x14ac:dyDescent="0.45">
      <c r="A82">
        <v>81</v>
      </c>
      <c r="B82" s="47">
        <v>43557</v>
      </c>
      <c r="C82" s="101">
        <v>285.88000499999998</v>
      </c>
      <c r="D82" s="87">
        <f t="shared" si="31"/>
        <v>-1.14115363437333E-2</v>
      </c>
      <c r="E82" s="87"/>
      <c r="F82" s="108">
        <f t="shared" si="26"/>
        <v>3329.3382938476311</v>
      </c>
      <c r="G82" s="90"/>
      <c r="H82" s="5">
        <f t="shared" si="32"/>
        <v>276.6514238571429</v>
      </c>
      <c r="I82" s="87">
        <f t="shared" si="33"/>
        <v>1.1147605972586226E-2</v>
      </c>
      <c r="J82" s="111">
        <f t="shared" si="27"/>
        <v>2010.7849192598492</v>
      </c>
      <c r="K82" s="111">
        <f t="shared" si="34"/>
        <v>-6337.4778149795366</v>
      </c>
      <c r="L82" s="111">
        <f t="shared" si="44"/>
        <v>181164.28254970908</v>
      </c>
      <c r="M82" s="111">
        <f t="shared" si="28"/>
        <v>35.662260344455717</v>
      </c>
      <c r="N82" s="113">
        <f t="shared" si="35"/>
        <v>568505.72495695075</v>
      </c>
      <c r="O82" s="117">
        <f t="shared" si="36"/>
        <v>1508.83067862596</v>
      </c>
      <c r="P82" s="117">
        <f t="shared" si="37"/>
        <v>-9407.1824125636394</v>
      </c>
      <c r="Q82" s="117">
        <f t="shared" si="38"/>
        <v>324998.73284467106</v>
      </c>
      <c r="R82" s="117">
        <f t="shared" si="29"/>
        <v>63.976128512760624</v>
      </c>
      <c r="S82" s="119">
        <f t="shared" si="39"/>
        <v>421937.33953717916</v>
      </c>
      <c r="T82" s="120">
        <f t="shared" si="40"/>
        <v>1120.9630295135223</v>
      </c>
      <c r="U82" s="120">
        <f t="shared" si="41"/>
        <v>-10370.303894765826</v>
      </c>
      <c r="V82" s="120">
        <f t="shared" si="42"/>
        <v>438144.07810788875</v>
      </c>
      <c r="W82" s="120">
        <f t="shared" si="30"/>
        <v>86.248834273254033</v>
      </c>
      <c r="X82" s="122">
        <f t="shared" si="43"/>
        <v>310090.61258737504</v>
      </c>
    </row>
    <row r="83" spans="1:24" x14ac:dyDescent="0.45">
      <c r="A83">
        <v>82</v>
      </c>
      <c r="B83" s="47">
        <v>43558</v>
      </c>
      <c r="C83" s="101">
        <v>291.80999800000001</v>
      </c>
      <c r="D83" s="87">
        <f t="shared" si="31"/>
        <v>2.0742944229345542E-2</v>
      </c>
      <c r="E83" s="87"/>
      <c r="F83" s="108">
        <f t="shared" si="26"/>
        <v>3329.3382938476311</v>
      </c>
      <c r="G83" s="90"/>
      <c r="H83" s="5">
        <f t="shared" si="32"/>
        <v>281.13570742857144</v>
      </c>
      <c r="I83" s="87">
        <f t="shared" si="33"/>
        <v>1.6209146907351996E-2</v>
      </c>
      <c r="J83" s="111">
        <f t="shared" si="27"/>
        <v>2043.37802741522</v>
      </c>
      <c r="K83" s="111">
        <f t="shared" si="34"/>
        <v>-9510.9948256325461</v>
      </c>
      <c r="L83" s="111">
        <f t="shared" si="44"/>
        <v>171647.28772407654</v>
      </c>
      <c r="M83" s="111">
        <f t="shared" si="28"/>
        <v>33.788836166175315</v>
      </c>
      <c r="N83" s="113">
        <f t="shared" si="35"/>
        <v>586767.14326764678</v>
      </c>
      <c r="O83" s="117">
        <f t="shared" si="36"/>
        <v>1557.7443948822956</v>
      </c>
      <c r="P83" s="117">
        <f t="shared" si="37"/>
        <v>-14273.511442933874</v>
      </c>
      <c r="Q83" s="117">
        <f t="shared" si="38"/>
        <v>310719.22140173719</v>
      </c>
      <c r="R83" s="117">
        <f t="shared" si="29"/>
        <v>61.165201063384302</v>
      </c>
      <c r="S83" s="119">
        <f t="shared" si="39"/>
        <v>440291.87731218006</v>
      </c>
      <c r="T83" s="120">
        <f t="shared" si="40"/>
        <v>1175.4725927828074</v>
      </c>
      <c r="U83" s="120">
        <f t="shared" si="41"/>
        <v>-15906.435548590953</v>
      </c>
      <c r="V83" s="120">
        <f t="shared" si="42"/>
        <v>422231.64255929779</v>
      </c>
      <c r="W83" s="120">
        <f t="shared" si="30"/>
        <v>83.116465070750564</v>
      </c>
      <c r="X83" s="122">
        <f t="shared" si="43"/>
        <v>327108.21940041491</v>
      </c>
    </row>
    <row r="84" spans="1:24" x14ac:dyDescent="0.45">
      <c r="A84">
        <v>83</v>
      </c>
      <c r="B84" s="47">
        <v>43559</v>
      </c>
      <c r="C84" s="101">
        <v>267.77999899999998</v>
      </c>
      <c r="D84" s="87">
        <f t="shared" si="31"/>
        <v>-8.2348100355355308E-2</v>
      </c>
      <c r="E84" s="87"/>
      <c r="F84" s="108">
        <f t="shared" si="26"/>
        <v>3329.3382938476311</v>
      </c>
      <c r="G84" s="90"/>
      <c r="H84" s="5">
        <f t="shared" si="32"/>
        <v>281.13713742857141</v>
      </c>
      <c r="I84" s="87">
        <f t="shared" si="33"/>
        <v>5.0865114682525861E-6</v>
      </c>
      <c r="J84" s="111">
        <f t="shared" si="27"/>
        <v>2043.3884210809904</v>
      </c>
      <c r="K84" s="111">
        <f t="shared" si="34"/>
        <v>-2.7832158095986399</v>
      </c>
      <c r="L84" s="111">
        <f t="shared" si="44"/>
        <v>171638.50450826695</v>
      </c>
      <c r="M84" s="111">
        <f t="shared" si="28"/>
        <v>33.787107186682988</v>
      </c>
      <c r="N84" s="113">
        <f t="shared" si="35"/>
        <v>547175.76613786956</v>
      </c>
      <c r="O84" s="117">
        <f t="shared" si="36"/>
        <v>1557.760241851754</v>
      </c>
      <c r="P84" s="117">
        <f t="shared" si="37"/>
        <v>-4.2435014657180385</v>
      </c>
      <c r="Q84" s="117">
        <f t="shared" si="38"/>
        <v>310708.97790027148</v>
      </c>
      <c r="R84" s="117">
        <f t="shared" si="29"/>
        <v>61.163184626086149</v>
      </c>
      <c r="S84" s="119">
        <f t="shared" si="39"/>
        <v>417132.79250383668</v>
      </c>
      <c r="T84" s="120">
        <f t="shared" si="40"/>
        <v>1175.4905299472787</v>
      </c>
      <c r="U84" s="120">
        <f t="shared" si="41"/>
        <v>-4.8032138841814858</v>
      </c>
      <c r="V84" s="120">
        <f t="shared" si="42"/>
        <v>422220.83934541361</v>
      </c>
      <c r="W84" s="120">
        <f t="shared" si="30"/>
        <v>83.114338453859091</v>
      </c>
      <c r="X84" s="122">
        <f t="shared" si="43"/>
        <v>314768.04971990752</v>
      </c>
    </row>
    <row r="85" spans="1:24" x14ac:dyDescent="0.45">
      <c r="A85">
        <v>84</v>
      </c>
      <c r="B85" s="47">
        <v>43560</v>
      </c>
      <c r="C85" s="101">
        <v>274.959991</v>
      </c>
      <c r="D85" s="87">
        <f t="shared" si="31"/>
        <v>2.6813025718175568E-2</v>
      </c>
      <c r="E85" s="87"/>
      <c r="F85" s="108">
        <f t="shared" si="26"/>
        <v>3329.3382938476311</v>
      </c>
      <c r="G85" s="90"/>
      <c r="H85" s="5">
        <f t="shared" si="32"/>
        <v>281.15570942857141</v>
      </c>
      <c r="I85" s="87">
        <f t="shared" si="33"/>
        <v>6.6060287053767923E-5</v>
      </c>
      <c r="J85" s="111">
        <f t="shared" si="27"/>
        <v>2043.5234079066493</v>
      </c>
      <c r="K85" s="111">
        <f t="shared" si="34"/>
        <v>-37.115976368281643</v>
      </c>
      <c r="L85" s="111">
        <f t="shared" si="44"/>
        <v>171595.38853189867</v>
      </c>
      <c r="M85" s="111">
        <f t="shared" si="28"/>
        <v>33.778619789751247</v>
      </c>
      <c r="N85" s="113">
        <f t="shared" si="35"/>
        <v>561850.06186993327</v>
      </c>
      <c r="O85" s="117">
        <f t="shared" si="36"/>
        <v>1557.9660540292296</v>
      </c>
      <c r="P85" s="117">
        <f t="shared" si="37"/>
        <v>-56.590114466363886</v>
      </c>
      <c r="Q85" s="117">
        <f t="shared" si="38"/>
        <v>310646.3877858051</v>
      </c>
      <c r="R85" s="117">
        <f t="shared" si="29"/>
        <v>61.150863737391774</v>
      </c>
      <c r="S85" s="119">
        <f t="shared" si="39"/>
        <v>428321.74207971612</v>
      </c>
      <c r="T85" s="120">
        <f t="shared" si="40"/>
        <v>1175.7234896727905</v>
      </c>
      <c r="U85" s="120">
        <f t="shared" si="41"/>
        <v>-64.05460403009215</v>
      </c>
      <c r="V85" s="120">
        <f t="shared" si="42"/>
        <v>422150.78474138351</v>
      </c>
      <c r="W85" s="120">
        <f t="shared" si="30"/>
        <v>83.100548177491874</v>
      </c>
      <c r="X85" s="122">
        <f t="shared" si="43"/>
        <v>323212.86553488899</v>
      </c>
    </row>
    <row r="86" spans="1:24" x14ac:dyDescent="0.45">
      <c r="A86">
        <v>85</v>
      </c>
      <c r="B86" s="47">
        <v>43563</v>
      </c>
      <c r="C86" s="101">
        <v>273.20001200000002</v>
      </c>
      <c r="D86" s="87">
        <f t="shared" si="31"/>
        <v>-6.4008548792830995E-3</v>
      </c>
      <c r="E86" s="87"/>
      <c r="F86" s="108">
        <f t="shared" si="26"/>
        <v>3329.3382938476311</v>
      </c>
      <c r="G86" s="90"/>
      <c r="H86" s="5">
        <f t="shared" si="32"/>
        <v>280.38142614285709</v>
      </c>
      <c r="I86" s="87">
        <f t="shared" si="33"/>
        <v>-2.7539305080732423E-3</v>
      </c>
      <c r="J86" s="111">
        <f t="shared" si="27"/>
        <v>2037.8956864496533</v>
      </c>
      <c r="K86" s="111">
        <f t="shared" si="34"/>
        <v>1537.4935695839413</v>
      </c>
      <c r="L86" s="111">
        <f t="shared" si="44"/>
        <v>173126.88210148262</v>
      </c>
      <c r="M86" s="111">
        <f t="shared" si="28"/>
        <v>34.080094901873963</v>
      </c>
      <c r="N86" s="113">
        <f t="shared" si="35"/>
        <v>558290.61956237757</v>
      </c>
      <c r="O86" s="117">
        <f t="shared" si="36"/>
        <v>1549.3849935357623</v>
      </c>
      <c r="P86" s="117">
        <f t="shared" si="37"/>
        <v>2344.3458297879783</v>
      </c>
      <c r="Q86" s="117">
        <f t="shared" si="38"/>
        <v>312984.73361559305</v>
      </c>
      <c r="R86" s="117">
        <f t="shared" si="29"/>
        <v>61.611168034607545</v>
      </c>
      <c r="S86" s="119">
        <f t="shared" si="39"/>
        <v>425636.34465637815</v>
      </c>
      <c r="T86" s="120">
        <f t="shared" si="40"/>
        <v>1166.0099073109859</v>
      </c>
      <c r="U86" s="120">
        <f t="shared" si="41"/>
        <v>2653.7508178080006</v>
      </c>
      <c r="V86" s="120">
        <f t="shared" si="42"/>
        <v>424798.53555919148</v>
      </c>
      <c r="W86" s="120">
        <f t="shared" si="30"/>
        <v>83.621758968394715</v>
      </c>
      <c r="X86" s="122">
        <f t="shared" si="43"/>
        <v>321207.6714872882</v>
      </c>
    </row>
    <row r="87" spans="1:24" x14ac:dyDescent="0.45">
      <c r="A87">
        <v>86</v>
      </c>
      <c r="B87" s="47">
        <v>43564</v>
      </c>
      <c r="C87" s="101">
        <v>272.30999800000001</v>
      </c>
      <c r="D87" s="87">
        <f t="shared" si="31"/>
        <v>-3.2577377778446356E-3</v>
      </c>
      <c r="E87" s="87"/>
      <c r="F87" s="108">
        <f t="shared" ref="F87:F103" si="45">F86</f>
        <v>3329.3382938476311</v>
      </c>
      <c r="G87" s="90"/>
      <c r="H87" s="5">
        <f t="shared" si="32"/>
        <v>279.30285657142855</v>
      </c>
      <c r="I87" s="87">
        <f t="shared" si="33"/>
        <v>-3.8467939416179566E-3</v>
      </c>
      <c r="J87" s="111">
        <f t="shared" si="27"/>
        <v>2030.0563216693695</v>
      </c>
      <c r="K87" s="111">
        <f t="shared" si="34"/>
        <v>2134.737407640368</v>
      </c>
      <c r="L87" s="111">
        <f t="shared" si="44"/>
        <v>175255.619509123</v>
      </c>
      <c r="M87" s="111">
        <f t="shared" si="28"/>
        <v>34.499137698672712</v>
      </c>
      <c r="N87" s="113">
        <f t="shared" si="35"/>
        <v>554939.3703013137</v>
      </c>
      <c r="O87" s="117">
        <f t="shared" si="36"/>
        <v>1537.464663923028</v>
      </c>
      <c r="P87" s="117">
        <f t="shared" si="37"/>
        <v>3246.0249330030315</v>
      </c>
      <c r="Q87" s="117">
        <f t="shared" si="38"/>
        <v>316224.75854859606</v>
      </c>
      <c r="R87" s="117">
        <f t="shared" si="29"/>
        <v>62.248968218278605</v>
      </c>
      <c r="S87" s="119">
        <f t="shared" si="39"/>
        <v>421913.02449095342</v>
      </c>
      <c r="T87" s="120">
        <f t="shared" si="40"/>
        <v>1152.5537077690547</v>
      </c>
      <c r="U87" s="120">
        <f t="shared" si="41"/>
        <v>3664.2576703509012</v>
      </c>
      <c r="V87" s="120">
        <f t="shared" si="42"/>
        <v>428456.79322954238</v>
      </c>
      <c r="W87" s="120">
        <f t="shared" si="30"/>
        <v>84.341888431052212</v>
      </c>
      <c r="X87" s="122">
        <f t="shared" si="43"/>
        <v>317516.15552783478</v>
      </c>
    </row>
    <row r="88" spans="1:24" x14ac:dyDescent="0.45">
      <c r="A88">
        <v>87</v>
      </c>
      <c r="B88" s="47">
        <v>43565</v>
      </c>
      <c r="C88" s="101">
        <v>276.05999800000001</v>
      </c>
      <c r="D88" s="87">
        <f t="shared" si="31"/>
        <v>1.3771069837839741E-2</v>
      </c>
      <c r="E88" s="87"/>
      <c r="F88" s="108">
        <f t="shared" si="45"/>
        <v>3329.3382938476311</v>
      </c>
      <c r="G88" s="90"/>
      <c r="H88" s="5">
        <f t="shared" si="32"/>
        <v>277.42857157142856</v>
      </c>
      <c r="I88" s="87">
        <f t="shared" si="33"/>
        <v>-6.7105829958479463E-3</v>
      </c>
      <c r="J88" s="111">
        <f t="shared" si="27"/>
        <v>2016.4334602365614</v>
      </c>
      <c r="K88" s="111">
        <f t="shared" si="34"/>
        <v>3760.7270998952872</v>
      </c>
      <c r="L88" s="111">
        <f t="shared" si="44"/>
        <v>179010.34660901828</v>
      </c>
      <c r="M88" s="111">
        <f t="shared" si="28"/>
        <v>35.238257206510752</v>
      </c>
      <c r="N88" s="113">
        <f t="shared" si="35"/>
        <v>560417.34409993351</v>
      </c>
      <c r="O88" s="117">
        <f t="shared" si="36"/>
        <v>1516.8300954621502</v>
      </c>
      <c r="P88" s="117">
        <f t="shared" si="37"/>
        <v>5696.3789280407736</v>
      </c>
      <c r="Q88" s="117">
        <f t="shared" si="38"/>
        <v>321915.13747663685</v>
      </c>
      <c r="R88" s="117">
        <f t="shared" si="29"/>
        <v>63.369121550524142</v>
      </c>
      <c r="S88" s="119">
        <f t="shared" si="39"/>
        <v>424432.4920476618</v>
      </c>
      <c r="T88" s="120">
        <f t="shared" si="40"/>
        <v>1129.350785829585</v>
      </c>
      <c r="U88" s="120">
        <f t="shared" si="41"/>
        <v>6405.3985842041511</v>
      </c>
      <c r="V88" s="120">
        <f t="shared" si="42"/>
        <v>434856.19181374653</v>
      </c>
      <c r="W88" s="120">
        <f t="shared" si="30"/>
        <v>85.601612561789807</v>
      </c>
      <c r="X88" s="122">
        <f t="shared" si="43"/>
        <v>318173.97426161781</v>
      </c>
    </row>
    <row r="89" spans="1:24" x14ac:dyDescent="0.45">
      <c r="A89">
        <v>88</v>
      </c>
      <c r="B89" s="47">
        <v>43566</v>
      </c>
      <c r="C89" s="101">
        <v>268.42001299999998</v>
      </c>
      <c r="D89" s="87">
        <f t="shared" si="31"/>
        <v>-2.7675088949323343E-2</v>
      </c>
      <c r="E89" s="87"/>
      <c r="F89" s="108">
        <f t="shared" si="45"/>
        <v>3329.3382938476311</v>
      </c>
      <c r="G89" s="90"/>
      <c r="H89" s="5">
        <f t="shared" si="32"/>
        <v>274.93428699999998</v>
      </c>
      <c r="I89" s="87">
        <f t="shared" si="33"/>
        <v>-8.9907270808492947E-3</v>
      </c>
      <c r="J89" s="111">
        <f t="shared" si="27"/>
        <v>1998.304257318882</v>
      </c>
      <c r="K89" s="111">
        <f t="shared" si="34"/>
        <v>4866.2408828431217</v>
      </c>
      <c r="L89" s="111">
        <f t="shared" si="44"/>
        <v>183870.5874918614</v>
      </c>
      <c r="M89" s="111">
        <f t="shared" si="28"/>
        <v>36.194997537793824</v>
      </c>
      <c r="N89" s="113">
        <f t="shared" si="35"/>
        <v>541251.09561033279</v>
      </c>
      <c r="O89" s="117">
        <f t="shared" si="36"/>
        <v>1489.5552846295127</v>
      </c>
      <c r="P89" s="117">
        <f t="shared" si="37"/>
        <v>7321.1050782691018</v>
      </c>
      <c r="Q89" s="117">
        <f t="shared" si="38"/>
        <v>329230.24255490594</v>
      </c>
      <c r="R89" s="117">
        <f t="shared" si="29"/>
        <v>64.809102865168825</v>
      </c>
      <c r="S89" s="119">
        <f t="shared" si="39"/>
        <v>407147.55394274154</v>
      </c>
      <c r="T89" s="120">
        <f t="shared" si="40"/>
        <v>1098.8897317477756</v>
      </c>
      <c r="U89" s="120">
        <f t="shared" si="41"/>
        <v>8176.3565326329763</v>
      </c>
      <c r="V89" s="120">
        <f t="shared" si="42"/>
        <v>443026.54834637948</v>
      </c>
      <c r="W89" s="120">
        <f t="shared" si="30"/>
        <v>87.209950461925473</v>
      </c>
      <c r="X89" s="122">
        <f t="shared" si="43"/>
        <v>303140.3526139374</v>
      </c>
    </row>
    <row r="90" spans="1:24" x14ac:dyDescent="0.45">
      <c r="A90">
        <v>89</v>
      </c>
      <c r="B90" s="47">
        <v>43567</v>
      </c>
      <c r="C90" s="101">
        <v>267.70001200000002</v>
      </c>
      <c r="D90" s="87">
        <f t="shared" si="31"/>
        <v>-2.6823670558423227E-3</v>
      </c>
      <c r="E90" s="87"/>
      <c r="F90" s="108">
        <f t="shared" si="45"/>
        <v>3329.3382938476311</v>
      </c>
      <c r="G90" s="90"/>
      <c r="H90" s="5">
        <f t="shared" si="32"/>
        <v>271.49000328571429</v>
      </c>
      <c r="I90" s="87">
        <f t="shared" si="33"/>
        <v>-1.2527661616412685E-2</v>
      </c>
      <c r="J90" s="111">
        <f t="shared" si="27"/>
        <v>1973.2701777765542</v>
      </c>
      <c r="K90" s="111">
        <f t="shared" si="34"/>
        <v>6701.6233938901187</v>
      </c>
      <c r="L90" s="111">
        <f t="shared" si="44"/>
        <v>190566.21088575153</v>
      </c>
      <c r="M90" s="111">
        <f t="shared" si="28"/>
        <v>37.513033638941124</v>
      </c>
      <c r="N90" s="113">
        <f t="shared" si="35"/>
        <v>534946.07366391586</v>
      </c>
      <c r="O90" s="117">
        <f t="shared" si="36"/>
        <v>1452.233995499957</v>
      </c>
      <c r="P90" s="117">
        <f t="shared" si="37"/>
        <v>9990.9095478375257</v>
      </c>
      <c r="Q90" s="117">
        <f t="shared" si="38"/>
        <v>339215.15210274345</v>
      </c>
      <c r="R90" s="117">
        <f t="shared" si="29"/>
        <v>66.774636240734253</v>
      </c>
      <c r="S90" s="119">
        <f t="shared" si="39"/>
        <v>398753.96756998397</v>
      </c>
      <c r="T90" s="120">
        <f t="shared" si="40"/>
        <v>1057.5901756085157</v>
      </c>
      <c r="U90" s="120">
        <f t="shared" si="41"/>
        <v>11055.891674074563</v>
      </c>
      <c r="V90" s="120">
        <f t="shared" si="42"/>
        <v>454076.44002045406</v>
      </c>
      <c r="W90" s="120">
        <f t="shared" si="30"/>
        <v>89.385125988337677</v>
      </c>
      <c r="X90" s="122">
        <f t="shared" si="43"/>
        <v>294172.79437555635</v>
      </c>
    </row>
    <row r="91" spans="1:24" x14ac:dyDescent="0.45">
      <c r="A91">
        <v>90</v>
      </c>
      <c r="B91" s="47">
        <v>43570</v>
      </c>
      <c r="C91" s="101">
        <v>266.38000499999998</v>
      </c>
      <c r="D91" s="87">
        <f t="shared" si="31"/>
        <v>-4.9309187180762333E-3</v>
      </c>
      <c r="E91" s="87"/>
      <c r="F91" s="108">
        <f t="shared" si="45"/>
        <v>3329.3382938476311</v>
      </c>
      <c r="G91" s="90"/>
      <c r="H91" s="5">
        <f t="shared" si="32"/>
        <v>271.29000414285713</v>
      </c>
      <c r="I91" s="87">
        <f t="shared" si="33"/>
        <v>-7.3667221789631922E-4</v>
      </c>
      <c r="J91" s="111">
        <f t="shared" si="27"/>
        <v>1971.8165244581828</v>
      </c>
      <c r="K91" s="111">
        <f t="shared" si="34"/>
        <v>387.22417821603477</v>
      </c>
      <c r="L91" s="111">
        <f t="shared" si="44"/>
        <v>190947.43506396757</v>
      </c>
      <c r="M91" s="111">
        <f t="shared" si="28"/>
        <v>37.588077768508811</v>
      </c>
      <c r="N91" s="113">
        <f t="shared" si="35"/>
        <v>525639.7198224694</v>
      </c>
      <c r="O91" s="117">
        <f t="shared" si="36"/>
        <v>1450.0943546232184</v>
      </c>
      <c r="P91" s="117">
        <f t="shared" si="37"/>
        <v>569.95754744385056</v>
      </c>
      <c r="Q91" s="117">
        <f t="shared" si="38"/>
        <v>339779.10965018731</v>
      </c>
      <c r="R91" s="117">
        <f t="shared" si="29"/>
        <v>66.885651505959686</v>
      </c>
      <c r="S91" s="119">
        <f t="shared" si="39"/>
        <v>386846.09898244852</v>
      </c>
      <c r="T91" s="120">
        <f t="shared" si="40"/>
        <v>1055.2528837076432</v>
      </c>
      <c r="U91" s="120">
        <f t="shared" si="41"/>
        <v>622.60782824087994</v>
      </c>
      <c r="V91" s="120">
        <f t="shared" si="42"/>
        <v>454693.04784869496</v>
      </c>
      <c r="W91" s="120">
        <f t="shared" si="30"/>
        <v>89.506505482073408</v>
      </c>
      <c r="X91" s="122">
        <f t="shared" si="43"/>
        <v>281720.8762665473</v>
      </c>
    </row>
    <row r="92" spans="1:24" x14ac:dyDescent="0.45">
      <c r="A92">
        <v>91</v>
      </c>
      <c r="B92" s="47">
        <v>43571</v>
      </c>
      <c r="C92" s="101">
        <v>273.35998499999999</v>
      </c>
      <c r="D92" s="87">
        <f t="shared" si="31"/>
        <v>2.6203092833488054E-2</v>
      </c>
      <c r="E92" s="87"/>
      <c r="F92" s="108">
        <f t="shared" si="45"/>
        <v>3329.3382938476311</v>
      </c>
      <c r="G92" s="90"/>
      <c r="H92" s="5">
        <f t="shared" si="32"/>
        <v>271.06143185714285</v>
      </c>
      <c r="I92" s="87">
        <f t="shared" si="33"/>
        <v>-8.4253854629275625E-4</v>
      </c>
      <c r="J92" s="111">
        <f t="shared" si="27"/>
        <v>1970.1551930301098</v>
      </c>
      <c r="K92" s="111">
        <f t="shared" si="34"/>
        <v>454.14153425807109</v>
      </c>
      <c r="L92" s="111">
        <f t="shared" si="44"/>
        <v>191395.57659822563</v>
      </c>
      <c r="M92" s="111">
        <f t="shared" si="28"/>
        <v>37.676294605975272</v>
      </c>
      <c r="N92" s="113">
        <f t="shared" si="35"/>
        <v>539015.73554864095</v>
      </c>
      <c r="O92" s="117">
        <f t="shared" si="36"/>
        <v>1447.6508338441552</v>
      </c>
      <c r="P92" s="117">
        <f t="shared" si="37"/>
        <v>667.96080351190244</v>
      </c>
      <c r="Q92" s="117">
        <f t="shared" si="38"/>
        <v>340441.07045369921</v>
      </c>
      <c r="R92" s="117">
        <f t="shared" si="29"/>
        <v>67.0159587507369</v>
      </c>
      <c r="S92" s="119">
        <f t="shared" si="39"/>
        <v>396397.77102838765</v>
      </c>
      <c r="T92" s="120">
        <f t="shared" si="40"/>
        <v>1052.5856100158123</v>
      </c>
      <c r="U92" s="120">
        <f t="shared" si="41"/>
        <v>729.12589638976613</v>
      </c>
      <c r="V92" s="120">
        <f t="shared" si="42"/>
        <v>455416.17374508473</v>
      </c>
      <c r="W92" s="120">
        <f t="shared" si="30"/>
        <v>89.648853099439293</v>
      </c>
      <c r="X92" s="122">
        <f t="shared" si="43"/>
        <v>288463.91246152809</v>
      </c>
    </row>
    <row r="93" spans="1:24" x14ac:dyDescent="0.45">
      <c r="A93">
        <v>92</v>
      </c>
      <c r="B93" s="47">
        <v>43572</v>
      </c>
      <c r="C93" s="101">
        <v>271.23001099999999</v>
      </c>
      <c r="D93" s="87">
        <f t="shared" si="31"/>
        <v>-7.7918280541316399E-3</v>
      </c>
      <c r="E93" s="87"/>
      <c r="F93" s="108">
        <f t="shared" si="45"/>
        <v>3329.3382938476311</v>
      </c>
      <c r="G93" s="90"/>
      <c r="H93" s="5">
        <f t="shared" si="32"/>
        <v>270.7800031428572</v>
      </c>
      <c r="I93" s="87">
        <f t="shared" si="33"/>
        <v>-1.0382469846686778E-3</v>
      </c>
      <c r="J93" s="111">
        <f t="shared" si="27"/>
        <v>1968.1096853416168</v>
      </c>
      <c r="K93" s="111">
        <f t="shared" si="34"/>
        <v>554.80307285053811</v>
      </c>
      <c r="L93" s="111">
        <f t="shared" si="44"/>
        <v>191944.37967107617</v>
      </c>
      <c r="M93" s="111">
        <f t="shared" si="28"/>
        <v>37.78432670692564</v>
      </c>
      <c r="N93" s="113">
        <f t="shared" si="35"/>
        <v>534365.21467726387</v>
      </c>
      <c r="O93" s="117">
        <f t="shared" si="36"/>
        <v>1444.6447956179716</v>
      </c>
      <c r="P93" s="117">
        <f t="shared" si="37"/>
        <v>815.32778115419592</v>
      </c>
      <c r="Q93" s="117">
        <f t="shared" si="38"/>
        <v>341250.3982348534</v>
      </c>
      <c r="R93" s="117">
        <f t="shared" si="29"/>
        <v>67.175275243120268</v>
      </c>
      <c r="S93" s="119">
        <f t="shared" si="39"/>
        <v>392646.35158770933</v>
      </c>
      <c r="T93" s="120">
        <f t="shared" si="40"/>
        <v>1049.3070785086986</v>
      </c>
      <c r="U93" s="120">
        <f t="shared" si="41"/>
        <v>889.23613673829868</v>
      </c>
      <c r="V93" s="120">
        <f t="shared" si="42"/>
        <v>456299.40988182306</v>
      </c>
      <c r="W93" s="120">
        <f t="shared" si="30"/>
        <v>89.822718480718322</v>
      </c>
      <c r="X93" s="122">
        <f t="shared" si="43"/>
        <v>285492.8065830305</v>
      </c>
    </row>
    <row r="94" spans="1:24" x14ac:dyDescent="0.45">
      <c r="A94">
        <v>93</v>
      </c>
      <c r="B94" s="47">
        <v>43573</v>
      </c>
      <c r="C94" s="101">
        <v>273.26001000000002</v>
      </c>
      <c r="D94" s="87">
        <f t="shared" si="31"/>
        <v>7.4844188241397526E-3</v>
      </c>
      <c r="E94" s="87"/>
      <c r="F94" s="108">
        <f t="shared" si="45"/>
        <v>3329.3382938476311</v>
      </c>
      <c r="G94" s="90"/>
      <c r="H94" s="5">
        <f t="shared" si="32"/>
        <v>270.91571914285714</v>
      </c>
      <c r="I94" s="87">
        <f t="shared" si="33"/>
        <v>5.0120392357165587E-4</v>
      </c>
      <c r="J94" s="111">
        <f t="shared" si="27"/>
        <v>1969.0961096379294</v>
      </c>
      <c r="K94" s="111">
        <f t="shared" si="34"/>
        <v>-269.55031307463344</v>
      </c>
      <c r="L94" s="111">
        <f t="shared" si="44"/>
        <v>191668.82935800153</v>
      </c>
      <c r="M94" s="111">
        <f t="shared" si="28"/>
        <v>37.730084519309457</v>
      </c>
      <c r="N94" s="113">
        <f t="shared" si="35"/>
        <v>537805.67229754711</v>
      </c>
      <c r="O94" s="117">
        <f t="shared" si="36"/>
        <v>1446.0929188974337</v>
      </c>
      <c r="P94" s="117">
        <f t="shared" si="37"/>
        <v>-395.71418182706049</v>
      </c>
      <c r="Q94" s="117">
        <f t="shared" si="38"/>
        <v>340848.68405302637</v>
      </c>
      <c r="R94" s="117">
        <f t="shared" si="29"/>
        <v>67.096197648264933</v>
      </c>
      <c r="S94" s="119">
        <f t="shared" si="39"/>
        <v>394763.65129701491</v>
      </c>
      <c r="T94" s="120">
        <f t="shared" si="40"/>
        <v>1050.8848289830389</v>
      </c>
      <c r="U94" s="120">
        <f t="shared" si="41"/>
        <v>-431.13611039573283</v>
      </c>
      <c r="V94" s="120">
        <f t="shared" si="42"/>
        <v>455862.27377142734</v>
      </c>
      <c r="W94" s="120">
        <f t="shared" si="30"/>
        <v>89.736668065306731</v>
      </c>
      <c r="X94" s="122">
        <f t="shared" si="43"/>
        <v>286733.66276635783</v>
      </c>
    </row>
    <row r="95" spans="1:24" x14ac:dyDescent="0.45">
      <c r="A95">
        <v>94</v>
      </c>
      <c r="B95" s="47">
        <v>43577</v>
      </c>
      <c r="C95" s="101">
        <v>262.75</v>
      </c>
      <c r="D95" s="87">
        <f t="shared" si="31"/>
        <v>-3.8461573649214244E-2</v>
      </c>
      <c r="E95" s="87"/>
      <c r="F95" s="108">
        <f t="shared" si="45"/>
        <v>3329.3382938476311</v>
      </c>
      <c r="G95" s="90"/>
      <c r="H95" s="5">
        <f t="shared" si="32"/>
        <v>269.01429085714284</v>
      </c>
      <c r="I95" s="87">
        <f t="shared" si="33"/>
        <v>-7.0185232947360164E-3</v>
      </c>
      <c r="J95" s="111">
        <f t="shared" si="27"/>
        <v>1955.2759627228615</v>
      </c>
      <c r="K95" s="111">
        <f t="shared" si="34"/>
        <v>3631.2436019340857</v>
      </c>
      <c r="L95" s="111">
        <f t="shared" si="44"/>
        <v>195294.07295993561</v>
      </c>
      <c r="M95" s="111">
        <f t="shared" si="28"/>
        <v>38.44371514962404</v>
      </c>
      <c r="N95" s="113">
        <f t="shared" si="35"/>
        <v>517380.00280736596</v>
      </c>
      <c r="O95" s="117">
        <f t="shared" si="36"/>
        <v>1425.7940452221649</v>
      </c>
      <c r="P95" s="117">
        <f t="shared" si="37"/>
        <v>5333.5290581768904</v>
      </c>
      <c r="Q95" s="117">
        <f t="shared" si="38"/>
        <v>346176.21311120328</v>
      </c>
      <c r="R95" s="117">
        <f t="shared" si="29"/>
        <v>68.144923840824049</v>
      </c>
      <c r="S95" s="119">
        <f t="shared" si="39"/>
        <v>379960.91444030072</v>
      </c>
      <c r="T95" s="120">
        <f t="shared" si="40"/>
        <v>1028.7578500261325</v>
      </c>
      <c r="U95" s="120">
        <f t="shared" si="41"/>
        <v>5813.8637209271674</v>
      </c>
      <c r="V95" s="120">
        <f t="shared" si="42"/>
        <v>461670.13749235449</v>
      </c>
      <c r="W95" s="120">
        <f t="shared" si="30"/>
        <v>90.879948325280566</v>
      </c>
      <c r="X95" s="122">
        <f t="shared" si="43"/>
        <v>276119.98881529347</v>
      </c>
    </row>
    <row r="96" spans="1:24" x14ac:dyDescent="0.45">
      <c r="A96">
        <v>95</v>
      </c>
      <c r="B96" s="47">
        <v>43578</v>
      </c>
      <c r="C96" s="101">
        <v>263.89999399999999</v>
      </c>
      <c r="D96" s="87">
        <f t="shared" si="31"/>
        <v>4.3767611798287056E-3</v>
      </c>
      <c r="E96" s="87"/>
      <c r="F96" s="108">
        <f t="shared" si="45"/>
        <v>3329.3382938476311</v>
      </c>
      <c r="G96" s="90"/>
      <c r="H96" s="5">
        <f t="shared" si="32"/>
        <v>268.36857385714285</v>
      </c>
      <c r="I96" s="87">
        <f t="shared" si="33"/>
        <v>-2.4003074258344575E-3</v>
      </c>
      <c r="J96" s="111">
        <f t="shared" si="27"/>
        <v>1950.5826993099824</v>
      </c>
      <c r="K96" s="111">
        <f t="shared" si="34"/>
        <v>1238.5521864992154</v>
      </c>
      <c r="L96" s="111">
        <f t="shared" si="44"/>
        <v>196526.62514643482</v>
      </c>
      <c r="M96" s="111">
        <f t="shared" si="28"/>
        <v>38.686343532783212</v>
      </c>
      <c r="N96" s="113">
        <f t="shared" si="35"/>
        <v>515997.31483090739</v>
      </c>
      <c r="O96" s="117">
        <f t="shared" si="36"/>
        <v>1418.9493571532503</v>
      </c>
      <c r="P96" s="117">
        <f t="shared" si="37"/>
        <v>1806.3131403184325</v>
      </c>
      <c r="Q96" s="117">
        <f t="shared" si="38"/>
        <v>347976.52625152172</v>
      </c>
      <c r="R96" s="117">
        <f t="shared" si="29"/>
        <v>68.49931619130075</v>
      </c>
      <c r="S96" s="119">
        <f t="shared" si="39"/>
        <v>376267.03997936501</v>
      </c>
      <c r="T96" s="120">
        <f t="shared" si="40"/>
        <v>1021.3498447057228</v>
      </c>
      <c r="U96" s="120">
        <f t="shared" si="41"/>
        <v>1954.9725596080727</v>
      </c>
      <c r="V96" s="120">
        <f t="shared" si="42"/>
        <v>463619.11005196255</v>
      </c>
      <c r="W96" s="120">
        <f t="shared" si="30"/>
        <v>91.263604340958409</v>
      </c>
      <c r="X96" s="122">
        <f t="shared" si="43"/>
        <v>271489.19044934923</v>
      </c>
    </row>
    <row r="97" spans="1:24" x14ac:dyDescent="0.45">
      <c r="A97">
        <v>96</v>
      </c>
      <c r="B97" s="47">
        <v>43579</v>
      </c>
      <c r="C97" s="101">
        <v>258.66000400000001</v>
      </c>
      <c r="D97" s="87">
        <f t="shared" si="31"/>
        <v>-1.9855968621204204E-2</v>
      </c>
      <c r="E97" s="87"/>
      <c r="F97" s="108">
        <f t="shared" si="45"/>
        <v>3329.3382938476311</v>
      </c>
      <c r="G97" s="90"/>
      <c r="H97" s="5">
        <f t="shared" si="32"/>
        <v>267.07714414285715</v>
      </c>
      <c r="I97" s="87">
        <f t="shared" si="33"/>
        <v>-4.8121495588121579E-3</v>
      </c>
      <c r="J97" s="111">
        <f t="shared" ref="J97:J160" si="46">(1+I97)*J96</f>
        <v>1941.1962036340713</v>
      </c>
      <c r="K97" s="111">
        <f t="shared" si="34"/>
        <v>2427.9110090771719</v>
      </c>
      <c r="L97" s="111">
        <f t="shared" si="44"/>
        <v>198948.53615551197</v>
      </c>
      <c r="M97" s="111">
        <f t="shared" si="28"/>
        <v>39.16309766843915</v>
      </c>
      <c r="N97" s="113">
        <f t="shared" si="35"/>
        <v>504537.7288058509</v>
      </c>
      <c r="O97" s="117">
        <f t="shared" si="36"/>
        <v>1405.2929641072467</v>
      </c>
      <c r="P97" s="117">
        <f t="shared" si="37"/>
        <v>3532.3626799048602</v>
      </c>
      <c r="Q97" s="117">
        <f t="shared" si="38"/>
        <v>351502.88893142657</v>
      </c>
      <c r="R97" s="117">
        <f t="shared" si="29"/>
        <v>69.193482073140331</v>
      </c>
      <c r="S97" s="119">
        <f t="shared" si="39"/>
        <v>367025.44639705715</v>
      </c>
      <c r="T97" s="120">
        <f t="shared" si="40"/>
        <v>1006.6051800919423</v>
      </c>
      <c r="U97" s="120">
        <f t="shared" si="41"/>
        <v>3813.8550079791266</v>
      </c>
      <c r="V97" s="120">
        <f t="shared" si="42"/>
        <v>467426.96505994169</v>
      </c>
      <c r="W97" s="120">
        <f t="shared" si="30"/>
        <v>92.013182098453399</v>
      </c>
      <c r="X97" s="122">
        <f t="shared" si="43"/>
        <v>264182.35491698165</v>
      </c>
    </row>
    <row r="98" spans="1:24" x14ac:dyDescent="0.45">
      <c r="A98">
        <v>97</v>
      </c>
      <c r="B98" s="47">
        <v>43580</v>
      </c>
      <c r="C98" s="101">
        <v>247.63000500000001</v>
      </c>
      <c r="D98" s="87">
        <f t="shared" si="31"/>
        <v>-4.2642847094365631E-2</v>
      </c>
      <c r="E98" s="87"/>
      <c r="F98" s="108">
        <f t="shared" si="45"/>
        <v>3329.3382938476311</v>
      </c>
      <c r="G98" s="90"/>
      <c r="H98" s="5">
        <f t="shared" si="32"/>
        <v>264.39857271428571</v>
      </c>
      <c r="I98" s="87">
        <f t="shared" si="33"/>
        <v>-1.0029204996810589E-2</v>
      </c>
      <c r="J98" s="111">
        <f t="shared" si="46"/>
        <v>1921.7275489687947</v>
      </c>
      <c r="K98" s="111">
        <f t="shared" si="34"/>
        <v>4821.0230521056974</v>
      </c>
      <c r="L98" s="111">
        <f t="shared" si="44"/>
        <v>203763.55920761768</v>
      </c>
      <c r="M98" s="111">
        <f t="shared" si="28"/>
        <v>40.110936851910083</v>
      </c>
      <c r="N98" s="113">
        <f t="shared" si="35"/>
        <v>480698.42561188608</v>
      </c>
      <c r="O98" s="117">
        <f t="shared" si="36"/>
        <v>1377.1050216720323</v>
      </c>
      <c r="P98" s="117">
        <f t="shared" si="37"/>
        <v>6980.1803261718496</v>
      </c>
      <c r="Q98" s="117">
        <f t="shared" si="38"/>
        <v>358477.06925759843</v>
      </c>
      <c r="R98" s="117">
        <f t="shared" si="29"/>
        <v>70.566352216119412</v>
      </c>
      <c r="S98" s="119">
        <f t="shared" si="39"/>
        <v>347992.70372834237</v>
      </c>
      <c r="T98" s="120">
        <f t="shared" si="40"/>
        <v>976.31883098596177</v>
      </c>
      <c r="U98" s="120">
        <f t="shared" si="41"/>
        <v>7499.8087805457089</v>
      </c>
      <c r="V98" s="120">
        <f t="shared" si="42"/>
        <v>474920.77384048741</v>
      </c>
      <c r="W98" s="120">
        <f t="shared" si="30"/>
        <v>93.488341307209339</v>
      </c>
      <c r="X98" s="122">
        <f t="shared" si="43"/>
        <v>249265.64577919358</v>
      </c>
    </row>
    <row r="99" spans="1:24" x14ac:dyDescent="0.45">
      <c r="A99">
        <v>98</v>
      </c>
      <c r="B99" s="47">
        <v>43581</v>
      </c>
      <c r="C99" s="101">
        <v>235.13999899999999</v>
      </c>
      <c r="D99" s="87">
        <f t="shared" si="31"/>
        <v>-5.0438176908327491E-2</v>
      </c>
      <c r="E99" s="87"/>
      <c r="F99" s="108">
        <f t="shared" si="45"/>
        <v>3329.3382938476311</v>
      </c>
      <c r="G99" s="90"/>
      <c r="H99" s="5">
        <f t="shared" si="32"/>
        <v>258.93857471428572</v>
      </c>
      <c r="I99" s="87">
        <f t="shared" si="33"/>
        <v>-2.0650633412836784E-2</v>
      </c>
      <c r="J99" s="111">
        <f t="shared" si="46"/>
        <v>1882.0426578356908</v>
      </c>
      <c r="K99" s="111">
        <f t="shared" si="34"/>
        <v>9331.505261353177</v>
      </c>
      <c r="L99" s="111">
        <f t="shared" si="44"/>
        <v>213089.06446897087</v>
      </c>
      <c r="M99" s="111">
        <f t="shared" si="28"/>
        <v>41.946666234056465</v>
      </c>
      <c r="N99" s="113">
        <f t="shared" si="35"/>
        <v>451875.01394279482</v>
      </c>
      <c r="O99" s="117">
        <f t="shared" si="36"/>
        <v>1320.2288397249806</v>
      </c>
      <c r="P99" s="117">
        <f t="shared" si="37"/>
        <v>13373.865366153552</v>
      </c>
      <c r="Q99" s="117">
        <f t="shared" si="38"/>
        <v>371844.93462375196</v>
      </c>
      <c r="R99" s="117">
        <f t="shared" si="29"/>
        <v>73.197821776382625</v>
      </c>
      <c r="S99" s="119">
        <f t="shared" si="39"/>
        <v>323812.47341885662</v>
      </c>
      <c r="T99" s="120">
        <f t="shared" si="40"/>
        <v>915.83402416774038</v>
      </c>
      <c r="U99" s="120">
        <f t="shared" si="41"/>
        <v>14222.397414751769</v>
      </c>
      <c r="V99" s="120">
        <f t="shared" si="42"/>
        <v>489137.17125523917</v>
      </c>
      <c r="W99" s="120">
        <f t="shared" si="30"/>
        <v>96.286844735324848</v>
      </c>
      <c r="X99" s="122">
        <f t="shared" si="43"/>
        <v>229571.60894172019</v>
      </c>
    </row>
    <row r="100" spans="1:24" x14ac:dyDescent="0.45">
      <c r="A100">
        <v>99</v>
      </c>
      <c r="B100" s="47">
        <v>43584</v>
      </c>
      <c r="C100" s="101">
        <v>241.470001</v>
      </c>
      <c r="D100" s="87">
        <f t="shared" si="31"/>
        <v>2.6920141306966697E-2</v>
      </c>
      <c r="E100" s="87"/>
      <c r="F100" s="108">
        <f t="shared" si="45"/>
        <v>3329.3382938476311</v>
      </c>
      <c r="G100" s="90"/>
      <c r="H100" s="5">
        <f t="shared" si="32"/>
        <v>254.68714471428569</v>
      </c>
      <c r="I100" s="87">
        <f t="shared" si="33"/>
        <v>-1.6418681552916863E-2</v>
      </c>
      <c r="J100" s="111">
        <f t="shared" si="46"/>
        <v>1851.1419987676813</v>
      </c>
      <c r="K100" s="111">
        <f t="shared" si="34"/>
        <v>7461.5821760528934</v>
      </c>
      <c r="L100" s="111">
        <f t="shared" si="44"/>
        <v>220544.64664502378</v>
      </c>
      <c r="M100" s="111">
        <f t="shared" si="28"/>
        <v>43.414300520700635</v>
      </c>
      <c r="N100" s="113">
        <f t="shared" si="35"/>
        <v>454456.84246962692</v>
      </c>
      <c r="O100" s="117">
        <f t="shared" si="36"/>
        <v>1276.8760059321378</v>
      </c>
      <c r="P100" s="117">
        <f t="shared" si="37"/>
        <v>10468.408819310593</v>
      </c>
      <c r="Q100" s="117">
        <f t="shared" si="38"/>
        <v>382307.34344306256</v>
      </c>
      <c r="R100" s="117">
        <f t="shared" si="29"/>
        <v>75.257351071515586</v>
      </c>
      <c r="S100" s="119">
        <f t="shared" si="39"/>
        <v>318795.65924861992</v>
      </c>
      <c r="T100" s="120">
        <f t="shared" si="40"/>
        <v>870.7236625733309</v>
      </c>
      <c r="U100" s="120">
        <f t="shared" si="41"/>
        <v>10892.79905931242</v>
      </c>
      <c r="V100" s="120">
        <f t="shared" si="42"/>
        <v>500023.97031455161</v>
      </c>
      <c r="W100" s="120">
        <f t="shared" si="30"/>
        <v>98.429915416287258</v>
      </c>
      <c r="X100" s="122">
        <f t="shared" si="43"/>
        <v>221146.44273161827</v>
      </c>
    </row>
    <row r="101" spans="1:24" x14ac:dyDescent="0.45">
      <c r="A101">
        <v>100</v>
      </c>
      <c r="B101" s="47">
        <v>43585</v>
      </c>
      <c r="C101" s="101">
        <v>238.69000199999999</v>
      </c>
      <c r="D101" s="87">
        <f t="shared" si="31"/>
        <v>-1.1512813138224999E-2</v>
      </c>
      <c r="E101" s="87"/>
      <c r="F101" s="108">
        <f t="shared" si="45"/>
        <v>3329.3382938476311</v>
      </c>
      <c r="G101" s="90"/>
      <c r="H101" s="5">
        <f t="shared" si="32"/>
        <v>249.74857214285711</v>
      </c>
      <c r="I101" s="87">
        <f t="shared" si="33"/>
        <v>-1.9390741440714614E-2</v>
      </c>
      <c r="J101" s="111">
        <f t="shared" si="46"/>
        <v>1815.2469828995295</v>
      </c>
      <c r="K101" s="111">
        <f t="shared" si="34"/>
        <v>8567.7814093591987</v>
      </c>
      <c r="L101" s="111">
        <f t="shared" si="44"/>
        <v>229106.42805438297</v>
      </c>
      <c r="M101" s="111">
        <f t="shared" si="28"/>
        <v>45.099690561910393</v>
      </c>
      <c r="N101" s="113">
        <f t="shared" si="35"/>
        <v>441849.08738814184</v>
      </c>
      <c r="O101" s="117">
        <f t="shared" si="36"/>
        <v>1227.3568609663728</v>
      </c>
      <c r="P101" s="117">
        <f t="shared" si="37"/>
        <v>11819.724810916739</v>
      </c>
      <c r="Q101" s="117">
        <f t="shared" si="38"/>
        <v>394121.06825397932</v>
      </c>
      <c r="R101" s="117">
        <f t="shared" si="29"/>
        <v>77.582887451630086</v>
      </c>
      <c r="S101" s="119">
        <f t="shared" si="39"/>
        <v>304777.536409694</v>
      </c>
      <c r="T101" s="120">
        <f t="shared" si="40"/>
        <v>820.07173035151641</v>
      </c>
      <c r="U101" s="120">
        <f t="shared" si="41"/>
        <v>12090.109803328765</v>
      </c>
      <c r="V101" s="120">
        <f t="shared" si="42"/>
        <v>512108.08011788037</v>
      </c>
      <c r="W101" s="120">
        <f t="shared" si="30"/>
        <v>100.80867718858644</v>
      </c>
      <c r="X101" s="122">
        <f t="shared" si="43"/>
        <v>207833.03276107565</v>
      </c>
    </row>
    <row r="102" spans="1:24" x14ac:dyDescent="0.45">
      <c r="A102">
        <v>101</v>
      </c>
      <c r="B102" s="47">
        <v>43586</v>
      </c>
      <c r="C102" s="101">
        <v>234.009995</v>
      </c>
      <c r="D102" s="87">
        <f t="shared" si="31"/>
        <v>-1.9607050822346508E-2</v>
      </c>
      <c r="E102" s="87"/>
      <c r="F102" s="108">
        <f t="shared" si="45"/>
        <v>3329.3382938476311</v>
      </c>
      <c r="G102" s="90"/>
      <c r="H102" s="5">
        <f t="shared" si="32"/>
        <v>245.64285714285714</v>
      </c>
      <c r="I102" s="87">
        <f t="shared" si="33"/>
        <v>-1.6439393285706119E-2</v>
      </c>
      <c r="J102" s="111">
        <f t="shared" si="46"/>
        <v>1785.4054238369527</v>
      </c>
      <c r="K102" s="111">
        <f t="shared" si="34"/>
        <v>6983.2230870258099</v>
      </c>
      <c r="L102" s="111">
        <f t="shared" si="44"/>
        <v>236083.65114140877</v>
      </c>
      <c r="M102" s="111">
        <f t="shared" si="28"/>
        <v>46.473159673536429</v>
      </c>
      <c r="N102" s="113">
        <f t="shared" si="35"/>
        <v>424785.93739208399</v>
      </c>
      <c r="O102" s="117">
        <f t="shared" si="36"/>
        <v>1187.0028566877011</v>
      </c>
      <c r="P102" s="117">
        <f t="shared" si="37"/>
        <v>9443.2403394819448</v>
      </c>
      <c r="Q102" s="117">
        <f t="shared" si="38"/>
        <v>403558.30859346129</v>
      </c>
      <c r="R102" s="117">
        <f t="shared" si="29"/>
        <v>79.440611927886494</v>
      </c>
      <c r="S102" s="119">
        <f t="shared" si="39"/>
        <v>287213.7728979566</v>
      </c>
      <c r="T102" s="120">
        <f t="shared" si="40"/>
        <v>779.62728525830198</v>
      </c>
      <c r="U102" s="120">
        <f t="shared" si="41"/>
        <v>9464.4043940408828</v>
      </c>
      <c r="V102" s="120">
        <f t="shared" si="42"/>
        <v>521566.48451192124</v>
      </c>
      <c r="W102" s="120">
        <f t="shared" si="30"/>
        <v>102.67056781734573</v>
      </c>
      <c r="X102" s="122">
        <f t="shared" si="43"/>
        <v>191904.9815191997</v>
      </c>
    </row>
    <row r="103" spans="1:24" x14ac:dyDescent="0.45">
      <c r="A103">
        <v>102</v>
      </c>
      <c r="B103" s="47">
        <v>43587</v>
      </c>
      <c r="C103" s="101">
        <v>244.10000600000001</v>
      </c>
      <c r="D103" s="87">
        <f t="shared" si="31"/>
        <v>4.3117863405791719E-2</v>
      </c>
      <c r="E103" s="87"/>
      <c r="F103" s="108">
        <f t="shared" si="45"/>
        <v>3329.3382938476311</v>
      </c>
      <c r="G103" s="90"/>
      <c r="H103" s="5">
        <f t="shared" si="32"/>
        <v>242.81428742857148</v>
      </c>
      <c r="I103" s="87">
        <f t="shared" si="33"/>
        <v>-1.1514968304739543E-2</v>
      </c>
      <c r="J103" s="111">
        <f t="shared" si="46"/>
        <v>1764.8465369703601</v>
      </c>
      <c r="K103" s="111">
        <f t="shared" si="34"/>
        <v>5018.424407488551</v>
      </c>
      <c r="L103" s="111">
        <f t="shared" si="44"/>
        <v>241096.07554889732</v>
      </c>
      <c r="M103" s="111">
        <f t="shared" si="28"/>
        <v>47.459857391542755</v>
      </c>
      <c r="N103" s="113">
        <f t="shared" si="35"/>
        <v>435817.47467103269</v>
      </c>
      <c r="O103" s="117">
        <f t="shared" si="36"/>
        <v>1159.6662561429127</v>
      </c>
      <c r="P103" s="117">
        <f t="shared" si="37"/>
        <v>6672.8643570024333</v>
      </c>
      <c r="Q103" s="117">
        <f t="shared" si="38"/>
        <v>410225.17295046372</v>
      </c>
      <c r="R103" s="117">
        <f t="shared" si="29"/>
        <v>80.75298680132255</v>
      </c>
      <c r="S103" s="119">
        <f t="shared" si="39"/>
        <v>289747.40443948499</v>
      </c>
      <c r="T103" s="120">
        <f t="shared" si="40"/>
        <v>752.69513482052355</v>
      </c>
      <c r="U103" s="120">
        <f t="shared" si="41"/>
        <v>6574.138083454618</v>
      </c>
      <c r="V103" s="120">
        <f t="shared" si="42"/>
        <v>528134.62259537587</v>
      </c>
      <c r="W103" s="120">
        <f t="shared" si="30"/>
        <v>103.96350838500075</v>
      </c>
      <c r="X103" s="122">
        <f t="shared" si="43"/>
        <v>190307.02500931523</v>
      </c>
    </row>
    <row r="104" spans="1:24" x14ac:dyDescent="0.45">
      <c r="A104">
        <v>103</v>
      </c>
      <c r="B104" s="47">
        <v>43588</v>
      </c>
      <c r="C104" s="101">
        <v>255.029999</v>
      </c>
      <c r="D104" s="87">
        <f t="shared" si="31"/>
        <v>4.4776701070625931E-2</v>
      </c>
      <c r="E104" s="87" t="s">
        <v>185</v>
      </c>
      <c r="F104" s="108"/>
      <c r="G104" s="90">
        <f>F21*C104</f>
        <v>849081.14175062312</v>
      </c>
      <c r="H104" s="5">
        <f t="shared" si="32"/>
        <v>242.29571528571429</v>
      </c>
      <c r="I104" s="87">
        <f t="shared" si="33"/>
        <v>-2.1356739273825846E-3</v>
      </c>
      <c r="J104" s="111">
        <f t="shared" si="46"/>
        <v>1761.0774002355211</v>
      </c>
      <c r="K104" s="111">
        <f t="shared" si="34"/>
        <v>961.24293771687746</v>
      </c>
      <c r="L104" s="111">
        <f t="shared" si="44"/>
        <v>242051.31848661421</v>
      </c>
      <c r="M104" s="111">
        <f t="shared" si="28"/>
        <v>47.647897339891642</v>
      </c>
      <c r="N104" s="113">
        <f t="shared" si="35"/>
        <v>450088.81055870443</v>
      </c>
      <c r="O104" s="117">
        <f t="shared" si="36"/>
        <v>1154.7129181674932</v>
      </c>
      <c r="P104" s="117">
        <f t="shared" si="37"/>
        <v>1263.2497789179156</v>
      </c>
      <c r="Q104" s="117">
        <f t="shared" si="38"/>
        <v>411482.42272938165</v>
      </c>
      <c r="R104" s="117">
        <f t="shared" si="29"/>
        <v>81.000476915272884</v>
      </c>
      <c r="S104" s="119">
        <f t="shared" si="39"/>
        <v>295749.68414446083</v>
      </c>
      <c r="T104" s="120">
        <f t="shared" si="40"/>
        <v>747.87260069641172</v>
      </c>
      <c r="U104" s="120">
        <f t="shared" si="41"/>
        <v>1229.8908728497049</v>
      </c>
      <c r="V104" s="120">
        <f t="shared" si="42"/>
        <v>529358.5134682256</v>
      </c>
      <c r="W104" s="120">
        <f t="shared" si="30"/>
        <v>104.20443178515416</v>
      </c>
      <c r="X104" s="122">
        <f t="shared" si="43"/>
        <v>191959.83948058297</v>
      </c>
    </row>
    <row r="105" spans="1:24" x14ac:dyDescent="0.45">
      <c r="A105">
        <v>104</v>
      </c>
      <c r="B105" s="47">
        <v>43591</v>
      </c>
      <c r="C105" s="102">
        <v>255.33999600000001</v>
      </c>
      <c r="D105" s="87">
        <f t="shared" si="31"/>
        <v>1.2155315108635901E-3</v>
      </c>
      <c r="E105" s="87"/>
      <c r="F105" s="108"/>
      <c r="G105" s="90">
        <f>G104</f>
        <v>849081.14175062312</v>
      </c>
      <c r="H105" s="5">
        <f t="shared" si="32"/>
        <v>243.39714257142856</v>
      </c>
      <c r="I105" s="87">
        <f t="shared" si="33"/>
        <v>4.5457976193077386E-3</v>
      </c>
      <c r="J105" s="111">
        <f t="shared" si="46"/>
        <v>1769.0829016889284</v>
      </c>
      <c r="K105" s="111">
        <f t="shared" si="34"/>
        <v>-2044.1247090910156</v>
      </c>
      <c r="L105" s="111">
        <f t="shared" si="44"/>
        <v>240001.19377752321</v>
      </c>
      <c r="M105" s="111">
        <f t="shared" si="28"/>
        <v>47.244329483772162</v>
      </c>
      <c r="N105" s="113">
        <f t="shared" si="35"/>
        <v>449673.49633182836</v>
      </c>
      <c r="O105" s="117">
        <f t="shared" si="36"/>
        <v>1165.2111006362725</v>
      </c>
      <c r="P105" s="117">
        <f t="shared" si="37"/>
        <v>-2680.6058695853781</v>
      </c>
      <c r="Q105" s="117">
        <f t="shared" si="38"/>
        <v>408795.81685979629</v>
      </c>
      <c r="R105" s="117">
        <f t="shared" si="29"/>
        <v>80.471617492148653</v>
      </c>
      <c r="S105" s="119">
        <f t="shared" si="39"/>
        <v>294844.39190603606</v>
      </c>
      <c r="T105" s="120">
        <f t="shared" si="40"/>
        <v>758.07163315978539</v>
      </c>
      <c r="U105" s="120">
        <f t="shared" si="41"/>
        <v>-2604.2209084017031</v>
      </c>
      <c r="V105" s="120">
        <f t="shared" si="42"/>
        <v>526748.29255982395</v>
      </c>
      <c r="W105" s="120">
        <f t="shared" si="30"/>
        <v>103.69060877163429</v>
      </c>
      <c r="X105" s="122">
        <f t="shared" si="43"/>
        <v>190961.78687033136</v>
      </c>
    </row>
    <row r="106" spans="1:24" x14ac:dyDescent="0.45">
      <c r="A106">
        <v>105</v>
      </c>
      <c r="B106" s="47">
        <v>43592</v>
      </c>
      <c r="C106" s="102">
        <v>247.05999800000001</v>
      </c>
      <c r="D106" s="87">
        <f t="shared" si="31"/>
        <v>-3.2427344441565691E-2</v>
      </c>
      <c r="E106" s="87"/>
      <c r="F106" s="108"/>
      <c r="G106" s="90">
        <f t="shared" ref="G106:G124" si="47">G105</f>
        <v>849081.14175062312</v>
      </c>
      <c r="H106" s="5">
        <f t="shared" si="32"/>
        <v>245.09999957142855</v>
      </c>
      <c r="I106" s="87">
        <f t="shared" si="33"/>
        <v>6.9962078519482428E-3</v>
      </c>
      <c r="J106" s="111">
        <f t="shared" si="46"/>
        <v>1781.459773376472</v>
      </c>
      <c r="K106" s="111">
        <f t="shared" si="34"/>
        <v>-3057.8298943707782</v>
      </c>
      <c r="L106" s="111">
        <f t="shared" si="44"/>
        <v>236937.36388315243</v>
      </c>
      <c r="M106" s="111">
        <f t="shared" si="28"/>
        <v>46.641213362832787</v>
      </c>
      <c r="N106" s="113">
        <f t="shared" si="35"/>
        <v>437069.61815310083</v>
      </c>
      <c r="O106" s="117">
        <f t="shared" si="36"/>
        <v>1181.51521873917</v>
      </c>
      <c r="P106" s="117">
        <f t="shared" si="37"/>
        <v>-4028.095385893625</v>
      </c>
      <c r="Q106" s="117">
        <f t="shared" si="38"/>
        <v>404761.7214739027</v>
      </c>
      <c r="R106" s="117">
        <f t="shared" si="29"/>
        <v>79.677504227205645</v>
      </c>
      <c r="S106" s="119">
        <f t="shared" si="39"/>
        <v>287877.0521927753</v>
      </c>
      <c r="T106" s="120">
        <f t="shared" si="40"/>
        <v>773.98251329654056</v>
      </c>
      <c r="U106" s="120">
        <f t="shared" si="41"/>
        <v>-3930.9420147649716</v>
      </c>
      <c r="V106" s="120">
        <f t="shared" si="42"/>
        <v>522811.35054505896</v>
      </c>
      <c r="W106" s="120">
        <f t="shared" si="30"/>
        <v>102.9156201860751</v>
      </c>
      <c r="X106" s="122">
        <f t="shared" si="43"/>
        <v>187289.17617231334</v>
      </c>
    </row>
    <row r="107" spans="1:24" x14ac:dyDescent="0.45">
      <c r="A107">
        <v>106</v>
      </c>
      <c r="B107" s="47">
        <v>43593</v>
      </c>
      <c r="C107" s="102">
        <v>244.83999600000001</v>
      </c>
      <c r="D107" s="87">
        <f t="shared" si="31"/>
        <v>-8.9856796647427867E-3</v>
      </c>
      <c r="E107" s="87"/>
      <c r="F107" s="108"/>
      <c r="G107" s="90">
        <f t="shared" si="47"/>
        <v>849081.14175062312</v>
      </c>
      <c r="H107" s="5">
        <f t="shared" si="32"/>
        <v>245.58142742857143</v>
      </c>
      <c r="I107" s="87">
        <f t="shared" si="33"/>
        <v>1.9642099468979196E-3</v>
      </c>
      <c r="J107" s="111">
        <f t="shared" si="46"/>
        <v>1784.9589343833366</v>
      </c>
      <c r="K107" s="111">
        <f t="shared" si="34"/>
        <v>-856.73456692408388</v>
      </c>
      <c r="L107" s="111">
        <f t="shared" si="44"/>
        <v>236074.62931622835</v>
      </c>
      <c r="M107" s="111">
        <f t="shared" si="28"/>
        <v>46.47138372369227</v>
      </c>
      <c r="N107" s="113">
        <f t="shared" si="35"/>
        <v>436172.60378765629</v>
      </c>
      <c r="O107" s="117">
        <f t="shared" si="36"/>
        <v>1186.1567066292876</v>
      </c>
      <c r="P107" s="117">
        <f t="shared" si="37"/>
        <v>-1136.4218764504319</v>
      </c>
      <c r="Q107" s="117">
        <f t="shared" si="38"/>
        <v>403619.29959745228</v>
      </c>
      <c r="R107" s="117">
        <f t="shared" si="29"/>
        <v>79.452618031005841</v>
      </c>
      <c r="S107" s="119">
        <f t="shared" si="39"/>
        <v>289282.18143003754</v>
      </c>
      <c r="T107" s="120">
        <f t="shared" si="40"/>
        <v>778.54330575056701</v>
      </c>
      <c r="U107" s="120">
        <f t="shared" si="41"/>
        <v>-1116.6644062006674</v>
      </c>
      <c r="V107" s="120">
        <f t="shared" si="42"/>
        <v>521688.68613885826</v>
      </c>
      <c r="W107" s="120">
        <f t="shared" si="30"/>
        <v>102.69462325575296</v>
      </c>
      <c r="X107" s="122">
        <f t="shared" si="43"/>
        <v>189501.87545959494</v>
      </c>
    </row>
    <row r="108" spans="1:24" x14ac:dyDescent="0.45">
      <c r="A108">
        <v>107</v>
      </c>
      <c r="B108" s="47">
        <v>43594</v>
      </c>
      <c r="C108" s="102">
        <v>241.979996</v>
      </c>
      <c r="D108" s="87">
        <f t="shared" si="31"/>
        <v>-1.1681098050663313E-2</v>
      </c>
      <c r="E108" s="87"/>
      <c r="F108" s="108"/>
      <c r="G108" s="90">
        <f t="shared" si="47"/>
        <v>849081.14175062312</v>
      </c>
      <c r="H108" s="5">
        <f t="shared" si="32"/>
        <v>246.05142657142855</v>
      </c>
      <c r="I108" s="87">
        <f t="shared" si="33"/>
        <v>1.9138220173177431E-3</v>
      </c>
      <c r="J108" s="111">
        <f t="shared" si="46"/>
        <v>1788.3750280919676</v>
      </c>
      <c r="K108" s="111">
        <f t="shared" si="34"/>
        <v>-826.62634195016039</v>
      </c>
      <c r="L108" s="111">
        <f t="shared" si="44"/>
        <v>235242.00297427821</v>
      </c>
      <c r="M108" s="111">
        <f t="shared" si="28"/>
        <v>46.307480900461087</v>
      </c>
      <c r="N108" s="113">
        <f t="shared" si="35"/>
        <v>431924.35580224404</v>
      </c>
      <c r="O108" s="117">
        <f t="shared" si="36"/>
        <v>1190.69689227156</v>
      </c>
      <c r="P108" s="117">
        <f t="shared" si="37"/>
        <v>-1098.6341035563546</v>
      </c>
      <c r="Q108" s="117">
        <f t="shared" si="38"/>
        <v>402514.66549389594</v>
      </c>
      <c r="R108" s="117">
        <f t="shared" si="29"/>
        <v>79.235170372878201</v>
      </c>
      <c r="S108" s="119">
        <f t="shared" si="39"/>
        <v>287026.1951255282</v>
      </c>
      <c r="T108" s="120">
        <f t="shared" si="40"/>
        <v>783.01328571050931</v>
      </c>
      <c r="U108" s="120">
        <f t="shared" si="41"/>
        <v>-1081.6457328269162</v>
      </c>
      <c r="V108" s="120">
        <f t="shared" si="42"/>
        <v>520601.04040603136</v>
      </c>
      <c r="W108" s="120">
        <f t="shared" si="30"/>
        <v>102.48051976499846</v>
      </c>
      <c r="X108" s="122">
        <f t="shared" si="43"/>
        <v>188391.906011349</v>
      </c>
    </row>
    <row r="109" spans="1:24" x14ac:dyDescent="0.45">
      <c r="A109">
        <v>108</v>
      </c>
      <c r="B109" s="47">
        <v>43595</v>
      </c>
      <c r="C109" s="102">
        <v>239.520004</v>
      </c>
      <c r="D109" s="87">
        <f t="shared" si="31"/>
        <v>-1.01660965396495E-2</v>
      </c>
      <c r="E109" s="87"/>
      <c r="F109" s="108"/>
      <c r="G109" s="90">
        <f t="shared" si="47"/>
        <v>849081.14175062312</v>
      </c>
      <c r="H109" s="5">
        <f t="shared" si="32"/>
        <v>246.83857071428571</v>
      </c>
      <c r="I109" s="87">
        <f t="shared" si="33"/>
        <v>3.1991041621888391E-3</v>
      </c>
      <c r="J109" s="111">
        <f t="shared" si="46"/>
        <v>1794.0962260878912</v>
      </c>
      <c r="K109" s="111">
        <f t="shared" si="34"/>
        <v>-1370.3413668684134</v>
      </c>
      <c r="L109" s="111">
        <f t="shared" si="44"/>
        <v>233865.6616074098</v>
      </c>
      <c r="M109" s="111">
        <f t="shared" si="28"/>
        <v>46.036547560535837</v>
      </c>
      <c r="N109" s="113">
        <f t="shared" si="35"/>
        <v>428351.5938820882</v>
      </c>
      <c r="O109" s="117">
        <f t="shared" si="36"/>
        <v>1198.3152190395026</v>
      </c>
      <c r="P109" s="117">
        <f t="shared" si="37"/>
        <v>-1824.7416579309097</v>
      </c>
      <c r="Q109" s="117">
        <f t="shared" si="38"/>
        <v>400683.92383596505</v>
      </c>
      <c r="R109" s="117">
        <f t="shared" si="29"/>
        <v>78.874788156710565</v>
      </c>
      <c r="S109" s="119">
        <f t="shared" si="39"/>
        <v>285195.72439967166</v>
      </c>
      <c r="T109" s="120">
        <f t="shared" si="40"/>
        <v>790.52810889460625</v>
      </c>
      <c r="U109" s="120">
        <f t="shared" si="41"/>
        <v>-1799.9504791141919</v>
      </c>
      <c r="V109" s="120">
        <f t="shared" si="42"/>
        <v>518795.08992691716</v>
      </c>
      <c r="W109" s="120">
        <f t="shared" si="30"/>
        <v>102.12501770217204</v>
      </c>
      <c r="X109" s="122">
        <f t="shared" si="43"/>
        <v>187547.34532543432</v>
      </c>
    </row>
    <row r="110" spans="1:24" x14ac:dyDescent="0.45">
      <c r="A110">
        <v>109</v>
      </c>
      <c r="B110" s="47">
        <v>43598</v>
      </c>
      <c r="C110" s="102">
        <v>227.009995</v>
      </c>
      <c r="D110" s="87">
        <f t="shared" si="31"/>
        <v>-5.222949562074989E-2</v>
      </c>
      <c r="E110" s="87"/>
      <c r="F110" s="108"/>
      <c r="G110" s="90">
        <f t="shared" si="47"/>
        <v>849081.14175062312</v>
      </c>
      <c r="H110" s="5">
        <f t="shared" si="32"/>
        <v>244.39714057142854</v>
      </c>
      <c r="I110" s="87">
        <f t="shared" si="33"/>
        <v>-9.8907967899518993E-3</v>
      </c>
      <c r="J110" s="111">
        <f t="shared" si="46"/>
        <v>1776.3511848940364</v>
      </c>
      <c r="K110" s="111">
        <f t="shared" si="34"/>
        <v>4028.3017126917794</v>
      </c>
      <c r="L110" s="111">
        <f t="shared" si="44"/>
        <v>237887.96332010158</v>
      </c>
      <c r="M110" s="111">
        <f t="shared" ref="M110:M173" si="48">L110*(1+$D$262*1/$A$255)-L110</f>
        <v>46.828339236264583</v>
      </c>
      <c r="N110" s="113">
        <f t="shared" si="35"/>
        <v>407277.77531373105</v>
      </c>
      <c r="O110" s="117">
        <f t="shared" si="36"/>
        <v>1174.6106343958497</v>
      </c>
      <c r="P110" s="117">
        <f t="shared" si="37"/>
        <v>5381.1776414327169</v>
      </c>
      <c r="Q110" s="117">
        <f t="shared" si="38"/>
        <v>406059.10147739778</v>
      </c>
      <c r="R110" s="117">
        <f t="shared" ref="R110:R173" si="49">Q110*(1+$D$262*1/$A$255)-Q110</f>
        <v>79.93289399164496</v>
      </c>
      <c r="S110" s="119">
        <f t="shared" si="39"/>
        <v>272029.53188258142</v>
      </c>
      <c r="T110" s="120">
        <f t="shared" si="40"/>
        <v>767.07125024914171</v>
      </c>
      <c r="U110" s="120">
        <f t="shared" si="41"/>
        <v>5324.9413638226115</v>
      </c>
      <c r="V110" s="120">
        <f t="shared" si="42"/>
        <v>524114.03129073977</v>
      </c>
      <c r="W110" s="120">
        <f t="shared" ref="W110:W173" si="50">V110*(1+$D$262*1/$A$255)-V110</f>
        <v>103.17205340374494</v>
      </c>
      <c r="X110" s="122">
        <f t="shared" si="43"/>
        <v>179457.78204752403</v>
      </c>
    </row>
    <row r="111" spans="1:24" x14ac:dyDescent="0.45">
      <c r="A111">
        <v>110</v>
      </c>
      <c r="B111" s="47">
        <v>43599</v>
      </c>
      <c r="C111" s="102">
        <v>232.30999800000001</v>
      </c>
      <c r="D111" s="87">
        <f t="shared" si="31"/>
        <v>2.3347002848927437E-2</v>
      </c>
      <c r="E111" s="87"/>
      <c r="F111" s="108"/>
      <c r="G111" s="90">
        <f t="shared" si="47"/>
        <v>849081.14175062312</v>
      </c>
      <c r="H111" s="5">
        <f t="shared" si="32"/>
        <v>241.15142614285713</v>
      </c>
      <c r="I111" s="87">
        <f t="shared" si="33"/>
        <v>-1.3280492648083161E-2</v>
      </c>
      <c r="J111" s="111">
        <f t="shared" si="46"/>
        <v>1752.7603660426373</v>
      </c>
      <c r="K111" s="111">
        <f t="shared" si="34"/>
        <v>5480.3830801868726</v>
      </c>
      <c r="L111" s="111">
        <f t="shared" si="44"/>
        <v>243362.34640028846</v>
      </c>
      <c r="M111" s="111">
        <f t="shared" si="48"/>
        <v>47.905973700864706</v>
      </c>
      <c r="N111" s="113">
        <f t="shared" si="35"/>
        <v>412664.14021003118</v>
      </c>
      <c r="O111" s="117">
        <f t="shared" si="36"/>
        <v>1143.4118186069409</v>
      </c>
      <c r="P111" s="117">
        <f t="shared" si="37"/>
        <v>7247.7968335237856</v>
      </c>
      <c r="Q111" s="117">
        <f t="shared" si="38"/>
        <v>413300.89831092156</v>
      </c>
      <c r="R111" s="117">
        <f t="shared" si="49"/>
        <v>81.358444549434353</v>
      </c>
      <c r="S111" s="119">
        <f t="shared" si="39"/>
        <v>272873.79412727861</v>
      </c>
      <c r="T111" s="120">
        <f t="shared" si="40"/>
        <v>736.50999795067264</v>
      </c>
      <c r="U111" s="120">
        <f t="shared" si="41"/>
        <v>7099.6844603348454</v>
      </c>
      <c r="V111" s="120">
        <f t="shared" si="42"/>
        <v>531207.7157510746</v>
      </c>
      <c r="W111" s="120">
        <f t="shared" si="50"/>
        <v>104.56844798254315</v>
      </c>
      <c r="X111" s="122">
        <f t="shared" si="43"/>
        <v>178198.32061123563</v>
      </c>
    </row>
    <row r="112" spans="1:24" x14ac:dyDescent="0.45">
      <c r="A112">
        <v>111</v>
      </c>
      <c r="B112" s="47">
        <v>43600</v>
      </c>
      <c r="C112" s="102">
        <v>231.949997</v>
      </c>
      <c r="D112" s="87">
        <f t="shared" si="31"/>
        <v>-1.5496577981977818E-3</v>
      </c>
      <c r="E112" s="87"/>
      <c r="F112" s="108"/>
      <c r="G112" s="90">
        <f t="shared" si="47"/>
        <v>849081.14175062312</v>
      </c>
      <c r="H112" s="5">
        <f t="shared" si="32"/>
        <v>237.80999771428569</v>
      </c>
      <c r="I112" s="87">
        <f t="shared" si="33"/>
        <v>-1.3856142101320183E-2</v>
      </c>
      <c r="J112" s="111">
        <f t="shared" si="46"/>
        <v>1728.4738693411887</v>
      </c>
      <c r="K112" s="111">
        <f t="shared" si="34"/>
        <v>5633.2528370415221</v>
      </c>
      <c r="L112" s="111">
        <f t="shared" si="44"/>
        <v>248989.59923732997</v>
      </c>
      <c r="M112" s="111">
        <f t="shared" si="48"/>
        <v>49.013700637297006</v>
      </c>
      <c r="N112" s="113">
        <f t="shared" si="35"/>
        <v>406552.76164530858</v>
      </c>
      <c r="O112" s="117">
        <f t="shared" si="36"/>
        <v>1111.7252653290475</v>
      </c>
      <c r="P112" s="117">
        <f t="shared" si="37"/>
        <v>7349.6959377477096</v>
      </c>
      <c r="Q112" s="117">
        <f t="shared" si="38"/>
        <v>420644.59424866928</v>
      </c>
      <c r="R112" s="117">
        <f t="shared" si="49"/>
        <v>82.804053985979408</v>
      </c>
      <c r="S112" s="119">
        <f t="shared" si="39"/>
        <v>265214.36789564445</v>
      </c>
      <c r="T112" s="120">
        <f t="shared" si="40"/>
        <v>705.89443637873001</v>
      </c>
      <c r="U112" s="120">
        <f t="shared" si="41"/>
        <v>7101.2794147654095</v>
      </c>
      <c r="V112" s="120">
        <f t="shared" si="42"/>
        <v>538302.99516584002</v>
      </c>
      <c r="W112" s="120">
        <f t="shared" si="50"/>
        <v>105.9651565287495</v>
      </c>
      <c r="X112" s="122">
        <f t="shared" si="43"/>
        <v>170833.49181512854</v>
      </c>
    </row>
    <row r="113" spans="1:24" x14ac:dyDescent="0.45">
      <c r="A113">
        <v>112</v>
      </c>
      <c r="B113" s="47">
        <v>43601</v>
      </c>
      <c r="C113" s="102">
        <v>228.33000200000001</v>
      </c>
      <c r="D113" s="87">
        <f t="shared" si="31"/>
        <v>-1.5606790458376202E-2</v>
      </c>
      <c r="E113" s="87"/>
      <c r="F113" s="108"/>
      <c r="G113" s="90">
        <f t="shared" si="47"/>
        <v>849081.14175062312</v>
      </c>
      <c r="H113" s="5">
        <f t="shared" si="32"/>
        <v>235.13428399999998</v>
      </c>
      <c r="I113" s="87">
        <f t="shared" si="33"/>
        <v>-1.1251476977433112E-2</v>
      </c>
      <c r="J113" s="111">
        <f t="shared" si="46"/>
        <v>1709.0259853942016</v>
      </c>
      <c r="K113" s="111">
        <f t="shared" si="34"/>
        <v>4440.5353805113273</v>
      </c>
      <c r="L113" s="111">
        <f t="shared" si="44"/>
        <v>253424.13461784131</v>
      </c>
      <c r="M113" s="111">
        <f t="shared" si="48"/>
        <v>49.886640672833892</v>
      </c>
      <c r="N113" s="113">
        <f t="shared" si="35"/>
        <v>394662.44204362133</v>
      </c>
      <c r="O113" s="117">
        <f t="shared" si="36"/>
        <v>1086.7081628728865</v>
      </c>
      <c r="P113" s="117">
        <f t="shared" si="37"/>
        <v>5712.1550538494357</v>
      </c>
      <c r="Q113" s="117">
        <f t="shared" si="38"/>
        <v>426350.74930251873</v>
      </c>
      <c r="R113" s="117">
        <f t="shared" si="49"/>
        <v>83.927312854852062</v>
      </c>
      <c r="S113" s="119">
        <f t="shared" si="39"/>
        <v>253840.23205603196</v>
      </c>
      <c r="T113" s="120">
        <f t="shared" si="40"/>
        <v>682.06737138048982</v>
      </c>
      <c r="U113" s="120">
        <f t="shared" si="41"/>
        <v>5440.4337987023127</v>
      </c>
      <c r="V113" s="120">
        <f t="shared" si="42"/>
        <v>543737.42896454234</v>
      </c>
      <c r="W113" s="120">
        <f t="shared" si="50"/>
        <v>107.03492696152534</v>
      </c>
      <c r="X113" s="122">
        <f t="shared" si="43"/>
        <v>161176.8780701443</v>
      </c>
    </row>
    <row r="114" spans="1:24" x14ac:dyDescent="0.45">
      <c r="A114">
        <v>113</v>
      </c>
      <c r="B114" s="47">
        <v>43602</v>
      </c>
      <c r="C114" s="102">
        <v>211.029999</v>
      </c>
      <c r="D114" s="87">
        <f t="shared" si="31"/>
        <v>-7.5767541928195681E-2</v>
      </c>
      <c r="E114" s="87"/>
      <c r="F114" s="108"/>
      <c r="G114" s="90">
        <f t="shared" si="47"/>
        <v>849081.14175062312</v>
      </c>
      <c r="H114" s="5">
        <f t="shared" si="32"/>
        <v>230.30428442857144</v>
      </c>
      <c r="I114" s="87">
        <f t="shared" si="33"/>
        <v>-2.0541451843018116E-2</v>
      </c>
      <c r="J114" s="111">
        <f t="shared" si="46"/>
        <v>1673.9201104167601</v>
      </c>
      <c r="K114" s="111">
        <f t="shared" si="34"/>
        <v>7408.392761383614</v>
      </c>
      <c r="L114" s="111">
        <f t="shared" si="44"/>
        <v>260826.52737922492</v>
      </c>
      <c r="M114" s="111">
        <f t="shared" si="48"/>
        <v>51.343804602220189</v>
      </c>
      <c r="N114" s="113">
        <f t="shared" si="35"/>
        <v>360655.75198871241</v>
      </c>
      <c r="O114" s="117">
        <f t="shared" si="36"/>
        <v>1042.0630360827504</v>
      </c>
      <c r="P114" s="117">
        <f t="shared" si="37"/>
        <v>9421.461061877304</v>
      </c>
      <c r="Q114" s="117">
        <f t="shared" si="38"/>
        <v>435766.21036439604</v>
      </c>
      <c r="R114" s="117">
        <f t="shared" si="49"/>
        <v>85.780750071746297</v>
      </c>
      <c r="S114" s="119">
        <f t="shared" si="39"/>
        <v>229328.0225243571</v>
      </c>
      <c r="T114" s="120">
        <f t="shared" si="40"/>
        <v>640.03540919177101</v>
      </c>
      <c r="U114" s="120">
        <f t="shared" si="41"/>
        <v>8870.0049386533683</v>
      </c>
      <c r="V114" s="120">
        <f t="shared" si="42"/>
        <v>552601.43390319566</v>
      </c>
      <c r="W114" s="120">
        <f t="shared" si="50"/>
        <v>108.77980982349254</v>
      </c>
      <c r="X114" s="122">
        <f t="shared" si="43"/>
        <v>143936.67670035741</v>
      </c>
    </row>
    <row r="115" spans="1:24" x14ac:dyDescent="0.45">
      <c r="A115">
        <v>114</v>
      </c>
      <c r="B115" s="47">
        <v>43605</v>
      </c>
      <c r="C115" s="102">
        <v>205.36000100000001</v>
      </c>
      <c r="D115" s="87">
        <f t="shared" si="31"/>
        <v>-2.6868208438933804E-2</v>
      </c>
      <c r="E115" s="87"/>
      <c r="F115" s="108"/>
      <c r="G115" s="90">
        <f t="shared" si="47"/>
        <v>849081.14175062312</v>
      </c>
      <c r="H115" s="5">
        <f t="shared" si="32"/>
        <v>225.07285657142856</v>
      </c>
      <c r="I115" s="87">
        <f t="shared" si="33"/>
        <v>-2.271528673521224E-2</v>
      </c>
      <c r="J115" s="111">
        <f t="shared" si="46"/>
        <v>1635.8965351368051</v>
      </c>
      <c r="K115" s="111">
        <f t="shared" si="34"/>
        <v>7808.5214575151167</v>
      </c>
      <c r="L115" s="111">
        <f t="shared" si="44"/>
        <v>268629.04883674002</v>
      </c>
      <c r="M115" s="111">
        <f t="shared" si="48"/>
        <v>52.879734023008496</v>
      </c>
      <c r="N115" s="113">
        <f t="shared" si="35"/>
        <v>343756.23554910597</v>
      </c>
      <c r="O115" s="117">
        <f t="shared" si="36"/>
        <v>994.72151476117938</v>
      </c>
      <c r="P115" s="117">
        <f t="shared" si="37"/>
        <v>9722.0548659393444</v>
      </c>
      <c r="Q115" s="117">
        <f t="shared" si="38"/>
        <v>445482.26523033541</v>
      </c>
      <c r="R115" s="117">
        <f t="shared" si="49"/>
        <v>87.69335929735098</v>
      </c>
      <c r="S115" s="119">
        <f t="shared" si="39"/>
        <v>213998.06613201665</v>
      </c>
      <c r="T115" s="120">
        <f t="shared" si="40"/>
        <v>596.41964567033108</v>
      </c>
      <c r="U115" s="120">
        <f t="shared" si="41"/>
        <v>8956.9332403786684</v>
      </c>
      <c r="V115" s="120">
        <f t="shared" si="42"/>
        <v>561552.36714357429</v>
      </c>
      <c r="W115" s="120">
        <f t="shared" si="50"/>
        <v>110.54180455591995</v>
      </c>
      <c r="X115" s="122">
        <f t="shared" si="43"/>
        <v>131437.6722716575</v>
      </c>
    </row>
    <row r="116" spans="1:24" x14ac:dyDescent="0.45">
      <c r="A116">
        <v>115</v>
      </c>
      <c r="B116" s="47">
        <v>43606</v>
      </c>
      <c r="C116" s="102">
        <v>205.08000200000001</v>
      </c>
      <c r="D116" s="87">
        <f t="shared" si="31"/>
        <v>-1.3634544148643808E-3</v>
      </c>
      <c r="E116" s="87"/>
      <c r="F116" s="108"/>
      <c r="G116" s="90">
        <f t="shared" si="47"/>
        <v>849081.14175062312</v>
      </c>
      <c r="H116" s="5">
        <f t="shared" si="32"/>
        <v>220.15285628571428</v>
      </c>
      <c r="I116" s="87">
        <f t="shared" si="33"/>
        <v>-2.1859589648709512E-2</v>
      </c>
      <c r="J116" s="111">
        <f t="shared" si="46"/>
        <v>1600.1365081709689</v>
      </c>
      <c r="K116" s="111">
        <f t="shared" si="34"/>
        <v>7333.6664016737486</v>
      </c>
      <c r="L116" s="111">
        <f t="shared" si="44"/>
        <v>275956.71523841377</v>
      </c>
      <c r="M116" s="111">
        <f t="shared" si="48"/>
        <v>54.322188039077446</v>
      </c>
      <c r="N116" s="113">
        <f t="shared" si="35"/>
        <v>335489.66469764907</v>
      </c>
      <c r="O116" s="117">
        <f t="shared" si="36"/>
        <v>951.23310650633516</v>
      </c>
      <c r="P116" s="117">
        <f t="shared" si="37"/>
        <v>8918.6028518802686</v>
      </c>
      <c r="Q116" s="117">
        <f t="shared" si="38"/>
        <v>454394.86808221566</v>
      </c>
      <c r="R116" s="117">
        <f t="shared" si="49"/>
        <v>89.447808677621651</v>
      </c>
      <c r="S116" s="119">
        <f t="shared" si="39"/>
        <v>203997.4902366657</v>
      </c>
      <c r="T116" s="120">
        <f t="shared" si="40"/>
        <v>557.30717953198462</v>
      </c>
      <c r="U116" s="120">
        <f t="shared" si="41"/>
        <v>8021.1846338770256</v>
      </c>
      <c r="V116" s="120">
        <f t="shared" si="42"/>
        <v>569567.5517774513</v>
      </c>
      <c r="W116" s="120">
        <f t="shared" si="50"/>
        <v>112.11959680658765</v>
      </c>
      <c r="X116" s="122">
        <f t="shared" si="43"/>
        <v>122313.7421269108</v>
      </c>
    </row>
    <row r="117" spans="1:24" x14ac:dyDescent="0.45">
      <c r="A117">
        <v>116</v>
      </c>
      <c r="B117" s="47">
        <v>43607</v>
      </c>
      <c r="C117" s="102">
        <v>192.729996</v>
      </c>
      <c r="D117" s="87">
        <f t="shared" si="31"/>
        <v>-6.0220430464009878E-2</v>
      </c>
      <c r="E117" s="87"/>
      <c r="F117" s="108"/>
      <c r="G117" s="90">
        <f t="shared" si="47"/>
        <v>849081.14175062312</v>
      </c>
      <c r="H117" s="5">
        <f t="shared" si="32"/>
        <v>215.25571357142854</v>
      </c>
      <c r="I117" s="87">
        <f t="shared" si="33"/>
        <v>-2.2244284252802178E-2</v>
      </c>
      <c r="J117" s="111">
        <f t="shared" si="46"/>
        <v>1564.5426168399274</v>
      </c>
      <c r="K117" s="111">
        <f t="shared" si="34"/>
        <v>6860.0105338560643</v>
      </c>
      <c r="L117" s="111">
        <f t="shared" si="44"/>
        <v>282810.72577226983</v>
      </c>
      <c r="M117" s="111">
        <f t="shared" si="48"/>
        <v>55.671402711130213</v>
      </c>
      <c r="N117" s="113">
        <f t="shared" si="35"/>
        <v>308394.3028192448</v>
      </c>
      <c r="O117" s="117">
        <f t="shared" si="36"/>
        <v>908.91410728272922</v>
      </c>
      <c r="P117" s="117">
        <f t="shared" si="37"/>
        <v>8156.1405510895765</v>
      </c>
      <c r="Q117" s="117">
        <f t="shared" si="38"/>
        <v>462545.00863330526</v>
      </c>
      <c r="R117" s="117">
        <f t="shared" si="49"/>
        <v>91.052167053858284</v>
      </c>
      <c r="S117" s="119">
        <f t="shared" si="39"/>
        <v>183331.15281203354</v>
      </c>
      <c r="T117" s="120">
        <f t="shared" si="40"/>
        <v>520.11648157907382</v>
      </c>
      <c r="U117" s="120">
        <f t="shared" si="41"/>
        <v>7167.7630677017059</v>
      </c>
      <c r="V117" s="120">
        <f t="shared" si="42"/>
        <v>576729.31484515301</v>
      </c>
      <c r="W117" s="120">
        <f t="shared" si="50"/>
        <v>113.52939268609043</v>
      </c>
      <c r="X117" s="122">
        <f t="shared" si="43"/>
        <v>107409.81048197068</v>
      </c>
    </row>
    <row r="118" spans="1:24" x14ac:dyDescent="0.45">
      <c r="A118">
        <v>117</v>
      </c>
      <c r="B118" s="47">
        <v>43608</v>
      </c>
      <c r="C118" s="102">
        <v>195.490005</v>
      </c>
      <c r="D118" s="87">
        <f t="shared" si="31"/>
        <v>1.4320599062327572E-2</v>
      </c>
      <c r="E118" s="87"/>
      <c r="F118" s="108"/>
      <c r="G118" s="90">
        <f t="shared" si="47"/>
        <v>849081.14175062312</v>
      </c>
      <c r="H118" s="5">
        <f t="shared" si="32"/>
        <v>209.99571457142858</v>
      </c>
      <c r="I118" s="87">
        <f t="shared" si="33"/>
        <v>-2.44360482364364E-2</v>
      </c>
      <c r="J118" s="111">
        <f t="shared" si="46"/>
        <v>1526.3113779868665</v>
      </c>
      <c r="K118" s="111">
        <f t="shared" si="34"/>
        <v>7473.8250745410614</v>
      </c>
      <c r="L118" s="111">
        <f t="shared" si="44"/>
        <v>290278.55084681086</v>
      </c>
      <c r="M118" s="111">
        <f t="shared" si="48"/>
        <v>57.141447017085738</v>
      </c>
      <c r="N118" s="113">
        <f t="shared" si="35"/>
        <v>305852.44398875046</v>
      </c>
      <c r="O118" s="117">
        <f t="shared" si="36"/>
        <v>864.4935693460526</v>
      </c>
      <c r="P118" s="117">
        <f t="shared" si="37"/>
        <v>8683.7711833436024</v>
      </c>
      <c r="Q118" s="117">
        <f t="shared" si="38"/>
        <v>471222.77981664886</v>
      </c>
      <c r="R118" s="117">
        <f t="shared" si="49"/>
        <v>92.760389727714937</v>
      </c>
      <c r="S118" s="119">
        <f t="shared" si="39"/>
        <v>177683.62337727126</v>
      </c>
      <c r="T118" s="120">
        <f t="shared" si="40"/>
        <v>481.98770728177828</v>
      </c>
      <c r="U118" s="120">
        <f t="shared" si="41"/>
        <v>7453.7942780221756</v>
      </c>
      <c r="V118" s="120">
        <f t="shared" si="42"/>
        <v>584177.10912317515</v>
      </c>
      <c r="W118" s="120">
        <f t="shared" si="50"/>
        <v>114.99549392191693</v>
      </c>
      <c r="X118" s="122">
        <f t="shared" si="43"/>
        <v>101677.57358447555</v>
      </c>
    </row>
    <row r="119" spans="1:24" x14ac:dyDescent="0.45">
      <c r="A119">
        <v>118</v>
      </c>
      <c r="B119" s="47">
        <v>43609</v>
      </c>
      <c r="C119" s="102">
        <v>190.63000500000001</v>
      </c>
      <c r="D119" s="87">
        <f t="shared" si="31"/>
        <v>-2.4860606044794901E-2</v>
      </c>
      <c r="E119" s="87"/>
      <c r="F119" s="108"/>
      <c r="G119" s="90">
        <f t="shared" si="47"/>
        <v>849081.14175062312</v>
      </c>
      <c r="H119" s="5">
        <f t="shared" si="32"/>
        <v>204.09285857142854</v>
      </c>
      <c r="I119" s="87">
        <f t="shared" si="33"/>
        <v>-2.8109411718457843E-2</v>
      </c>
      <c r="J119" s="111">
        <f t="shared" si="46"/>
        <v>1483.4076630524671</v>
      </c>
      <c r="K119" s="111">
        <f t="shared" si="34"/>
        <v>8178.7353924631389</v>
      </c>
      <c r="L119" s="111">
        <f t="shared" si="44"/>
        <v>298451.28623927402</v>
      </c>
      <c r="M119" s="111">
        <f t="shared" si="48"/>
        <v>58.750253196747508</v>
      </c>
      <c r="N119" s="113">
        <f t="shared" si="35"/>
        <v>290960.74561719329</v>
      </c>
      <c r="O119" s="117">
        <f t="shared" si="36"/>
        <v>815.89275800863788</v>
      </c>
      <c r="P119" s="117">
        <f t="shared" si="37"/>
        <v>9264.7729082554233</v>
      </c>
      <c r="Q119" s="117">
        <f t="shared" si="38"/>
        <v>480481.55272490426</v>
      </c>
      <c r="R119" s="117">
        <f t="shared" si="49"/>
        <v>94.582982819876634</v>
      </c>
      <c r="S119" s="119">
        <f t="shared" si="39"/>
        <v>164798.41344690588</v>
      </c>
      <c r="T119" s="120">
        <f t="shared" si="40"/>
        <v>441.34253456012112</v>
      </c>
      <c r="U119" s="120">
        <f t="shared" si="41"/>
        <v>7748.1894791553686</v>
      </c>
      <c r="V119" s="120">
        <f t="shared" si="42"/>
        <v>591919.2986023305</v>
      </c>
      <c r="W119" s="120">
        <f t="shared" si="50"/>
        <v>116.51954696897883</v>
      </c>
      <c r="X119" s="122">
        <f t="shared" si="43"/>
        <v>91881.319049063924</v>
      </c>
    </row>
    <row r="120" spans="1:24" x14ac:dyDescent="0.45">
      <c r="A120">
        <v>119</v>
      </c>
      <c r="B120" s="47">
        <v>43613</v>
      </c>
      <c r="C120" s="102">
        <v>188.699997</v>
      </c>
      <c r="D120" s="87">
        <f t="shared" si="31"/>
        <v>-1.0124366308441397E-2</v>
      </c>
      <c r="E120" s="87"/>
      <c r="F120" s="108"/>
      <c r="G120" s="90">
        <f t="shared" si="47"/>
        <v>849081.14175062312</v>
      </c>
      <c r="H120" s="5">
        <f t="shared" si="32"/>
        <v>198.4314292857143</v>
      </c>
      <c r="I120" s="87">
        <f t="shared" si="33"/>
        <v>-2.7739477634553509E-2</v>
      </c>
      <c r="J120" s="111">
        <f t="shared" si="46"/>
        <v>1442.2587093602979</v>
      </c>
      <c r="K120" s="111">
        <f t="shared" si="34"/>
        <v>7764.807438265475</v>
      </c>
      <c r="L120" s="111">
        <f t="shared" si="44"/>
        <v>306210.09367753949</v>
      </c>
      <c r="M120" s="111">
        <f t="shared" si="48"/>
        <v>60.277577495609876</v>
      </c>
      <c r="N120" s="113">
        <f t="shared" si="35"/>
        <v>279919.02156777756</v>
      </c>
      <c r="O120" s="117">
        <f t="shared" si="36"/>
        <v>770.62788018268827</v>
      </c>
      <c r="P120" s="117">
        <f t="shared" si="37"/>
        <v>8541.4823099620571</v>
      </c>
      <c r="Q120" s="117">
        <f t="shared" si="38"/>
        <v>489017.03503486631</v>
      </c>
      <c r="R120" s="117">
        <f t="shared" si="49"/>
        <v>96.263195873063523</v>
      </c>
      <c r="S120" s="119">
        <f t="shared" si="39"/>
        <v>153958.9609885517</v>
      </c>
      <c r="T120" s="120">
        <f t="shared" si="40"/>
        <v>404.6147004602982</v>
      </c>
      <c r="U120" s="120">
        <f t="shared" si="41"/>
        <v>6930.5421844530838</v>
      </c>
      <c r="V120" s="120">
        <f t="shared" si="42"/>
        <v>598843.84078678361</v>
      </c>
      <c r="W120" s="120">
        <f t="shared" si="50"/>
        <v>117.88264582422562</v>
      </c>
      <c r="X120" s="122">
        <f t="shared" si="43"/>
        <v>83281.334947467243</v>
      </c>
    </row>
    <row r="121" spans="1:24" x14ac:dyDescent="0.45">
      <c r="A121">
        <v>120</v>
      </c>
      <c r="B121" s="47">
        <v>43614</v>
      </c>
      <c r="C121" s="102">
        <v>189.86000100000001</v>
      </c>
      <c r="D121" s="87">
        <f t="shared" si="31"/>
        <v>6.1473450897829903E-3</v>
      </c>
      <c r="E121" s="87"/>
      <c r="F121" s="108"/>
      <c r="G121" s="90">
        <f t="shared" si="47"/>
        <v>849081.14175062312</v>
      </c>
      <c r="H121" s="5">
        <f t="shared" si="32"/>
        <v>195.40714385714287</v>
      </c>
      <c r="I121" s="87">
        <f t="shared" si="33"/>
        <v>-1.5240959758531354E-2</v>
      </c>
      <c r="J121" s="111">
        <f t="shared" si="46"/>
        <v>1420.2773024095461</v>
      </c>
      <c r="K121" s="111">
        <f t="shared" si="34"/>
        <v>4173.3899456511363</v>
      </c>
      <c r="L121" s="111">
        <f t="shared" si="44"/>
        <v>310377.48362319061</v>
      </c>
      <c r="M121" s="111">
        <f t="shared" si="48"/>
        <v>61.097929847135674</v>
      </c>
      <c r="N121" s="113">
        <f t="shared" si="35"/>
        <v>273827.24000140483</v>
      </c>
      <c r="O121" s="117">
        <f t="shared" si="36"/>
        <v>747.13766316135491</v>
      </c>
      <c r="P121" s="117">
        <f t="shared" si="37"/>
        <v>4459.8526271605697</v>
      </c>
      <c r="Q121" s="117">
        <f t="shared" si="38"/>
        <v>493470.88766202686</v>
      </c>
      <c r="R121" s="117">
        <f t="shared" si="49"/>
        <v>97.13993851619307</v>
      </c>
      <c r="S121" s="119">
        <f t="shared" si="39"/>
        <v>146311.41010211309</v>
      </c>
      <c r="T121" s="120">
        <f t="shared" si="40"/>
        <v>386.11455135802134</v>
      </c>
      <c r="U121" s="120">
        <f t="shared" si="41"/>
        <v>3512.4383270584322</v>
      </c>
      <c r="V121" s="120">
        <f t="shared" si="42"/>
        <v>602350.27911384206</v>
      </c>
      <c r="W121" s="120">
        <f t="shared" si="50"/>
        <v>118.57288958935533</v>
      </c>
      <c r="X121" s="122">
        <f t="shared" si="43"/>
        <v>76820.147434006925</v>
      </c>
    </row>
    <row r="122" spans="1:24" x14ac:dyDescent="0.45">
      <c r="A122">
        <v>121</v>
      </c>
      <c r="B122" s="47">
        <v>43615</v>
      </c>
      <c r="C122" s="102">
        <v>188.220001</v>
      </c>
      <c r="D122" s="87">
        <f t="shared" si="31"/>
        <v>-8.637943702528553E-3</v>
      </c>
      <c r="E122" s="87"/>
      <c r="F122" s="108"/>
      <c r="G122" s="90">
        <f t="shared" si="47"/>
        <v>849081.14175062312</v>
      </c>
      <c r="H122" s="5">
        <f t="shared" si="32"/>
        <v>192.95857242857142</v>
      </c>
      <c r="I122" s="87">
        <f t="shared" si="33"/>
        <v>-1.253061367276082E-2</v>
      </c>
      <c r="J122" s="111">
        <f t="shared" si="46"/>
        <v>1402.4803562248612</v>
      </c>
      <c r="K122" s="111">
        <f t="shared" si="34"/>
        <v>3349.7412286783351</v>
      </c>
      <c r="L122" s="111">
        <f t="shared" si="44"/>
        <v>313721.22485186893</v>
      </c>
      <c r="M122" s="111">
        <f t="shared" si="48"/>
        <v>61.756146624393295</v>
      </c>
      <c r="N122" s="113">
        <f t="shared" si="35"/>
        <v>267324.59527980204</v>
      </c>
      <c r="O122" s="117">
        <f t="shared" si="36"/>
        <v>728.41347632646648</v>
      </c>
      <c r="P122" s="117">
        <f t="shared" si="37"/>
        <v>3524.2664647868869</v>
      </c>
      <c r="Q122" s="117">
        <f t="shared" si="38"/>
        <v>496989.15412681375</v>
      </c>
      <c r="R122" s="117">
        <f t="shared" si="49"/>
        <v>97.832510654930957</v>
      </c>
      <c r="S122" s="119">
        <f t="shared" si="39"/>
        <v>140626.25170736789</v>
      </c>
      <c r="T122" s="120">
        <f t="shared" si="40"/>
        <v>371.59979452852514</v>
      </c>
      <c r="U122" s="120">
        <f t="shared" si="41"/>
        <v>2731.9675449625329</v>
      </c>
      <c r="V122" s="120">
        <f t="shared" si="42"/>
        <v>605076.24665880459</v>
      </c>
      <c r="W122" s="120">
        <f t="shared" si="50"/>
        <v>119.10949737380724</v>
      </c>
      <c r="X122" s="122">
        <f t="shared" si="43"/>
        <v>72674.481242721333</v>
      </c>
    </row>
    <row r="123" spans="1:24" x14ac:dyDescent="0.45">
      <c r="A123">
        <v>122</v>
      </c>
      <c r="B123" s="47">
        <v>43616</v>
      </c>
      <c r="C123" s="102">
        <v>185.16000399999999</v>
      </c>
      <c r="D123" s="87">
        <f t="shared" si="31"/>
        <v>-1.6257554902467618E-2</v>
      </c>
      <c r="E123" s="87"/>
      <c r="F123" s="108"/>
      <c r="G123" s="90">
        <f t="shared" si="47"/>
        <v>849081.14175062312</v>
      </c>
      <c r="H123" s="5">
        <f t="shared" si="32"/>
        <v>190.11285842857143</v>
      </c>
      <c r="I123" s="87">
        <f t="shared" si="33"/>
        <v>-1.4747797748417739E-2</v>
      </c>
      <c r="J123" s="111">
        <f t="shared" si="46"/>
        <v>1381.7968595851282</v>
      </c>
      <c r="K123" s="111">
        <f t="shared" si="34"/>
        <v>3829.7563205469473</v>
      </c>
      <c r="L123" s="111">
        <f t="shared" si="44"/>
        <v>317544.98117241589</v>
      </c>
      <c r="M123" s="111">
        <f t="shared" si="48"/>
        <v>62.508854561543558</v>
      </c>
      <c r="N123" s="113">
        <f t="shared" si="35"/>
        <v>259683.2683685167</v>
      </c>
      <c r="O123" s="117">
        <f t="shared" si="36"/>
        <v>706.92848707429732</v>
      </c>
      <c r="P123" s="117">
        <f t="shared" si="37"/>
        <v>3978.1606958715979</v>
      </c>
      <c r="Q123" s="117">
        <f t="shared" si="38"/>
        <v>500961.31482268532</v>
      </c>
      <c r="R123" s="117">
        <f t="shared" si="49"/>
        <v>98.61443205177784</v>
      </c>
      <c r="S123" s="119">
        <f t="shared" si="39"/>
        <v>134873.04219026244</v>
      </c>
      <c r="T123" s="120">
        <f t="shared" si="40"/>
        <v>355.15895868934433</v>
      </c>
      <c r="U123" s="120">
        <f t="shared" si="41"/>
        <v>3044.1852297460614</v>
      </c>
      <c r="V123" s="120">
        <f t="shared" si="42"/>
        <v>608114.43188855064</v>
      </c>
      <c r="W123" s="120">
        <f t="shared" si="50"/>
        <v>119.70756533241365</v>
      </c>
      <c r="X123" s="122">
        <f t="shared" si="43"/>
        <v>68805.419441300881</v>
      </c>
    </row>
    <row r="124" spans="1:24" x14ac:dyDescent="0.45">
      <c r="A124">
        <v>123</v>
      </c>
      <c r="B124" s="47">
        <v>43619</v>
      </c>
      <c r="C124" s="102">
        <v>178.970001</v>
      </c>
      <c r="D124" s="87">
        <f t="shared" si="31"/>
        <v>-3.3430562034336482E-2</v>
      </c>
      <c r="E124" s="87" t="s">
        <v>186</v>
      </c>
      <c r="F124" s="108">
        <f>G124/C124</f>
        <v>4744.2651673820083</v>
      </c>
      <c r="G124" s="90">
        <f t="shared" si="47"/>
        <v>849081.14175062312</v>
      </c>
      <c r="H124" s="5">
        <f t="shared" si="32"/>
        <v>188.14714485714285</v>
      </c>
      <c r="I124" s="87">
        <f t="shared" si="33"/>
        <v>-1.0339719194570584E-2</v>
      </c>
      <c r="J124" s="111">
        <f t="shared" si="46"/>
        <v>1367.5094680730786</v>
      </c>
      <c r="K124" s="111">
        <f t="shared" si="34"/>
        <v>2557.0144731989226</v>
      </c>
      <c r="L124" s="111">
        <f t="shared" si="44"/>
        <v>320095.99564561481</v>
      </c>
      <c r="M124" s="111">
        <f t="shared" si="48"/>
        <v>63.011022764898371</v>
      </c>
      <c r="N124" s="113">
        <f t="shared" si="35"/>
        <v>247300.18534174724</v>
      </c>
      <c r="O124" s="117">
        <f t="shared" si="36"/>
        <v>692.30960298031562</v>
      </c>
      <c r="P124" s="117">
        <f t="shared" si="37"/>
        <v>2616.3417009187897</v>
      </c>
      <c r="Q124" s="117">
        <f t="shared" si="38"/>
        <v>503571.65652360412</v>
      </c>
      <c r="R124" s="117">
        <f t="shared" si="49"/>
        <v>99.128278843301814</v>
      </c>
      <c r="S124" s="119">
        <f t="shared" si="39"/>
        <v>126518.99203861547</v>
      </c>
      <c r="T124" s="120">
        <f t="shared" si="40"/>
        <v>344.14222698249256</v>
      </c>
      <c r="U124" s="120">
        <f t="shared" si="41"/>
        <v>1971.6644845919932</v>
      </c>
      <c r="V124" s="120">
        <f t="shared" si="42"/>
        <v>610080.09637314267</v>
      </c>
      <c r="W124" s="120">
        <f t="shared" si="50"/>
        <v>120.09450716013089</v>
      </c>
      <c r="X124" s="122">
        <f t="shared" si="43"/>
        <v>63562.799191790917</v>
      </c>
    </row>
    <row r="125" spans="1:24" x14ac:dyDescent="0.45">
      <c r="A125">
        <v>124</v>
      </c>
      <c r="B125" s="47">
        <v>43620</v>
      </c>
      <c r="C125" s="101">
        <v>193.60000600000001</v>
      </c>
      <c r="D125" s="87">
        <f t="shared" si="31"/>
        <v>8.1745571426800251E-2</v>
      </c>
      <c r="E125" s="87"/>
      <c r="F125" s="108">
        <f>F124</f>
        <v>4744.2651673820083</v>
      </c>
      <c r="G125" s="90"/>
      <c r="H125" s="5">
        <f t="shared" si="32"/>
        <v>187.87714499999998</v>
      </c>
      <c r="I125" s="87">
        <f t="shared" si="33"/>
        <v>-1.4350462631142783E-3</v>
      </c>
      <c r="J125" s="111">
        <f t="shared" si="46"/>
        <v>1365.5470287211469</v>
      </c>
      <c r="K125" s="111">
        <f t="shared" si="34"/>
        <v>379.9282703085953</v>
      </c>
      <c r="L125" s="111">
        <f t="shared" si="44"/>
        <v>320469.9239159234</v>
      </c>
      <c r="M125" s="111">
        <f t="shared" si="48"/>
        <v>63.084630692144856</v>
      </c>
      <c r="N125" s="113">
        <f t="shared" si="35"/>
        <v>264749.84122400481</v>
      </c>
      <c r="O125" s="117">
        <f t="shared" si="36"/>
        <v>690.32261036296552</v>
      </c>
      <c r="P125" s="117">
        <f t="shared" si="37"/>
        <v>384.6817826409345</v>
      </c>
      <c r="Q125" s="117">
        <f t="shared" si="38"/>
        <v>503950.33830624504</v>
      </c>
      <c r="R125" s="117">
        <f t="shared" si="49"/>
        <v>99.202822501247283</v>
      </c>
      <c r="S125" s="119">
        <f t="shared" si="39"/>
        <v>134031.14329084672</v>
      </c>
      <c r="T125" s="120">
        <f t="shared" si="40"/>
        <v>342.66064693205942</v>
      </c>
      <c r="U125" s="120">
        <f t="shared" si="41"/>
        <v>286.83390665333582</v>
      </c>
      <c r="V125" s="120">
        <f t="shared" si="42"/>
        <v>610360.93027979601</v>
      </c>
      <c r="W125" s="120">
        <f t="shared" si="50"/>
        <v>120.14978942519519</v>
      </c>
      <c r="X125" s="122">
        <f t="shared" si="43"/>
        <v>66625.93720866392</v>
      </c>
    </row>
    <row r="126" spans="1:24" x14ac:dyDescent="0.45">
      <c r="A126">
        <v>125</v>
      </c>
      <c r="B126" s="47">
        <v>43621</v>
      </c>
      <c r="C126" s="101">
        <v>196.58999600000001</v>
      </c>
      <c r="D126" s="87">
        <f t="shared" si="31"/>
        <v>1.5444162744499118E-2</v>
      </c>
      <c r="E126" s="87"/>
      <c r="F126" s="108">
        <f t="shared" ref="F126:F165" si="51">F125</f>
        <v>4744.2651673820083</v>
      </c>
      <c r="G126" s="90"/>
      <c r="H126" s="5">
        <f t="shared" si="32"/>
        <v>188.72857228571428</v>
      </c>
      <c r="I126" s="87">
        <f t="shared" si="33"/>
        <v>4.531830019634875E-3</v>
      </c>
      <c r="J126" s="111">
        <f t="shared" si="46"/>
        <v>1371.7354557391286</v>
      </c>
      <c r="K126" s="111">
        <f t="shared" si="34"/>
        <v>-1216.5828427113079</v>
      </c>
      <c r="L126" s="111">
        <f t="shared" si="44"/>
        <v>319247.3410732121</v>
      </c>
      <c r="M126" s="111">
        <f t="shared" si="48"/>
        <v>62.843964778236113</v>
      </c>
      <c r="N126" s="113">
        <f t="shared" si="35"/>
        <v>268452.88491410221</v>
      </c>
      <c r="O126" s="117">
        <f t="shared" si="36"/>
        <v>696.57945982071669</v>
      </c>
      <c r="P126" s="117">
        <f t="shared" si="37"/>
        <v>-1230.0340098719053</v>
      </c>
      <c r="Q126" s="117">
        <f t="shared" si="38"/>
        <v>502714.30429637316</v>
      </c>
      <c r="R126" s="117">
        <f t="shared" si="49"/>
        <v>98.959508719795849</v>
      </c>
      <c r="S126" s="119">
        <f t="shared" si="39"/>
        <v>135710.51920996496</v>
      </c>
      <c r="T126" s="120">
        <f t="shared" si="40"/>
        <v>347.31928635100206</v>
      </c>
      <c r="U126" s="120">
        <f t="shared" si="41"/>
        <v>-915.84190473537626</v>
      </c>
      <c r="V126" s="120">
        <f t="shared" si="42"/>
        <v>609439.08837506059</v>
      </c>
      <c r="W126" s="120">
        <f t="shared" si="50"/>
        <v>119.96832448337227</v>
      </c>
      <c r="X126" s="122">
        <f t="shared" si="43"/>
        <v>67363.655209730976</v>
      </c>
    </row>
    <row r="127" spans="1:24" x14ac:dyDescent="0.45">
      <c r="A127">
        <v>126</v>
      </c>
      <c r="B127" s="47">
        <v>43622</v>
      </c>
      <c r="C127" s="101">
        <v>205.949997</v>
      </c>
      <c r="D127" s="87">
        <f t="shared" si="31"/>
        <v>4.761178691920815E-2</v>
      </c>
      <c r="E127" s="87"/>
      <c r="F127" s="108">
        <f t="shared" si="51"/>
        <v>4744.2651673820083</v>
      </c>
      <c r="G127" s="90"/>
      <c r="H127" s="5">
        <f t="shared" si="32"/>
        <v>191.19285799999997</v>
      </c>
      <c r="I127" s="87">
        <f t="shared" si="33"/>
        <v>1.3057300674934566E-2</v>
      </c>
      <c r="J127" s="111">
        <f t="shared" si="46"/>
        <v>1389.6466180311829</v>
      </c>
      <c r="K127" s="111">
        <f t="shared" si="34"/>
        <v>-3688.8038203150991</v>
      </c>
      <c r="L127" s="111">
        <f t="shared" si="44"/>
        <v>315552.53725289699</v>
      </c>
      <c r="M127" s="111">
        <f t="shared" si="48"/>
        <v>62.116641191532835</v>
      </c>
      <c r="N127" s="113">
        <f t="shared" si="35"/>
        <v>282508.91299426713</v>
      </c>
      <c r="O127" s="117">
        <f t="shared" si="36"/>
        <v>714.77035472244199</v>
      </c>
      <c r="P127" s="117">
        <f t="shared" si="37"/>
        <v>-3746.414750437641</v>
      </c>
      <c r="Q127" s="117">
        <f t="shared" si="38"/>
        <v>498961.8895459355</v>
      </c>
      <c r="R127" s="117">
        <f t="shared" si="49"/>
        <v>98.220844398834743</v>
      </c>
      <c r="S127" s="119">
        <f t="shared" si="39"/>
        <v>143460.53766033822</v>
      </c>
      <c r="T127" s="120">
        <f t="shared" si="40"/>
        <v>360.92444340726831</v>
      </c>
      <c r="U127" s="120">
        <f t="shared" si="41"/>
        <v>-2801.9820549225633</v>
      </c>
      <c r="V127" s="120">
        <f t="shared" si="42"/>
        <v>606631.10632013797</v>
      </c>
      <c r="W127" s="120">
        <f t="shared" si="50"/>
        <v>119.41557211033069</v>
      </c>
      <c r="X127" s="122">
        <f t="shared" si="43"/>
        <v>71530.405982031007</v>
      </c>
    </row>
    <row r="128" spans="1:24" x14ac:dyDescent="0.45">
      <c r="A128">
        <v>127</v>
      </c>
      <c r="B128" s="47">
        <v>43623</v>
      </c>
      <c r="C128" s="101">
        <v>204.5</v>
      </c>
      <c r="D128" s="87">
        <f t="shared" si="31"/>
        <v>-7.0405293572303193E-3</v>
      </c>
      <c r="E128" s="87"/>
      <c r="F128" s="108">
        <f t="shared" si="51"/>
        <v>4744.2651673820083</v>
      </c>
      <c r="G128" s="90"/>
      <c r="H128" s="5">
        <f t="shared" si="32"/>
        <v>193.28428642857145</v>
      </c>
      <c r="I128" s="87">
        <f t="shared" si="33"/>
        <v>1.0938841808471088E-2</v>
      </c>
      <c r="J128" s="111">
        <f t="shared" si="46"/>
        <v>1404.8477425555029</v>
      </c>
      <c r="K128" s="111">
        <f t="shared" si="34"/>
        <v>-3108.6299652234388</v>
      </c>
      <c r="L128" s="111">
        <f t="shared" si="44"/>
        <v>312437.90728767356</v>
      </c>
      <c r="M128" s="111">
        <f t="shared" si="48"/>
        <v>61.503525056643412</v>
      </c>
      <c r="N128" s="113">
        <f t="shared" si="35"/>
        <v>284182.73338737694</v>
      </c>
      <c r="O128" s="117">
        <f t="shared" si="36"/>
        <v>730.40787440182908</v>
      </c>
      <c r="P128" s="117">
        <f t="shared" si="37"/>
        <v>-3197.8727744346584</v>
      </c>
      <c r="Q128" s="117">
        <f t="shared" si="38"/>
        <v>495758.01677150081</v>
      </c>
      <c r="R128" s="117">
        <f t="shared" si="49"/>
        <v>97.590160781808663</v>
      </c>
      <c r="S128" s="119">
        <f t="shared" si="39"/>
        <v>146170.5375407394</v>
      </c>
      <c r="T128" s="120">
        <f t="shared" si="40"/>
        <v>372.76872958099608</v>
      </c>
      <c r="U128" s="120">
        <f t="shared" si="41"/>
        <v>-2422.1565225273284</v>
      </c>
      <c r="V128" s="120">
        <f t="shared" si="42"/>
        <v>604202.94979761064</v>
      </c>
      <c r="W128" s="120">
        <f t="shared" si="50"/>
        <v>118.93758854293264</v>
      </c>
      <c r="X128" s="122">
        <f t="shared" si="43"/>
        <v>73809.048676786377</v>
      </c>
    </row>
    <row r="129" spans="1:24" x14ac:dyDescent="0.45">
      <c r="A129">
        <v>128</v>
      </c>
      <c r="B129" s="47">
        <v>43626</v>
      </c>
      <c r="C129" s="101">
        <v>212.88000500000001</v>
      </c>
      <c r="D129" s="87">
        <f t="shared" si="31"/>
        <v>4.0978019559902254E-2</v>
      </c>
      <c r="E129" s="87"/>
      <c r="F129" s="108">
        <f t="shared" si="51"/>
        <v>4744.2651673820083</v>
      </c>
      <c r="G129" s="90"/>
      <c r="H129" s="5">
        <f t="shared" si="32"/>
        <v>196.80714414285714</v>
      </c>
      <c r="I129" s="87">
        <f t="shared" si="33"/>
        <v>1.8226301679146434E-2</v>
      </c>
      <c r="J129" s="111">
        <f t="shared" si="46"/>
        <v>1430.4529213245874</v>
      </c>
      <c r="K129" s="111">
        <f t="shared" si="34"/>
        <v>-5450.8305843885882</v>
      </c>
      <c r="L129" s="111">
        <f t="shared" si="44"/>
        <v>306981.07670328498</v>
      </c>
      <c r="M129" s="111">
        <f t="shared" si="48"/>
        <v>60.429345807759091</v>
      </c>
      <c r="N129" s="113">
        <f t="shared" si="35"/>
        <v>299063.9944594542</v>
      </c>
      <c r="O129" s="117">
        <f t="shared" si="36"/>
        <v>757.03314293717267</v>
      </c>
      <c r="P129" s="117">
        <f t="shared" si="37"/>
        <v>-5667.9872989302876</v>
      </c>
      <c r="Q129" s="117">
        <f t="shared" si="38"/>
        <v>490084.02947257052</v>
      </c>
      <c r="R129" s="117">
        <f t="shared" si="49"/>
        <v>96.473234148172196</v>
      </c>
      <c r="S129" s="119">
        <f t="shared" si="39"/>
        <v>155489.23195470075</v>
      </c>
      <c r="T129" s="120">
        <f t="shared" si="40"/>
        <v>393.15131554668221</v>
      </c>
      <c r="U129" s="120">
        <f t="shared" si="41"/>
        <v>-4339.0450022881942</v>
      </c>
      <c r="V129" s="120">
        <f t="shared" si="42"/>
        <v>599857.90479532245</v>
      </c>
      <c r="W129" s="120">
        <f t="shared" si="50"/>
        <v>118.08226472348906</v>
      </c>
      <c r="X129" s="122">
        <f t="shared" si="43"/>
        <v>79355.00901704609</v>
      </c>
    </row>
    <row r="130" spans="1:24" x14ac:dyDescent="0.45">
      <c r="A130">
        <v>129</v>
      </c>
      <c r="B130" s="47">
        <v>43627</v>
      </c>
      <c r="C130" s="101">
        <v>217.10000600000001</v>
      </c>
      <c r="D130" s="87">
        <f t="shared" si="31"/>
        <v>1.9823378903058537E-2</v>
      </c>
      <c r="E130" s="87"/>
      <c r="F130" s="108">
        <f t="shared" si="51"/>
        <v>4744.2651673820083</v>
      </c>
      <c r="G130" s="90"/>
      <c r="H130" s="5">
        <f t="shared" si="32"/>
        <v>201.37000157142862</v>
      </c>
      <c r="I130" s="87">
        <f t="shared" si="33"/>
        <v>2.318440953169575E-2</v>
      </c>
      <c r="J130" s="111">
        <f t="shared" si="46"/>
        <v>1463.6171276683872</v>
      </c>
      <c r="K130" s="111">
        <f t="shared" si="34"/>
        <v>-7199.9493962241822</v>
      </c>
      <c r="L130" s="111">
        <f t="shared" si="44"/>
        <v>299775.12730706081</v>
      </c>
      <c r="M130" s="111">
        <f t="shared" si="48"/>
        <v>59.010851832106709</v>
      </c>
      <c r="N130" s="113">
        <f t="shared" si="35"/>
        <v>310551.33780228544</v>
      </c>
      <c r="O130" s="117">
        <f t="shared" si="36"/>
        <v>792.13587576701707</v>
      </c>
      <c r="P130" s="117">
        <f t="shared" si="37"/>
        <v>-7620.8035079756164</v>
      </c>
      <c r="Q130" s="117">
        <f t="shared" si="38"/>
        <v>482457.22596459492</v>
      </c>
      <c r="R130" s="117">
        <f t="shared" si="49"/>
        <v>94.97189487493597</v>
      </c>
      <c r="S130" s="119">
        <f t="shared" si="39"/>
        <v>164351.89987385905</v>
      </c>
      <c r="T130" s="120">
        <f t="shared" si="40"/>
        <v>420.49625886935991</v>
      </c>
      <c r="U130" s="120">
        <f t="shared" si="41"/>
        <v>-5936.587359422987</v>
      </c>
      <c r="V130" s="120">
        <f t="shared" si="42"/>
        <v>593915.31743589952</v>
      </c>
      <c r="W130" s="120">
        <f t="shared" si="50"/>
        <v>116.91246406221762</v>
      </c>
      <c r="X130" s="122">
        <f t="shared" si="43"/>
        <v>85353.152964092602</v>
      </c>
    </row>
    <row r="131" spans="1:24" x14ac:dyDescent="0.45">
      <c r="A131">
        <v>130</v>
      </c>
      <c r="B131" s="47">
        <v>43628</v>
      </c>
      <c r="C131" s="101">
        <v>209.259995</v>
      </c>
      <c r="D131" s="87">
        <f t="shared" ref="D131:D194" si="52">(C131-C130)/C130</f>
        <v>-3.6112440273262839E-2</v>
      </c>
      <c r="E131" s="87"/>
      <c r="F131" s="108">
        <f t="shared" si="51"/>
        <v>4744.2651673820083</v>
      </c>
      <c r="G131" s="90"/>
      <c r="H131" s="5">
        <f t="shared" si="32"/>
        <v>205.69714357142857</v>
      </c>
      <c r="I131" s="87">
        <f t="shared" si="33"/>
        <v>2.1488513513593321E-2</v>
      </c>
      <c r="J131" s="111">
        <f t="shared" si="46"/>
        <v>1495.068084095016</v>
      </c>
      <c r="K131" s="111">
        <f t="shared" si="34"/>
        <v>-6581.4269845815743</v>
      </c>
      <c r="L131" s="111">
        <f t="shared" si="44"/>
        <v>293187.70032247924</v>
      </c>
      <c r="M131" s="111">
        <f t="shared" si="48"/>
        <v>57.714114236761816</v>
      </c>
      <c r="N131" s="113">
        <f t="shared" si="35"/>
        <v>306276.51281780109</v>
      </c>
      <c r="O131" s="117">
        <f t="shared" si="36"/>
        <v>826.1795207090604</v>
      </c>
      <c r="P131" s="117">
        <f t="shared" si="37"/>
        <v>-7123.9729703537623</v>
      </c>
      <c r="Q131" s="117">
        <f t="shared" si="38"/>
        <v>475327.25299424113</v>
      </c>
      <c r="R131" s="117">
        <f t="shared" si="49"/>
        <v>93.568356888659764</v>
      </c>
      <c r="S131" s="119">
        <f t="shared" si="39"/>
        <v>165762.34940232662</v>
      </c>
      <c r="T131" s="120">
        <f t="shared" si="40"/>
        <v>447.60377749274892</v>
      </c>
      <c r="U131" s="120">
        <f t="shared" si="41"/>
        <v>-5672.5192115927921</v>
      </c>
      <c r="V131" s="120">
        <f t="shared" si="42"/>
        <v>588236.79822430678</v>
      </c>
      <c r="W131" s="120">
        <f t="shared" si="50"/>
        <v>115.79464531980921</v>
      </c>
      <c r="X131" s="122">
        <f t="shared" si="43"/>
        <v>87993.045028520966</v>
      </c>
    </row>
    <row r="132" spans="1:24" x14ac:dyDescent="0.45">
      <c r="A132">
        <v>131</v>
      </c>
      <c r="B132" s="47">
        <v>43629</v>
      </c>
      <c r="C132" s="101">
        <v>213.91000399999999</v>
      </c>
      <c r="D132" s="87">
        <f t="shared" si="52"/>
        <v>2.2221203818723129E-2</v>
      </c>
      <c r="E132" s="87"/>
      <c r="F132" s="108">
        <f t="shared" si="51"/>
        <v>4744.2651673820083</v>
      </c>
      <c r="G132" s="90"/>
      <c r="H132" s="5">
        <f t="shared" si="32"/>
        <v>208.59857185714284</v>
      </c>
      <c r="I132" s="87">
        <f t="shared" si="33"/>
        <v>1.4105340673857001E-2</v>
      </c>
      <c r="J132" s="111">
        <f t="shared" si="46"/>
        <v>1516.1565287517869</v>
      </c>
      <c r="K132" s="111">
        <f t="shared" si="34"/>
        <v>-4511.0292808836393</v>
      </c>
      <c r="L132" s="111">
        <f t="shared" si="44"/>
        <v>288670.67104159557</v>
      </c>
      <c r="M132" s="111">
        <f t="shared" si="48"/>
        <v>56.824935244454537</v>
      </c>
      <c r="N132" s="113">
        <f t="shared" si="35"/>
        <v>319810.01984903717</v>
      </c>
      <c r="O132" s="117">
        <f t="shared" si="36"/>
        <v>849.48660790379085</v>
      </c>
      <c r="P132" s="117">
        <f t="shared" si="37"/>
        <v>-4985.6191150531404</v>
      </c>
      <c r="Q132" s="117">
        <f t="shared" si="38"/>
        <v>470335.63387918798</v>
      </c>
      <c r="R132" s="117">
        <f t="shared" si="49"/>
        <v>92.585754700645339</v>
      </c>
      <c r="S132" s="119">
        <f t="shared" si="39"/>
        <v>176728.06457959316</v>
      </c>
      <c r="T132" s="120">
        <f t="shared" si="40"/>
        <v>466.54458879807044</v>
      </c>
      <c r="U132" s="120">
        <f t="shared" si="41"/>
        <v>-4051.6290220845708</v>
      </c>
      <c r="V132" s="120">
        <f t="shared" si="42"/>
        <v>584179.16920222226</v>
      </c>
      <c r="W132" s="120">
        <f t="shared" si="50"/>
        <v>114.99589944933541</v>
      </c>
      <c r="X132" s="122">
        <f t="shared" si="43"/>
        <v>95746.925833889021</v>
      </c>
    </row>
    <row r="133" spans="1:24" x14ac:dyDescent="0.45">
      <c r="A133">
        <v>132</v>
      </c>
      <c r="B133" s="47">
        <v>43630</v>
      </c>
      <c r="C133" s="101">
        <v>214.91999799999999</v>
      </c>
      <c r="D133" s="87">
        <f t="shared" si="52"/>
        <v>4.7215837553815677E-3</v>
      </c>
      <c r="E133" s="87"/>
      <c r="F133" s="108">
        <f t="shared" si="51"/>
        <v>4744.2651673820083</v>
      </c>
      <c r="G133" s="90"/>
      <c r="H133" s="5">
        <f t="shared" si="32"/>
        <v>211.21714357142861</v>
      </c>
      <c r="I133" s="87">
        <f t="shared" si="33"/>
        <v>1.2553162233915355E-2</v>
      </c>
      <c r="J133" s="111">
        <f t="shared" si="46"/>
        <v>1535.1890876292182</v>
      </c>
      <c r="K133" s="111">
        <f t="shared" si="34"/>
        <v>-4090.4775158724078</v>
      </c>
      <c r="L133" s="111">
        <f t="shared" si="44"/>
        <v>284574.19352572318</v>
      </c>
      <c r="M133" s="111">
        <f t="shared" si="48"/>
        <v>56.018542032630648</v>
      </c>
      <c r="N133" s="113">
        <f t="shared" si="35"/>
        <v>325852.358127021</v>
      </c>
      <c r="O133" s="117">
        <f t="shared" si="36"/>
        <v>870.81409431290024</v>
      </c>
      <c r="P133" s="117">
        <f t="shared" si="37"/>
        <v>-4583.7033363908158</v>
      </c>
      <c r="Q133" s="117">
        <f t="shared" si="38"/>
        <v>465745.93054279714</v>
      </c>
      <c r="R133" s="117">
        <f t="shared" si="49"/>
        <v>91.68226979195606</v>
      </c>
      <c r="S133" s="119">
        <f t="shared" si="39"/>
        <v>182571.66007170951</v>
      </c>
      <c r="T133" s="120">
        <f t="shared" si="40"/>
        <v>484.114418535683</v>
      </c>
      <c r="U133" s="120">
        <f t="shared" si="41"/>
        <v>-3776.1077720680328</v>
      </c>
      <c r="V133" s="120">
        <f t="shared" si="42"/>
        <v>580397.06143015425</v>
      </c>
      <c r="W133" s="120">
        <f t="shared" si="50"/>
        <v>114.25139004539233</v>
      </c>
      <c r="X133" s="122">
        <f t="shared" si="43"/>
        <v>100269.76209139211</v>
      </c>
    </row>
    <row r="134" spans="1:24" x14ac:dyDescent="0.45">
      <c r="A134">
        <v>133</v>
      </c>
      <c r="B134" s="47">
        <v>43633</v>
      </c>
      <c r="C134" s="101">
        <v>225.029999</v>
      </c>
      <c r="D134" s="87">
        <f t="shared" si="52"/>
        <v>4.7040764442962686E-2</v>
      </c>
      <c r="E134" s="87"/>
      <c r="F134" s="108">
        <f t="shared" si="51"/>
        <v>4744.2651673820083</v>
      </c>
      <c r="G134" s="90"/>
      <c r="H134" s="5">
        <f t="shared" si="32"/>
        <v>213.94285814285718</v>
      </c>
      <c r="I134" s="87">
        <f t="shared" si="33"/>
        <v>1.290479799764358E-2</v>
      </c>
      <c r="J134" s="111">
        <f t="shared" si="46"/>
        <v>1555.00039269326</v>
      </c>
      <c r="K134" s="111">
        <f t="shared" si="34"/>
        <v>-4458.1379587500187</v>
      </c>
      <c r="L134" s="111">
        <f t="shared" si="44"/>
        <v>280110.05556697317</v>
      </c>
      <c r="M134" s="111">
        <f t="shared" si="48"/>
        <v>55.139774717914406</v>
      </c>
      <c r="N134" s="113">
        <f t="shared" si="35"/>
        <v>345463.59885401389</v>
      </c>
      <c r="O134" s="117">
        <f t="shared" si="36"/>
        <v>893.28945427411804</v>
      </c>
      <c r="P134" s="117">
        <f t="shared" si="37"/>
        <v>-5057.6302295974829</v>
      </c>
      <c r="Q134" s="117">
        <f t="shared" si="38"/>
        <v>460682.30031319964</v>
      </c>
      <c r="R134" s="117">
        <f t="shared" si="49"/>
        <v>90.685492187680211</v>
      </c>
      <c r="S134" s="119">
        <f t="shared" si="39"/>
        <v>195959.29477241787</v>
      </c>
      <c r="T134" s="120">
        <f t="shared" si="40"/>
        <v>502.85661487253196</v>
      </c>
      <c r="U134" s="120">
        <f t="shared" si="41"/>
        <v>-4217.5564229389256</v>
      </c>
      <c r="V134" s="120">
        <f t="shared" si="42"/>
        <v>576173.50500721531</v>
      </c>
      <c r="W134" s="120">
        <f t="shared" si="50"/>
        <v>113.41998130071443</v>
      </c>
      <c r="X134" s="122">
        <f t="shared" si="43"/>
        <v>108940.26711897033</v>
      </c>
    </row>
    <row r="135" spans="1:24" x14ac:dyDescent="0.45">
      <c r="A135">
        <v>134</v>
      </c>
      <c r="B135" s="47">
        <v>43634</v>
      </c>
      <c r="C135" s="101">
        <v>224.740005</v>
      </c>
      <c r="D135" s="87">
        <f t="shared" si="52"/>
        <v>-1.2886904025627586E-3</v>
      </c>
      <c r="E135" s="87"/>
      <c r="F135" s="108">
        <f t="shared" si="51"/>
        <v>4744.2651673820083</v>
      </c>
      <c r="G135" s="90"/>
      <c r="H135" s="5">
        <f t="shared" si="32"/>
        <v>216.83428742857146</v>
      </c>
      <c r="I135" s="87">
        <f t="shared" si="33"/>
        <v>1.3514960540461566E-2</v>
      </c>
      <c r="J135" s="111">
        <f t="shared" si="46"/>
        <v>1576.0161616409118</v>
      </c>
      <c r="K135" s="111">
        <f t="shared" si="34"/>
        <v>-4723.0840183741211</v>
      </c>
      <c r="L135" s="111">
        <f t="shared" si="44"/>
        <v>275380.97154859907</v>
      </c>
      <c r="M135" s="111">
        <f t="shared" si="48"/>
        <v>54.20885266707046</v>
      </c>
      <c r="N135" s="113">
        <f t="shared" si="35"/>
        <v>349470.79602888523</v>
      </c>
      <c r="O135" s="117">
        <f t="shared" si="36"/>
        <v>917.43499772556834</v>
      </c>
      <c r="P135" s="117">
        <f t="shared" si="37"/>
        <v>-5426.4695560066566</v>
      </c>
      <c r="Q135" s="117">
        <f t="shared" si="38"/>
        <v>455249.83075719298</v>
      </c>
      <c r="R135" s="117">
        <f t="shared" si="49"/>
        <v>89.616108416812494</v>
      </c>
      <c r="S135" s="119">
        <f t="shared" si="39"/>
        <v>200757.87642001256</v>
      </c>
      <c r="T135" s="120">
        <f t="shared" si="40"/>
        <v>523.24487679506899</v>
      </c>
      <c r="U135" s="120">
        <f t="shared" si="41"/>
        <v>-4582.0580864122812</v>
      </c>
      <c r="V135" s="120">
        <f t="shared" si="42"/>
        <v>571585.44692080305</v>
      </c>
      <c r="W135" s="120">
        <f t="shared" si="50"/>
        <v>112.51682026009075</v>
      </c>
      <c r="X135" s="122">
        <f t="shared" si="43"/>
        <v>113011.99814073592</v>
      </c>
    </row>
    <row r="136" spans="1:24" x14ac:dyDescent="0.45">
      <c r="A136">
        <v>135</v>
      </c>
      <c r="B136" s="47">
        <v>43635</v>
      </c>
      <c r="C136" s="101">
        <v>226.429993</v>
      </c>
      <c r="D136" s="87">
        <f t="shared" si="52"/>
        <v>7.5197470962056782E-3</v>
      </c>
      <c r="E136" s="87"/>
      <c r="F136" s="108">
        <f t="shared" si="51"/>
        <v>4744.2651673820083</v>
      </c>
      <c r="G136" s="90"/>
      <c r="H136" s="5">
        <f t="shared" si="32"/>
        <v>218.77</v>
      </c>
      <c r="I136" s="87">
        <f t="shared" si="33"/>
        <v>8.9271516713711908E-3</v>
      </c>
      <c r="J136" s="111">
        <f t="shared" si="46"/>
        <v>1590.0854969524125</v>
      </c>
      <c r="K136" s="111">
        <f t="shared" si="34"/>
        <v>-3185.7194960977581</v>
      </c>
      <c r="L136" s="111">
        <f t="shared" si="44"/>
        <v>272189.25205250131</v>
      </c>
      <c r="M136" s="111">
        <f t="shared" si="48"/>
        <v>53.580561427690554</v>
      </c>
      <c r="N136" s="113">
        <f t="shared" si="35"/>
        <v>356857.32844823855</v>
      </c>
      <c r="O136" s="117">
        <f t="shared" si="36"/>
        <v>933.81516047220873</v>
      </c>
      <c r="P136" s="117">
        <f t="shared" si="37"/>
        <v>-3708.9601360606453</v>
      </c>
      <c r="Q136" s="117">
        <f t="shared" si="38"/>
        <v>451534.87062113232</v>
      </c>
      <c r="R136" s="117">
        <f t="shared" si="49"/>
        <v>88.884817051468417</v>
      </c>
      <c r="S136" s="119">
        <f t="shared" si="39"/>
        <v>207734.80011295548</v>
      </c>
      <c r="T136" s="120">
        <f t="shared" si="40"/>
        <v>537.25813592432155</v>
      </c>
      <c r="U136" s="120">
        <f t="shared" si="41"/>
        <v>-3173.0221665438435</v>
      </c>
      <c r="V136" s="120">
        <f t="shared" si="42"/>
        <v>568406.42475425918</v>
      </c>
      <c r="W136" s="120">
        <f t="shared" si="50"/>
        <v>111.89102849503979</v>
      </c>
      <c r="X136" s="122">
        <f t="shared" si="43"/>
        <v>118478.33378999332</v>
      </c>
    </row>
    <row r="137" spans="1:24" x14ac:dyDescent="0.45">
      <c r="A137">
        <v>136</v>
      </c>
      <c r="B137" s="47">
        <v>43636</v>
      </c>
      <c r="C137" s="101">
        <v>219.61999499999999</v>
      </c>
      <c r="D137" s="87">
        <f t="shared" si="52"/>
        <v>-3.0075512125286367E-2</v>
      </c>
      <c r="E137" s="87"/>
      <c r="F137" s="108">
        <f t="shared" si="51"/>
        <v>4744.2651673820083</v>
      </c>
      <c r="G137" s="90"/>
      <c r="H137" s="5">
        <f t="shared" ref="H137:H200" si="53">AVERAGE(C131:C137)</f>
        <v>219.12999842857144</v>
      </c>
      <c r="I137" s="87">
        <f t="shared" si="33"/>
        <v>1.6455566511470033E-3</v>
      </c>
      <c r="J137" s="111">
        <f t="shared" si="46"/>
        <v>1592.7020727178151</v>
      </c>
      <c r="K137" s="111">
        <f t="shared" si="34"/>
        <v>-574.65235651483101</v>
      </c>
      <c r="L137" s="111">
        <f t="shared" si="44"/>
        <v>271608.59969598649</v>
      </c>
      <c r="M137" s="111">
        <f t="shared" si="48"/>
        <v>53.466259782726411</v>
      </c>
      <c r="N137" s="113">
        <f t="shared" si="35"/>
        <v>349214.56889026135</v>
      </c>
      <c r="O137" s="117">
        <f t="shared" si="36"/>
        <v>936.88845196872251</v>
      </c>
      <c r="P137" s="117">
        <f t="shared" si="37"/>
        <v>-674.95626309789782</v>
      </c>
      <c r="Q137" s="117">
        <f t="shared" si="38"/>
        <v>450853.91435803444</v>
      </c>
      <c r="R137" s="117">
        <f t="shared" si="49"/>
        <v>88.750770542945247</v>
      </c>
      <c r="S137" s="119">
        <f t="shared" si="39"/>
        <v>205084.48087383067</v>
      </c>
      <c r="T137" s="120">
        <f t="shared" si="40"/>
        <v>539.91040202118086</v>
      </c>
      <c r="U137" s="120">
        <f t="shared" si="41"/>
        <v>-582.49066693091049</v>
      </c>
      <c r="V137" s="120">
        <f t="shared" si="42"/>
        <v>567817.93408732826</v>
      </c>
      <c r="W137" s="120">
        <f t="shared" si="50"/>
        <v>111.77518387546297</v>
      </c>
      <c r="X137" s="122">
        <f t="shared" si="43"/>
        <v>117992.62912540881</v>
      </c>
    </row>
    <row r="138" spans="1:24" x14ac:dyDescent="0.45">
      <c r="A138">
        <v>137</v>
      </c>
      <c r="B138" s="47">
        <v>43637</v>
      </c>
      <c r="C138" s="101">
        <v>221.86000100000001</v>
      </c>
      <c r="D138" s="87">
        <f t="shared" si="52"/>
        <v>1.0199462940521525E-2</v>
      </c>
      <c r="E138" s="87"/>
      <c r="F138" s="108">
        <f t="shared" si="51"/>
        <v>4744.2651673820083</v>
      </c>
      <c r="G138" s="90"/>
      <c r="H138" s="5">
        <f t="shared" si="53"/>
        <v>220.9299992857143</v>
      </c>
      <c r="I138" s="87">
        <f t="shared" ref="I138:I201" si="54">(H138-H137)/H137</f>
        <v>8.2143059829829657E-3</v>
      </c>
      <c r="J138" s="111">
        <f t="shared" si="46"/>
        <v>1605.7850148828502</v>
      </c>
      <c r="K138" s="111">
        <f t="shared" ref="K138:K201" si="55">(J137-J138)*C138</f>
        <v>-2902.581561817628</v>
      </c>
      <c r="L138" s="111">
        <f t="shared" si="44"/>
        <v>268700.01813416887</v>
      </c>
      <c r="M138" s="111">
        <f t="shared" si="48"/>
        <v>52.893704357149545</v>
      </c>
      <c r="N138" s="113">
        <f t="shared" ref="N138:N201" si="56">C138*J138+K138</f>
        <v>353356.88344587659</v>
      </c>
      <c r="O138" s="117">
        <f t="shared" ref="O138:O201" si="57">(1+2*I138)*O137</f>
        <v>952.28022880151127</v>
      </c>
      <c r="P138" s="117">
        <f t="shared" ref="P138:P201" si="58">(O137-O138)*C138</f>
        <v>-3414.8196235142923</v>
      </c>
      <c r="Q138" s="117">
        <f t="shared" ref="Q138:Q201" si="59">Q137+P138-6</f>
        <v>447433.09473452013</v>
      </c>
      <c r="R138" s="117">
        <f t="shared" si="49"/>
        <v>88.077380853297655</v>
      </c>
      <c r="S138" s="119">
        <f t="shared" ref="S138:S201" si="60">C138*O138+P138</f>
        <v>207858.07289066925</v>
      </c>
      <c r="T138" s="120">
        <f t="shared" ref="T138:T201" si="61">(1+3*I138)*T137</f>
        <v>553.21536975797278</v>
      </c>
      <c r="U138" s="120">
        <f t="shared" ref="U138:U201" si="62">(T137-T138)*C138</f>
        <v>-2951.8401553896238</v>
      </c>
      <c r="V138" s="120">
        <f t="shared" ref="V138:V201" si="63">V137+U138-6</f>
        <v>564860.09393193864</v>
      </c>
      <c r="W138" s="120">
        <f t="shared" si="50"/>
        <v>111.19293187640142</v>
      </c>
      <c r="X138" s="122">
        <f t="shared" ref="X138:X201" si="64">C138*T138+U138</f>
        <v>119784.52233232959</v>
      </c>
    </row>
    <row r="139" spans="1:24" x14ac:dyDescent="0.45">
      <c r="A139">
        <v>138</v>
      </c>
      <c r="B139" s="47">
        <v>43640</v>
      </c>
      <c r="C139" s="101">
        <v>223.63999899999999</v>
      </c>
      <c r="D139" s="87">
        <f t="shared" si="52"/>
        <v>8.0230685656581136E-3</v>
      </c>
      <c r="E139" s="87"/>
      <c r="F139" s="108">
        <f t="shared" si="51"/>
        <v>4744.2651673820083</v>
      </c>
      <c r="G139" s="90"/>
      <c r="H139" s="5">
        <f t="shared" si="53"/>
        <v>222.31999857142858</v>
      </c>
      <c r="I139" s="87">
        <f t="shared" si="54"/>
        <v>6.2915823573451738E-3</v>
      </c>
      <c r="J139" s="111">
        <f t="shared" si="46"/>
        <v>1615.8879435521765</v>
      </c>
      <c r="K139" s="111">
        <f t="shared" si="55"/>
        <v>-2259.4189575051992</v>
      </c>
      <c r="L139" s="111">
        <f t="shared" ref="L139:L202" si="65">L138+K139-6</f>
        <v>266434.59917666367</v>
      </c>
      <c r="M139" s="111">
        <f t="shared" si="48"/>
        <v>52.447755743458401</v>
      </c>
      <c r="N139" s="113">
        <f t="shared" si="56"/>
        <v>359117.75912261556</v>
      </c>
      <c r="O139" s="117">
        <f t="shared" si="57"/>
        <v>964.26292777506364</v>
      </c>
      <c r="P139" s="117">
        <f t="shared" si="58"/>
        <v>-2679.810786462554</v>
      </c>
      <c r="Q139" s="117">
        <f t="shared" si="59"/>
        <v>444747.28394805756</v>
      </c>
      <c r="R139" s="117">
        <f t="shared" si="49"/>
        <v>87.54867794259917</v>
      </c>
      <c r="S139" s="119">
        <f t="shared" si="60"/>
        <v>212967.94941688972</v>
      </c>
      <c r="T139" s="120">
        <f t="shared" si="61"/>
        <v>563.6571699385172</v>
      </c>
      <c r="U139" s="120">
        <f t="shared" si="62"/>
        <v>-2335.2041819351534</v>
      </c>
      <c r="V139" s="120">
        <f t="shared" si="63"/>
        <v>562518.88975000347</v>
      </c>
      <c r="W139" s="120">
        <f t="shared" si="50"/>
        <v>110.73206491151359</v>
      </c>
      <c r="X139" s="122">
        <f t="shared" si="64"/>
        <v>123721.08473945766</v>
      </c>
    </row>
    <row r="140" spans="1:24" x14ac:dyDescent="0.45">
      <c r="A140">
        <v>139</v>
      </c>
      <c r="B140" s="47">
        <v>43641</v>
      </c>
      <c r="C140" s="101">
        <v>219.759995</v>
      </c>
      <c r="D140" s="87">
        <f t="shared" si="52"/>
        <v>-1.7349329356775689E-2</v>
      </c>
      <c r="E140" s="87"/>
      <c r="F140" s="108">
        <f t="shared" si="51"/>
        <v>4744.2651673820083</v>
      </c>
      <c r="G140" s="90"/>
      <c r="H140" s="5">
        <f t="shared" si="53"/>
        <v>223.01142671428573</v>
      </c>
      <c r="I140" s="87">
        <f t="shared" si="54"/>
        <v>3.1100582372260203E-3</v>
      </c>
      <c r="J140" s="111">
        <f t="shared" si="46"/>
        <v>1620.9134491614552</v>
      </c>
      <c r="K140" s="111">
        <f t="shared" si="55"/>
        <v>-1104.4050875675707</v>
      </c>
      <c r="L140" s="111">
        <f t="shared" si="65"/>
        <v>265324.1940890961</v>
      </c>
      <c r="M140" s="111">
        <f t="shared" si="48"/>
        <v>52.229172064806335</v>
      </c>
      <c r="N140" s="113">
        <f t="shared" si="56"/>
        <v>355107.52639558661</v>
      </c>
      <c r="O140" s="117">
        <f t="shared" si="57"/>
        <v>970.26075549782058</v>
      </c>
      <c r="P140" s="117">
        <f t="shared" si="58"/>
        <v>-1318.0825903639261</v>
      </c>
      <c r="Q140" s="117">
        <f t="shared" si="59"/>
        <v>443423.20135769364</v>
      </c>
      <c r="R140" s="117">
        <f t="shared" si="49"/>
        <v>87.28803176333895</v>
      </c>
      <c r="S140" s="119">
        <f t="shared" si="60"/>
        <v>211906.41618653334</v>
      </c>
      <c r="T140" s="120">
        <f t="shared" si="61"/>
        <v>568.91618981153363</v>
      </c>
      <c r="U140" s="120">
        <f t="shared" si="62"/>
        <v>-1155.7221809989908</v>
      </c>
      <c r="V140" s="120">
        <f t="shared" si="63"/>
        <v>561357.16756900446</v>
      </c>
      <c r="W140" s="120">
        <f t="shared" si="50"/>
        <v>110.50337944272906</v>
      </c>
      <c r="X140" s="122">
        <f t="shared" si="64"/>
        <v>123869.2968474027</v>
      </c>
    </row>
    <row r="141" spans="1:24" x14ac:dyDescent="0.45">
      <c r="A141">
        <v>140</v>
      </c>
      <c r="B141" s="47">
        <v>43642</v>
      </c>
      <c r="C141" s="101">
        <v>219.270004</v>
      </c>
      <c r="D141" s="87">
        <f t="shared" si="52"/>
        <v>-2.2296642298340213E-3</v>
      </c>
      <c r="E141" s="87"/>
      <c r="F141" s="108">
        <f t="shared" si="51"/>
        <v>4744.2651673820083</v>
      </c>
      <c r="G141" s="90"/>
      <c r="H141" s="5">
        <f t="shared" si="53"/>
        <v>222.18857028571423</v>
      </c>
      <c r="I141" s="87">
        <f t="shared" si="54"/>
        <v>-3.6897500755677078E-3</v>
      </c>
      <c r="J141" s="111">
        <f t="shared" si="46"/>
        <v>1614.932683639923</v>
      </c>
      <c r="K141" s="111">
        <f t="shared" si="55"/>
        <v>1311.4024798294381</v>
      </c>
      <c r="L141" s="111">
        <f t="shared" si="65"/>
        <v>266629.59656892554</v>
      </c>
      <c r="M141" s="111">
        <f t="shared" si="48"/>
        <v>52.48614105687011</v>
      </c>
      <c r="N141" s="113">
        <f t="shared" si="56"/>
        <v>355417.69848128606</v>
      </c>
      <c r="O141" s="117">
        <f t="shared" si="57"/>
        <v>963.10071610598368</v>
      </c>
      <c r="P141" s="117">
        <f t="shared" si="58"/>
        <v>1569.9818660882354</v>
      </c>
      <c r="Q141" s="117">
        <f t="shared" si="59"/>
        <v>444987.18322378187</v>
      </c>
      <c r="R141" s="117">
        <f t="shared" si="49"/>
        <v>87.595902209461201</v>
      </c>
      <c r="S141" s="119">
        <f t="shared" si="60"/>
        <v>212749.07973905012</v>
      </c>
      <c r="T141" s="120">
        <f t="shared" si="61"/>
        <v>562.61871414848724</v>
      </c>
      <c r="U141" s="120">
        <f t="shared" si="62"/>
        <v>1380.8475138260833</v>
      </c>
      <c r="V141" s="120">
        <f t="shared" si="63"/>
        <v>562732.01508283056</v>
      </c>
      <c r="W141" s="120">
        <f t="shared" si="50"/>
        <v>110.77401871711481</v>
      </c>
      <c r="X141" s="122">
        <f t="shared" si="64"/>
        <v>124746.25521563974</v>
      </c>
    </row>
    <row r="142" spans="1:24" x14ac:dyDescent="0.45">
      <c r="A142">
        <v>141</v>
      </c>
      <c r="B142" s="47">
        <v>43643</v>
      </c>
      <c r="C142" s="101">
        <v>222.83999600000001</v>
      </c>
      <c r="D142" s="87">
        <f t="shared" si="52"/>
        <v>1.6281260249349991E-2</v>
      </c>
      <c r="E142" s="87"/>
      <c r="F142" s="108">
        <f t="shared" si="51"/>
        <v>4744.2651673820083</v>
      </c>
      <c r="G142" s="90"/>
      <c r="H142" s="5">
        <f t="shared" si="53"/>
        <v>221.91714042857143</v>
      </c>
      <c r="I142" s="87">
        <f t="shared" si="54"/>
        <v>-1.2216193514984679E-3</v>
      </c>
      <c r="J142" s="111">
        <f t="shared" si="46"/>
        <v>1612.9598506222212</v>
      </c>
      <c r="K142" s="111">
        <f t="shared" si="55"/>
        <v>439.62610177332806</v>
      </c>
      <c r="L142" s="111">
        <f t="shared" si="65"/>
        <v>267063.22267069889</v>
      </c>
      <c r="M142" s="111">
        <f t="shared" si="48"/>
        <v>52.571500525751617</v>
      </c>
      <c r="N142" s="113">
        <f t="shared" si="56"/>
        <v>359871.59276258975</v>
      </c>
      <c r="O142" s="117">
        <f t="shared" si="57"/>
        <v>960.7476311615095</v>
      </c>
      <c r="P142" s="117">
        <f t="shared" si="58"/>
        <v>524.3614396142857</v>
      </c>
      <c r="Q142" s="117">
        <f t="shared" si="59"/>
        <v>445505.54466339614</v>
      </c>
      <c r="R142" s="117">
        <f t="shared" si="49"/>
        <v>87.697941862919834</v>
      </c>
      <c r="S142" s="119">
        <f t="shared" si="60"/>
        <v>214617.35972465455</v>
      </c>
      <c r="T142" s="120">
        <f t="shared" si="61"/>
        <v>560.55679642233031</v>
      </c>
      <c r="U142" s="120">
        <f t="shared" si="62"/>
        <v>459.47773784914045</v>
      </c>
      <c r="V142" s="120">
        <f t="shared" si="63"/>
        <v>563185.49282067968</v>
      </c>
      <c r="W142" s="120">
        <f t="shared" si="50"/>
        <v>110.86328598833643</v>
      </c>
      <c r="X142" s="122">
        <f t="shared" si="64"/>
        <v>125373.95201037405</v>
      </c>
    </row>
    <row r="143" spans="1:24" x14ac:dyDescent="0.45">
      <c r="A143">
        <v>142</v>
      </c>
      <c r="B143" s="47">
        <v>43644</v>
      </c>
      <c r="C143" s="101">
        <v>223.46000699999999</v>
      </c>
      <c r="D143" s="87">
        <f t="shared" si="52"/>
        <v>2.7823147151733781E-3</v>
      </c>
      <c r="E143" s="87"/>
      <c r="F143" s="108">
        <f t="shared" si="51"/>
        <v>4744.2651673820083</v>
      </c>
      <c r="G143" s="90"/>
      <c r="H143" s="5">
        <f t="shared" si="53"/>
        <v>221.49285671428569</v>
      </c>
      <c r="I143" s="87">
        <f t="shared" si="54"/>
        <v>-1.9119015028147401E-3</v>
      </c>
      <c r="J143" s="111">
        <f t="shared" si="46"/>
        <v>1609.8760302598369</v>
      </c>
      <c r="K143" s="111">
        <f t="shared" si="55"/>
        <v>689.11051976515125</v>
      </c>
      <c r="L143" s="111">
        <f t="shared" si="65"/>
        <v>267746.33319046407</v>
      </c>
      <c r="M143" s="111">
        <f t="shared" si="48"/>
        <v>52.705971100484021</v>
      </c>
      <c r="N143" s="113">
        <f t="shared" si="56"/>
        <v>360432.0195107605</v>
      </c>
      <c r="O143" s="117">
        <f t="shared" si="57"/>
        <v>957.07392148182271</v>
      </c>
      <c r="P143" s="117">
        <f t="shared" si="58"/>
        <v>820.92719073877879</v>
      </c>
      <c r="Q143" s="117">
        <f t="shared" si="59"/>
        <v>446320.47185413493</v>
      </c>
      <c r="R143" s="117">
        <f t="shared" si="49"/>
        <v>87.858360601239838</v>
      </c>
      <c r="S143" s="119">
        <f t="shared" si="60"/>
        <v>214688.67238458432</v>
      </c>
      <c r="T143" s="120">
        <f t="shared" si="61"/>
        <v>557.34160827785172</v>
      </c>
      <c r="U143" s="120">
        <f t="shared" si="62"/>
        <v>718.46596527150234</v>
      </c>
      <c r="V143" s="120">
        <f t="shared" si="63"/>
        <v>563897.95878595114</v>
      </c>
      <c r="W143" s="120">
        <f t="shared" si="50"/>
        <v>111.00353519408964</v>
      </c>
      <c r="X143" s="122">
        <f t="shared" si="64"/>
        <v>125262.0256524315</v>
      </c>
    </row>
    <row r="144" spans="1:24" x14ac:dyDescent="0.45">
      <c r="A144">
        <v>143</v>
      </c>
      <c r="B144" s="47">
        <v>43647</v>
      </c>
      <c r="C144" s="101">
        <v>227.16999799999999</v>
      </c>
      <c r="D144" s="87">
        <f t="shared" si="52"/>
        <v>1.6602483145899134E-2</v>
      </c>
      <c r="E144" s="87"/>
      <c r="F144" s="108">
        <f t="shared" si="51"/>
        <v>4744.2651673820083</v>
      </c>
      <c r="G144" s="90"/>
      <c r="H144" s="5">
        <f t="shared" si="53"/>
        <v>222.57142857142858</v>
      </c>
      <c r="I144" s="87">
        <f t="shared" si="54"/>
        <v>4.8695559447959622E-3</v>
      </c>
      <c r="J144" s="111">
        <f t="shared" si="46"/>
        <v>1617.7154116533732</v>
      </c>
      <c r="K144" s="111">
        <f t="shared" si="55"/>
        <v>-1780.8722554908816</v>
      </c>
      <c r="L144" s="111">
        <f t="shared" si="65"/>
        <v>265959.46093497321</v>
      </c>
      <c r="M144" s="111">
        <f t="shared" si="48"/>
        <v>52.354224593495019</v>
      </c>
      <c r="N144" s="113">
        <f t="shared" si="56"/>
        <v>365715.53457437508</v>
      </c>
      <c r="O144" s="117">
        <f t="shared" si="57"/>
        <v>966.39497148974476</v>
      </c>
      <c r="P144" s="117">
        <f t="shared" si="58"/>
        <v>-2117.4629116575529</v>
      </c>
      <c r="Q144" s="117">
        <f t="shared" si="59"/>
        <v>444197.00894247735</v>
      </c>
      <c r="R144" s="117">
        <f t="shared" si="49"/>
        <v>87.440356091072317</v>
      </c>
      <c r="S144" s="119">
        <f t="shared" si="60"/>
        <v>217418.48082887783</v>
      </c>
      <c r="T144" s="120">
        <f t="shared" si="61"/>
        <v>565.48362670346648</v>
      </c>
      <c r="U144" s="120">
        <f t="shared" si="62"/>
        <v>-1849.6223094628692</v>
      </c>
      <c r="V144" s="120">
        <f t="shared" si="63"/>
        <v>562042.33647648827</v>
      </c>
      <c r="W144" s="120">
        <f t="shared" si="50"/>
        <v>110.63825521199033</v>
      </c>
      <c r="X144" s="122">
        <f t="shared" si="64"/>
        <v>126611.29203779636</v>
      </c>
    </row>
    <row r="145" spans="1:24" x14ac:dyDescent="0.45">
      <c r="A145">
        <v>144</v>
      </c>
      <c r="B145" s="47">
        <v>43648</v>
      </c>
      <c r="C145" s="101">
        <v>224.550003</v>
      </c>
      <c r="D145" s="87">
        <f t="shared" si="52"/>
        <v>-1.1533191103870983E-2</v>
      </c>
      <c r="E145" s="87"/>
      <c r="F145" s="108">
        <f t="shared" si="51"/>
        <v>4744.2651673820083</v>
      </c>
      <c r="G145" s="90"/>
      <c r="H145" s="5">
        <f t="shared" si="53"/>
        <v>222.95571457142859</v>
      </c>
      <c r="I145" s="87">
        <f t="shared" si="54"/>
        <v>1.7265738125802445E-3</v>
      </c>
      <c r="J145" s="111">
        <f t="shared" si="46"/>
        <v>1620.5085167193413</v>
      </c>
      <c r="K145" s="111">
        <f t="shared" si="55"/>
        <v>-627.19175094245668</v>
      </c>
      <c r="L145" s="111">
        <f t="shared" si="65"/>
        <v>265326.26918403077</v>
      </c>
      <c r="M145" s="111">
        <f t="shared" si="48"/>
        <v>52.229580548068043</v>
      </c>
      <c r="N145" s="113">
        <f t="shared" si="56"/>
        <v>363258.00053991121</v>
      </c>
      <c r="O145" s="117">
        <f t="shared" si="57"/>
        <v>969.73207599051159</v>
      </c>
      <c r="P145" s="117">
        <f t="shared" si="58"/>
        <v>-749.3468256585046</v>
      </c>
      <c r="Q145" s="117">
        <f t="shared" si="59"/>
        <v>443441.66211681883</v>
      </c>
      <c r="R145" s="117">
        <f t="shared" si="49"/>
        <v>87.291665771044791</v>
      </c>
      <c r="S145" s="119">
        <f t="shared" si="60"/>
        <v>217003.9937472071</v>
      </c>
      <c r="T145" s="120">
        <f t="shared" si="61"/>
        <v>568.41267436739383</v>
      </c>
      <c r="U145" s="120">
        <f t="shared" si="62"/>
        <v>-657.71766172202933</v>
      </c>
      <c r="V145" s="120">
        <f t="shared" si="63"/>
        <v>561378.61881476629</v>
      </c>
      <c r="W145" s="120">
        <f t="shared" si="50"/>
        <v>110.50760212889872</v>
      </c>
      <c r="X145" s="122">
        <f t="shared" si="64"/>
        <v>126979.35007271428</v>
      </c>
    </row>
    <row r="146" spans="1:24" x14ac:dyDescent="0.45">
      <c r="A146">
        <v>145</v>
      </c>
      <c r="B146" s="47">
        <v>43649</v>
      </c>
      <c r="C146" s="101">
        <v>234.89999399999999</v>
      </c>
      <c r="D146" s="87">
        <f t="shared" si="52"/>
        <v>4.6092143672783602E-2</v>
      </c>
      <c r="E146" s="87"/>
      <c r="F146" s="108">
        <f t="shared" si="51"/>
        <v>4744.2651673820083</v>
      </c>
      <c r="G146" s="90"/>
      <c r="H146" s="5">
        <f t="shared" si="53"/>
        <v>224.56428528571431</v>
      </c>
      <c r="I146" s="87">
        <f t="shared" si="54"/>
        <v>7.2147543622183277E-3</v>
      </c>
      <c r="J146" s="111">
        <f t="shared" si="46"/>
        <v>1632.2000876093541</v>
      </c>
      <c r="K146" s="111">
        <f t="shared" si="55"/>
        <v>-2746.3499319145876</v>
      </c>
      <c r="L146" s="111">
        <f t="shared" si="65"/>
        <v>262573.91925211617</v>
      </c>
      <c r="M146" s="111">
        <f t="shared" si="48"/>
        <v>51.687779380357824</v>
      </c>
      <c r="N146" s="113">
        <f t="shared" si="56"/>
        <v>380657.44085432217</v>
      </c>
      <c r="O146" s="117">
        <f t="shared" si="57"/>
        <v>983.72483344138266</v>
      </c>
      <c r="P146" s="117">
        <f t="shared" si="58"/>
        <v>-3286.8986412530689</v>
      </c>
      <c r="Q146" s="117">
        <f t="shared" si="59"/>
        <v>440148.76347556576</v>
      </c>
      <c r="R146" s="117">
        <f t="shared" si="49"/>
        <v>86.643457377096638</v>
      </c>
      <c r="S146" s="119">
        <f t="shared" si="60"/>
        <v>227790.0588317787</v>
      </c>
      <c r="T146" s="120">
        <f t="shared" si="61"/>
        <v>580.71554783319084</v>
      </c>
      <c r="U146" s="120">
        <f t="shared" si="62"/>
        <v>-2889.9449032984758</v>
      </c>
      <c r="V146" s="120">
        <f t="shared" si="63"/>
        <v>558482.67391146778</v>
      </c>
      <c r="W146" s="120">
        <f t="shared" si="50"/>
        <v>109.93753423460294</v>
      </c>
      <c r="X146" s="122">
        <f t="shared" si="64"/>
        <v>133520.13379842477</v>
      </c>
    </row>
    <row r="147" spans="1:24" x14ac:dyDescent="0.45">
      <c r="A147">
        <v>146</v>
      </c>
      <c r="B147" s="47">
        <v>43651</v>
      </c>
      <c r="C147" s="101">
        <v>233.10000600000001</v>
      </c>
      <c r="D147" s="87">
        <f t="shared" si="52"/>
        <v>-7.6627843592026014E-3</v>
      </c>
      <c r="E147" s="87"/>
      <c r="F147" s="108">
        <f t="shared" si="51"/>
        <v>4744.2651673820083</v>
      </c>
      <c r="G147" s="90"/>
      <c r="H147" s="5">
        <f t="shared" si="53"/>
        <v>226.47000114285714</v>
      </c>
      <c r="I147" s="87">
        <f t="shared" si="54"/>
        <v>8.4862820226207624E-3</v>
      </c>
      <c r="J147" s="111">
        <f t="shared" si="46"/>
        <v>1646.0513978701536</v>
      </c>
      <c r="K147" s="111">
        <f t="shared" si="55"/>
        <v>-3228.7405049002105</v>
      </c>
      <c r="L147" s="111">
        <f t="shared" si="65"/>
        <v>259339.17874721598</v>
      </c>
      <c r="M147" s="111">
        <f t="shared" si="48"/>
        <v>51.051019438455114</v>
      </c>
      <c r="N147" s="113">
        <f t="shared" si="56"/>
        <v>380465.85021494096</v>
      </c>
      <c r="O147" s="117">
        <f t="shared" si="57"/>
        <v>1000.4211661798612</v>
      </c>
      <c r="P147" s="117">
        <f t="shared" si="58"/>
        <v>-3891.9152615173421</v>
      </c>
      <c r="Q147" s="117">
        <f t="shared" si="59"/>
        <v>436250.84821404843</v>
      </c>
      <c r="R147" s="117">
        <f t="shared" si="49"/>
        <v>85.876151223259512</v>
      </c>
      <c r="S147" s="119">
        <f t="shared" si="60"/>
        <v>229306.2645775353</v>
      </c>
      <c r="T147" s="120">
        <f t="shared" si="61"/>
        <v>595.4998955746903</v>
      </c>
      <c r="U147" s="120">
        <f t="shared" si="62"/>
        <v>-3446.2315472496107</v>
      </c>
      <c r="V147" s="120">
        <f t="shared" si="63"/>
        <v>555030.44236421818</v>
      </c>
      <c r="W147" s="120">
        <f t="shared" si="50"/>
        <v>109.25796109531075</v>
      </c>
      <c r="X147" s="122">
        <f t="shared" si="64"/>
        <v>135364.79768421009</v>
      </c>
    </row>
    <row r="148" spans="1:24" x14ac:dyDescent="0.45">
      <c r="A148">
        <v>147</v>
      </c>
      <c r="B148" s="47">
        <v>43654</v>
      </c>
      <c r="C148" s="101">
        <v>230.33999600000001</v>
      </c>
      <c r="D148" s="87">
        <f t="shared" si="52"/>
        <v>-1.1840454435681113E-2</v>
      </c>
      <c r="E148" s="87"/>
      <c r="F148" s="108">
        <f t="shared" si="51"/>
        <v>4744.2651673820083</v>
      </c>
      <c r="G148" s="90"/>
      <c r="H148" s="5">
        <f t="shared" si="53"/>
        <v>228.05142857142854</v>
      </c>
      <c r="I148" s="87">
        <f t="shared" si="54"/>
        <v>6.9829444102569617E-3</v>
      </c>
      <c r="J148" s="111">
        <f t="shared" si="46"/>
        <v>1657.5456832779066</v>
      </c>
      <c r="K148" s="111">
        <f t="shared" si="55"/>
        <v>-2647.5936548447003</v>
      </c>
      <c r="L148" s="111">
        <f t="shared" si="65"/>
        <v>256685.58509237127</v>
      </c>
      <c r="M148" s="111">
        <f t="shared" si="48"/>
        <v>50.52865848276997</v>
      </c>
      <c r="N148" s="113">
        <f t="shared" si="56"/>
        <v>379151.47240120562</v>
      </c>
      <c r="O148" s="117">
        <f t="shared" si="57"/>
        <v>1014.392936960418</v>
      </c>
      <c r="P148" s="117">
        <f t="shared" si="58"/>
        <v>-3218.2576257063629</v>
      </c>
      <c r="Q148" s="117">
        <f t="shared" si="59"/>
        <v>433026.59058834205</v>
      </c>
      <c r="R148" s="117">
        <f t="shared" si="49"/>
        <v>85.241454840288498</v>
      </c>
      <c r="S148" s="119">
        <f t="shared" si="60"/>
        <v>230437.00741618458</v>
      </c>
      <c r="T148" s="120">
        <f t="shared" si="61"/>
        <v>607.97492357602596</v>
      </c>
      <c r="U148" s="120">
        <f t="shared" si="62"/>
        <v>-2873.4978999275436</v>
      </c>
      <c r="V148" s="120">
        <f t="shared" si="63"/>
        <v>552150.94446429063</v>
      </c>
      <c r="W148" s="120">
        <f t="shared" si="50"/>
        <v>108.69113080005627</v>
      </c>
      <c r="X148" s="122">
        <f t="shared" si="64"/>
        <v>137167.44356467458</v>
      </c>
    </row>
    <row r="149" spans="1:24" x14ac:dyDescent="0.45">
      <c r="A149">
        <v>148</v>
      </c>
      <c r="B149" s="47">
        <v>43655</v>
      </c>
      <c r="C149" s="101">
        <v>230.05999800000001</v>
      </c>
      <c r="D149" s="87">
        <f t="shared" si="52"/>
        <v>-1.2155856770962442E-3</v>
      </c>
      <c r="E149" s="87"/>
      <c r="F149" s="108">
        <f t="shared" si="51"/>
        <v>4744.2651673820083</v>
      </c>
      <c r="G149" s="90"/>
      <c r="H149" s="5">
        <f t="shared" si="53"/>
        <v>229.08285742857143</v>
      </c>
      <c r="I149" s="87">
        <f t="shared" si="54"/>
        <v>4.5227905986119634E-3</v>
      </c>
      <c r="J149" s="111">
        <f t="shared" si="46"/>
        <v>1665.0424153110059</v>
      </c>
      <c r="K149" s="111">
        <f t="shared" si="55"/>
        <v>-1724.6981565413623</v>
      </c>
      <c r="L149" s="111">
        <f t="shared" si="65"/>
        <v>254954.88693582991</v>
      </c>
      <c r="M149" s="111">
        <f t="shared" si="48"/>
        <v>50.187969869293738</v>
      </c>
      <c r="N149" s="113">
        <f t="shared" si="56"/>
        <v>381334.9565798238</v>
      </c>
      <c r="O149" s="117">
        <f t="shared" si="57"/>
        <v>1023.5687106375838</v>
      </c>
      <c r="P149" s="117">
        <f t="shared" si="58"/>
        <v>-2110.9784738172184</v>
      </c>
      <c r="Q149" s="117">
        <f t="shared" si="59"/>
        <v>430909.61211452482</v>
      </c>
      <c r="R149" s="117">
        <f t="shared" si="49"/>
        <v>84.824726794264279</v>
      </c>
      <c r="S149" s="119">
        <f t="shared" si="60"/>
        <v>233371.23704832786</v>
      </c>
      <c r="T149" s="120">
        <f t="shared" si="61"/>
        <v>616.22415338165035</v>
      </c>
      <c r="U149" s="120">
        <f t="shared" si="62"/>
        <v>-1897.8177925834889</v>
      </c>
      <c r="V149" s="120">
        <f t="shared" si="63"/>
        <v>550247.12667170714</v>
      </c>
      <c r="W149" s="120">
        <f t="shared" si="50"/>
        <v>108.31636351812631</v>
      </c>
      <c r="X149" s="122">
        <f t="shared" si="64"/>
        <v>139870.70970195069</v>
      </c>
    </row>
    <row r="150" spans="1:24" x14ac:dyDescent="0.45">
      <c r="A150">
        <v>149</v>
      </c>
      <c r="B150" s="47">
        <v>43656</v>
      </c>
      <c r="C150" s="101">
        <v>238.91999799999999</v>
      </c>
      <c r="D150" s="87">
        <f t="shared" si="52"/>
        <v>3.8511692936726814E-2</v>
      </c>
      <c r="E150" s="87"/>
      <c r="F150" s="108">
        <f t="shared" si="51"/>
        <v>4744.2651673820083</v>
      </c>
      <c r="G150" s="90"/>
      <c r="H150" s="5">
        <f t="shared" si="53"/>
        <v>231.29142757142858</v>
      </c>
      <c r="I150" s="87">
        <f t="shared" si="54"/>
        <v>9.6409227981879564E-3</v>
      </c>
      <c r="J150" s="111">
        <f t="shared" si="46"/>
        <v>1681.0949606927277</v>
      </c>
      <c r="K150" s="111">
        <f t="shared" si="55"/>
        <v>-3835.2741104958714</v>
      </c>
      <c r="L150" s="111">
        <f t="shared" si="65"/>
        <v>251113.61282533404</v>
      </c>
      <c r="M150" s="111">
        <f t="shared" si="48"/>
        <v>49.431813548319042</v>
      </c>
      <c r="N150" s="113">
        <f t="shared" si="56"/>
        <v>397811.93053602072</v>
      </c>
      <c r="O150" s="117">
        <f t="shared" si="57"/>
        <v>1043.3050044733793</v>
      </c>
      <c r="P150" s="117">
        <f t="shared" si="58"/>
        <v>-4715.3952837756851</v>
      </c>
      <c r="Q150" s="117">
        <f t="shared" si="59"/>
        <v>426188.21683074912</v>
      </c>
      <c r="R150" s="117">
        <f t="shared" si="49"/>
        <v>83.895318273804151</v>
      </c>
      <c r="S150" s="119">
        <f t="shared" si="60"/>
        <v>244551.03429839408</v>
      </c>
      <c r="T150" s="120">
        <f t="shared" si="61"/>
        <v>634.04706184904398</v>
      </c>
      <c r="U150" s="120">
        <f t="shared" si="62"/>
        <v>-4258.2492553838692</v>
      </c>
      <c r="V150" s="120">
        <f t="shared" si="63"/>
        <v>545982.87741632329</v>
      </c>
      <c r="W150" s="120">
        <f t="shared" si="50"/>
        <v>107.47694437333848</v>
      </c>
      <c r="X150" s="122">
        <f t="shared" si="64"/>
        <v>147228.27349349557</v>
      </c>
    </row>
    <row r="151" spans="1:24" x14ac:dyDescent="0.45">
      <c r="A151">
        <v>150</v>
      </c>
      <c r="B151" s="47">
        <v>43657</v>
      </c>
      <c r="C151" s="101">
        <v>238.60000600000001</v>
      </c>
      <c r="D151" s="87">
        <f t="shared" si="52"/>
        <v>-1.3393269825826173E-3</v>
      </c>
      <c r="E151" s="87"/>
      <c r="F151" s="108">
        <f t="shared" si="51"/>
        <v>4744.2651673820083</v>
      </c>
      <c r="G151" s="90"/>
      <c r="H151" s="5">
        <f t="shared" si="53"/>
        <v>232.92428585714288</v>
      </c>
      <c r="I151" s="87">
        <f t="shared" si="54"/>
        <v>7.0597440763775143E-3</v>
      </c>
      <c r="J151" s="111">
        <f t="shared" si="46"/>
        <v>1692.9630608833063</v>
      </c>
      <c r="K151" s="111">
        <f t="shared" si="55"/>
        <v>-2831.7287766806589</v>
      </c>
      <c r="L151" s="111">
        <f t="shared" si="65"/>
        <v>248275.88404865339</v>
      </c>
      <c r="M151" s="111">
        <f t="shared" si="48"/>
        <v>48.873205521405907</v>
      </c>
      <c r="N151" s="113">
        <f t="shared" si="56"/>
        <v>401109.26770785463</v>
      </c>
      <c r="O151" s="117">
        <f t="shared" si="57"/>
        <v>1058.0359371237514</v>
      </c>
      <c r="P151" s="117">
        <f t="shared" si="58"/>
        <v>-3514.8006187643782</v>
      </c>
      <c r="Q151" s="117">
        <f t="shared" si="59"/>
        <v>422667.41621198476</v>
      </c>
      <c r="R151" s="117">
        <f t="shared" si="49"/>
        <v>83.202247285866179</v>
      </c>
      <c r="S151" s="119">
        <f t="shared" si="60"/>
        <v>248932.58032717832</v>
      </c>
      <c r="T151" s="120">
        <f t="shared" si="61"/>
        <v>647.47569181614415</v>
      </c>
      <c r="U151" s="120">
        <f t="shared" si="62"/>
        <v>-3204.0711907218792</v>
      </c>
      <c r="V151" s="120">
        <f t="shared" si="63"/>
        <v>542772.80622560135</v>
      </c>
      <c r="W151" s="120">
        <f t="shared" si="50"/>
        <v>106.8450405956246</v>
      </c>
      <c r="X151" s="122">
        <f t="shared" si="64"/>
        <v>151283.63276146428</v>
      </c>
    </row>
    <row r="152" spans="1:24" x14ac:dyDescent="0.45">
      <c r="A152">
        <v>151</v>
      </c>
      <c r="B152" s="47">
        <v>43658</v>
      </c>
      <c r="C152" s="101">
        <v>245.08000200000001</v>
      </c>
      <c r="D152" s="87">
        <f t="shared" si="52"/>
        <v>2.7158406693418104E-2</v>
      </c>
      <c r="E152" s="87"/>
      <c r="F152" s="108">
        <f t="shared" si="51"/>
        <v>4744.2651673820083</v>
      </c>
      <c r="G152" s="90"/>
      <c r="H152" s="5">
        <f t="shared" si="53"/>
        <v>235.85714285714289</v>
      </c>
      <c r="I152" s="87">
        <f t="shared" si="54"/>
        <v>1.2591460736725377E-2</v>
      </c>
      <c r="J152" s="111">
        <f t="shared" si="46"/>
        <v>1714.279938793145</v>
      </c>
      <c r="K152" s="111">
        <f t="shared" si="55"/>
        <v>-5224.340480777023</v>
      </c>
      <c r="L152" s="111">
        <f t="shared" si="65"/>
        <v>243045.54356787636</v>
      </c>
      <c r="M152" s="111">
        <f t="shared" si="48"/>
        <v>47.843610938580241</v>
      </c>
      <c r="N152" s="113">
        <f t="shared" si="56"/>
        <v>414911.39034720685</v>
      </c>
      <c r="O152" s="117">
        <f t="shared" si="57"/>
        <v>1084.6803730444276</v>
      </c>
      <c r="P152" s="117">
        <f t="shared" si="58"/>
        <v>-6530.0184087281923</v>
      </c>
      <c r="Q152" s="117">
        <f t="shared" si="59"/>
        <v>416131.39780325658</v>
      </c>
      <c r="R152" s="117">
        <f t="shared" si="49"/>
        <v>81.915629488881677</v>
      </c>
      <c r="S152" s="119">
        <f t="shared" si="60"/>
        <v>259303.44958636089</v>
      </c>
      <c r="T152" s="120">
        <f t="shared" si="61"/>
        <v>671.9336860706054</v>
      </c>
      <c r="U152" s="120">
        <f t="shared" si="62"/>
        <v>-5994.1652807993532</v>
      </c>
      <c r="V152" s="120">
        <f t="shared" si="63"/>
        <v>536772.64094480197</v>
      </c>
      <c r="W152" s="120">
        <f t="shared" si="50"/>
        <v>105.66390569787472</v>
      </c>
      <c r="X152" s="122">
        <f t="shared" si="64"/>
        <v>158683.34384525201</v>
      </c>
    </row>
    <row r="153" spans="1:24" x14ac:dyDescent="0.45">
      <c r="A153">
        <v>152</v>
      </c>
      <c r="B153" s="47">
        <v>43661</v>
      </c>
      <c r="C153" s="101">
        <v>253.5</v>
      </c>
      <c r="D153" s="87">
        <f t="shared" si="52"/>
        <v>3.435612017009855E-2</v>
      </c>
      <c r="E153" s="87"/>
      <c r="F153" s="108">
        <f t="shared" si="51"/>
        <v>4744.2651673820083</v>
      </c>
      <c r="G153" s="90"/>
      <c r="H153" s="5">
        <f t="shared" si="53"/>
        <v>238.51428657142856</v>
      </c>
      <c r="I153" s="87">
        <f t="shared" si="54"/>
        <v>1.1265903089036744E-2</v>
      </c>
      <c r="J153" s="111">
        <f t="shared" si="46"/>
        <v>1733.5928504510684</v>
      </c>
      <c r="K153" s="111">
        <f t="shared" si="55"/>
        <v>-4895.8231052835945</v>
      </c>
      <c r="L153" s="111">
        <f t="shared" si="65"/>
        <v>238143.72046259276</v>
      </c>
      <c r="M153" s="111">
        <f t="shared" si="48"/>
        <v>46.878685130446684</v>
      </c>
      <c r="N153" s="113">
        <f t="shared" si="56"/>
        <v>434569.96448406222</v>
      </c>
      <c r="O153" s="117">
        <f t="shared" si="57"/>
        <v>1109.1201809750251</v>
      </c>
      <c r="P153" s="117">
        <f t="shared" si="58"/>
        <v>-6195.4913104064544</v>
      </c>
      <c r="Q153" s="117">
        <f t="shared" si="59"/>
        <v>409929.9064928501</v>
      </c>
      <c r="R153" s="117">
        <f t="shared" si="49"/>
        <v>80.694863482902292</v>
      </c>
      <c r="S153" s="119">
        <f t="shared" si="60"/>
        <v>274966.47456676239</v>
      </c>
      <c r="T153" s="120">
        <f t="shared" si="61"/>
        <v>694.6435054391975</v>
      </c>
      <c r="U153" s="120">
        <f t="shared" si="62"/>
        <v>-5756.9392099380957</v>
      </c>
      <c r="V153" s="120">
        <f t="shared" si="63"/>
        <v>531009.70173486392</v>
      </c>
      <c r="W153" s="120">
        <f t="shared" si="50"/>
        <v>104.52946884545963</v>
      </c>
      <c r="X153" s="122">
        <f t="shared" si="64"/>
        <v>170335.18941889846</v>
      </c>
    </row>
    <row r="154" spans="1:24" x14ac:dyDescent="0.45">
      <c r="A154">
        <v>153</v>
      </c>
      <c r="B154" s="47">
        <v>43662</v>
      </c>
      <c r="C154" s="101">
        <v>252.38000500000001</v>
      </c>
      <c r="D154" s="87">
        <f t="shared" si="52"/>
        <v>-4.4181262327415731E-3</v>
      </c>
      <c r="E154" s="87"/>
      <c r="F154" s="108">
        <f t="shared" si="51"/>
        <v>4744.2651673820083</v>
      </c>
      <c r="G154" s="90"/>
      <c r="H154" s="5">
        <f t="shared" si="53"/>
        <v>241.26857214285715</v>
      </c>
      <c r="I154" s="87">
        <f t="shared" si="54"/>
        <v>1.1547675449637113E-2</v>
      </c>
      <c r="J154" s="111">
        <f t="shared" si="46"/>
        <v>1753.6118180498886</v>
      </c>
      <c r="K154" s="111">
        <f t="shared" si="55"/>
        <v>-5052.3871426850692</v>
      </c>
      <c r="L154" s="111">
        <f t="shared" si="65"/>
        <v>233085.33331990769</v>
      </c>
      <c r="M154" s="111">
        <f t="shared" si="48"/>
        <v>45.882939629926113</v>
      </c>
      <c r="N154" s="113">
        <f t="shared" si="56"/>
        <v>437524.17226480495</v>
      </c>
      <c r="O154" s="117">
        <f t="shared" si="57"/>
        <v>1134.7357007441096</v>
      </c>
      <c r="P154" s="117">
        <f t="shared" si="58"/>
        <v>-6464.8450073991671</v>
      </c>
      <c r="Q154" s="117">
        <f t="shared" si="59"/>
        <v>403459.06148545095</v>
      </c>
      <c r="R154" s="117">
        <f t="shared" si="49"/>
        <v>79.421075095597189</v>
      </c>
      <c r="S154" s="119">
        <f t="shared" si="60"/>
        <v>279919.75682007778</v>
      </c>
      <c r="T154" s="120">
        <f t="shared" si="61"/>
        <v>718.70805870122774</v>
      </c>
      <c r="U154" s="120">
        <f t="shared" si="62"/>
        <v>-6073.4120725939601</v>
      </c>
      <c r="V154" s="120">
        <f t="shared" si="63"/>
        <v>524930.28966226999</v>
      </c>
      <c r="W154" s="120">
        <f t="shared" si="50"/>
        <v>103.3327341855038</v>
      </c>
      <c r="X154" s="122">
        <f t="shared" si="64"/>
        <v>175314.1313759622</v>
      </c>
    </row>
    <row r="155" spans="1:24" x14ac:dyDescent="0.45">
      <c r="A155">
        <v>154</v>
      </c>
      <c r="B155" s="47">
        <v>43663</v>
      </c>
      <c r="C155" s="101">
        <v>254.86000100000001</v>
      </c>
      <c r="D155" s="87">
        <f t="shared" si="52"/>
        <v>9.8264361314994025E-3</v>
      </c>
      <c r="E155" s="87"/>
      <c r="F155" s="108">
        <f t="shared" si="51"/>
        <v>4744.2651673820083</v>
      </c>
      <c r="G155" s="90"/>
      <c r="H155" s="5">
        <f t="shared" si="53"/>
        <v>244.77143000000001</v>
      </c>
      <c r="I155" s="87">
        <f t="shared" si="54"/>
        <v>1.4518500383335402E-2</v>
      </c>
      <c r="J155" s="111">
        <f t="shared" si="46"/>
        <v>1779.0716319024675</v>
      </c>
      <c r="K155" s="111">
        <f t="shared" si="55"/>
        <v>-6488.6881839280768</v>
      </c>
      <c r="L155" s="111">
        <f t="shared" si="65"/>
        <v>226590.6451359796</v>
      </c>
      <c r="M155" s="111">
        <f t="shared" si="48"/>
        <v>44.604457703942899</v>
      </c>
      <c r="N155" s="113">
        <f t="shared" si="56"/>
        <v>446925.50970180641</v>
      </c>
      <c r="O155" s="117">
        <f t="shared" si="57"/>
        <v>1167.6850221565849</v>
      </c>
      <c r="P155" s="117">
        <f t="shared" si="58"/>
        <v>-8397.4640881327578</v>
      </c>
      <c r="Q155" s="117">
        <f t="shared" si="59"/>
        <v>395055.59739731817</v>
      </c>
      <c r="R155" s="117">
        <f t="shared" si="49"/>
        <v>77.766849881387316</v>
      </c>
      <c r="S155" s="119">
        <f t="shared" si="60"/>
        <v>289198.7418263795</v>
      </c>
      <c r="T155" s="120">
        <f t="shared" si="61"/>
        <v>750.01174837850772</v>
      </c>
      <c r="U155" s="120">
        <f t="shared" si="62"/>
        <v>-7978.058382455265</v>
      </c>
      <c r="V155" s="120">
        <f t="shared" si="63"/>
        <v>516946.23127981473</v>
      </c>
      <c r="W155" s="120">
        <f t="shared" si="50"/>
        <v>101.76106914959382</v>
      </c>
      <c r="X155" s="122">
        <f t="shared" si="64"/>
        <v>183169.93655930297</v>
      </c>
    </row>
    <row r="156" spans="1:24" x14ac:dyDescent="0.45">
      <c r="A156">
        <v>155</v>
      </c>
      <c r="B156" s="47">
        <v>43664</v>
      </c>
      <c r="C156" s="101">
        <v>253.53999300000001</v>
      </c>
      <c r="D156" s="87">
        <f t="shared" si="52"/>
        <v>-5.1793455027099424E-3</v>
      </c>
      <c r="E156" s="87"/>
      <c r="F156" s="108">
        <f t="shared" si="51"/>
        <v>4744.2651673820083</v>
      </c>
      <c r="G156" s="90"/>
      <c r="H156" s="5">
        <f t="shared" si="53"/>
        <v>248.12571500000004</v>
      </c>
      <c r="I156" s="87">
        <f t="shared" si="54"/>
        <v>1.3703743937762804E-2</v>
      </c>
      <c r="J156" s="111">
        <f t="shared" si="46"/>
        <v>1803.4515739929966</v>
      </c>
      <c r="K156" s="111">
        <f t="shared" si="55"/>
        <v>-6181.29034697315</v>
      </c>
      <c r="L156" s="111">
        <f t="shared" si="65"/>
        <v>220403.35478900647</v>
      </c>
      <c r="M156" s="111">
        <f t="shared" si="48"/>
        <v>43.386487163195852</v>
      </c>
      <c r="N156" s="113">
        <f t="shared" si="56"/>
        <v>451065.80909905018</v>
      </c>
      <c r="O156" s="117">
        <f t="shared" si="57"/>
        <v>1199.6883352437744</v>
      </c>
      <c r="P156" s="117">
        <f t="shared" si="58"/>
        <v>-8114.1197761028479</v>
      </c>
      <c r="Q156" s="117">
        <f t="shared" si="59"/>
        <v>386935.47762121534</v>
      </c>
      <c r="R156" s="117">
        <f t="shared" si="49"/>
        <v>76.168401106551755</v>
      </c>
      <c r="S156" s="119">
        <f t="shared" si="60"/>
        <v>296054.8523437854</v>
      </c>
      <c r="T156" s="120">
        <f t="shared" si="61"/>
        <v>780.84565522878631</v>
      </c>
      <c r="U156" s="120">
        <f t="shared" si="62"/>
        <v>-7817.6285269822874</v>
      </c>
      <c r="V156" s="120">
        <f t="shared" si="63"/>
        <v>509122.60275283246</v>
      </c>
      <c r="W156" s="120">
        <f t="shared" si="50"/>
        <v>100.22098479390843</v>
      </c>
      <c r="X156" s="122">
        <f t="shared" si="64"/>
        <v>190157.97343380461</v>
      </c>
    </row>
    <row r="157" spans="1:24" x14ac:dyDescent="0.45">
      <c r="A157">
        <v>156</v>
      </c>
      <c r="B157" s="47">
        <v>43665</v>
      </c>
      <c r="C157" s="101">
        <v>258.17999300000002</v>
      </c>
      <c r="D157" s="87">
        <f t="shared" si="52"/>
        <v>1.8300860330149233E-2</v>
      </c>
      <c r="E157" s="87"/>
      <c r="F157" s="108">
        <f t="shared" si="51"/>
        <v>4744.2651673820083</v>
      </c>
      <c r="G157" s="90"/>
      <c r="H157" s="5">
        <f t="shared" si="53"/>
        <v>250.87714285714287</v>
      </c>
      <c r="I157" s="87">
        <f t="shared" si="54"/>
        <v>1.1088846059920991E-2</v>
      </c>
      <c r="J157" s="111">
        <f t="shared" si="46"/>
        <v>1823.4497708735271</v>
      </c>
      <c r="K157" s="111">
        <f t="shared" si="55"/>
        <v>-5163.1343306279832</v>
      </c>
      <c r="L157" s="111">
        <f t="shared" si="65"/>
        <v>215234.22045837849</v>
      </c>
      <c r="M157" s="111">
        <f t="shared" si="48"/>
        <v>42.368941035121679</v>
      </c>
      <c r="N157" s="113">
        <f t="shared" si="56"/>
        <v>465615.11474935088</v>
      </c>
      <c r="O157" s="117">
        <f t="shared" si="57"/>
        <v>1226.2946537825767</v>
      </c>
      <c r="P157" s="117">
        <f t="shared" si="58"/>
        <v>-6869.2191341037415</v>
      </c>
      <c r="Q157" s="117">
        <f t="shared" si="59"/>
        <v>380060.2584871116</v>
      </c>
      <c r="R157" s="117">
        <f t="shared" si="49"/>
        <v>74.815011513244826</v>
      </c>
      <c r="S157" s="119">
        <f t="shared" si="60"/>
        <v>309735.52599541936</v>
      </c>
      <c r="T157" s="120">
        <f t="shared" si="61"/>
        <v>806.82168703095681</v>
      </c>
      <c r="U157" s="120">
        <f t="shared" si="62"/>
        <v>-6706.491708852157</v>
      </c>
      <c r="V157" s="120">
        <f t="shared" si="63"/>
        <v>502410.11104398029</v>
      </c>
      <c r="W157" s="120">
        <f t="shared" si="50"/>
        <v>98.899628158309497</v>
      </c>
      <c r="X157" s="122">
        <f t="shared" si="64"/>
        <v>201598.72580104848</v>
      </c>
    </row>
    <row r="158" spans="1:24" x14ac:dyDescent="0.45">
      <c r="A158">
        <v>157</v>
      </c>
      <c r="B158" s="47">
        <v>43668</v>
      </c>
      <c r="C158" s="101">
        <v>255.679993</v>
      </c>
      <c r="D158" s="87">
        <f t="shared" si="52"/>
        <v>-9.683167045403198E-3</v>
      </c>
      <c r="E158" s="87"/>
      <c r="F158" s="108">
        <f t="shared" si="51"/>
        <v>4744.2651673820083</v>
      </c>
      <c r="G158" s="90"/>
      <c r="H158" s="5">
        <f t="shared" si="53"/>
        <v>253.31714099999999</v>
      </c>
      <c r="I158" s="87">
        <f t="shared" si="54"/>
        <v>9.725868666507138E-3</v>
      </c>
      <c r="J158" s="111">
        <f t="shared" si="46"/>
        <v>1841.1844038650156</v>
      </c>
      <c r="K158" s="111">
        <f t="shared" si="55"/>
        <v>-4534.3908391213554</v>
      </c>
      <c r="L158" s="111">
        <f t="shared" si="65"/>
        <v>210693.82961925713</v>
      </c>
      <c r="M158" s="111">
        <f t="shared" si="48"/>
        <v>41.475163310882635</v>
      </c>
      <c r="N158" s="113">
        <f t="shared" si="56"/>
        <v>466219.62465279497</v>
      </c>
      <c r="O158" s="117">
        <f t="shared" si="57"/>
        <v>1250.1482152808351</v>
      </c>
      <c r="P158" s="117">
        <f t="shared" si="58"/>
        <v>-6098.878436899774</v>
      </c>
      <c r="Q158" s="117">
        <f t="shared" si="59"/>
        <v>373955.3800502118</v>
      </c>
      <c r="R158" s="117">
        <f t="shared" si="49"/>
        <v>73.613263789447956</v>
      </c>
      <c r="S158" s="119">
        <f t="shared" si="60"/>
        <v>313539.00849506661</v>
      </c>
      <c r="T158" s="120">
        <f t="shared" si="61"/>
        <v>830.36281232701526</v>
      </c>
      <c r="U158" s="120">
        <f t="shared" si="62"/>
        <v>-6018.9947509083486</v>
      </c>
      <c r="V158" s="120">
        <f t="shared" si="63"/>
        <v>496385.11629307194</v>
      </c>
      <c r="W158" s="120">
        <f t="shared" si="50"/>
        <v>97.713605569559149</v>
      </c>
      <c r="X158" s="122">
        <f t="shared" si="64"/>
        <v>206288.16329232324</v>
      </c>
    </row>
    <row r="159" spans="1:24" x14ac:dyDescent="0.45">
      <c r="A159">
        <v>158</v>
      </c>
      <c r="B159" s="47">
        <v>43669</v>
      </c>
      <c r="C159" s="101">
        <v>260.17001299999998</v>
      </c>
      <c r="D159" s="87">
        <f t="shared" si="52"/>
        <v>1.7561092470774541E-2</v>
      </c>
      <c r="E159" s="87"/>
      <c r="F159" s="108">
        <f t="shared" si="51"/>
        <v>4744.2651673820083</v>
      </c>
      <c r="G159" s="90"/>
      <c r="H159" s="5">
        <f t="shared" si="53"/>
        <v>255.47285685714286</v>
      </c>
      <c r="I159" s="87">
        <f t="shared" si="54"/>
        <v>8.5099486305305564E-3</v>
      </c>
      <c r="J159" s="111">
        <f t="shared" si="46"/>
        <v>1856.8527885612407</v>
      </c>
      <c r="K159" s="111">
        <f t="shared" si="55"/>
        <v>-4076.4438501058785</v>
      </c>
      <c r="L159" s="111">
        <f t="shared" si="65"/>
        <v>206611.38576915124</v>
      </c>
      <c r="M159" s="111">
        <f t="shared" si="48"/>
        <v>40.671532631735317</v>
      </c>
      <c r="N159" s="113">
        <f t="shared" si="56"/>
        <v>479020.97028895834</v>
      </c>
      <c r="O159" s="117">
        <f t="shared" si="57"/>
        <v>1271.4256094660138</v>
      </c>
      <c r="P159" s="117">
        <f t="shared" si="58"/>
        <v>-5535.7399217640832</v>
      </c>
      <c r="Q159" s="117">
        <f t="shared" si="59"/>
        <v>368413.64012844773</v>
      </c>
      <c r="R159" s="117">
        <f t="shared" si="49"/>
        <v>72.522370104037691</v>
      </c>
      <c r="S159" s="119">
        <f t="shared" si="60"/>
        <v>325251.07742154167</v>
      </c>
      <c r="T159" s="120">
        <f t="shared" si="61"/>
        <v>851.56184695983256</v>
      </c>
      <c r="U159" s="120">
        <f t="shared" si="62"/>
        <v>-5515.3531160075272</v>
      </c>
      <c r="V159" s="120">
        <f t="shared" si="63"/>
        <v>490863.76317706442</v>
      </c>
      <c r="W159" s="120">
        <f t="shared" si="50"/>
        <v>96.626725034904666</v>
      </c>
      <c r="X159" s="122">
        <f t="shared" si="64"/>
        <v>216035.50367783612</v>
      </c>
    </row>
    <row r="160" spans="1:24" x14ac:dyDescent="0.45">
      <c r="A160">
        <v>159</v>
      </c>
      <c r="B160" s="47">
        <v>43670</v>
      </c>
      <c r="C160" s="101">
        <v>264.88000499999998</v>
      </c>
      <c r="D160" s="87">
        <f t="shared" si="52"/>
        <v>1.8103516026652926E-2</v>
      </c>
      <c r="E160" s="87"/>
      <c r="F160" s="108">
        <f t="shared" si="51"/>
        <v>4744.2651673820083</v>
      </c>
      <c r="G160" s="90"/>
      <c r="H160" s="5">
        <f t="shared" si="53"/>
        <v>257.09857185714287</v>
      </c>
      <c r="I160" s="87">
        <f t="shared" si="54"/>
        <v>6.3635527468544053E-3</v>
      </c>
      <c r="J160" s="111">
        <f t="shared" si="46"/>
        <v>1868.6689692243938</v>
      </c>
      <c r="K160" s="111">
        <f t="shared" si="55"/>
        <v>-3129.8699931368938</v>
      </c>
      <c r="L160" s="111">
        <f t="shared" si="65"/>
        <v>203475.51577601433</v>
      </c>
      <c r="M160" s="111">
        <f t="shared" si="48"/>
        <v>40.054235388990492</v>
      </c>
      <c r="N160" s="113">
        <f t="shared" si="56"/>
        <v>491843.1759183653</v>
      </c>
      <c r="O160" s="117">
        <f t="shared" si="57"/>
        <v>1287.6071773250908</v>
      </c>
      <c r="P160" s="117">
        <f t="shared" si="58"/>
        <v>-4286.1737754201413</v>
      </c>
      <c r="Q160" s="117">
        <f t="shared" si="59"/>
        <v>364121.46635302762</v>
      </c>
      <c r="R160" s="117">
        <f t="shared" si="49"/>
        <v>71.677454006508924</v>
      </c>
      <c r="S160" s="119">
        <f t="shared" si="60"/>
        <v>336775.2217924858</v>
      </c>
      <c r="T160" s="120">
        <f t="shared" si="61"/>
        <v>867.81872315084547</v>
      </c>
      <c r="U160" s="120">
        <f t="shared" si="62"/>
        <v>-4306.1214467598793</v>
      </c>
      <c r="V160" s="120">
        <f t="shared" si="63"/>
        <v>486551.64173030452</v>
      </c>
      <c r="W160" s="120">
        <f t="shared" si="50"/>
        <v>95.777882230409887</v>
      </c>
      <c r="X160" s="122">
        <f t="shared" si="64"/>
        <v>225561.70628052967</v>
      </c>
    </row>
    <row r="161" spans="1:24" x14ac:dyDescent="0.45">
      <c r="A161">
        <v>160</v>
      </c>
      <c r="B161" s="47">
        <v>43671</v>
      </c>
      <c r="C161" s="101">
        <v>228.820007</v>
      </c>
      <c r="D161" s="87">
        <f t="shared" si="52"/>
        <v>-0.13613710857488084</v>
      </c>
      <c r="E161" s="87"/>
      <c r="F161" s="108">
        <f t="shared" si="51"/>
        <v>4744.2651673820083</v>
      </c>
      <c r="G161" s="90"/>
      <c r="H161" s="5">
        <f t="shared" si="53"/>
        <v>253.73285785714285</v>
      </c>
      <c r="I161" s="87">
        <f t="shared" si="54"/>
        <v>-1.30911423415848E-2</v>
      </c>
      <c r="J161" s="111">
        <f t="shared" ref="J161:J224" si="66">(1+I161)*J160</f>
        <v>1844.2059577589746</v>
      </c>
      <c r="K161" s="111">
        <f t="shared" si="55"/>
        <v>5597.6264547582987</v>
      </c>
      <c r="L161" s="111">
        <f t="shared" si="65"/>
        <v>209067.14223077265</v>
      </c>
      <c r="M161" s="111">
        <f t="shared" si="48"/>
        <v>41.154949258052511</v>
      </c>
      <c r="N161" s="113">
        <f t="shared" si="56"/>
        <v>427588.84661860857</v>
      </c>
      <c r="O161" s="117">
        <f t="shared" si="57"/>
        <v>1253.8946796482728</v>
      </c>
      <c r="P161" s="117">
        <f t="shared" si="58"/>
        <v>7714.0939543969725</v>
      </c>
      <c r="Q161" s="117">
        <f t="shared" si="59"/>
        <v>371829.56030742457</v>
      </c>
      <c r="R161" s="117">
        <f t="shared" si="49"/>
        <v>73.194795336166862</v>
      </c>
      <c r="S161" s="119">
        <f t="shared" si="60"/>
        <v>294630.28332877753</v>
      </c>
      <c r="T161" s="120">
        <f t="shared" si="61"/>
        <v>833.73650785646521</v>
      </c>
      <c r="U161" s="120">
        <f t="shared" si="62"/>
        <v>7798.6927422355984</v>
      </c>
      <c r="V161" s="120">
        <f t="shared" si="63"/>
        <v>494344.33447254013</v>
      </c>
      <c r="W161" s="120">
        <f t="shared" si="50"/>
        <v>97.311876864696387</v>
      </c>
      <c r="X161" s="122">
        <f t="shared" si="64"/>
        <v>198574.28630610753</v>
      </c>
    </row>
    <row r="162" spans="1:24" x14ac:dyDescent="0.45">
      <c r="A162">
        <v>161</v>
      </c>
      <c r="B162" s="47">
        <v>43672</v>
      </c>
      <c r="C162" s="101">
        <v>228.03999300000001</v>
      </c>
      <c r="D162" s="87">
        <f t="shared" si="52"/>
        <v>-3.4088540168604846E-3</v>
      </c>
      <c r="E162" s="87"/>
      <c r="F162" s="108">
        <f t="shared" si="51"/>
        <v>4744.2651673820083</v>
      </c>
      <c r="G162" s="90"/>
      <c r="H162" s="5">
        <f t="shared" si="53"/>
        <v>249.90142814285716</v>
      </c>
      <c r="I162" s="87">
        <f t="shared" si="54"/>
        <v>-1.5100250502214691E-2</v>
      </c>
      <c r="J162" s="111">
        <f t="shared" si="66"/>
        <v>1816.3579858191374</v>
      </c>
      <c r="K162" s="111">
        <f t="shared" si="55"/>
        <v>6350.4513262246674</v>
      </c>
      <c r="L162" s="111">
        <f t="shared" si="65"/>
        <v>215411.59355699731</v>
      </c>
      <c r="M162" s="111">
        <f t="shared" si="48"/>
        <v>42.403856999415439</v>
      </c>
      <c r="N162" s="113">
        <f t="shared" si="56"/>
        <v>420552.71369791485</v>
      </c>
      <c r="O162" s="117">
        <f t="shared" si="57"/>
        <v>1216.0264321161064</v>
      </c>
      <c r="P162" s="117">
        <f t="shared" si="58"/>
        <v>8635.474902157488</v>
      </c>
      <c r="Q162" s="117">
        <f t="shared" si="59"/>
        <v>380459.03520958207</v>
      </c>
      <c r="R162" s="117">
        <f t="shared" si="49"/>
        <v>74.893510868074372</v>
      </c>
      <c r="S162" s="119">
        <f t="shared" si="60"/>
        <v>285938.13396972942</v>
      </c>
      <c r="T162" s="120">
        <f t="shared" si="61"/>
        <v>795.96761749204234</v>
      </c>
      <c r="U162" s="120">
        <f t="shared" si="62"/>
        <v>8612.8174943207596</v>
      </c>
      <c r="V162" s="120">
        <f t="shared" si="63"/>
        <v>502951.15196686087</v>
      </c>
      <c r="W162" s="120">
        <f t="shared" si="50"/>
        <v>99.00613227696158</v>
      </c>
      <c r="X162" s="122">
        <f t="shared" si="64"/>
        <v>190125.26741543278</v>
      </c>
    </row>
    <row r="163" spans="1:24" x14ac:dyDescent="0.45">
      <c r="A163">
        <v>162</v>
      </c>
      <c r="B163" s="47">
        <v>43675</v>
      </c>
      <c r="C163" s="101">
        <v>235.770004</v>
      </c>
      <c r="D163" s="87">
        <f t="shared" si="52"/>
        <v>3.3897611108942585E-2</v>
      </c>
      <c r="E163" s="87"/>
      <c r="F163" s="108">
        <f t="shared" si="51"/>
        <v>4744.2651673820083</v>
      </c>
      <c r="G163" s="90"/>
      <c r="H163" s="5">
        <f t="shared" si="53"/>
        <v>247.36285828571431</v>
      </c>
      <c r="I163" s="87">
        <f t="shared" si="54"/>
        <v>-1.0158284712529385E-2</v>
      </c>
      <c r="J163" s="111">
        <f t="shared" si="66"/>
        <v>1797.9069042593103</v>
      </c>
      <c r="K163" s="111">
        <f t="shared" si="55"/>
        <v>4350.2115731647655</v>
      </c>
      <c r="L163" s="111">
        <f t="shared" si="65"/>
        <v>219755.80513016207</v>
      </c>
      <c r="M163" s="111">
        <f t="shared" si="48"/>
        <v>43.259016757918289</v>
      </c>
      <c r="N163" s="113">
        <f t="shared" si="56"/>
        <v>428242.72958201001</v>
      </c>
      <c r="O163" s="117">
        <f t="shared" si="57"/>
        <v>1191.3209466853129</v>
      </c>
      <c r="P163" s="117">
        <f t="shared" si="58"/>
        <v>5824.8123988401221</v>
      </c>
      <c r="Q163" s="117">
        <f t="shared" si="59"/>
        <v>386277.84760842222</v>
      </c>
      <c r="R163" s="117">
        <f t="shared" si="49"/>
        <v>76.038946379616391</v>
      </c>
      <c r="S163" s="119">
        <f t="shared" si="60"/>
        <v>286702.55676412018</v>
      </c>
      <c r="T163" s="120">
        <f t="shared" si="61"/>
        <v>771.71062045072881</v>
      </c>
      <c r="U163" s="120">
        <f t="shared" si="62"/>
        <v>5719.0722894584778</v>
      </c>
      <c r="V163" s="120">
        <f t="shared" si="63"/>
        <v>508664.22425631934</v>
      </c>
      <c r="W163" s="120">
        <f t="shared" si="50"/>
        <v>100.13075280643534</v>
      </c>
      <c r="X163" s="122">
        <f t="shared" si="64"/>
        <v>187665.2883599693</v>
      </c>
    </row>
    <row r="164" spans="1:24" x14ac:dyDescent="0.45">
      <c r="A164">
        <v>163</v>
      </c>
      <c r="B164" s="47">
        <v>43676</v>
      </c>
      <c r="C164" s="101">
        <v>242.259995</v>
      </c>
      <c r="D164" s="87">
        <f t="shared" si="52"/>
        <v>2.7526788352601476E-2</v>
      </c>
      <c r="E164" s="87"/>
      <c r="F164" s="108">
        <f t="shared" si="51"/>
        <v>4744.2651673820083</v>
      </c>
      <c r="G164" s="90"/>
      <c r="H164" s="5">
        <f t="shared" si="53"/>
        <v>245.08857285714288</v>
      </c>
      <c r="I164" s="87">
        <f t="shared" si="54"/>
        <v>-9.1941265731354787E-3</v>
      </c>
      <c r="J164" s="111">
        <f t="shared" si="66"/>
        <v>1781.3767206148361</v>
      </c>
      <c r="K164" s="111">
        <f t="shared" si="55"/>
        <v>4004.6022070593926</v>
      </c>
      <c r="L164" s="111">
        <f t="shared" si="65"/>
        <v>223754.40733722146</v>
      </c>
      <c r="M164" s="111">
        <f t="shared" si="48"/>
        <v>44.046143176645273</v>
      </c>
      <c r="N164" s="113">
        <f t="shared" si="56"/>
        <v>435560.91763632599</v>
      </c>
      <c r="O164" s="117">
        <f t="shared" si="57"/>
        <v>1169.4146355392083</v>
      </c>
      <c r="P164" s="117">
        <f t="shared" si="58"/>
        <v>5307.0228287237442</v>
      </c>
      <c r="Q164" s="117">
        <f t="shared" si="59"/>
        <v>391578.87043714599</v>
      </c>
      <c r="R164" s="117">
        <f t="shared" si="49"/>
        <v>77.082454810501076</v>
      </c>
      <c r="S164" s="119">
        <f t="shared" si="60"/>
        <v>288609.40658737923</v>
      </c>
      <c r="T164" s="120">
        <f t="shared" si="61"/>
        <v>750.42500508395801</v>
      </c>
      <c r="U164" s="120">
        <f t="shared" si="62"/>
        <v>5156.6530723258165</v>
      </c>
      <c r="V164" s="120">
        <f t="shared" si="63"/>
        <v>513814.87732864515</v>
      </c>
      <c r="W164" s="120">
        <f t="shared" si="50"/>
        <v>101.14466089149937</v>
      </c>
      <c r="X164" s="122">
        <f t="shared" si="64"/>
        <v>186954.61105184045</v>
      </c>
    </row>
    <row r="165" spans="1:24" x14ac:dyDescent="0.45">
      <c r="A165">
        <v>164</v>
      </c>
      <c r="B165" s="47">
        <v>43677</v>
      </c>
      <c r="C165" s="101">
        <v>241.61000100000001</v>
      </c>
      <c r="D165" s="87">
        <f t="shared" si="52"/>
        <v>-2.6830430670156352E-3</v>
      </c>
      <c r="E165" s="87" t="s">
        <v>185</v>
      </c>
      <c r="F165" s="108">
        <f t="shared" si="51"/>
        <v>4744.2651673820083</v>
      </c>
      <c r="G165" s="90">
        <f>F165*C165</f>
        <v>1146261.9118354323</v>
      </c>
      <c r="H165" s="5">
        <f t="shared" si="53"/>
        <v>243.07857399999997</v>
      </c>
      <c r="I165" s="87">
        <f t="shared" si="54"/>
        <v>-8.2011120865863093E-3</v>
      </c>
      <c r="J165" s="111">
        <f t="shared" si="66"/>
        <v>1766.7674504606382</v>
      </c>
      <c r="K165" s="111">
        <f t="shared" si="55"/>
        <v>3529.745776565032</v>
      </c>
      <c r="L165" s="111">
        <f t="shared" si="65"/>
        <v>227278.15311378648</v>
      </c>
      <c r="M165" s="111">
        <f t="shared" si="48"/>
        <v>44.739793920045486</v>
      </c>
      <c r="N165" s="113">
        <f t="shared" si="56"/>
        <v>430398.43124912732</v>
      </c>
      <c r="O165" s="117">
        <f t="shared" si="57"/>
        <v>1150.2336345357053</v>
      </c>
      <c r="P165" s="117">
        <f t="shared" si="58"/>
        <v>4634.3216716373781</v>
      </c>
      <c r="Q165" s="117">
        <f t="shared" si="59"/>
        <v>396207.19210878335</v>
      </c>
      <c r="R165" s="117">
        <f t="shared" si="49"/>
        <v>77.993541753734462</v>
      </c>
      <c r="S165" s="119">
        <f t="shared" si="60"/>
        <v>282542.27126204275</v>
      </c>
      <c r="T165" s="120">
        <f t="shared" si="61"/>
        <v>731.96204634614605</v>
      </c>
      <c r="U165" s="120">
        <f t="shared" si="62"/>
        <v>4460.8354791057063</v>
      </c>
      <c r="V165" s="120">
        <f t="shared" si="63"/>
        <v>518269.71280775085</v>
      </c>
      <c r="W165" s="120">
        <f t="shared" si="50"/>
        <v>102.02159700944321</v>
      </c>
      <c r="X165" s="122">
        <f t="shared" si="64"/>
        <v>181310.18622876011</v>
      </c>
    </row>
    <row r="166" spans="1:24" x14ac:dyDescent="0.45">
      <c r="A166">
        <v>165</v>
      </c>
      <c r="B166" s="47">
        <v>43678</v>
      </c>
      <c r="C166" s="102">
        <v>233.85000600000001</v>
      </c>
      <c r="D166" s="87">
        <f t="shared" si="52"/>
        <v>-3.2117855088291659E-2</v>
      </c>
      <c r="E166" s="87"/>
      <c r="F166" s="108"/>
      <c r="G166" s="90">
        <f>G165</f>
        <v>1146261.9118354323</v>
      </c>
      <c r="H166" s="5">
        <f t="shared" si="53"/>
        <v>239.31857300000001</v>
      </c>
      <c r="I166" s="87">
        <f t="shared" si="54"/>
        <v>-1.5468253487450359E-2</v>
      </c>
      <c r="J166" s="111">
        <f t="shared" si="66"/>
        <v>1739.4386436835366</v>
      </c>
      <c r="K166" s="111">
        <f t="shared" si="55"/>
        <v>6390.8416287980481</v>
      </c>
      <c r="L166" s="111">
        <f t="shared" si="65"/>
        <v>233662.99474258453</v>
      </c>
      <c r="M166" s="111">
        <f t="shared" si="48"/>
        <v>45.996652508416446</v>
      </c>
      <c r="N166" s="113">
        <f t="shared" si="56"/>
        <v>413158.57889082498</v>
      </c>
      <c r="O166" s="117">
        <f t="shared" si="57"/>
        <v>1114.6494236781261</v>
      </c>
      <c r="P166" s="117">
        <f t="shared" si="58"/>
        <v>8321.3679225501473</v>
      </c>
      <c r="Q166" s="117">
        <f t="shared" si="59"/>
        <v>404522.56003133347</v>
      </c>
      <c r="R166" s="117">
        <f t="shared" si="49"/>
        <v>79.630425203067716</v>
      </c>
      <c r="S166" s="119">
        <f t="shared" si="60"/>
        <v>268982.14233757649</v>
      </c>
      <c r="T166" s="120">
        <f t="shared" si="61"/>
        <v>697.99552291792077</v>
      </c>
      <c r="U166" s="120">
        <f t="shared" si="62"/>
        <v>7943.0717074896238</v>
      </c>
      <c r="V166" s="120">
        <f t="shared" si="63"/>
        <v>526206.78451524046</v>
      </c>
      <c r="W166" s="120">
        <f t="shared" si="50"/>
        <v>103.58401269989554</v>
      </c>
      <c r="X166" s="122">
        <f t="shared" si="64"/>
        <v>171169.32892981853</v>
      </c>
    </row>
    <row r="167" spans="1:24" x14ac:dyDescent="0.45">
      <c r="A167">
        <v>166</v>
      </c>
      <c r="B167" s="47">
        <v>43679</v>
      </c>
      <c r="C167" s="102">
        <v>234.33999600000001</v>
      </c>
      <c r="D167" s="87">
        <f t="shared" si="52"/>
        <v>2.0953174574646189E-3</v>
      </c>
      <c r="E167" s="87"/>
      <c r="F167" s="108"/>
      <c r="G167" s="90">
        <f t="shared" ref="G167:G173" si="67">G166</f>
        <v>1146261.9118354323</v>
      </c>
      <c r="H167" s="5">
        <f t="shared" si="53"/>
        <v>234.95571457142859</v>
      </c>
      <c r="I167" s="87">
        <f t="shared" si="54"/>
        <v>-1.8230337804042596E-2</v>
      </c>
      <c r="J167" s="111">
        <f t="shared" si="66"/>
        <v>1707.7280896197801</v>
      </c>
      <c r="K167" s="111">
        <f t="shared" si="55"/>
        <v>7431.05111245848</v>
      </c>
      <c r="L167" s="111">
        <f t="shared" si="65"/>
        <v>241088.04585504302</v>
      </c>
      <c r="M167" s="111">
        <f t="shared" si="48"/>
        <v>47.458276743127499</v>
      </c>
      <c r="N167" s="113">
        <f t="shared" si="56"/>
        <v>407620.0448030454</v>
      </c>
      <c r="O167" s="117">
        <f t="shared" si="57"/>
        <v>1074.0085526246589</v>
      </c>
      <c r="P167" s="117">
        <f t="shared" si="58"/>
        <v>9523.7815601060211</v>
      </c>
      <c r="Q167" s="117">
        <f t="shared" si="59"/>
        <v>414040.3415914395</v>
      </c>
      <c r="R167" s="117">
        <f t="shared" si="49"/>
        <v>81.504004250338767</v>
      </c>
      <c r="S167" s="119">
        <f t="shared" si="60"/>
        <v>261206.9414861344</v>
      </c>
      <c r="T167" s="120">
        <f t="shared" si="61"/>
        <v>659.82144041241156</v>
      </c>
      <c r="U167" s="120">
        <f t="shared" si="62"/>
        <v>8945.7143416446979</v>
      </c>
      <c r="V167" s="120">
        <f t="shared" si="63"/>
        <v>535146.49885688513</v>
      </c>
      <c r="W167" s="120">
        <f t="shared" si="50"/>
        <v>105.34379898756742</v>
      </c>
      <c r="X167" s="122">
        <f t="shared" si="64"/>
        <v>163568.26804860347</v>
      </c>
    </row>
    <row r="168" spans="1:24" x14ac:dyDescent="0.45">
      <c r="A168">
        <v>167</v>
      </c>
      <c r="B168" s="47">
        <v>43682</v>
      </c>
      <c r="C168" s="102">
        <v>228.320007</v>
      </c>
      <c r="D168" s="87">
        <f t="shared" si="52"/>
        <v>-2.5689123080807806E-2</v>
      </c>
      <c r="E168" s="87"/>
      <c r="F168" s="108"/>
      <c r="G168" s="90">
        <f t="shared" si="67"/>
        <v>1146261.9118354323</v>
      </c>
      <c r="H168" s="5">
        <f t="shared" si="53"/>
        <v>234.88428599999997</v>
      </c>
      <c r="I168" s="87">
        <f t="shared" si="54"/>
        <v>-3.0400865779707233E-4</v>
      </c>
      <c r="J168" s="111">
        <f t="shared" si="66"/>
        <v>1707.2089254953723</v>
      </c>
      <c r="K168" s="111">
        <f t="shared" si="55"/>
        <v>118.53555651893321</v>
      </c>
      <c r="L168" s="111">
        <f t="shared" si="65"/>
        <v>241200.58141156196</v>
      </c>
      <c r="M168" s="111">
        <f t="shared" si="48"/>
        <v>47.480429411749355</v>
      </c>
      <c r="N168" s="113">
        <f t="shared" si="56"/>
        <v>389908.48937608482</v>
      </c>
      <c r="O168" s="117">
        <f t="shared" si="57"/>
        <v>1073.355536827567</v>
      </c>
      <c r="P168" s="117">
        <f t="shared" si="58"/>
        <v>149.09657136314209</v>
      </c>
      <c r="Q168" s="117">
        <f t="shared" si="59"/>
        <v>414183.43816280266</v>
      </c>
      <c r="R168" s="117">
        <f t="shared" si="49"/>
        <v>81.532172866747715</v>
      </c>
      <c r="S168" s="119">
        <f t="shared" si="60"/>
        <v>245217.640253322</v>
      </c>
      <c r="T168" s="120">
        <f t="shared" si="61"/>
        <v>659.21966612095503</v>
      </c>
      <c r="U168" s="120">
        <f t="shared" si="62"/>
        <v>137.39711043777635</v>
      </c>
      <c r="V168" s="120">
        <f t="shared" si="63"/>
        <v>535277.89596732287</v>
      </c>
      <c r="W168" s="120">
        <f t="shared" si="50"/>
        <v>105.36966456053779</v>
      </c>
      <c r="X168" s="122">
        <f t="shared" si="64"/>
        <v>150650.4358937119</v>
      </c>
    </row>
    <row r="169" spans="1:24" x14ac:dyDescent="0.45">
      <c r="A169">
        <v>168</v>
      </c>
      <c r="B169" s="47">
        <v>43683</v>
      </c>
      <c r="C169" s="102">
        <v>230.75</v>
      </c>
      <c r="D169" s="87">
        <f t="shared" si="52"/>
        <v>1.0642926267955117E-2</v>
      </c>
      <c r="E169" s="87"/>
      <c r="F169" s="108"/>
      <c r="G169" s="90">
        <f t="shared" si="67"/>
        <v>1146261.9118354323</v>
      </c>
      <c r="H169" s="5">
        <f t="shared" si="53"/>
        <v>235.27142985714286</v>
      </c>
      <c r="I169" s="87">
        <f t="shared" si="54"/>
        <v>1.6482322582571074E-3</v>
      </c>
      <c r="J169" s="111">
        <f t="shared" si="66"/>
        <v>1710.0228023179584</v>
      </c>
      <c r="K169" s="111">
        <f t="shared" si="55"/>
        <v>-649.30207681173169</v>
      </c>
      <c r="L169" s="111">
        <f t="shared" si="65"/>
        <v>240545.27933475023</v>
      </c>
      <c r="M169" s="111">
        <f t="shared" si="48"/>
        <v>47.351432939933147</v>
      </c>
      <c r="N169" s="113">
        <f t="shared" si="56"/>
        <v>393938.45955805719</v>
      </c>
      <c r="O169" s="117">
        <f t="shared" si="57"/>
        <v>1076.8938152683231</v>
      </c>
      <c r="P169" s="117">
        <f t="shared" si="58"/>
        <v>-816.45775020447707</v>
      </c>
      <c r="Q169" s="117">
        <f t="shared" si="59"/>
        <v>413360.98041259818</v>
      </c>
      <c r="R169" s="117">
        <f t="shared" si="49"/>
        <v>81.370271734776907</v>
      </c>
      <c r="S169" s="119">
        <f t="shared" si="60"/>
        <v>247676.79012296107</v>
      </c>
      <c r="T169" s="120">
        <f t="shared" si="61"/>
        <v>662.47930747788905</v>
      </c>
      <c r="U169" s="120">
        <f t="shared" si="62"/>
        <v>-752.16224311252643</v>
      </c>
      <c r="V169" s="120">
        <f t="shared" si="63"/>
        <v>534519.73372421029</v>
      </c>
      <c r="W169" s="120">
        <f t="shared" si="50"/>
        <v>105.22042002447415</v>
      </c>
      <c r="X169" s="122">
        <f t="shared" si="64"/>
        <v>152114.93795741038</v>
      </c>
    </row>
    <row r="170" spans="1:24" x14ac:dyDescent="0.45">
      <c r="A170">
        <v>169</v>
      </c>
      <c r="B170" s="47">
        <v>43684</v>
      </c>
      <c r="C170" s="102">
        <v>233.41999799999999</v>
      </c>
      <c r="D170" s="87">
        <f t="shared" si="52"/>
        <v>1.1570955579631604E-2</v>
      </c>
      <c r="E170" s="87"/>
      <c r="F170" s="108"/>
      <c r="G170" s="90">
        <f t="shared" si="67"/>
        <v>1146261.9118354323</v>
      </c>
      <c r="H170" s="5">
        <f t="shared" si="53"/>
        <v>234.93571471428572</v>
      </c>
      <c r="I170" s="87">
        <f t="shared" si="54"/>
        <v>-1.4269269458726313E-3</v>
      </c>
      <c r="J170" s="111">
        <f t="shared" si="66"/>
        <v>1707.5827247032742</v>
      </c>
      <c r="K170" s="111">
        <f t="shared" si="55"/>
        <v>569.56291193944048</v>
      </c>
      <c r="L170" s="111">
        <f t="shared" si="65"/>
        <v>241108.84224668966</v>
      </c>
      <c r="M170" s="111">
        <f t="shared" si="48"/>
        <v>47.462370521010598</v>
      </c>
      <c r="N170" s="113">
        <f t="shared" si="56"/>
        <v>399153.51909701223</v>
      </c>
      <c r="O170" s="117">
        <f t="shared" si="57"/>
        <v>1073.8205176626232</v>
      </c>
      <c r="P170" s="117">
        <f t="shared" si="58"/>
        <v>717.36912097589016</v>
      </c>
      <c r="Q170" s="117">
        <f t="shared" si="59"/>
        <v>414072.34953357407</v>
      </c>
      <c r="R170" s="117">
        <f t="shared" si="49"/>
        <v>81.51030502631329</v>
      </c>
      <c r="S170" s="119">
        <f t="shared" si="60"/>
        <v>251368.55220614435</v>
      </c>
      <c r="T170" s="120">
        <f t="shared" si="61"/>
        <v>659.64337875311935</v>
      </c>
      <c r="U170" s="120">
        <f t="shared" si="62"/>
        <v>661.96247726388617</v>
      </c>
      <c r="V170" s="120">
        <f t="shared" si="63"/>
        <v>535175.69620147417</v>
      </c>
      <c r="W170" s="120">
        <f t="shared" si="50"/>
        <v>105.34954649640713</v>
      </c>
      <c r="X170" s="122">
        <f t="shared" si="64"/>
        <v>154635.91862653024</v>
      </c>
    </row>
    <row r="171" spans="1:24" x14ac:dyDescent="0.45">
      <c r="A171">
        <v>170</v>
      </c>
      <c r="B171" s="47">
        <v>43685</v>
      </c>
      <c r="C171" s="102">
        <v>238.300003</v>
      </c>
      <c r="D171" s="87">
        <f t="shared" si="52"/>
        <v>2.0906542035014547E-2</v>
      </c>
      <c r="E171" s="87"/>
      <c r="F171" s="108"/>
      <c r="G171" s="90">
        <f t="shared" si="67"/>
        <v>1146261.9118354323</v>
      </c>
      <c r="H171" s="5">
        <f t="shared" si="53"/>
        <v>234.37000157142862</v>
      </c>
      <c r="I171" s="87">
        <f t="shared" si="54"/>
        <v>-2.407948674577178E-3</v>
      </c>
      <c r="J171" s="111">
        <f t="shared" si="66"/>
        <v>1703.470953144594</v>
      </c>
      <c r="K171" s="111">
        <f t="shared" si="55"/>
        <v>979.83517476880036</v>
      </c>
      <c r="L171" s="111">
        <f t="shared" si="65"/>
        <v>242082.67742145847</v>
      </c>
      <c r="M171" s="111">
        <f t="shared" si="48"/>
        <v>47.654070358577883</v>
      </c>
      <c r="N171" s="113">
        <f t="shared" si="56"/>
        <v>406916.9684195384</v>
      </c>
      <c r="O171" s="117">
        <f t="shared" si="57"/>
        <v>1068.6491082781442</v>
      </c>
      <c r="P171" s="117">
        <f t="shared" si="58"/>
        <v>1232.3468718355548</v>
      </c>
      <c r="Q171" s="117">
        <f t="shared" si="59"/>
        <v>415298.6964054096</v>
      </c>
      <c r="R171" s="117">
        <f t="shared" si="49"/>
        <v>81.751711890858132</v>
      </c>
      <c r="S171" s="119">
        <f t="shared" si="60"/>
        <v>255891.43258046467</v>
      </c>
      <c r="T171" s="120">
        <f t="shared" si="61"/>
        <v>654.87821655443281</v>
      </c>
      <c r="U171" s="120">
        <f t="shared" si="62"/>
        <v>1135.5381662424888</v>
      </c>
      <c r="V171" s="120">
        <f t="shared" si="63"/>
        <v>536305.23436771671</v>
      </c>
      <c r="W171" s="120">
        <f t="shared" si="50"/>
        <v>105.57189652917441</v>
      </c>
      <c r="X171" s="122">
        <f t="shared" si="64"/>
        <v>157193.01913579847</v>
      </c>
    </row>
    <row r="172" spans="1:24" x14ac:dyDescent="0.45">
      <c r="A172">
        <v>171</v>
      </c>
      <c r="B172" s="47">
        <v>43686</v>
      </c>
      <c r="C172" s="102">
        <v>235.009995</v>
      </c>
      <c r="D172" s="87">
        <f t="shared" si="52"/>
        <v>-1.3806160128332018E-2</v>
      </c>
      <c r="E172" s="87"/>
      <c r="F172" s="108"/>
      <c r="G172" s="90">
        <f t="shared" si="67"/>
        <v>1146261.9118354323</v>
      </c>
      <c r="H172" s="5">
        <f t="shared" si="53"/>
        <v>233.42714357142859</v>
      </c>
      <c r="I172" s="87">
        <f t="shared" si="54"/>
        <v>-4.0229465958879383E-3</v>
      </c>
      <c r="J172" s="111">
        <f t="shared" si="66"/>
        <v>1696.6179804724468</v>
      </c>
      <c r="K172" s="111">
        <f t="shared" si="55"/>
        <v>1610.5170734164476</v>
      </c>
      <c r="L172" s="111">
        <f t="shared" si="65"/>
        <v>243687.19449487492</v>
      </c>
      <c r="M172" s="111">
        <f t="shared" si="48"/>
        <v>47.969920176168671</v>
      </c>
      <c r="N172" s="113">
        <f t="shared" si="56"/>
        <v>400332.70018115628</v>
      </c>
      <c r="O172" s="117">
        <f t="shared" si="57"/>
        <v>1060.0508716934519</v>
      </c>
      <c r="P172" s="117">
        <f t="shared" si="58"/>
        <v>2020.6715367773684</v>
      </c>
      <c r="Q172" s="117">
        <f t="shared" si="59"/>
        <v>417313.36794218695</v>
      </c>
      <c r="R172" s="117">
        <f t="shared" si="49"/>
        <v>82.148300776083488</v>
      </c>
      <c r="S172" s="119">
        <f t="shared" si="60"/>
        <v>251143.22159320113</v>
      </c>
      <c r="T172" s="120">
        <f t="shared" si="61"/>
        <v>646.97459627840635</v>
      </c>
      <c r="U172" s="120">
        <f t="shared" si="62"/>
        <v>1857.4297615508767</v>
      </c>
      <c r="V172" s="120">
        <f t="shared" si="63"/>
        <v>538156.66412926756</v>
      </c>
      <c r="W172" s="120">
        <f t="shared" si="50"/>
        <v>105.93635120661929</v>
      </c>
      <c r="X172" s="122">
        <f t="shared" si="64"/>
        <v>153902.92639806619</v>
      </c>
    </row>
    <row r="173" spans="1:24" x14ac:dyDescent="0.45">
      <c r="A173">
        <v>172</v>
      </c>
      <c r="B173" s="47">
        <v>43689</v>
      </c>
      <c r="C173" s="102">
        <v>229.009995</v>
      </c>
      <c r="D173" s="87">
        <f t="shared" si="52"/>
        <v>-2.5530829018570039E-2</v>
      </c>
      <c r="E173" s="87" t="s">
        <v>186</v>
      </c>
      <c r="F173" s="108">
        <f>G173/C173</f>
        <v>5005.2920696122119</v>
      </c>
      <c r="G173" s="90">
        <f t="shared" si="67"/>
        <v>1146261.9118354323</v>
      </c>
      <c r="H173" s="5">
        <f t="shared" si="53"/>
        <v>232.73571342857142</v>
      </c>
      <c r="I173" s="87">
        <f t="shared" si="54"/>
        <v>-2.9620811542235858E-3</v>
      </c>
      <c r="J173" s="111">
        <f t="shared" si="66"/>
        <v>1691.5924603265726</v>
      </c>
      <c r="K173" s="111">
        <f t="shared" si="55"/>
        <v>1150.8943434790556</v>
      </c>
      <c r="L173" s="111">
        <f t="shared" si="65"/>
        <v>244832.08883835396</v>
      </c>
      <c r="M173" s="111">
        <f t="shared" si="48"/>
        <v>48.19529307843186</v>
      </c>
      <c r="N173" s="113">
        <f t="shared" si="56"/>
        <v>388542.47522490518</v>
      </c>
      <c r="O173" s="117">
        <f t="shared" si="57"/>
        <v>1053.7709582743289</v>
      </c>
      <c r="P173" s="117">
        <f t="shared" si="58"/>
        <v>1438.1629407137859</v>
      </c>
      <c r="Q173" s="117">
        <f t="shared" si="59"/>
        <v>418745.53088290076</v>
      </c>
      <c r="R173" s="117">
        <f t="shared" si="49"/>
        <v>82.430222614784725</v>
      </c>
      <c r="S173" s="119">
        <f t="shared" si="60"/>
        <v>242762.24482626305</v>
      </c>
      <c r="T173" s="120">
        <f t="shared" si="61"/>
        <v>641.2254225017133</v>
      </c>
      <c r="U173" s="120">
        <f t="shared" si="62"/>
        <v>1316.6182578546077</v>
      </c>
      <c r="V173" s="120">
        <f t="shared" si="63"/>
        <v>539467.28238712216</v>
      </c>
      <c r="W173" s="120">
        <f t="shared" si="50"/>
        <v>106.19434692664072</v>
      </c>
      <c r="X173" s="122">
        <f t="shared" si="64"/>
        <v>148163.64905884487</v>
      </c>
    </row>
    <row r="174" spans="1:24" x14ac:dyDescent="0.45">
      <c r="A174">
        <v>173</v>
      </c>
      <c r="B174" s="47">
        <v>43690</v>
      </c>
      <c r="C174" s="101">
        <v>235</v>
      </c>
      <c r="D174" s="87">
        <f t="shared" si="52"/>
        <v>2.6156085458191449E-2</v>
      </c>
      <c r="E174" s="87"/>
      <c r="F174" s="108">
        <f>F173</f>
        <v>5005.2920696122119</v>
      </c>
      <c r="G174" s="90"/>
      <c r="H174" s="5">
        <f t="shared" si="53"/>
        <v>232.82999971428566</v>
      </c>
      <c r="I174" s="87">
        <f t="shared" si="54"/>
        <v>4.0512169071630044E-4</v>
      </c>
      <c r="J174" s="111">
        <f t="shared" si="66"/>
        <v>1692.2777611241031</v>
      </c>
      <c r="K174" s="111">
        <f t="shared" si="55"/>
        <v>-161.04568741967796</v>
      </c>
      <c r="L174" s="111">
        <f t="shared" si="65"/>
        <v>244665.04315093427</v>
      </c>
      <c r="M174" s="111">
        <f t="shared" ref="M174:M237" si="68">L174*(1+$D$262*1/$A$255)-L174</f>
        <v>48.162410069111502</v>
      </c>
      <c r="N174" s="113">
        <f t="shared" si="56"/>
        <v>397524.2281767446</v>
      </c>
      <c r="O174" s="117">
        <f t="shared" si="57"/>
        <v>1054.6247692188165</v>
      </c>
      <c r="P174" s="117">
        <f t="shared" si="58"/>
        <v>-200.64557195458065</v>
      </c>
      <c r="Q174" s="117">
        <f t="shared" si="59"/>
        <v>418538.88531094615</v>
      </c>
      <c r="R174" s="117">
        <f t="shared" ref="R174:R237" si="69">Q174*(1+$D$262*1/$A$255)-Q174</f>
        <v>82.389544352598023</v>
      </c>
      <c r="S174" s="119">
        <f t="shared" si="60"/>
        <v>247636.1751944673</v>
      </c>
      <c r="T174" s="120">
        <f t="shared" si="61"/>
        <v>642.0047454835958</v>
      </c>
      <c r="U174" s="120">
        <f t="shared" si="62"/>
        <v>-183.14090074238777</v>
      </c>
      <c r="V174" s="120">
        <f t="shared" si="63"/>
        <v>539278.14148637978</v>
      </c>
      <c r="W174" s="120">
        <f t="shared" ref="W174:W237" si="70">V174*(1+$D$262*1/$A$255)-V174</f>
        <v>106.15711446583737</v>
      </c>
      <c r="X174" s="122">
        <f t="shared" si="64"/>
        <v>150687.97428790265</v>
      </c>
    </row>
    <row r="175" spans="1:24" x14ac:dyDescent="0.45">
      <c r="A175">
        <v>174</v>
      </c>
      <c r="B175" s="47">
        <v>43691</v>
      </c>
      <c r="C175" s="101">
        <v>219.61999499999999</v>
      </c>
      <c r="D175" s="87">
        <f t="shared" si="52"/>
        <v>-6.5446829787234095E-2</v>
      </c>
      <c r="E175" s="87"/>
      <c r="F175" s="108">
        <f t="shared" ref="F175:F238" si="71">F174</f>
        <v>5005.2920696122119</v>
      </c>
      <c r="G175" s="90"/>
      <c r="H175" s="5">
        <f t="shared" si="53"/>
        <v>231.58714085714286</v>
      </c>
      <c r="I175" s="87">
        <f t="shared" si="54"/>
        <v>-5.3380529084223029E-3</v>
      </c>
      <c r="J175" s="111">
        <f t="shared" si="66"/>
        <v>1683.2442928994762</v>
      </c>
      <c r="K175" s="111">
        <f t="shared" si="55"/>
        <v>1983.9302463252095</v>
      </c>
      <c r="L175" s="111">
        <f t="shared" si="65"/>
        <v>246642.97339725948</v>
      </c>
      <c r="M175" s="111">
        <f t="shared" si="68"/>
        <v>48.551766416814644</v>
      </c>
      <c r="N175" s="113">
        <f t="shared" si="56"/>
        <v>371658.03343668667</v>
      </c>
      <c r="O175" s="117">
        <f t="shared" si="57"/>
        <v>1043.3654835855709</v>
      </c>
      <c r="P175" s="117">
        <f t="shared" si="58"/>
        <v>2472.7642544769601</v>
      </c>
      <c r="Q175" s="117">
        <f t="shared" si="59"/>
        <v>421005.64956542308</v>
      </c>
      <c r="R175" s="117">
        <f t="shared" si="69"/>
        <v>82.875127867271658</v>
      </c>
      <c r="S175" s="119">
        <f t="shared" si="60"/>
        <v>231616.68654271262</v>
      </c>
      <c r="T175" s="120">
        <f t="shared" si="61"/>
        <v>631.72357958704697</v>
      </c>
      <c r="U175" s="120">
        <f t="shared" si="62"/>
        <v>2257.9496027942241</v>
      </c>
      <c r="V175" s="120">
        <f t="shared" si="63"/>
        <v>541530.09108917404</v>
      </c>
      <c r="W175" s="120">
        <f t="shared" si="70"/>
        <v>106.60041163174901</v>
      </c>
      <c r="X175" s="122">
        <f t="shared" si="64"/>
        <v>140997.07899308356</v>
      </c>
    </row>
    <row r="176" spans="1:24" x14ac:dyDescent="0.45">
      <c r="A176">
        <v>175</v>
      </c>
      <c r="B176" s="47">
        <v>43692</v>
      </c>
      <c r="C176" s="101">
        <v>215.63999899999999</v>
      </c>
      <c r="D176" s="87">
        <f t="shared" si="52"/>
        <v>-1.8122193291189175E-2</v>
      </c>
      <c r="E176" s="87"/>
      <c r="F176" s="108">
        <f t="shared" si="71"/>
        <v>5005.2920696122119</v>
      </c>
      <c r="G176" s="90"/>
      <c r="H176" s="5">
        <f t="shared" si="53"/>
        <v>229.42856928571427</v>
      </c>
      <c r="I176" s="87">
        <f t="shared" si="54"/>
        <v>-9.3207747348982573E-3</v>
      </c>
      <c r="J176" s="111">
        <f t="shared" si="66"/>
        <v>1667.5551520215572</v>
      </c>
      <c r="K176" s="111">
        <f t="shared" si="55"/>
        <v>3383.2063232253217</v>
      </c>
      <c r="L176" s="111">
        <f t="shared" si="65"/>
        <v>250020.1797204848</v>
      </c>
      <c r="M176" s="111">
        <f t="shared" si="68"/>
        <v>49.216570811142446</v>
      </c>
      <c r="N176" s="113">
        <f t="shared" si="56"/>
        <v>362974.79763759876</v>
      </c>
      <c r="O176" s="117">
        <f t="shared" si="57"/>
        <v>1023.9155343082324</v>
      </c>
      <c r="P176" s="117">
        <f t="shared" si="58"/>
        <v>4194.1870427153317</v>
      </c>
      <c r="Q176" s="117">
        <f t="shared" si="59"/>
        <v>425193.8366081384</v>
      </c>
      <c r="R176" s="117">
        <f t="shared" si="69"/>
        <v>83.699574135476723</v>
      </c>
      <c r="S176" s="119">
        <f t="shared" si="60"/>
        <v>224991.33183702701</v>
      </c>
      <c r="T176" s="120">
        <f t="shared" si="61"/>
        <v>614.05912004688366</v>
      </c>
      <c r="U176" s="120">
        <f t="shared" si="62"/>
        <v>3809.1640375763559</v>
      </c>
      <c r="V176" s="120">
        <f t="shared" si="63"/>
        <v>545333.25512675045</v>
      </c>
      <c r="W176" s="120">
        <f t="shared" si="70"/>
        <v>107.34906596993096</v>
      </c>
      <c r="X176" s="122">
        <f t="shared" si="64"/>
        <v>136224.87207042723</v>
      </c>
    </row>
    <row r="177" spans="1:24" x14ac:dyDescent="0.45">
      <c r="A177">
        <v>176</v>
      </c>
      <c r="B177" s="47">
        <v>43693</v>
      </c>
      <c r="C177" s="101">
        <v>219.94000199999999</v>
      </c>
      <c r="D177" s="87">
        <f t="shared" si="52"/>
        <v>1.9940655814972452E-2</v>
      </c>
      <c r="E177" s="87"/>
      <c r="F177" s="108">
        <f t="shared" si="71"/>
        <v>5005.2920696122119</v>
      </c>
      <c r="G177" s="90"/>
      <c r="H177" s="5">
        <f t="shared" si="53"/>
        <v>227.5028555714286</v>
      </c>
      <c r="I177" s="87">
        <f t="shared" si="54"/>
        <v>-8.3935218716703446E-3</v>
      </c>
      <c r="J177" s="111">
        <f t="shared" si="66"/>
        <v>1653.5584913808477</v>
      </c>
      <c r="K177" s="111">
        <f t="shared" si="55"/>
        <v>3078.425569310964</v>
      </c>
      <c r="L177" s="111">
        <f t="shared" si="65"/>
        <v>253092.60528979576</v>
      </c>
      <c r="M177" s="111">
        <f t="shared" si="68"/>
        <v>49.821378994063707</v>
      </c>
      <c r="N177" s="113">
        <f t="shared" si="56"/>
        <v>366762.08347073157</v>
      </c>
      <c r="O177" s="117">
        <f t="shared" si="57"/>
        <v>1006.727019444314</v>
      </c>
      <c r="P177" s="117">
        <f t="shared" si="58"/>
        <v>3780.4419935472392</v>
      </c>
      <c r="Q177" s="117">
        <f t="shared" si="59"/>
        <v>428968.27860168566</v>
      </c>
      <c r="R177" s="117">
        <f t="shared" si="69"/>
        <v>84.442574527929537</v>
      </c>
      <c r="S177" s="119">
        <f t="shared" si="60"/>
        <v>225199.98466358369</v>
      </c>
      <c r="T177" s="120">
        <f t="shared" si="61"/>
        <v>598.59676408304722</v>
      </c>
      <c r="U177" s="120">
        <f t="shared" si="62"/>
        <v>3400.7906016108991</v>
      </c>
      <c r="V177" s="120">
        <f t="shared" si="63"/>
        <v>548728.04572836135</v>
      </c>
      <c r="W177" s="120">
        <f t="shared" si="70"/>
        <v>108.0173318363959</v>
      </c>
      <c r="X177" s="122">
        <f t="shared" si="64"/>
        <v>135056.16409122985</v>
      </c>
    </row>
    <row r="178" spans="1:24" x14ac:dyDescent="0.45">
      <c r="A178">
        <v>177</v>
      </c>
      <c r="B178" s="47">
        <v>43696</v>
      </c>
      <c r="C178" s="101">
        <v>226.83000200000001</v>
      </c>
      <c r="D178" s="87">
        <f t="shared" si="52"/>
        <v>3.1326725185716851E-2</v>
      </c>
      <c r="E178" s="87"/>
      <c r="F178" s="108">
        <f t="shared" si="71"/>
        <v>5005.2920696122119</v>
      </c>
      <c r="G178" s="90"/>
      <c r="H178" s="5">
        <f t="shared" si="53"/>
        <v>225.864284</v>
      </c>
      <c r="I178" s="87">
        <f t="shared" si="54"/>
        <v>-7.2024219973544044E-3</v>
      </c>
      <c r="J178" s="111">
        <f t="shared" si="66"/>
        <v>1641.6488653286142</v>
      </c>
      <c r="K178" s="111">
        <f t="shared" si="55"/>
        <v>2701.4605012473849</v>
      </c>
      <c r="L178" s="111">
        <f t="shared" si="65"/>
        <v>255788.06579104313</v>
      </c>
      <c r="M178" s="111">
        <f t="shared" si="68"/>
        <v>50.351981454965426</v>
      </c>
      <c r="N178" s="113">
        <f t="shared" si="56"/>
        <v>375076.67590703466</v>
      </c>
      <c r="O178" s="117">
        <f t="shared" si="57"/>
        <v>992.22527378396057</v>
      </c>
      <c r="P178" s="117">
        <f t="shared" si="58"/>
        <v>3289.4309971414614</v>
      </c>
      <c r="Q178" s="117">
        <f t="shared" si="59"/>
        <v>432251.70959882712</v>
      </c>
      <c r="R178" s="117">
        <f t="shared" si="69"/>
        <v>85.088919212401379</v>
      </c>
      <c r="S178" s="119">
        <f t="shared" si="60"/>
        <v>228355.89183400778</v>
      </c>
      <c r="T178" s="120">
        <f t="shared" si="61"/>
        <v>585.66272457951652</v>
      </c>
      <c r="U178" s="120">
        <f t="shared" si="62"/>
        <v>2933.8282064539476</v>
      </c>
      <c r="V178" s="120">
        <f t="shared" si="63"/>
        <v>551655.87393481529</v>
      </c>
      <c r="W178" s="120">
        <f t="shared" si="70"/>
        <v>108.59367597149685</v>
      </c>
      <c r="X178" s="122">
        <f t="shared" si="64"/>
        <v>135779.70519415112</v>
      </c>
    </row>
    <row r="179" spans="1:24" x14ac:dyDescent="0.45">
      <c r="A179">
        <v>178</v>
      </c>
      <c r="B179" s="47">
        <v>43697</v>
      </c>
      <c r="C179" s="101">
        <v>225.86000100000001</v>
      </c>
      <c r="D179" s="87">
        <f t="shared" si="52"/>
        <v>-4.2763346622903802E-3</v>
      </c>
      <c r="E179" s="87"/>
      <c r="F179" s="108">
        <f t="shared" si="71"/>
        <v>5005.2920696122119</v>
      </c>
      <c r="G179" s="90"/>
      <c r="H179" s="5">
        <f t="shared" si="53"/>
        <v>224.55714199999997</v>
      </c>
      <c r="I179" s="87">
        <f t="shared" si="54"/>
        <v>-5.7872895034614125E-3</v>
      </c>
      <c r="J179" s="111">
        <f t="shared" si="66"/>
        <v>1632.1481680819286</v>
      </c>
      <c r="K179" s="111">
        <f t="shared" si="55"/>
        <v>2145.8274896371081</v>
      </c>
      <c r="L179" s="111">
        <f t="shared" si="65"/>
        <v>257927.89328068023</v>
      </c>
      <c r="M179" s="111">
        <f t="shared" si="68"/>
        <v>50.773207338730572</v>
      </c>
      <c r="N179" s="113">
        <f t="shared" si="56"/>
        <v>370782.81436476973</v>
      </c>
      <c r="O179" s="117">
        <f t="shared" si="57"/>
        <v>980.74068395988252</v>
      </c>
      <c r="P179" s="117">
        <f t="shared" si="58"/>
        <v>2593.9094691508599</v>
      </c>
      <c r="Q179" s="117">
        <f t="shared" si="59"/>
        <v>434839.619067978</v>
      </c>
      <c r="R179" s="117">
        <f t="shared" si="69"/>
        <v>85.598350210289937</v>
      </c>
      <c r="S179" s="119">
        <f t="shared" si="60"/>
        <v>224104.0013290706</v>
      </c>
      <c r="T179" s="120">
        <f t="shared" si="61"/>
        <v>575.49452536393358</v>
      </c>
      <c r="U179" s="120">
        <f t="shared" si="62"/>
        <v>2296.589484999763</v>
      </c>
      <c r="V179" s="120">
        <f t="shared" si="63"/>
        <v>553946.46341981506</v>
      </c>
      <c r="W179" s="120">
        <f t="shared" si="70"/>
        <v>109.04457941337023</v>
      </c>
      <c r="X179" s="122">
        <f t="shared" si="64"/>
        <v>132277.78355919232</v>
      </c>
    </row>
    <row r="180" spans="1:24" x14ac:dyDescent="0.45">
      <c r="A180">
        <v>179</v>
      </c>
      <c r="B180" s="47">
        <v>43698</v>
      </c>
      <c r="C180" s="101">
        <v>220.83000200000001</v>
      </c>
      <c r="D180" s="87">
        <f t="shared" si="52"/>
        <v>-2.2270428485475849E-2</v>
      </c>
      <c r="E180" s="87"/>
      <c r="F180" s="108">
        <f t="shared" si="71"/>
        <v>5005.2920696122119</v>
      </c>
      <c r="G180" s="90"/>
      <c r="H180" s="5">
        <f t="shared" si="53"/>
        <v>223.38857157142857</v>
      </c>
      <c r="I180" s="87">
        <f t="shared" si="54"/>
        <v>-5.2038889440951279E-3</v>
      </c>
      <c r="J180" s="111">
        <f t="shared" si="66"/>
        <v>1623.6546502749218</v>
      </c>
      <c r="K180" s="111">
        <f t="shared" si="55"/>
        <v>1875.6235543083496</v>
      </c>
      <c r="L180" s="111">
        <f t="shared" si="65"/>
        <v>259797.51683498858</v>
      </c>
      <c r="M180" s="111">
        <f t="shared" si="68"/>
        <v>51.14124347147299</v>
      </c>
      <c r="N180" s="113">
        <f t="shared" si="56"/>
        <v>360427.28322182863</v>
      </c>
      <c r="O180" s="117">
        <f t="shared" si="57"/>
        <v>970.53335275531629</v>
      </c>
      <c r="P180" s="117">
        <f t="shared" si="58"/>
        <v>2254.0849703190233</v>
      </c>
      <c r="Q180" s="117">
        <f t="shared" si="59"/>
        <v>437087.704038297</v>
      </c>
      <c r="R180" s="117">
        <f t="shared" si="69"/>
        <v>86.040886621747632</v>
      </c>
      <c r="S180" s="119">
        <f t="shared" si="60"/>
        <v>216576.96720034225</v>
      </c>
      <c r="T180" s="120">
        <f t="shared" si="61"/>
        <v>566.51009657014765</v>
      </c>
      <c r="U180" s="120">
        <f t="shared" si="62"/>
        <v>1984.0314285006032</v>
      </c>
      <c r="V180" s="120">
        <f t="shared" si="63"/>
        <v>555924.49484831572</v>
      </c>
      <c r="W180" s="120">
        <f t="shared" si="70"/>
        <v>109.43395567883272</v>
      </c>
      <c r="X180" s="122">
        <f t="shared" si="64"/>
        <v>127086.45718710651</v>
      </c>
    </row>
    <row r="181" spans="1:24" x14ac:dyDescent="0.45">
      <c r="A181">
        <v>180</v>
      </c>
      <c r="B181" s="47">
        <v>43699</v>
      </c>
      <c r="C181" s="101">
        <v>222.14999399999999</v>
      </c>
      <c r="D181" s="87">
        <f t="shared" si="52"/>
        <v>5.9774124351091792E-3</v>
      </c>
      <c r="E181" s="87"/>
      <c r="F181" s="108">
        <f t="shared" si="71"/>
        <v>5005.2920696122119</v>
      </c>
      <c r="G181" s="90"/>
      <c r="H181" s="5">
        <f t="shared" si="53"/>
        <v>221.55285642857143</v>
      </c>
      <c r="I181" s="87">
        <f t="shared" si="54"/>
        <v>-8.217587542387635E-3</v>
      </c>
      <c r="J181" s="111">
        <f t="shared" si="66"/>
        <v>1610.3121260476828</v>
      </c>
      <c r="K181" s="111">
        <f t="shared" si="55"/>
        <v>2964.0416770259944</v>
      </c>
      <c r="L181" s="111">
        <f t="shared" si="65"/>
        <v>262755.55851201457</v>
      </c>
      <c r="M181" s="111">
        <f t="shared" si="68"/>
        <v>51.723535140161403</v>
      </c>
      <c r="N181" s="113">
        <f t="shared" si="56"/>
        <v>360694.87081664597</v>
      </c>
      <c r="O181" s="117">
        <f t="shared" si="57"/>
        <v>954.58246717716861</v>
      </c>
      <c r="P181" s="117">
        <f t="shared" si="58"/>
        <v>3543.489135480193</v>
      </c>
      <c r="Q181" s="117">
        <f t="shared" si="59"/>
        <v>440625.1931737772</v>
      </c>
      <c r="R181" s="117">
        <f t="shared" si="69"/>
        <v>86.73724275076529</v>
      </c>
      <c r="S181" s="119">
        <f t="shared" si="60"/>
        <v>215603.97849139338</v>
      </c>
      <c r="T181" s="120">
        <f t="shared" si="61"/>
        <v>552.54405763351269</v>
      </c>
      <c r="U181" s="120">
        <f t="shared" si="62"/>
        <v>3102.5554659772224</v>
      </c>
      <c r="V181" s="120">
        <f t="shared" si="63"/>
        <v>559021.05031429289</v>
      </c>
      <c r="W181" s="120">
        <f t="shared" si="70"/>
        <v>110.04351384146139</v>
      </c>
      <c r="X181" s="122">
        <f t="shared" si="64"/>
        <v>125850.21455399771</v>
      </c>
    </row>
    <row r="182" spans="1:24" x14ac:dyDescent="0.45">
      <c r="A182">
        <v>181</v>
      </c>
      <c r="B182" s="47">
        <v>43700</v>
      </c>
      <c r="C182" s="101">
        <v>211.39999399999999</v>
      </c>
      <c r="D182" s="87">
        <f t="shared" si="52"/>
        <v>-4.8390728293244971E-2</v>
      </c>
      <c r="E182" s="87"/>
      <c r="F182" s="108">
        <f t="shared" si="71"/>
        <v>5005.2920696122119</v>
      </c>
      <c r="G182" s="90"/>
      <c r="H182" s="5">
        <f t="shared" si="53"/>
        <v>220.37857057142855</v>
      </c>
      <c r="I182" s="87">
        <f t="shared" si="54"/>
        <v>-5.3002514888426467E-3</v>
      </c>
      <c r="J182" s="111">
        <f t="shared" si="66"/>
        <v>1601.7770668040973</v>
      </c>
      <c r="K182" s="111">
        <f t="shared" si="55"/>
        <v>1804.3114728836117</v>
      </c>
      <c r="L182" s="111">
        <f t="shared" si="65"/>
        <v>264553.86998489819</v>
      </c>
      <c r="M182" s="111">
        <f t="shared" si="68"/>
        <v>52.077533461619169</v>
      </c>
      <c r="N182" s="113">
        <f t="shared" si="56"/>
        <v>340419.97378460737</v>
      </c>
      <c r="O182" s="117">
        <f t="shared" si="57"/>
        <v>944.46341289141083</v>
      </c>
      <c r="P182" s="117">
        <f t="shared" si="58"/>
        <v>2139.1680152948697</v>
      </c>
      <c r="Q182" s="117">
        <f t="shared" si="59"/>
        <v>442758.36118907208</v>
      </c>
      <c r="R182" s="117">
        <f t="shared" si="69"/>
        <v>87.157157714420464</v>
      </c>
      <c r="S182" s="119">
        <f t="shared" si="60"/>
        <v>201798.72783375866</v>
      </c>
      <c r="T182" s="120">
        <f t="shared" si="61"/>
        <v>543.7581902411431</v>
      </c>
      <c r="U182" s="120">
        <f t="shared" si="62"/>
        <v>1857.3323140317282</v>
      </c>
      <c r="V182" s="120">
        <f t="shared" si="63"/>
        <v>560872.38262832467</v>
      </c>
      <c r="W182" s="120">
        <f t="shared" si="70"/>
        <v>110.40794933633879</v>
      </c>
      <c r="X182" s="122">
        <f t="shared" si="64"/>
        <v>116807.81046846023</v>
      </c>
    </row>
    <row r="183" spans="1:24" x14ac:dyDescent="0.45">
      <c r="A183">
        <v>182</v>
      </c>
      <c r="B183" s="47">
        <v>43703</v>
      </c>
      <c r="C183" s="101">
        <v>215</v>
      </c>
      <c r="D183" s="87">
        <f t="shared" si="52"/>
        <v>1.702935715315114E-2</v>
      </c>
      <c r="E183" s="87"/>
      <c r="F183" s="108">
        <f t="shared" si="71"/>
        <v>5005.2920696122119</v>
      </c>
      <c r="G183" s="90"/>
      <c r="H183" s="5">
        <f t="shared" si="53"/>
        <v>220.28714214285714</v>
      </c>
      <c r="I183" s="87">
        <f t="shared" si="54"/>
        <v>-4.1486986840122598E-4</v>
      </c>
      <c r="J183" s="111">
        <f t="shared" si="66"/>
        <v>1601.1125377631843</v>
      </c>
      <c r="K183" s="111">
        <f t="shared" si="55"/>
        <v>142.87374379630933</v>
      </c>
      <c r="L183" s="111">
        <f t="shared" si="65"/>
        <v>264690.74372869451</v>
      </c>
      <c r="M183" s="111">
        <f t="shared" si="68"/>
        <v>52.104477111948654</v>
      </c>
      <c r="N183" s="113">
        <f t="shared" si="56"/>
        <v>344382.06936288095</v>
      </c>
      <c r="O183" s="117">
        <f t="shared" si="57"/>
        <v>943.67975406777873</v>
      </c>
      <c r="P183" s="117">
        <f t="shared" si="58"/>
        <v>168.48664708090041</v>
      </c>
      <c r="Q183" s="117">
        <f t="shared" si="59"/>
        <v>442920.847836153</v>
      </c>
      <c r="R183" s="117">
        <f t="shared" si="69"/>
        <v>87.18914327485254</v>
      </c>
      <c r="S183" s="119">
        <f t="shared" si="60"/>
        <v>203059.63377165332</v>
      </c>
      <c r="T183" s="120">
        <f t="shared" si="61"/>
        <v>543.08142357466079</v>
      </c>
      <c r="U183" s="120">
        <f t="shared" si="62"/>
        <v>145.50483329369627</v>
      </c>
      <c r="V183" s="120">
        <f t="shared" si="63"/>
        <v>561011.8874616184</v>
      </c>
      <c r="W183" s="120">
        <f t="shared" si="70"/>
        <v>110.43541091773659</v>
      </c>
      <c r="X183" s="122">
        <f t="shared" si="64"/>
        <v>116908.01090184577</v>
      </c>
    </row>
    <row r="184" spans="1:24" x14ac:dyDescent="0.45">
      <c r="A184">
        <v>183</v>
      </c>
      <c r="B184" s="47">
        <v>43704</v>
      </c>
      <c r="C184" s="101">
        <v>214.08000200000001</v>
      </c>
      <c r="D184" s="87">
        <f t="shared" si="52"/>
        <v>-4.2790604651162445E-3</v>
      </c>
      <c r="E184" s="87"/>
      <c r="F184" s="108">
        <f t="shared" si="71"/>
        <v>5005.2920696122119</v>
      </c>
      <c r="G184" s="90"/>
      <c r="H184" s="5">
        <f t="shared" si="53"/>
        <v>219.44999928571428</v>
      </c>
      <c r="I184" s="87">
        <f t="shared" si="54"/>
        <v>-3.8002347708517657E-3</v>
      </c>
      <c r="J184" s="111">
        <f t="shared" si="66"/>
        <v>1595.0279342251299</v>
      </c>
      <c r="K184" s="111">
        <f t="shared" si="55"/>
        <v>1302.5919375958829</v>
      </c>
      <c r="L184" s="111">
        <f t="shared" si="65"/>
        <v>265987.33566629037</v>
      </c>
      <c r="M184" s="111">
        <f t="shared" si="68"/>
        <v>52.359711745346431</v>
      </c>
      <c r="N184" s="113">
        <f t="shared" si="56"/>
        <v>342766.17528656754</v>
      </c>
      <c r="O184" s="117">
        <f t="shared" si="57"/>
        <v>936.50734483986423</v>
      </c>
      <c r="P184" s="117">
        <f t="shared" si="58"/>
        <v>1535.4693818567546</v>
      </c>
      <c r="Q184" s="117">
        <f t="shared" si="59"/>
        <v>444450.31721800973</v>
      </c>
      <c r="R184" s="117">
        <f t="shared" si="69"/>
        <v>87.490219924831763</v>
      </c>
      <c r="S184" s="119">
        <f t="shared" si="60"/>
        <v>202022.9636381896</v>
      </c>
      <c r="T184" s="120">
        <f t="shared" si="61"/>
        <v>536.88991284684448</v>
      </c>
      <c r="U184" s="120">
        <f t="shared" si="62"/>
        <v>1325.4786289939366</v>
      </c>
      <c r="V184" s="120">
        <f t="shared" si="63"/>
        <v>562331.36609061237</v>
      </c>
      <c r="W184" s="120">
        <f t="shared" si="70"/>
        <v>110.69515080528799</v>
      </c>
      <c r="X184" s="122">
        <f t="shared" si="64"/>
        <v>116262.87224502623</v>
      </c>
    </row>
    <row r="185" spans="1:24" x14ac:dyDescent="0.45">
      <c r="A185">
        <v>184</v>
      </c>
      <c r="B185" s="47">
        <v>43705</v>
      </c>
      <c r="C185" s="101">
        <v>215.58999600000001</v>
      </c>
      <c r="D185" s="87">
        <f t="shared" si="52"/>
        <v>7.0534098743142105E-3</v>
      </c>
      <c r="E185" s="87"/>
      <c r="F185" s="108">
        <f t="shared" si="71"/>
        <v>5005.2920696122119</v>
      </c>
      <c r="G185" s="90"/>
      <c r="H185" s="5">
        <f t="shared" si="53"/>
        <v>217.84428414285711</v>
      </c>
      <c r="I185" s="87">
        <f t="shared" si="54"/>
        <v>-7.3169977128439527E-3</v>
      </c>
      <c r="J185" s="111">
        <f t="shared" si="66"/>
        <v>1583.3571184784823</v>
      </c>
      <c r="K185" s="111">
        <f t="shared" si="55"/>
        <v>2516.1111201364884</v>
      </c>
      <c r="L185" s="111">
        <f t="shared" si="65"/>
        <v>268497.44678642688</v>
      </c>
      <c r="M185" s="111">
        <f t="shared" si="68"/>
        <v>52.853828107588924</v>
      </c>
      <c r="N185" s="113">
        <f t="shared" si="56"/>
        <v>343872.06595948408</v>
      </c>
      <c r="O185" s="117">
        <f t="shared" si="57"/>
        <v>922.80250063935455</v>
      </c>
      <c r="P185" s="117">
        <f t="shared" si="58"/>
        <v>2954.6273063685057</v>
      </c>
      <c r="Q185" s="117">
        <f t="shared" si="59"/>
        <v>447398.94452437822</v>
      </c>
      <c r="R185" s="117">
        <f t="shared" si="69"/>
        <v>88.070658370968886</v>
      </c>
      <c r="S185" s="119">
        <f t="shared" si="60"/>
        <v>201901.61472799696</v>
      </c>
      <c r="T185" s="120">
        <f t="shared" si="61"/>
        <v>525.10464605379639</v>
      </c>
      <c r="U185" s="120">
        <f t="shared" si="62"/>
        <v>2540.7856207721716</v>
      </c>
      <c r="V185" s="120">
        <f t="shared" si="63"/>
        <v>564866.15171138453</v>
      </c>
      <c r="W185" s="120">
        <f t="shared" si="70"/>
        <v>111.19412435265258</v>
      </c>
      <c r="X185" s="122">
        <f t="shared" si="64"/>
        <v>115748.09416309156</v>
      </c>
    </row>
    <row r="186" spans="1:24" x14ac:dyDescent="0.45">
      <c r="A186">
        <v>185</v>
      </c>
      <c r="B186" s="47">
        <v>43706</v>
      </c>
      <c r="C186" s="101">
        <v>221.71000699999999</v>
      </c>
      <c r="D186" s="87">
        <f t="shared" si="52"/>
        <v>2.8387268025182284E-2</v>
      </c>
      <c r="E186" s="87"/>
      <c r="F186" s="108">
        <f t="shared" si="71"/>
        <v>5005.2920696122119</v>
      </c>
      <c r="G186" s="90"/>
      <c r="H186" s="5">
        <f t="shared" si="53"/>
        <v>217.25142785714283</v>
      </c>
      <c r="I186" s="87">
        <f t="shared" si="54"/>
        <v>-2.7214681718501985E-3</v>
      </c>
      <c r="J186" s="111">
        <f t="shared" si="66"/>
        <v>1579.0480624758707</v>
      </c>
      <c r="K186" s="111">
        <f t="shared" si="55"/>
        <v>955.36083650242517</v>
      </c>
      <c r="L186" s="111">
        <f t="shared" si="65"/>
        <v>269446.80762292928</v>
      </c>
      <c r="M186" s="111">
        <f t="shared" si="68"/>
        <v>53.040710162022151</v>
      </c>
      <c r="N186" s="113">
        <f t="shared" si="56"/>
        <v>351046.11782136408</v>
      </c>
      <c r="O186" s="117">
        <f t="shared" si="57"/>
        <v>917.77974537056696</v>
      </c>
      <c r="P186" s="117">
        <f t="shared" si="58"/>
        <v>1113.5951058021838</v>
      </c>
      <c r="Q186" s="117">
        <f t="shared" si="59"/>
        <v>448506.5396301804</v>
      </c>
      <c r="R186" s="117">
        <f t="shared" si="69"/>
        <v>88.288688903616276</v>
      </c>
      <c r="S186" s="119">
        <f t="shared" si="60"/>
        <v>204594.54887636879</v>
      </c>
      <c r="T186" s="120">
        <f t="shared" si="61"/>
        <v>520.81747931041821</v>
      </c>
      <c r="U186" s="120">
        <f t="shared" si="62"/>
        <v>950.50776868454329</v>
      </c>
      <c r="V186" s="120">
        <f t="shared" si="63"/>
        <v>565810.65948006907</v>
      </c>
      <c r="W186" s="120">
        <f t="shared" si="70"/>
        <v>111.38005107885692</v>
      </c>
      <c r="X186" s="122">
        <f t="shared" si="64"/>
        <v>116420.95475231971</v>
      </c>
    </row>
    <row r="187" spans="1:24" x14ac:dyDescent="0.45">
      <c r="A187">
        <v>186</v>
      </c>
      <c r="B187" s="47">
        <v>43707</v>
      </c>
      <c r="C187" s="101">
        <v>225.61000100000001</v>
      </c>
      <c r="D187" s="87">
        <f t="shared" si="52"/>
        <v>1.7590518591251592E-2</v>
      </c>
      <c r="E187" s="87"/>
      <c r="F187" s="108">
        <f t="shared" si="71"/>
        <v>5005.2920696122119</v>
      </c>
      <c r="G187" s="90"/>
      <c r="H187" s="5">
        <f t="shared" si="53"/>
        <v>217.93428485714284</v>
      </c>
      <c r="I187" s="87">
        <f t="shared" si="54"/>
        <v>3.1431646122438207E-3</v>
      </c>
      <c r="J187" s="111">
        <f t="shared" si="66"/>
        <v>1584.0112704668768</v>
      </c>
      <c r="K187" s="111">
        <f t="shared" si="55"/>
        <v>-1119.7493598141009</v>
      </c>
      <c r="L187" s="111">
        <f t="shared" si="65"/>
        <v>268321.05826311518</v>
      </c>
      <c r="M187" s="111">
        <f t="shared" si="68"/>
        <v>52.819105957343709</v>
      </c>
      <c r="N187" s="113">
        <f t="shared" si="56"/>
        <v>356249.03495422925</v>
      </c>
      <c r="O187" s="117">
        <f t="shared" si="57"/>
        <v>923.54921100553281</v>
      </c>
      <c r="P187" s="117">
        <f t="shared" si="58"/>
        <v>-1301.6491476741121</v>
      </c>
      <c r="Q187" s="117">
        <f t="shared" si="59"/>
        <v>447198.89048250631</v>
      </c>
      <c r="R187" s="117">
        <f t="shared" si="69"/>
        <v>88.031277654052246</v>
      </c>
      <c r="S187" s="119">
        <f t="shared" si="60"/>
        <v>207060.28927083337</v>
      </c>
      <c r="T187" s="120">
        <f t="shared" si="61"/>
        <v>525.72852452163784</v>
      </c>
      <c r="U187" s="120">
        <f t="shared" si="62"/>
        <v>-1107.980915014306</v>
      </c>
      <c r="V187" s="120">
        <f t="shared" si="63"/>
        <v>564696.67856505478</v>
      </c>
      <c r="W187" s="120">
        <f t="shared" si="70"/>
        <v>111.16076349711511</v>
      </c>
      <c r="X187" s="122">
        <f t="shared" si="64"/>
        <v>117501.63202804093</v>
      </c>
    </row>
    <row r="188" spans="1:24" x14ac:dyDescent="0.45">
      <c r="A188">
        <v>187</v>
      </c>
      <c r="B188" s="47">
        <v>43711</v>
      </c>
      <c r="C188" s="101">
        <v>225.009995</v>
      </c>
      <c r="D188" s="87">
        <f t="shared" si="52"/>
        <v>-2.6594831671491706E-3</v>
      </c>
      <c r="E188" s="87"/>
      <c r="F188" s="108">
        <f t="shared" si="71"/>
        <v>5005.2920696122119</v>
      </c>
      <c r="G188" s="90"/>
      <c r="H188" s="5">
        <f t="shared" si="53"/>
        <v>218.34285642857145</v>
      </c>
      <c r="I188" s="87">
        <f t="shared" si="54"/>
        <v>1.8747466544625164E-3</v>
      </c>
      <c r="J188" s="111">
        <f t="shared" si="66"/>
        <v>1586.9808902968152</v>
      </c>
      <c r="K188" s="111">
        <f t="shared" si="55"/>
        <v>-668.19414308634873</v>
      </c>
      <c r="L188" s="111">
        <f t="shared" si="65"/>
        <v>267646.86412002885</v>
      </c>
      <c r="M188" s="111">
        <f t="shared" si="68"/>
        <v>52.686390574846882</v>
      </c>
      <c r="N188" s="113">
        <f t="shared" si="56"/>
        <v>356418.36804769561</v>
      </c>
      <c r="O188" s="117">
        <f t="shared" si="57"/>
        <v>927.01205259266101</v>
      </c>
      <c r="P188" s="117">
        <f t="shared" si="58"/>
        <v>-779.17396820550744</v>
      </c>
      <c r="Q188" s="117">
        <f t="shared" si="59"/>
        <v>446413.71651430079</v>
      </c>
      <c r="R188" s="117">
        <f t="shared" si="69"/>
        <v>87.87671584932832</v>
      </c>
      <c r="S188" s="119">
        <f t="shared" si="60"/>
        <v>207807.80335060888</v>
      </c>
      <c r="T188" s="120">
        <f t="shared" si="61"/>
        <v>528.6853478991452</v>
      </c>
      <c r="U188" s="120">
        <f t="shared" si="62"/>
        <v>-665.31481338881474</v>
      </c>
      <c r="V188" s="120">
        <f t="shared" si="63"/>
        <v>564025.36375166592</v>
      </c>
      <c r="W188" s="120">
        <f t="shared" si="70"/>
        <v>111.02861491183285</v>
      </c>
      <c r="X188" s="122">
        <f t="shared" si="64"/>
        <v>118294.1726739711</v>
      </c>
    </row>
    <row r="189" spans="1:24" x14ac:dyDescent="0.45">
      <c r="A189">
        <v>188</v>
      </c>
      <c r="B189" s="47">
        <v>43712</v>
      </c>
      <c r="C189" s="101">
        <v>220.679993</v>
      </c>
      <c r="D189" s="87">
        <f t="shared" si="52"/>
        <v>-1.9243598489924893E-2</v>
      </c>
      <c r="E189" s="87"/>
      <c r="F189" s="108">
        <f t="shared" si="71"/>
        <v>5005.2920696122119</v>
      </c>
      <c r="G189" s="90"/>
      <c r="H189" s="5">
        <f t="shared" si="53"/>
        <v>219.66857057142855</v>
      </c>
      <c r="I189" s="87">
        <f t="shared" si="54"/>
        <v>6.0717083422914177E-3</v>
      </c>
      <c r="J189" s="111">
        <f t="shared" si="66"/>
        <v>1596.6165754074875</v>
      </c>
      <c r="K189" s="111">
        <f t="shared" si="55"/>
        <v>-2126.402922773364</v>
      </c>
      <c r="L189" s="111">
        <f t="shared" si="65"/>
        <v>265514.46119725547</v>
      </c>
      <c r="M189" s="111">
        <f t="shared" si="68"/>
        <v>52.266626219963655</v>
      </c>
      <c r="N189" s="113">
        <f t="shared" si="56"/>
        <v>350214.93176183495</v>
      </c>
      <c r="O189" s="117">
        <f t="shared" si="57"/>
        <v>938.26914621892411</v>
      </c>
      <c r="P189" s="117">
        <f t="shared" si="58"/>
        <v>-2484.2153426440855</v>
      </c>
      <c r="Q189" s="117">
        <f t="shared" si="59"/>
        <v>443923.50117165671</v>
      </c>
      <c r="R189" s="117">
        <f t="shared" si="69"/>
        <v>87.386515978723764</v>
      </c>
      <c r="S189" s="119">
        <f t="shared" si="60"/>
        <v>204573.01327706408</v>
      </c>
      <c r="T189" s="120">
        <f t="shared" si="61"/>
        <v>538.3154176110047</v>
      </c>
      <c r="U189" s="120">
        <f t="shared" si="62"/>
        <v>-2125.1637166026676</v>
      </c>
      <c r="V189" s="120">
        <f t="shared" si="63"/>
        <v>561894.2000350632</v>
      </c>
      <c r="W189" s="120">
        <f t="shared" si="70"/>
        <v>110.60909449518658</v>
      </c>
      <c r="X189" s="122">
        <f t="shared" si="64"/>
        <v>116670.27887358594</v>
      </c>
    </row>
    <row r="190" spans="1:24" x14ac:dyDescent="0.45">
      <c r="A190">
        <v>189</v>
      </c>
      <c r="B190" s="47">
        <v>43713</v>
      </c>
      <c r="C190" s="101">
        <v>229.58000200000001</v>
      </c>
      <c r="D190" s="87">
        <f t="shared" si="52"/>
        <v>4.0329931494967969E-2</v>
      </c>
      <c r="E190" s="87"/>
      <c r="F190" s="108">
        <f t="shared" si="71"/>
        <v>5005.2920696122119</v>
      </c>
      <c r="G190" s="90"/>
      <c r="H190" s="5">
        <f t="shared" si="53"/>
        <v>221.75142799999998</v>
      </c>
      <c r="I190" s="87">
        <f t="shared" si="54"/>
        <v>9.4818181005741874E-3</v>
      </c>
      <c r="J190" s="111">
        <f t="shared" si="66"/>
        <v>1611.7554033518632</v>
      </c>
      <c r="K190" s="111">
        <f t="shared" si="55"/>
        <v>-3475.5721497474142</v>
      </c>
      <c r="L190" s="111">
        <f t="shared" si="65"/>
        <v>262032.88904750807</v>
      </c>
      <c r="M190" s="111">
        <f t="shared" si="68"/>
        <v>51.58127737158793</v>
      </c>
      <c r="N190" s="113">
        <f t="shared" si="56"/>
        <v>366551.23657528416</v>
      </c>
      <c r="O190" s="117">
        <f t="shared" si="57"/>
        <v>956.06214096658175</v>
      </c>
      <c r="P190" s="117">
        <f t="shared" si="58"/>
        <v>-4084.9157697532314</v>
      </c>
      <c r="Q190" s="117">
        <f t="shared" si="59"/>
        <v>439832.58540190349</v>
      </c>
      <c r="R190" s="117">
        <f t="shared" si="69"/>
        <v>86.581217598810326</v>
      </c>
      <c r="S190" s="119">
        <f t="shared" si="60"/>
        <v>215407.83246547892</v>
      </c>
      <c r="T190" s="120">
        <f t="shared" si="61"/>
        <v>553.62804422257125</v>
      </c>
      <c r="U190" s="120">
        <f t="shared" si="62"/>
        <v>-3515.4728481087004</v>
      </c>
      <c r="V190" s="120">
        <f t="shared" si="63"/>
        <v>558372.72718695446</v>
      </c>
      <c r="W190" s="120">
        <f t="shared" si="70"/>
        <v>109.91589117853437</v>
      </c>
      <c r="X190" s="122">
        <f t="shared" si="64"/>
        <v>123586.45465176529</v>
      </c>
    </row>
    <row r="191" spans="1:24" x14ac:dyDescent="0.45">
      <c r="A191">
        <v>190</v>
      </c>
      <c r="B191" s="47">
        <v>43714</v>
      </c>
      <c r="C191" s="101">
        <v>227.449997</v>
      </c>
      <c r="D191" s="87">
        <f t="shared" si="52"/>
        <v>-9.2778333541438471E-3</v>
      </c>
      <c r="E191" s="87"/>
      <c r="F191" s="108">
        <f t="shared" si="71"/>
        <v>5005.2920696122119</v>
      </c>
      <c r="G191" s="90"/>
      <c r="H191" s="5">
        <f t="shared" si="53"/>
        <v>223.6614272857143</v>
      </c>
      <c r="I191" s="87">
        <f t="shared" si="54"/>
        <v>8.6132445817409618E-3</v>
      </c>
      <c r="J191" s="111">
        <f t="shared" si="66"/>
        <v>1625.6378468468754</v>
      </c>
      <c r="K191" s="111">
        <f t="shared" si="55"/>
        <v>-3157.5617312932031</v>
      </c>
      <c r="L191" s="111">
        <f t="shared" si="65"/>
        <v>258869.32731621485</v>
      </c>
      <c r="M191" s="111">
        <f t="shared" si="68"/>
        <v>50.95852899926831</v>
      </c>
      <c r="N191" s="113">
        <f t="shared" si="56"/>
        <v>366593.76165711507</v>
      </c>
      <c r="O191" s="117">
        <f t="shared" si="57"/>
        <v>972.53173507755787</v>
      </c>
      <c r="P191" s="117">
        <f t="shared" si="58"/>
        <v>-3746.0091311327355</v>
      </c>
      <c r="Q191" s="117">
        <f t="shared" si="59"/>
        <v>436080.57627077075</v>
      </c>
      <c r="R191" s="117">
        <f t="shared" si="69"/>
        <v>85.842633124208078</v>
      </c>
      <c r="S191" s="119">
        <f t="shared" si="60"/>
        <v>217456.3310946626</v>
      </c>
      <c r="T191" s="120">
        <f t="shared" si="61"/>
        <v>567.93364547917099</v>
      </c>
      <c r="U191" s="120">
        <f t="shared" si="62"/>
        <v>-3253.8089628968078</v>
      </c>
      <c r="V191" s="120">
        <f t="shared" si="63"/>
        <v>555112.91822405765</v>
      </c>
      <c r="W191" s="120">
        <f t="shared" si="70"/>
        <v>109.27419650088996</v>
      </c>
      <c r="X191" s="122">
        <f t="shared" si="64"/>
        <v>125922.69699753971</v>
      </c>
    </row>
    <row r="192" spans="1:24" x14ac:dyDescent="0.45">
      <c r="A192">
        <v>191</v>
      </c>
      <c r="B192" s="47">
        <v>43717</v>
      </c>
      <c r="C192" s="101">
        <v>231.78999300000001</v>
      </c>
      <c r="D192" s="87">
        <f t="shared" si="52"/>
        <v>1.9081099394342983E-2</v>
      </c>
      <c r="E192" s="87"/>
      <c r="F192" s="108">
        <f t="shared" si="71"/>
        <v>5005.2920696122119</v>
      </c>
      <c r="G192" s="90"/>
      <c r="H192" s="5">
        <f t="shared" si="53"/>
        <v>225.97571257142857</v>
      </c>
      <c r="I192" s="87">
        <f t="shared" si="54"/>
        <v>1.0347270487359958E-2</v>
      </c>
      <c r="J192" s="111">
        <f t="shared" si="66"/>
        <v>1642.4587613626895</v>
      </c>
      <c r="K192" s="111">
        <f t="shared" si="55"/>
        <v>-3898.9196578741576</v>
      </c>
      <c r="L192" s="111">
        <f t="shared" si="65"/>
        <v>254964.4076583407</v>
      </c>
      <c r="M192" s="111">
        <f t="shared" si="68"/>
        <v>50.18984402724891</v>
      </c>
      <c r="N192" s="113">
        <f t="shared" si="56"/>
        <v>376806.58514117234</v>
      </c>
      <c r="O192" s="117">
        <f t="shared" si="57"/>
        <v>992.65783291833588</v>
      </c>
      <c r="P192" s="117">
        <f t="shared" si="58"/>
        <v>-4665.028077631252</v>
      </c>
      <c r="Q192" s="117">
        <f t="shared" si="59"/>
        <v>431409.54819313949</v>
      </c>
      <c r="R192" s="117">
        <f t="shared" si="69"/>
        <v>84.923139408114366</v>
      </c>
      <c r="S192" s="119">
        <f t="shared" si="60"/>
        <v>225423.12406590499</v>
      </c>
      <c r="T192" s="120">
        <f t="shared" si="61"/>
        <v>585.56333462510713</v>
      </c>
      <c r="U192" s="120">
        <f t="shared" si="62"/>
        <v>-4086.3855237287144</v>
      </c>
      <c r="V192" s="120">
        <f t="shared" si="63"/>
        <v>551020.53270032897</v>
      </c>
      <c r="W192" s="120">
        <f t="shared" si="70"/>
        <v>108.46860879927408</v>
      </c>
      <c r="X192" s="122">
        <f t="shared" si="64"/>
        <v>131641.33571008153</v>
      </c>
    </row>
    <row r="193" spans="1:24" x14ac:dyDescent="0.45">
      <c r="A193">
        <v>192</v>
      </c>
      <c r="B193" s="47">
        <v>43718</v>
      </c>
      <c r="C193" s="101">
        <v>235.53999300000001</v>
      </c>
      <c r="D193" s="87">
        <f t="shared" si="52"/>
        <v>1.6178437867246494E-2</v>
      </c>
      <c r="E193" s="87"/>
      <c r="F193" s="108">
        <f t="shared" si="71"/>
        <v>5005.2920696122119</v>
      </c>
      <c r="G193" s="90"/>
      <c r="H193" s="5">
        <f t="shared" si="53"/>
        <v>227.95142485714288</v>
      </c>
      <c r="I193" s="87">
        <f t="shared" si="54"/>
        <v>8.743029342544088E-3</v>
      </c>
      <c r="J193" s="111">
        <f t="shared" si="66"/>
        <v>1656.8188265072022</v>
      </c>
      <c r="K193" s="111">
        <f t="shared" si="55"/>
        <v>-3382.3696436180526</v>
      </c>
      <c r="L193" s="111">
        <f t="shared" si="65"/>
        <v>251576.03801472264</v>
      </c>
      <c r="M193" s="111">
        <f t="shared" si="68"/>
        <v>49.522842128906632</v>
      </c>
      <c r="N193" s="113">
        <f t="shared" si="56"/>
        <v>386864.72515415656</v>
      </c>
      <c r="O193" s="117">
        <f t="shared" si="57"/>
        <v>1010.0155060389584</v>
      </c>
      <c r="P193" s="117">
        <f t="shared" si="58"/>
        <v>-4088.4262053277139</v>
      </c>
      <c r="Q193" s="117">
        <f t="shared" si="59"/>
        <v>427315.12198781176</v>
      </c>
      <c r="R193" s="117">
        <f t="shared" si="69"/>
        <v>84.117149997618981</v>
      </c>
      <c r="S193" s="119">
        <f t="shared" si="60"/>
        <v>233810.61901698002</v>
      </c>
      <c r="T193" s="120">
        <f t="shared" si="61"/>
        <v>600.92212687474296</v>
      </c>
      <c r="U193" s="120">
        <f t="shared" si="62"/>
        <v>-3617.6098189676768</v>
      </c>
      <c r="V193" s="120">
        <f t="shared" si="63"/>
        <v>547396.92288136133</v>
      </c>
      <c r="W193" s="120">
        <f t="shared" si="70"/>
        <v>107.75529977981932</v>
      </c>
      <c r="X193" s="122">
        <f t="shared" si="64"/>
        <v>137923.58373865442</v>
      </c>
    </row>
    <row r="194" spans="1:24" x14ac:dyDescent="0.45">
      <c r="A194">
        <v>193</v>
      </c>
      <c r="B194" s="47">
        <v>43719</v>
      </c>
      <c r="C194" s="101">
        <v>247.10000600000001</v>
      </c>
      <c r="D194" s="87">
        <f t="shared" si="52"/>
        <v>4.907876939607448E-2</v>
      </c>
      <c r="E194" s="87"/>
      <c r="F194" s="108">
        <f t="shared" si="71"/>
        <v>5005.2920696122119</v>
      </c>
      <c r="G194" s="90"/>
      <c r="H194" s="5">
        <f t="shared" si="53"/>
        <v>231.02142557142861</v>
      </c>
      <c r="I194" s="87">
        <f t="shared" si="54"/>
        <v>1.3467784709877093E-2</v>
      </c>
      <c r="J194" s="111">
        <f t="shared" si="66"/>
        <v>1679.1325057658726</v>
      </c>
      <c r="K194" s="111">
        <f t="shared" si="55"/>
        <v>-5513.7102786995292</v>
      </c>
      <c r="L194" s="111">
        <f t="shared" si="65"/>
        <v>246056.32773602311</v>
      </c>
      <c r="M194" s="111">
        <f t="shared" si="68"/>
        <v>48.436284987430554</v>
      </c>
      <c r="N194" s="113">
        <f t="shared" si="56"/>
        <v>409399.94197084266</v>
      </c>
      <c r="O194" s="117">
        <f t="shared" si="57"/>
        <v>1037.220848816899</v>
      </c>
      <c r="P194" s="117">
        <f t="shared" si="58"/>
        <v>-6722.440363661176</v>
      </c>
      <c r="Q194" s="117">
        <f t="shared" si="59"/>
        <v>420586.6816241506</v>
      </c>
      <c r="R194" s="117">
        <f t="shared" si="69"/>
        <v>82.792653863085434</v>
      </c>
      <c r="S194" s="119">
        <f t="shared" si="60"/>
        <v>249574.83760231966</v>
      </c>
      <c r="T194" s="120">
        <f t="shared" si="61"/>
        <v>625.20139637119451</v>
      </c>
      <c r="U194" s="120">
        <f t="shared" si="62"/>
        <v>-5999.4076382487947</v>
      </c>
      <c r="V194" s="120">
        <f t="shared" si="63"/>
        <v>541391.51524311258</v>
      </c>
      <c r="W194" s="120">
        <f t="shared" si="70"/>
        <v>106.57313292194158</v>
      </c>
      <c r="X194" s="122">
        <f t="shared" si="64"/>
        <v>148487.86115628175</v>
      </c>
    </row>
    <row r="195" spans="1:24" x14ac:dyDescent="0.45">
      <c r="A195">
        <v>194</v>
      </c>
      <c r="B195" s="47">
        <v>43720</v>
      </c>
      <c r="C195" s="101">
        <v>245.86999499999999</v>
      </c>
      <c r="D195" s="87">
        <f t="shared" ref="D195:D255" si="72">(C195-C194)/C194</f>
        <v>-4.9777862004585253E-3</v>
      </c>
      <c r="E195" s="87"/>
      <c r="F195" s="108">
        <f t="shared" si="71"/>
        <v>5005.2920696122119</v>
      </c>
      <c r="G195" s="90"/>
      <c r="H195" s="5">
        <f t="shared" si="53"/>
        <v>234.00142557142857</v>
      </c>
      <c r="I195" s="87">
        <f t="shared" si="54"/>
        <v>1.2899236478300524E-2</v>
      </c>
      <c r="J195" s="111">
        <f t="shared" si="66"/>
        <v>1700.7920330361478</v>
      </c>
      <c r="K195" s="111">
        <f t="shared" si="55"/>
        <v>-5325.4278616449383</v>
      </c>
      <c r="L195" s="111">
        <f t="shared" si="65"/>
        <v>240724.89987437817</v>
      </c>
      <c r="M195" s="111">
        <f t="shared" si="68"/>
        <v>47.386791313881986</v>
      </c>
      <c r="N195" s="113">
        <f t="shared" si="56"/>
        <v>412848.30079699255</v>
      </c>
      <c r="O195" s="117">
        <f t="shared" si="57"/>
        <v>1063.9795628351244</v>
      </c>
      <c r="P195" s="117">
        <f t="shared" si="58"/>
        <v>-6579.164881867513</v>
      </c>
      <c r="Q195" s="117">
        <f t="shared" si="59"/>
        <v>414001.51674228307</v>
      </c>
      <c r="R195" s="117">
        <f t="shared" si="69"/>
        <v>81.496361563506071</v>
      </c>
      <c r="S195" s="119">
        <f t="shared" si="60"/>
        <v>255021.48491250671</v>
      </c>
      <c r="T195" s="120">
        <f t="shared" si="61"/>
        <v>649.3952583462617</v>
      </c>
      <c r="U195" s="120">
        <f t="shared" si="62"/>
        <v>-5948.544722840461</v>
      </c>
      <c r="V195" s="120">
        <f t="shared" si="63"/>
        <v>535436.97052027215</v>
      </c>
      <c r="W195" s="120">
        <f t="shared" si="70"/>
        <v>105.40097844891716</v>
      </c>
      <c r="X195" s="122">
        <f t="shared" si="64"/>
        <v>153718.26419977861</v>
      </c>
    </row>
    <row r="196" spans="1:24" x14ac:dyDescent="0.45">
      <c r="A196">
        <v>195</v>
      </c>
      <c r="B196" s="47">
        <v>43721</v>
      </c>
      <c r="C196" s="101">
        <v>245.199997</v>
      </c>
      <c r="D196" s="87">
        <f t="shared" si="72"/>
        <v>-2.7250092065930721E-3</v>
      </c>
      <c r="E196" s="87"/>
      <c r="F196" s="108">
        <f t="shared" si="71"/>
        <v>5005.2920696122119</v>
      </c>
      <c r="G196" s="90"/>
      <c r="H196" s="5">
        <f t="shared" si="53"/>
        <v>237.50428328571428</v>
      </c>
      <c r="I196" s="87">
        <f t="shared" si="54"/>
        <v>1.4969386215198371E-2</v>
      </c>
      <c r="J196" s="111">
        <f t="shared" si="66"/>
        <v>1726.2518458503982</v>
      </c>
      <c r="K196" s="111">
        <f t="shared" si="55"/>
        <v>-6242.7460256747663</v>
      </c>
      <c r="L196" s="111">
        <f t="shared" si="65"/>
        <v>234476.1538487034</v>
      </c>
      <c r="M196" s="111">
        <f t="shared" si="68"/>
        <v>46.156723198597319</v>
      </c>
      <c r="N196" s="113">
        <f t="shared" si="56"/>
        <v>417034.20139808737</v>
      </c>
      <c r="O196" s="117">
        <f t="shared" si="57"/>
        <v>1095.8338048374383</v>
      </c>
      <c r="P196" s="117">
        <f t="shared" si="58"/>
        <v>-7810.6600434046341</v>
      </c>
      <c r="Q196" s="117">
        <f t="shared" si="59"/>
        <v>406184.85669887846</v>
      </c>
      <c r="R196" s="117">
        <f t="shared" si="69"/>
        <v>79.95764895650791</v>
      </c>
      <c r="S196" s="119">
        <f t="shared" si="60"/>
        <v>260887.78561523379</v>
      </c>
      <c r="T196" s="120">
        <f t="shared" si="61"/>
        <v>678.55840363177276</v>
      </c>
      <c r="U196" s="120">
        <f t="shared" si="62"/>
        <v>-7150.8031365178767</v>
      </c>
      <c r="V196" s="120">
        <f t="shared" si="63"/>
        <v>528280.16738375428</v>
      </c>
      <c r="W196" s="120">
        <f t="shared" si="70"/>
        <v>103.99215893389191</v>
      </c>
      <c r="X196" s="122">
        <f t="shared" si="64"/>
        <v>159231.71539831758</v>
      </c>
    </row>
    <row r="197" spans="1:24" x14ac:dyDescent="0.45">
      <c r="A197">
        <v>196</v>
      </c>
      <c r="B197" s="47">
        <v>43724</v>
      </c>
      <c r="C197" s="101">
        <v>242.80999800000001</v>
      </c>
      <c r="D197" s="87">
        <f t="shared" si="72"/>
        <v>-9.747141228553885E-3</v>
      </c>
      <c r="E197" s="87"/>
      <c r="F197" s="108">
        <f t="shared" si="71"/>
        <v>5005.2920696122119</v>
      </c>
      <c r="G197" s="90"/>
      <c r="H197" s="5">
        <f t="shared" si="53"/>
        <v>239.39428271428571</v>
      </c>
      <c r="I197" s="87">
        <f t="shared" si="54"/>
        <v>7.9577488137247028E-3</v>
      </c>
      <c r="J197" s="111">
        <f t="shared" si="66"/>
        <v>1739.9889244289045</v>
      </c>
      <c r="K197" s="111">
        <f t="shared" si="55"/>
        <v>-3335.5000221729506</v>
      </c>
      <c r="L197" s="111">
        <f t="shared" si="65"/>
        <v>231134.65382653044</v>
      </c>
      <c r="M197" s="111">
        <f t="shared" si="68"/>
        <v>45.498947603657143</v>
      </c>
      <c r="N197" s="113">
        <f t="shared" si="56"/>
        <v>419151.20723843155</v>
      </c>
      <c r="O197" s="117">
        <f t="shared" si="57"/>
        <v>1113.2745451584074</v>
      </c>
      <c r="P197" s="117">
        <f t="shared" si="58"/>
        <v>-4234.7861224530261</v>
      </c>
      <c r="Q197" s="117">
        <f t="shared" si="59"/>
        <v>401944.07057642541</v>
      </c>
      <c r="R197" s="117">
        <f t="shared" si="69"/>
        <v>79.122848538681865</v>
      </c>
      <c r="S197" s="119">
        <f t="shared" si="60"/>
        <v>266079.40396091074</v>
      </c>
      <c r="T197" s="120">
        <f t="shared" si="61"/>
        <v>694.75779562640378</v>
      </c>
      <c r="U197" s="120">
        <f t="shared" si="62"/>
        <v>-3933.3743378175727</v>
      </c>
      <c r="V197" s="120">
        <f t="shared" si="63"/>
        <v>524340.79304593673</v>
      </c>
      <c r="W197" s="120">
        <f t="shared" si="70"/>
        <v>103.21669154451229</v>
      </c>
      <c r="X197" s="122">
        <f t="shared" si="64"/>
        <v>164760.76462871395</v>
      </c>
    </row>
    <row r="198" spans="1:24" x14ac:dyDescent="0.45">
      <c r="A198">
        <v>197</v>
      </c>
      <c r="B198" s="47">
        <v>43725</v>
      </c>
      <c r="C198" s="101">
        <v>244.78999300000001</v>
      </c>
      <c r="D198" s="87">
        <f t="shared" si="72"/>
        <v>8.1545035884395597E-3</v>
      </c>
      <c r="E198" s="87"/>
      <c r="F198" s="108">
        <f t="shared" si="71"/>
        <v>5005.2920696122119</v>
      </c>
      <c r="G198" s="90"/>
      <c r="H198" s="5">
        <f t="shared" si="53"/>
        <v>241.87142500000002</v>
      </c>
      <c r="I198" s="87">
        <f t="shared" si="54"/>
        <v>1.03475415437166E-2</v>
      </c>
      <c r="J198" s="111">
        <f t="shared" si="66"/>
        <v>1757.9935321100395</v>
      </c>
      <c r="K198" s="111">
        <f t="shared" si="55"/>
        <v>-4407.3477882327797</v>
      </c>
      <c r="L198" s="111">
        <f t="shared" si="65"/>
        <v>226721.30603829765</v>
      </c>
      <c r="M198" s="111">
        <f t="shared" si="68"/>
        <v>44.63017835401115</v>
      </c>
      <c r="N198" s="113">
        <f t="shared" si="56"/>
        <v>425931.87663102907</v>
      </c>
      <c r="O198" s="117">
        <f t="shared" si="57"/>
        <v>1136.3138543695852</v>
      </c>
      <c r="P198" s="117">
        <f t="shared" si="58"/>
        <v>-5639.7923405290621</v>
      </c>
      <c r="Q198" s="117">
        <f t="shared" si="59"/>
        <v>396298.27823589637</v>
      </c>
      <c r="R198" s="117">
        <f t="shared" si="69"/>
        <v>78.011472093698103</v>
      </c>
      <c r="S198" s="119">
        <f t="shared" si="60"/>
        <v>272518.46811640478</v>
      </c>
      <c r="T198" s="120">
        <f t="shared" si="61"/>
        <v>716.32490108559921</v>
      </c>
      <c r="U198" s="120">
        <f t="shared" si="62"/>
        <v>-5279.4115943867118</v>
      </c>
      <c r="V198" s="120">
        <f t="shared" si="63"/>
        <v>519055.38145155</v>
      </c>
      <c r="W198" s="120">
        <f t="shared" si="70"/>
        <v>102.17625619127648</v>
      </c>
      <c r="X198" s="122">
        <f t="shared" si="64"/>
        <v>170069.75592808283</v>
      </c>
    </row>
    <row r="199" spans="1:24" x14ac:dyDescent="0.45">
      <c r="A199">
        <v>198</v>
      </c>
      <c r="B199" s="47">
        <v>43726</v>
      </c>
      <c r="C199" s="101">
        <v>243.490005</v>
      </c>
      <c r="D199" s="87">
        <f t="shared" si="72"/>
        <v>-5.3106255859078893E-3</v>
      </c>
      <c r="E199" s="87"/>
      <c r="F199" s="108">
        <f t="shared" si="71"/>
        <v>5005.2920696122119</v>
      </c>
      <c r="G199" s="90"/>
      <c r="H199" s="5">
        <f t="shared" si="53"/>
        <v>243.54285528571427</v>
      </c>
      <c r="I199" s="87">
        <f t="shared" si="54"/>
        <v>6.9104082291417896E-3</v>
      </c>
      <c r="J199" s="111">
        <f t="shared" si="66"/>
        <v>1770.1419850811108</v>
      </c>
      <c r="K199" s="111">
        <f t="shared" si="55"/>
        <v>-2958.0268746684073</v>
      </c>
      <c r="L199" s="111">
        <f t="shared" si="65"/>
        <v>223757.27916362925</v>
      </c>
      <c r="M199" s="111">
        <f t="shared" si="68"/>
        <v>44.046708496811334</v>
      </c>
      <c r="N199" s="113">
        <f t="shared" si="56"/>
        <v>428053.85392344114</v>
      </c>
      <c r="O199" s="117">
        <f t="shared" si="57"/>
        <v>1152.018639589832</v>
      </c>
      <c r="P199" s="117">
        <f t="shared" si="58"/>
        <v>-3823.9582318018138</v>
      </c>
      <c r="Q199" s="117">
        <f t="shared" si="59"/>
        <v>392468.32000409457</v>
      </c>
      <c r="R199" s="117">
        <f t="shared" si="69"/>
        <v>77.257543307903688</v>
      </c>
      <c r="S199" s="119">
        <f t="shared" si="60"/>
        <v>276681.06608201959</v>
      </c>
      <c r="T199" s="120">
        <f t="shared" si="61"/>
        <v>731.17519355920251</v>
      </c>
      <c r="U199" s="120">
        <f t="shared" si="62"/>
        <v>-3615.8977886491307</v>
      </c>
      <c r="V199" s="120">
        <f t="shared" si="63"/>
        <v>515433.48366290086</v>
      </c>
      <c r="W199" s="120">
        <f t="shared" si="70"/>
        <v>101.4632841856801</v>
      </c>
      <c r="X199" s="122">
        <f t="shared" si="64"/>
        <v>174417.95374695706</v>
      </c>
    </row>
    <row r="200" spans="1:24" x14ac:dyDescent="0.45">
      <c r="A200">
        <v>199</v>
      </c>
      <c r="B200" s="47">
        <v>43727</v>
      </c>
      <c r="C200" s="101">
        <v>246.60000600000001</v>
      </c>
      <c r="D200" s="87">
        <f t="shared" si="72"/>
        <v>1.2772602308665651E-2</v>
      </c>
      <c r="E200" s="87"/>
      <c r="F200" s="108">
        <f t="shared" si="71"/>
        <v>5005.2920696122119</v>
      </c>
      <c r="G200" s="90"/>
      <c r="H200" s="5">
        <f t="shared" si="53"/>
        <v>245.12285714285716</v>
      </c>
      <c r="I200" s="87">
        <f t="shared" si="54"/>
        <v>6.4875721986970116E-3</v>
      </c>
      <c r="J200" s="111">
        <f t="shared" si="66"/>
        <v>1781.6259090112692</v>
      </c>
      <c r="K200" s="111">
        <f t="shared" si="55"/>
        <v>-2831.9357100806114</v>
      </c>
      <c r="L200" s="111">
        <f t="shared" si="65"/>
        <v>220919.34345354864</v>
      </c>
      <c r="M200" s="111">
        <f t="shared" si="68"/>
        <v>43.488059734983835</v>
      </c>
      <c r="N200" s="113">
        <f t="shared" si="56"/>
        <v>436517.02414185385</v>
      </c>
      <c r="O200" s="117">
        <f t="shared" si="57"/>
        <v>1166.9662477869995</v>
      </c>
      <c r="P200" s="117">
        <f t="shared" si="58"/>
        <v>-3686.0802711071506</v>
      </c>
      <c r="Q200" s="117">
        <f t="shared" si="59"/>
        <v>388776.23973298742</v>
      </c>
      <c r="R200" s="117">
        <f t="shared" si="69"/>
        <v>76.530755852989387</v>
      </c>
      <c r="S200" s="119">
        <f t="shared" si="60"/>
        <v>284087.80343496444</v>
      </c>
      <c r="T200" s="120">
        <f t="shared" si="61"/>
        <v>745.40584913353723</v>
      </c>
      <c r="U200" s="120">
        <f t="shared" si="62"/>
        <v>-3509.2797500148754</v>
      </c>
      <c r="V200" s="120">
        <f t="shared" si="63"/>
        <v>511918.20391288598</v>
      </c>
      <c r="W200" s="120">
        <f t="shared" si="70"/>
        <v>100.77129998290911</v>
      </c>
      <c r="X200" s="122">
        <f t="shared" si="64"/>
        <v>180307.8071187505</v>
      </c>
    </row>
    <row r="201" spans="1:24" x14ac:dyDescent="0.45">
      <c r="A201">
        <v>200</v>
      </c>
      <c r="B201" s="47">
        <v>43728</v>
      </c>
      <c r="C201" s="101">
        <v>240.61999499999999</v>
      </c>
      <c r="D201" s="87">
        <f t="shared" si="72"/>
        <v>-2.4249841259128026E-2</v>
      </c>
      <c r="E201" s="87"/>
      <c r="F201" s="108">
        <f t="shared" si="71"/>
        <v>5005.2920696122119</v>
      </c>
      <c r="G201" s="90"/>
      <c r="H201" s="5">
        <f t="shared" ref="H201:H256" si="73">AVERAGE(C195:C201)</f>
        <v>244.19714128571428</v>
      </c>
      <c r="I201" s="87">
        <f t="shared" si="54"/>
        <v>-3.7765382956652244E-3</v>
      </c>
      <c r="J201" s="111">
        <f t="shared" si="66"/>
        <v>1774.8975305373388</v>
      </c>
      <c r="K201" s="111">
        <f t="shared" si="55"/>
        <v>1618.9823947552486</v>
      </c>
      <c r="L201" s="111">
        <f t="shared" si="65"/>
        <v>222532.32584830388</v>
      </c>
      <c r="M201" s="111">
        <f t="shared" si="68"/>
        <v>43.805575954407686</v>
      </c>
      <c r="N201" s="113">
        <f t="shared" si="56"/>
        <v>428694.81731816201</v>
      </c>
      <c r="O201" s="117">
        <f t="shared" si="57"/>
        <v>1158.1520623379668</v>
      </c>
      <c r="P201" s="117">
        <f t="shared" si="58"/>
        <v>2120.8692586753259</v>
      </c>
      <c r="Q201" s="117">
        <f t="shared" si="59"/>
        <v>390891.10899166274</v>
      </c>
      <c r="R201" s="117">
        <f t="shared" si="69"/>
        <v>76.947068699169904</v>
      </c>
      <c r="S201" s="119">
        <f t="shared" si="60"/>
        <v>280795.41270767653</v>
      </c>
      <c r="T201" s="120">
        <f t="shared" si="61"/>
        <v>736.96068792834023</v>
      </c>
      <c r="U201" s="120">
        <f t="shared" si="62"/>
        <v>2032.0746469686951</v>
      </c>
      <c r="V201" s="120">
        <f t="shared" si="63"/>
        <v>513944.27855985466</v>
      </c>
      <c r="W201" s="120">
        <f t="shared" si="70"/>
        <v>101.17013357480755</v>
      </c>
      <c r="X201" s="122">
        <f t="shared" si="64"/>
        <v>179359.55169148245</v>
      </c>
    </row>
    <row r="202" spans="1:24" x14ac:dyDescent="0.45">
      <c r="A202">
        <v>201</v>
      </c>
      <c r="B202" s="47">
        <v>43731</v>
      </c>
      <c r="C202" s="101">
        <v>241.229996</v>
      </c>
      <c r="D202" s="87">
        <f t="shared" si="72"/>
        <v>2.5351218214430234E-3</v>
      </c>
      <c r="E202" s="87"/>
      <c r="F202" s="108">
        <f t="shared" si="71"/>
        <v>5005.2920696122119</v>
      </c>
      <c r="G202" s="90"/>
      <c r="H202" s="5">
        <f t="shared" si="73"/>
        <v>243.53428428571428</v>
      </c>
      <c r="I202" s="87">
        <f t="shared" ref="I202:I256" si="74">(H202-H201)/H201</f>
        <v>-2.7144339057779956E-3</v>
      </c>
      <c r="J202" s="111">
        <f t="shared" si="66"/>
        <v>1770.0796885011666</v>
      </c>
      <c r="K202" s="111">
        <f t="shared" ref="K202:K255" si="75">(J201-J202)*C202</f>
        <v>1162.2080151144332</v>
      </c>
      <c r="L202" s="111">
        <f t="shared" si="65"/>
        <v>223688.53386341833</v>
      </c>
      <c r="M202" s="111">
        <f t="shared" si="68"/>
        <v>44.033175957389176</v>
      </c>
      <c r="N202" s="113">
        <f t="shared" ref="N202:N254" si="76">C202*J202+K202</f>
        <v>428158.52419193211</v>
      </c>
      <c r="O202" s="117">
        <f t="shared" ref="O202:O255" si="77">(1+2*I202)*O201</f>
        <v>1151.864607885853</v>
      </c>
      <c r="P202" s="117">
        <f t="shared" ref="P202:P255" si="78">(O201-O202)*C202</f>
        <v>1516.7226123335718</v>
      </c>
      <c r="Q202" s="117">
        <f t="shared" ref="Q202:Q255" si="79">Q201+P202-6</f>
        <v>392401.83160399634</v>
      </c>
      <c r="R202" s="117">
        <f t="shared" si="69"/>
        <v>77.244455040199682</v>
      </c>
      <c r="S202" s="119">
        <f t="shared" ref="S202:S255" si="80">C202*O202+P202</f>
        <v>279381.01736517949</v>
      </c>
      <c r="T202" s="120">
        <f t="shared" ref="T202:T255" si="81">(1+3*I202)*T201</f>
        <v>730.95939469272571</v>
      </c>
      <c r="U202" s="120">
        <f t="shared" ref="U202:U255" si="82">(T201-T202)*C202</f>
        <v>1447.6919432221191</v>
      </c>
      <c r="V202" s="120">
        <f t="shared" ref="V202:V255" si="83">V201+U202-6</f>
        <v>515385.97050307679</v>
      </c>
      <c r="W202" s="120">
        <f t="shared" si="70"/>
        <v>101.45393120142398</v>
      </c>
      <c r="X202" s="122">
        <f t="shared" ref="X202:X255" si="84">C202*T202+U202</f>
        <v>177777.02380111077</v>
      </c>
    </row>
    <row r="203" spans="1:24" x14ac:dyDescent="0.45">
      <c r="A203">
        <v>202</v>
      </c>
      <c r="B203" s="47">
        <v>43732</v>
      </c>
      <c r="C203" s="101">
        <v>223.21000699999999</v>
      </c>
      <c r="D203" s="87">
        <f t="shared" si="72"/>
        <v>-7.4700448944168663E-2</v>
      </c>
      <c r="E203" s="87"/>
      <c r="F203" s="108">
        <f t="shared" si="71"/>
        <v>5005.2920696122119</v>
      </c>
      <c r="G203" s="90"/>
      <c r="H203" s="5">
        <f t="shared" si="73"/>
        <v>240.39285714285714</v>
      </c>
      <c r="I203" s="87">
        <f t="shared" si="74"/>
        <v>-1.2899321966395578E-2</v>
      </c>
      <c r="J203" s="111">
        <f t="shared" si="66"/>
        <v>1747.2468606930129</v>
      </c>
      <c r="K203" s="111">
        <f t="shared" si="75"/>
        <v>5096.5156548877931</v>
      </c>
      <c r="L203" s="111">
        <f t="shared" ref="L203:L255" si="85">L202+K203-6</f>
        <v>228779.04951830613</v>
      </c>
      <c r="M203" s="111">
        <f t="shared" si="68"/>
        <v>45.035245968203526</v>
      </c>
      <c r="N203" s="113">
        <f t="shared" si="76"/>
        <v>395099.49966090318</v>
      </c>
      <c r="O203" s="117">
        <f t="shared" si="77"/>
        <v>1122.1480630082217</v>
      </c>
      <c r="P203" s="117">
        <f t="shared" si="78"/>
        <v>6633.0301901519078</v>
      </c>
      <c r="Q203" s="117">
        <f t="shared" si="79"/>
        <v>399028.86179414822</v>
      </c>
      <c r="R203" s="117">
        <f t="shared" si="69"/>
        <v>78.548988542170264</v>
      </c>
      <c r="S203" s="119">
        <f t="shared" si="80"/>
        <v>257107.7071892535</v>
      </c>
      <c r="T203" s="120">
        <f t="shared" si="81"/>
        <v>702.67275296321645</v>
      </c>
      <c r="U203" s="120">
        <f t="shared" si="82"/>
        <v>6313.8614984502528</v>
      </c>
      <c r="V203" s="120">
        <f t="shared" si="83"/>
        <v>521693.83200152707</v>
      </c>
      <c r="W203" s="120">
        <f t="shared" si="70"/>
        <v>102.69563622080022</v>
      </c>
      <c r="X203" s="122">
        <f t="shared" si="84"/>
        <v>163157.45160607906</v>
      </c>
    </row>
    <row r="204" spans="1:24" x14ac:dyDescent="0.45">
      <c r="A204">
        <v>203</v>
      </c>
      <c r="B204" s="47">
        <v>43733</v>
      </c>
      <c r="C204" s="101">
        <v>228.699997</v>
      </c>
      <c r="D204" s="87">
        <f t="shared" si="72"/>
        <v>2.4595626664713138E-2</v>
      </c>
      <c r="E204" s="87"/>
      <c r="F204" s="108">
        <f t="shared" si="71"/>
        <v>5005.2920696122119</v>
      </c>
      <c r="G204" s="90"/>
      <c r="H204" s="5">
        <f t="shared" si="73"/>
        <v>238.37714271428567</v>
      </c>
      <c r="I204" s="87">
        <f t="shared" si="74"/>
        <v>-8.3850845342447154E-3</v>
      </c>
      <c r="J204" s="111">
        <f t="shared" si="66"/>
        <v>1732.5960480639083</v>
      </c>
      <c r="K204" s="111">
        <f t="shared" si="75"/>
        <v>3350.6408043237889</v>
      </c>
      <c r="L204" s="111">
        <f t="shared" si="85"/>
        <v>232123.6903226299</v>
      </c>
      <c r="M204" s="111">
        <f t="shared" si="68"/>
        <v>45.693639827310108</v>
      </c>
      <c r="N204" s="113">
        <f t="shared" si="76"/>
        <v>399595.35179875145</v>
      </c>
      <c r="O204" s="117">
        <f t="shared" si="77"/>
        <v>1103.329450271696</v>
      </c>
      <c r="P204" s="117">
        <f t="shared" si="78"/>
        <v>4303.8166763875815</v>
      </c>
      <c r="Q204" s="117">
        <f t="shared" si="79"/>
        <v>403326.67847053579</v>
      </c>
      <c r="R204" s="117">
        <f t="shared" si="69"/>
        <v>79.395015446993057</v>
      </c>
      <c r="S204" s="119">
        <f t="shared" si="80"/>
        <v>256635.25864353613</v>
      </c>
      <c r="T204" s="120">
        <f t="shared" si="81"/>
        <v>684.99684166269537</v>
      </c>
      <c r="U204" s="120">
        <f t="shared" si="82"/>
        <v>4042.4808614014369</v>
      </c>
      <c r="V204" s="120">
        <f t="shared" si="83"/>
        <v>525730.31286292849</v>
      </c>
      <c r="W204" s="120">
        <f t="shared" si="70"/>
        <v>103.49021906754933</v>
      </c>
      <c r="X204" s="122">
        <f t="shared" si="84"/>
        <v>160701.25649466936</v>
      </c>
    </row>
    <row r="205" spans="1:24" x14ac:dyDescent="0.45">
      <c r="A205">
        <v>204</v>
      </c>
      <c r="B205" s="47">
        <v>43734</v>
      </c>
      <c r="C205" s="101">
        <v>242.55999800000001</v>
      </c>
      <c r="D205" s="87">
        <f t="shared" si="72"/>
        <v>6.0603415749061036E-2</v>
      </c>
      <c r="E205" s="87"/>
      <c r="F205" s="108">
        <f t="shared" si="71"/>
        <v>5005.2920696122119</v>
      </c>
      <c r="G205" s="90"/>
      <c r="H205" s="5">
        <f t="shared" si="73"/>
        <v>238.05857199999997</v>
      </c>
      <c r="I205" s="87">
        <f t="shared" si="74"/>
        <v>-1.3364146858137788E-3</v>
      </c>
      <c r="J205" s="111">
        <f t="shared" si="66"/>
        <v>1730.2805812606928</v>
      </c>
      <c r="K205" s="111">
        <f t="shared" si="75"/>
        <v>561.63962315701463</v>
      </c>
      <c r="L205" s="111">
        <f t="shared" si="85"/>
        <v>232679.32994578691</v>
      </c>
      <c r="M205" s="111">
        <f t="shared" si="68"/>
        <v>45.803017705882667</v>
      </c>
      <c r="N205" s="113">
        <f t="shared" si="76"/>
        <v>420258.49395318952</v>
      </c>
      <c r="O205" s="117">
        <f t="shared" si="77"/>
        <v>1100.3804389104282</v>
      </c>
      <c r="P205" s="117">
        <f t="shared" si="78"/>
        <v>715.31218989110005</v>
      </c>
      <c r="Q205" s="117">
        <f t="shared" si="79"/>
        <v>404035.99066042691</v>
      </c>
      <c r="R205" s="117">
        <f t="shared" si="69"/>
        <v>79.534643830847926</v>
      </c>
      <c r="S205" s="119">
        <f t="shared" si="80"/>
        <v>267623.58925124374</v>
      </c>
      <c r="T205" s="120">
        <f t="shared" si="81"/>
        <v>682.25052214589311</v>
      </c>
      <c r="U205" s="120">
        <f t="shared" si="82"/>
        <v>666.147256502917</v>
      </c>
      <c r="V205" s="120">
        <f t="shared" si="83"/>
        <v>526390.46011943137</v>
      </c>
      <c r="W205" s="120">
        <f t="shared" si="70"/>
        <v>103.62016931490507</v>
      </c>
      <c r="X205" s="122">
        <f t="shared" si="84"/>
        <v>166152.83254370969</v>
      </c>
    </row>
    <row r="206" spans="1:24" x14ac:dyDescent="0.45">
      <c r="A206">
        <v>205</v>
      </c>
      <c r="B206" s="47">
        <v>43735</v>
      </c>
      <c r="C206" s="101">
        <v>242.13000500000001</v>
      </c>
      <c r="D206" s="87">
        <f t="shared" si="72"/>
        <v>-1.7727284117144331E-3</v>
      </c>
      <c r="E206" s="87"/>
      <c r="F206" s="108">
        <f t="shared" si="71"/>
        <v>5005.2920696122119</v>
      </c>
      <c r="G206" s="90"/>
      <c r="H206" s="5">
        <f t="shared" si="73"/>
        <v>237.86428628571429</v>
      </c>
      <c r="I206" s="87">
        <f t="shared" si="74"/>
        <v>-8.1612568139610524E-4</v>
      </c>
      <c r="J206" s="111">
        <f t="shared" si="66"/>
        <v>1728.868454842305</v>
      </c>
      <c r="K206" s="111">
        <f t="shared" si="75"/>
        <v>341.91817674485628</v>
      </c>
      <c r="L206" s="111">
        <f t="shared" si="85"/>
        <v>233015.24812253178</v>
      </c>
      <c r="M206" s="111">
        <f t="shared" si="68"/>
        <v>45.869143331219675</v>
      </c>
      <c r="N206" s="113">
        <f t="shared" si="76"/>
        <v>418952.84579205443</v>
      </c>
      <c r="O206" s="117">
        <f t="shared" si="77"/>
        <v>1098.5843414394267</v>
      </c>
      <c r="P206" s="117">
        <f t="shared" si="78"/>
        <v>434.88908963408801</v>
      </c>
      <c r="Q206" s="117">
        <f t="shared" si="79"/>
        <v>404464.87975006097</v>
      </c>
      <c r="R206" s="117">
        <f t="shared" si="69"/>
        <v>79.61907081695972</v>
      </c>
      <c r="S206" s="119">
        <f t="shared" si="80"/>
        <v>266435.12117528415</v>
      </c>
      <c r="T206" s="120">
        <f t="shared" si="81"/>
        <v>680.58011562908564</v>
      </c>
      <c r="U206" s="120">
        <f t="shared" si="82"/>
        <v>404.45553826662649</v>
      </c>
      <c r="V206" s="120">
        <f t="shared" si="83"/>
        <v>526788.91565769794</v>
      </c>
      <c r="W206" s="120">
        <f t="shared" si="70"/>
        <v>103.69860544451512</v>
      </c>
      <c r="X206" s="122">
        <f t="shared" si="84"/>
        <v>165193.32233843772</v>
      </c>
    </row>
    <row r="207" spans="1:24" x14ac:dyDescent="0.45">
      <c r="A207">
        <v>206</v>
      </c>
      <c r="B207" s="47">
        <v>43738</v>
      </c>
      <c r="C207" s="101">
        <v>240.86999499999999</v>
      </c>
      <c r="D207" s="87">
        <f t="shared" si="72"/>
        <v>-5.2038573244981446E-3</v>
      </c>
      <c r="E207" s="87"/>
      <c r="F207" s="108">
        <f t="shared" si="71"/>
        <v>5005.2920696122119</v>
      </c>
      <c r="G207" s="90"/>
      <c r="H207" s="5">
        <f t="shared" si="73"/>
        <v>237.04571328571427</v>
      </c>
      <c r="I207" s="87">
        <f t="shared" si="74"/>
        <v>-3.4413446960960483E-3</v>
      </c>
      <c r="J207" s="111">
        <f t="shared" si="66"/>
        <v>1722.9188225549858</v>
      </c>
      <c r="K207" s="111">
        <f t="shared" si="75"/>
        <v>1433.0878992984187</v>
      </c>
      <c r="L207" s="111">
        <f t="shared" si="85"/>
        <v>234442.33602183018</v>
      </c>
      <c r="M207" s="111">
        <f t="shared" si="68"/>
        <v>46.150066146044992</v>
      </c>
      <c r="N207" s="113">
        <f t="shared" si="76"/>
        <v>416432.53607352369</v>
      </c>
      <c r="O207" s="117">
        <f t="shared" si="77"/>
        <v>1091.0231266461733</v>
      </c>
      <c r="P207" s="117">
        <f t="shared" si="78"/>
        <v>1821.2697694448686</v>
      </c>
      <c r="Q207" s="117">
        <f t="shared" si="79"/>
        <v>406280.14951950585</v>
      </c>
      <c r="R207" s="117">
        <f t="shared" si="69"/>
        <v>79.976407385780476</v>
      </c>
      <c r="S207" s="119">
        <f t="shared" si="80"/>
        <v>264616.004829593</v>
      </c>
      <c r="T207" s="120">
        <f t="shared" si="81"/>
        <v>673.55378331551981</v>
      </c>
      <c r="U207" s="120">
        <f t="shared" si="82"/>
        <v>1692.4326292369401</v>
      </c>
      <c r="V207" s="120">
        <f t="shared" si="83"/>
        <v>528475.3482869349</v>
      </c>
      <c r="W207" s="120">
        <f t="shared" si="70"/>
        <v>104.03058037150186</v>
      </c>
      <c r="X207" s="122">
        <f t="shared" si="84"/>
        <v>163931.32904867729</v>
      </c>
    </row>
    <row r="208" spans="1:24" x14ac:dyDescent="0.45">
      <c r="A208">
        <v>207</v>
      </c>
      <c r="B208" s="47">
        <v>43739</v>
      </c>
      <c r="C208" s="101">
        <v>244.69000199999999</v>
      </c>
      <c r="D208" s="87">
        <f t="shared" si="72"/>
        <v>1.5859206540025893E-2</v>
      </c>
      <c r="E208" s="87"/>
      <c r="F208" s="108">
        <f t="shared" si="71"/>
        <v>5005.2920696122119</v>
      </c>
      <c r="G208" s="90"/>
      <c r="H208" s="5">
        <f t="shared" si="73"/>
        <v>237.62714285714287</v>
      </c>
      <c r="I208" s="87">
        <f t="shared" si="74"/>
        <v>2.4528162242183041E-3</v>
      </c>
      <c r="J208" s="111">
        <f t="shared" si="66"/>
        <v>1727.1448257959598</v>
      </c>
      <c r="K208" s="111">
        <f t="shared" si="75"/>
        <v>-1034.0607414859403</v>
      </c>
      <c r="L208" s="111">
        <f t="shared" si="85"/>
        <v>233402.27528034424</v>
      </c>
      <c r="M208" s="111">
        <f t="shared" si="68"/>
        <v>45.94532977961353</v>
      </c>
      <c r="N208" s="113">
        <f t="shared" si="76"/>
        <v>421581.01013681712</v>
      </c>
      <c r="O208" s="117">
        <f t="shared" si="77"/>
        <v>1096.3752850982437</v>
      </c>
      <c r="P208" s="117">
        <f t="shared" si="78"/>
        <v>-1309.6196623414226</v>
      </c>
      <c r="Q208" s="117">
        <f t="shared" si="79"/>
        <v>404964.52985716442</v>
      </c>
      <c r="R208" s="117">
        <f t="shared" si="69"/>
        <v>79.717427137249615</v>
      </c>
      <c r="S208" s="119">
        <f t="shared" si="80"/>
        <v>266962.45104109839</v>
      </c>
      <c r="T208" s="120">
        <f t="shared" si="81"/>
        <v>678.51009425831967</v>
      </c>
      <c r="U208" s="120">
        <f t="shared" si="82"/>
        <v>-1212.7597345063195</v>
      </c>
      <c r="V208" s="120">
        <f t="shared" si="83"/>
        <v>527256.58855242853</v>
      </c>
      <c r="W208" s="120">
        <f t="shared" si="70"/>
        <v>103.79066703794524</v>
      </c>
      <c r="X208" s="122">
        <f t="shared" si="84"/>
        <v>164811.8765865821</v>
      </c>
    </row>
    <row r="209" spans="1:24" x14ac:dyDescent="0.45">
      <c r="A209">
        <v>208</v>
      </c>
      <c r="B209" s="47">
        <v>43740</v>
      </c>
      <c r="C209" s="101">
        <v>243.13000500000001</v>
      </c>
      <c r="D209" s="87">
        <f t="shared" si="72"/>
        <v>-6.3754014763544829E-3</v>
      </c>
      <c r="E209" s="87"/>
      <c r="F209" s="108">
        <f t="shared" si="71"/>
        <v>5005.2920696122119</v>
      </c>
      <c r="G209" s="90"/>
      <c r="H209" s="5">
        <f t="shared" si="73"/>
        <v>237.89857271428573</v>
      </c>
      <c r="I209" s="87">
        <f t="shared" si="74"/>
        <v>1.1422510655949836E-3</v>
      </c>
      <c r="J209" s="111">
        <f t="shared" si="66"/>
        <v>1729.117658813662</v>
      </c>
      <c r="K209" s="111">
        <f t="shared" si="75"/>
        <v>-479.65490145810452</v>
      </c>
      <c r="L209" s="111">
        <f t="shared" si="85"/>
        <v>232916.62037888615</v>
      </c>
      <c r="M209" s="111">
        <f t="shared" si="68"/>
        <v>45.84972842107527</v>
      </c>
      <c r="N209" s="113">
        <f t="shared" si="76"/>
        <v>419920.73013149586</v>
      </c>
      <c r="O209" s="117">
        <f t="shared" si="77"/>
        <v>1098.8799567736346</v>
      </c>
      <c r="P209" s="117">
        <f t="shared" si="78"/>
        <v>-608.96083696115022</v>
      </c>
      <c r="Q209" s="117">
        <f t="shared" si="79"/>
        <v>404349.56902020326</v>
      </c>
      <c r="R209" s="117">
        <f t="shared" si="69"/>
        <v>79.596371854422614</v>
      </c>
      <c r="S209" s="119">
        <f t="shared" si="80"/>
        <v>266561.72854781244</v>
      </c>
      <c r="T209" s="120">
        <f t="shared" si="81"/>
        <v>680.8351808928702</v>
      </c>
      <c r="U209" s="120">
        <f t="shared" si="82"/>
        <v>-565.29832508370362</v>
      </c>
      <c r="V209" s="120">
        <f t="shared" si="83"/>
        <v>526685.29022734484</v>
      </c>
      <c r="W209" s="120">
        <f t="shared" si="70"/>
        <v>103.67820673773531</v>
      </c>
      <c r="X209" s="122">
        <f t="shared" si="84"/>
        <v>164966.16260957572</v>
      </c>
    </row>
    <row r="210" spans="1:24" x14ac:dyDescent="0.45">
      <c r="A210">
        <v>209</v>
      </c>
      <c r="B210" s="47">
        <v>43741</v>
      </c>
      <c r="C210" s="101">
        <v>233.029999</v>
      </c>
      <c r="D210" s="87">
        <f t="shared" si="72"/>
        <v>-4.1541585951104666E-2</v>
      </c>
      <c r="E210" s="87"/>
      <c r="F210" s="108">
        <f t="shared" si="71"/>
        <v>5005.2920696122119</v>
      </c>
      <c r="G210" s="90"/>
      <c r="H210" s="5">
        <f t="shared" si="73"/>
        <v>239.30142871428572</v>
      </c>
      <c r="I210" s="87">
        <f t="shared" si="74"/>
        <v>5.8968659794558934E-3</v>
      </c>
      <c r="J210" s="111">
        <f t="shared" si="66"/>
        <v>1739.3140339103966</v>
      </c>
      <c r="K210" s="111">
        <f t="shared" si="75"/>
        <v>-2376.0612785956719</v>
      </c>
      <c r="L210" s="111">
        <f t="shared" si="85"/>
        <v>230534.55910029047</v>
      </c>
      <c r="M210" s="111">
        <f t="shared" si="68"/>
        <v>45.380818720557727</v>
      </c>
      <c r="N210" s="113">
        <f t="shared" si="76"/>
        <v>402936.28630423005</v>
      </c>
      <c r="O210" s="117">
        <f t="shared" si="77"/>
        <v>1111.8398524388435</v>
      </c>
      <c r="P210" s="117">
        <f t="shared" si="78"/>
        <v>-3020.0444739037421</v>
      </c>
      <c r="Q210" s="117">
        <f t="shared" si="79"/>
        <v>401323.52454629954</v>
      </c>
      <c r="R210" s="117">
        <f t="shared" si="69"/>
        <v>79.000693808367942</v>
      </c>
      <c r="S210" s="119">
        <f t="shared" si="80"/>
        <v>256071.99522808011</v>
      </c>
      <c r="T210" s="120">
        <f t="shared" si="81"/>
        <v>692.87956234034175</v>
      </c>
      <c r="U210" s="120">
        <f t="shared" si="82"/>
        <v>-2806.7021966599141</v>
      </c>
      <c r="V210" s="120">
        <f t="shared" si="83"/>
        <v>523872.58803068491</v>
      </c>
      <c r="W210" s="120">
        <f t="shared" si="70"/>
        <v>103.1245252029621</v>
      </c>
      <c r="X210" s="122">
        <f t="shared" si="84"/>
        <v>158655.02152263036</v>
      </c>
    </row>
    <row r="211" spans="1:24" x14ac:dyDescent="0.45">
      <c r="A211">
        <v>210</v>
      </c>
      <c r="B211" s="47">
        <v>43742</v>
      </c>
      <c r="C211" s="101">
        <v>231.429993</v>
      </c>
      <c r="D211" s="87">
        <f t="shared" si="72"/>
        <v>-6.8660945237355797E-3</v>
      </c>
      <c r="E211" s="87"/>
      <c r="F211" s="108">
        <f t="shared" si="71"/>
        <v>5005.2920696122119</v>
      </c>
      <c r="G211" s="90"/>
      <c r="H211" s="5">
        <f t="shared" si="73"/>
        <v>239.69142814285715</v>
      </c>
      <c r="I211" s="87">
        <f t="shared" si="74"/>
        <v>1.6297413294471758E-3</v>
      </c>
      <c r="J211" s="111">
        <f t="shared" si="66"/>
        <v>1742.1486658763479</v>
      </c>
      <c r="K211" s="111">
        <f t="shared" si="75"/>
        <v>-656.01885603768619</v>
      </c>
      <c r="L211" s="111">
        <f t="shared" si="85"/>
        <v>229872.54024425277</v>
      </c>
      <c r="M211" s="111">
        <f t="shared" si="68"/>
        <v>45.250500048103277</v>
      </c>
      <c r="N211" s="113">
        <f t="shared" si="76"/>
        <v>402529.43469268479</v>
      </c>
      <c r="O211" s="117">
        <f t="shared" si="77"/>
        <v>1115.4638751573355</v>
      </c>
      <c r="P211" s="117">
        <f t="shared" si="78"/>
        <v>-838.70755237242486</v>
      </c>
      <c r="Q211" s="117">
        <f t="shared" si="79"/>
        <v>400478.81699392712</v>
      </c>
      <c r="R211" s="117">
        <f t="shared" si="69"/>
        <v>78.834412794094533</v>
      </c>
      <c r="S211" s="119">
        <f t="shared" si="80"/>
        <v>257313.08926704258</v>
      </c>
      <c r="T211" s="120">
        <f t="shared" si="81"/>
        <v>696.26720571756778</v>
      </c>
      <c r="U211" s="120">
        <f t="shared" si="82"/>
        <v>-784.00228307791576</v>
      </c>
      <c r="V211" s="120">
        <f t="shared" si="83"/>
        <v>523082.58574760699</v>
      </c>
      <c r="W211" s="120">
        <f t="shared" si="70"/>
        <v>102.96901294251438</v>
      </c>
      <c r="X211" s="122">
        <f t="shared" si="84"/>
        <v>160353.11226226835</v>
      </c>
    </row>
    <row r="212" spans="1:24" x14ac:dyDescent="0.45">
      <c r="A212">
        <v>211</v>
      </c>
      <c r="B212" s="47">
        <v>43745</v>
      </c>
      <c r="C212" s="101">
        <v>237.720001</v>
      </c>
      <c r="D212" s="87">
        <f t="shared" si="72"/>
        <v>2.7178879964793502E-2</v>
      </c>
      <c r="E212" s="87"/>
      <c r="F212" s="108">
        <f t="shared" si="71"/>
        <v>5005.2920696122119</v>
      </c>
      <c r="G212" s="90"/>
      <c r="H212" s="5">
        <f t="shared" si="73"/>
        <v>239</v>
      </c>
      <c r="I212" s="87">
        <f t="shared" si="74"/>
        <v>-2.8846594482513335E-3</v>
      </c>
      <c r="J212" s="111">
        <f t="shared" si="66"/>
        <v>1737.1231602670691</v>
      </c>
      <c r="K212" s="111">
        <f t="shared" si="75"/>
        <v>1194.6631984632506</v>
      </c>
      <c r="L212" s="111">
        <f t="shared" si="85"/>
        <v>231061.20344271601</v>
      </c>
      <c r="M212" s="111">
        <f t="shared" si="68"/>
        <v>45.484488866699394</v>
      </c>
      <c r="N212" s="113">
        <f t="shared" si="76"/>
        <v>414143.58259427408</v>
      </c>
      <c r="O212" s="117">
        <f t="shared" si="77"/>
        <v>1109.0284083440242</v>
      </c>
      <c r="P212" s="117">
        <f t="shared" si="78"/>
        <v>1529.8391772958107</v>
      </c>
      <c r="Q212" s="117">
        <f t="shared" si="79"/>
        <v>402002.65617122292</v>
      </c>
      <c r="R212" s="117">
        <f t="shared" si="69"/>
        <v>79.134381136100274</v>
      </c>
      <c r="S212" s="119">
        <f t="shared" si="80"/>
        <v>265168.07351786562</v>
      </c>
      <c r="T212" s="120">
        <f t="shared" si="81"/>
        <v>690.24172439712561</v>
      </c>
      <c r="U212" s="120">
        <f t="shared" si="82"/>
        <v>1432.3774255209935</v>
      </c>
      <c r="V212" s="120">
        <f t="shared" si="83"/>
        <v>524508.96317312797</v>
      </c>
      <c r="W212" s="120">
        <f t="shared" si="70"/>
        <v>103.24979590030853</v>
      </c>
      <c r="X212" s="122">
        <f t="shared" si="84"/>
        <v>165516.64083944741</v>
      </c>
    </row>
    <row r="213" spans="1:24" x14ac:dyDescent="0.45">
      <c r="A213">
        <v>212</v>
      </c>
      <c r="B213" s="47">
        <v>43746</v>
      </c>
      <c r="C213" s="101">
        <v>240.050003</v>
      </c>
      <c r="D213" s="87">
        <f t="shared" si="72"/>
        <v>9.8014554526272592E-3</v>
      </c>
      <c r="E213" s="87"/>
      <c r="F213" s="108">
        <f t="shared" si="71"/>
        <v>5005.2920696122119</v>
      </c>
      <c r="G213" s="90"/>
      <c r="H213" s="5">
        <f t="shared" si="73"/>
        <v>238.70285685714285</v>
      </c>
      <c r="I213" s="87">
        <f t="shared" si="74"/>
        <v>-1.2432767483562847E-3</v>
      </c>
      <c r="J213" s="111">
        <f t="shared" si="66"/>
        <v>1734.9634354328778</v>
      </c>
      <c r="K213" s="111">
        <f t="shared" si="75"/>
        <v>518.44195292681184</v>
      </c>
      <c r="L213" s="111">
        <f t="shared" si="85"/>
        <v>231573.64539564282</v>
      </c>
      <c r="M213" s="111">
        <f t="shared" si="68"/>
        <v>45.585363266873173</v>
      </c>
      <c r="N213" s="113">
        <f t="shared" si="76"/>
        <v>416996.41983347945</v>
      </c>
      <c r="O213" s="117">
        <f t="shared" si="77"/>
        <v>1106.2707498773029</v>
      </c>
      <c r="P213" s="117">
        <f t="shared" si="78"/>
        <v>661.97592320942238</v>
      </c>
      <c r="Q213" s="117">
        <f t="shared" si="79"/>
        <v>402658.63209443237</v>
      </c>
      <c r="R213" s="117">
        <f t="shared" si="69"/>
        <v>79.263510254852008</v>
      </c>
      <c r="S213" s="119">
        <f t="shared" si="80"/>
        <v>266222.27275006828</v>
      </c>
      <c r="T213" s="120">
        <f t="shared" si="81"/>
        <v>687.66723993706069</v>
      </c>
      <c r="U213" s="120">
        <f t="shared" si="82"/>
        <v>618.00500236203811</v>
      </c>
      <c r="V213" s="120">
        <f t="shared" si="83"/>
        <v>525120.96817549004</v>
      </c>
      <c r="W213" s="120">
        <f t="shared" si="70"/>
        <v>103.37026932591107</v>
      </c>
      <c r="X213" s="122">
        <f t="shared" si="84"/>
        <v>165692.52801225518</v>
      </c>
    </row>
    <row r="214" spans="1:24" x14ac:dyDescent="0.45">
      <c r="A214">
        <v>213</v>
      </c>
      <c r="B214" s="47">
        <v>43747</v>
      </c>
      <c r="C214" s="101">
        <v>244.529999</v>
      </c>
      <c r="D214" s="87">
        <f t="shared" si="72"/>
        <v>1.8662761691363109E-2</v>
      </c>
      <c r="E214" s="87"/>
      <c r="F214" s="108">
        <f t="shared" si="71"/>
        <v>5005.2920696122119</v>
      </c>
      <c r="G214" s="90"/>
      <c r="H214" s="5">
        <f t="shared" si="73"/>
        <v>239.2257145714286</v>
      </c>
      <c r="I214" s="87">
        <f t="shared" si="74"/>
        <v>2.1904124700051872E-3</v>
      </c>
      <c r="J214" s="111">
        <f t="shared" si="66"/>
        <v>1738.7637209768529</v>
      </c>
      <c r="K214" s="111">
        <f t="shared" si="75"/>
        <v>-929.28382026796487</v>
      </c>
      <c r="L214" s="111">
        <f t="shared" si="85"/>
        <v>230638.36157537485</v>
      </c>
      <c r="M214" s="111">
        <f t="shared" si="68"/>
        <v>45.401252278650645</v>
      </c>
      <c r="N214" s="113">
        <f t="shared" si="76"/>
        <v>424250.60713143821</v>
      </c>
      <c r="O214" s="117">
        <f t="shared" si="77"/>
        <v>1111.1171283687693</v>
      </c>
      <c r="P214" s="117">
        <f t="shared" si="78"/>
        <v>-1185.0849276718855</v>
      </c>
      <c r="Q214" s="117">
        <f t="shared" si="79"/>
        <v>401467.54716676049</v>
      </c>
      <c r="R214" s="117">
        <f t="shared" si="69"/>
        <v>79.029044717899524</v>
      </c>
      <c r="S214" s="119">
        <f t="shared" si="80"/>
        <v>270516.38536122616</v>
      </c>
      <c r="T214" s="120">
        <f t="shared" si="81"/>
        <v>692.18606462977721</v>
      </c>
      <c r="U214" s="120">
        <f t="shared" si="82"/>
        <v>-1104.9881975911462</v>
      </c>
      <c r="V214" s="120">
        <f t="shared" si="83"/>
        <v>524009.97997789888</v>
      </c>
      <c r="W214" s="120">
        <f t="shared" si="70"/>
        <v>103.15157086180989</v>
      </c>
      <c r="X214" s="122">
        <f t="shared" si="84"/>
        <v>168155.26949414221</v>
      </c>
    </row>
    <row r="215" spans="1:24" x14ac:dyDescent="0.45">
      <c r="A215">
        <v>214</v>
      </c>
      <c r="B215" s="47">
        <v>43748</v>
      </c>
      <c r="C215" s="101">
        <v>244.740005</v>
      </c>
      <c r="D215" s="87">
        <f t="shared" si="72"/>
        <v>8.5881487285326E-4</v>
      </c>
      <c r="E215" s="87"/>
      <c r="F215" s="108">
        <f t="shared" si="71"/>
        <v>5005.2920696122119</v>
      </c>
      <c r="G215" s="90"/>
      <c r="H215" s="5">
        <f t="shared" si="73"/>
        <v>239.23285785714285</v>
      </c>
      <c r="I215" s="87">
        <f t="shared" si="74"/>
        <v>2.9860024567370889E-5</v>
      </c>
      <c r="J215" s="111">
        <f t="shared" si="66"/>
        <v>1738.8156405042782</v>
      </c>
      <c r="K215" s="111">
        <f t="shared" si="75"/>
        <v>-12.706785401665051</v>
      </c>
      <c r="L215" s="111">
        <f t="shared" si="85"/>
        <v>230619.65478997317</v>
      </c>
      <c r="M215" s="111">
        <f t="shared" si="68"/>
        <v>45.397569840570213</v>
      </c>
      <c r="N215" s="113">
        <f t="shared" si="76"/>
        <v>425545.04176569358</v>
      </c>
      <c r="O215" s="117">
        <f t="shared" si="77"/>
        <v>1111.1834843382699</v>
      </c>
      <c r="P215" s="117">
        <f t="shared" si="78"/>
        <v>-16.239960307354618</v>
      </c>
      <c r="Q215" s="117">
        <f t="shared" si="79"/>
        <v>401445.30720645312</v>
      </c>
      <c r="R215" s="117">
        <f t="shared" si="69"/>
        <v>79.024666772980709</v>
      </c>
      <c r="S215" s="119">
        <f t="shared" si="80"/>
        <v>271934.81155255821</v>
      </c>
      <c r="T215" s="120">
        <f t="shared" si="81"/>
        <v>692.24807070846236</v>
      </c>
      <c r="U215" s="120">
        <f t="shared" si="82"/>
        <v>-15.175368007436004</v>
      </c>
      <c r="V215" s="120">
        <f t="shared" si="83"/>
        <v>523988.80460989143</v>
      </c>
      <c r="W215" s="120">
        <f t="shared" si="70"/>
        <v>103.1474024822819</v>
      </c>
      <c r="X215" s="122">
        <f t="shared" si="84"/>
        <v>169405.62091842198</v>
      </c>
    </row>
    <row r="216" spans="1:24" x14ac:dyDescent="0.45">
      <c r="A216">
        <v>215</v>
      </c>
      <c r="B216" s="47">
        <v>43749</v>
      </c>
      <c r="C216" s="101">
        <v>247.88999899999999</v>
      </c>
      <c r="D216" s="87">
        <f t="shared" si="72"/>
        <v>1.287077688831457E-2</v>
      </c>
      <c r="E216" s="87"/>
      <c r="F216" s="108">
        <f t="shared" si="71"/>
        <v>5005.2920696122119</v>
      </c>
      <c r="G216" s="90"/>
      <c r="H216" s="5">
        <f t="shared" si="73"/>
        <v>239.912857</v>
      </c>
      <c r="I216" s="87">
        <f t="shared" si="74"/>
        <v>2.8424153310211897E-3</v>
      </c>
      <c r="J216" s="111">
        <f t="shared" si="66"/>
        <v>1743.7580767386669</v>
      </c>
      <c r="K216" s="111">
        <f t="shared" si="75"/>
        <v>-1225.1805132001666</v>
      </c>
      <c r="L216" s="111">
        <f t="shared" si="85"/>
        <v>229388.47427677299</v>
      </c>
      <c r="M216" s="111">
        <f t="shared" si="68"/>
        <v>45.155211471836083</v>
      </c>
      <c r="N216" s="113">
        <f t="shared" si="76"/>
        <v>431035.00738578988</v>
      </c>
      <c r="O216" s="117">
        <f t="shared" si="77"/>
        <v>1117.5003742811909</v>
      </c>
      <c r="P216" s="117">
        <f t="shared" si="78"/>
        <v>-1565.8938416338165</v>
      </c>
      <c r="Q216" s="117">
        <f t="shared" si="79"/>
        <v>399873.41336481931</v>
      </c>
      <c r="R216" s="117">
        <f t="shared" si="69"/>
        <v>78.715238851378672</v>
      </c>
      <c r="S216" s="119">
        <f t="shared" si="80"/>
        <v>275451.27282143023</v>
      </c>
      <c r="T216" s="120">
        <f t="shared" si="81"/>
        <v>698.15104029561712</v>
      </c>
      <c r="U216" s="120">
        <f t="shared" si="82"/>
        <v>-1463.2871250568232</v>
      </c>
      <c r="V216" s="120">
        <f t="shared" si="83"/>
        <v>522519.51748483459</v>
      </c>
      <c r="W216" s="120">
        <f t="shared" si="70"/>
        <v>102.85817273327848</v>
      </c>
      <c r="X216" s="122">
        <f t="shared" si="84"/>
        <v>171601.37355567268</v>
      </c>
    </row>
    <row r="217" spans="1:24" x14ac:dyDescent="0.45">
      <c r="A217">
        <v>216</v>
      </c>
      <c r="B217" s="47">
        <v>43752</v>
      </c>
      <c r="C217" s="101">
        <v>256.959991</v>
      </c>
      <c r="D217" s="87">
        <f t="shared" si="72"/>
        <v>3.6588777427846185E-2</v>
      </c>
      <c r="E217" s="87"/>
      <c r="F217" s="108">
        <f t="shared" si="71"/>
        <v>5005.2920696122119</v>
      </c>
      <c r="G217" s="90"/>
      <c r="H217" s="5">
        <f t="shared" si="73"/>
        <v>243.33142728571426</v>
      </c>
      <c r="I217" s="87">
        <f t="shared" si="74"/>
        <v>1.4249216688350524E-2</v>
      </c>
      <c r="J217" s="111">
        <f t="shared" si="66"/>
        <v>1768.6052634261775</v>
      </c>
      <c r="K217" s="111">
        <f t="shared" si="75"/>
        <v>-6384.732867598058</v>
      </c>
      <c r="L217" s="111">
        <f t="shared" si="85"/>
        <v>222997.74140917492</v>
      </c>
      <c r="M217" s="111">
        <f t="shared" si="68"/>
        <v>43.897193190816324</v>
      </c>
      <c r="N217" s="113">
        <f t="shared" si="76"/>
        <v>448076.05970494513</v>
      </c>
      <c r="O217" s="117">
        <f t="shared" si="77"/>
        <v>1149.3473842460819</v>
      </c>
      <c r="P217" s="117">
        <f t="shared" si="78"/>
        <v>-8183.4073939552909</v>
      </c>
      <c r="Q217" s="117">
        <f t="shared" si="79"/>
        <v>391684.00597086403</v>
      </c>
      <c r="R217" s="117">
        <f t="shared" si="69"/>
        <v>77.103150781709701</v>
      </c>
      <c r="S217" s="119">
        <f t="shared" si="80"/>
        <v>287152.88611779147</v>
      </c>
      <c r="T217" s="120">
        <f t="shared" si="81"/>
        <v>727.995356658726</v>
      </c>
      <c r="U217" s="120">
        <f t="shared" si="82"/>
        <v>-7668.7952640656085</v>
      </c>
      <c r="V217" s="120">
        <f t="shared" si="83"/>
        <v>514844.72222076898</v>
      </c>
      <c r="W217" s="120">
        <f t="shared" si="70"/>
        <v>101.34738626395119</v>
      </c>
      <c r="X217" s="122">
        <f t="shared" si="84"/>
        <v>179396.8850310024</v>
      </c>
    </row>
    <row r="218" spans="1:24" x14ac:dyDescent="0.45">
      <c r="A218">
        <v>217</v>
      </c>
      <c r="B218" s="47">
        <v>43753</v>
      </c>
      <c r="C218" s="101">
        <v>257.89001500000001</v>
      </c>
      <c r="D218" s="87">
        <f t="shared" si="72"/>
        <v>3.6193338752101801E-3</v>
      </c>
      <c r="E218" s="87"/>
      <c r="F218" s="108">
        <f t="shared" si="71"/>
        <v>5005.2920696122119</v>
      </c>
      <c r="G218" s="90"/>
      <c r="H218" s="5">
        <f t="shared" si="73"/>
        <v>247.1114304285714</v>
      </c>
      <c r="I218" s="87">
        <f t="shared" si="74"/>
        <v>1.5534381173126256E-2</v>
      </c>
      <c r="J218" s="111">
        <f t="shared" si="66"/>
        <v>1796.0794517330373</v>
      </c>
      <c r="K218" s="111">
        <f t="shared" si="75"/>
        <v>-7085.318834568895</v>
      </c>
      <c r="L218" s="111">
        <f t="shared" si="85"/>
        <v>215906.42257460603</v>
      </c>
      <c r="M218" s="111">
        <f t="shared" si="68"/>
        <v>42.501264286373043</v>
      </c>
      <c r="N218" s="113">
        <f t="shared" si="76"/>
        <v>456105.6379140559</v>
      </c>
      <c r="O218" s="117">
        <f t="shared" si="77"/>
        <v>1185.0561849805104</v>
      </c>
      <c r="P218" s="117">
        <f t="shared" si="78"/>
        <v>-9208.9431570337638</v>
      </c>
      <c r="Q218" s="117">
        <f t="shared" si="79"/>
        <v>382469.06281383027</v>
      </c>
      <c r="R218" s="117">
        <f t="shared" si="69"/>
        <v>75.289185593312141</v>
      </c>
      <c r="S218" s="119">
        <f t="shared" si="80"/>
        <v>296405.21416343283</v>
      </c>
      <c r="T218" s="120">
        <f t="shared" si="81"/>
        <v>761.92222874653396</v>
      </c>
      <c r="U218" s="120">
        <f t="shared" si="82"/>
        <v>-8749.4015516278778</v>
      </c>
      <c r="V218" s="120">
        <f t="shared" si="83"/>
        <v>506089.32066914107</v>
      </c>
      <c r="W218" s="120">
        <f t="shared" si="70"/>
        <v>99.623882021522149</v>
      </c>
      <c r="X218" s="122">
        <f t="shared" si="84"/>
        <v>187742.7334486492</v>
      </c>
    </row>
    <row r="219" spans="1:24" x14ac:dyDescent="0.45">
      <c r="A219">
        <v>218</v>
      </c>
      <c r="B219" s="47">
        <v>43754</v>
      </c>
      <c r="C219" s="101">
        <v>259.75</v>
      </c>
      <c r="D219" s="87">
        <f t="shared" si="72"/>
        <v>7.2123187863632277E-3</v>
      </c>
      <c r="E219" s="87"/>
      <c r="F219" s="108">
        <f t="shared" si="71"/>
        <v>5005.2920696122119</v>
      </c>
      <c r="G219" s="90"/>
      <c r="H219" s="5">
        <f t="shared" si="73"/>
        <v>250.25857314285713</v>
      </c>
      <c r="I219" s="87">
        <f t="shared" si="74"/>
        <v>1.2735722944210102E-2</v>
      </c>
      <c r="J219" s="111">
        <f t="shared" si="66"/>
        <v>1818.9538220160978</v>
      </c>
      <c r="K219" s="111">
        <f t="shared" si="75"/>
        <v>-5941.6176810249499</v>
      </c>
      <c r="L219" s="111">
        <f t="shared" si="85"/>
        <v>209958.80489358108</v>
      </c>
      <c r="M219" s="111">
        <f t="shared" si="68"/>
        <v>41.330473404261284</v>
      </c>
      <c r="N219" s="113">
        <f t="shared" si="76"/>
        <v>466531.63758765644</v>
      </c>
      <c r="O219" s="117">
        <f t="shared" si="77"/>
        <v>1215.2412794709792</v>
      </c>
      <c r="P219" s="117">
        <f t="shared" si="78"/>
        <v>-7840.5782938992779</v>
      </c>
      <c r="Q219" s="117">
        <f t="shared" si="79"/>
        <v>374622.48451993102</v>
      </c>
      <c r="R219" s="117">
        <f t="shared" si="69"/>
        <v>73.744583566964138</v>
      </c>
      <c r="S219" s="119">
        <f t="shared" si="80"/>
        <v>307818.34404868761</v>
      </c>
      <c r="T219" s="120">
        <f t="shared" si="81"/>
        <v>791.03311997758669</v>
      </c>
      <c r="U219" s="120">
        <f t="shared" si="82"/>
        <v>-7561.5539972659471</v>
      </c>
      <c r="V219" s="120">
        <f t="shared" si="83"/>
        <v>498521.76667187514</v>
      </c>
      <c r="W219" s="120">
        <f t="shared" si="70"/>
        <v>98.134206037793774</v>
      </c>
      <c r="X219" s="122">
        <f t="shared" si="84"/>
        <v>197909.29891691217</v>
      </c>
    </row>
    <row r="220" spans="1:24" x14ac:dyDescent="0.45">
      <c r="A220">
        <v>219</v>
      </c>
      <c r="B220" s="47">
        <v>43755</v>
      </c>
      <c r="C220" s="101">
        <v>261.97000100000002</v>
      </c>
      <c r="D220" s="87">
        <f t="shared" si="72"/>
        <v>8.546683349374494E-3</v>
      </c>
      <c r="E220" s="87"/>
      <c r="F220" s="108">
        <f t="shared" si="71"/>
        <v>5005.2920696122119</v>
      </c>
      <c r="G220" s="90"/>
      <c r="H220" s="5">
        <f t="shared" si="73"/>
        <v>253.3900014285714</v>
      </c>
      <c r="I220" s="87">
        <f t="shared" si="74"/>
        <v>1.2512771276477812E-2</v>
      </c>
      <c r="J220" s="111">
        <f t="shared" si="66"/>
        <v>1841.7139751534605</v>
      </c>
      <c r="K220" s="111">
        <f t="shared" si="75"/>
        <v>-5962.4773401550729</v>
      </c>
      <c r="L220" s="111">
        <f t="shared" si="85"/>
        <v>203990.327553426</v>
      </c>
      <c r="M220" s="111">
        <f t="shared" si="68"/>
        <v>40.155576290067984</v>
      </c>
      <c r="N220" s="113">
        <f t="shared" si="76"/>
        <v>476511.33457251103</v>
      </c>
      <c r="O220" s="117">
        <f t="shared" si="77"/>
        <v>1245.6533518224883</v>
      </c>
      <c r="P220" s="117">
        <f t="shared" si="78"/>
        <v>-7967.0506243369109</v>
      </c>
      <c r="Q220" s="117">
        <f t="shared" si="79"/>
        <v>366649.43389559409</v>
      </c>
      <c r="R220" s="117">
        <f t="shared" si="69"/>
        <v>72.175085412571207</v>
      </c>
      <c r="S220" s="119">
        <f t="shared" si="80"/>
        <v>318356.75919825368</v>
      </c>
      <c r="T220" s="120">
        <f t="shared" si="81"/>
        <v>820.72716948478114</v>
      </c>
      <c r="U220" s="120">
        <f t="shared" si="82"/>
        <v>-7778.9501790937802</v>
      </c>
      <c r="V220" s="120">
        <f t="shared" si="83"/>
        <v>490736.81649278133</v>
      </c>
      <c r="W220" s="120">
        <f t="shared" si="70"/>
        <v>96.6017355301301</v>
      </c>
      <c r="X220" s="122">
        <f t="shared" si="84"/>
        <v>207226.94723156153</v>
      </c>
    </row>
    <row r="221" spans="1:24" x14ac:dyDescent="0.45">
      <c r="A221">
        <v>220</v>
      </c>
      <c r="B221" s="47">
        <v>43756</v>
      </c>
      <c r="C221" s="101">
        <v>256.95001200000002</v>
      </c>
      <c r="D221" s="87">
        <f t="shared" si="72"/>
        <v>-1.916245746015785E-2</v>
      </c>
      <c r="E221" s="87"/>
      <c r="F221" s="108">
        <f t="shared" si="71"/>
        <v>5005.2920696122119</v>
      </c>
      <c r="G221" s="90"/>
      <c r="H221" s="5">
        <f t="shared" si="73"/>
        <v>255.164289</v>
      </c>
      <c r="I221" s="87">
        <f t="shared" si="74"/>
        <v>7.002200408167087E-3</v>
      </c>
      <c r="J221" s="111">
        <f t="shared" si="66"/>
        <v>1854.6100255020071</v>
      </c>
      <c r="K221" s="111">
        <f t="shared" si="75"/>
        <v>-3313.6402918116592</v>
      </c>
      <c r="L221" s="111">
        <f t="shared" si="85"/>
        <v>200670.68726161434</v>
      </c>
      <c r="M221" s="111">
        <f t="shared" si="68"/>
        <v>39.502103791688569</v>
      </c>
      <c r="N221" s="113">
        <f t="shared" si="76"/>
        <v>473228.42801624938</v>
      </c>
      <c r="O221" s="117">
        <f t="shared" si="77"/>
        <v>1263.0979806396206</v>
      </c>
      <c r="P221" s="117">
        <f t="shared" si="78"/>
        <v>-4482.3975838976903</v>
      </c>
      <c r="Q221" s="117">
        <f t="shared" si="79"/>
        <v>362161.0363116964</v>
      </c>
      <c r="R221" s="117">
        <f t="shared" si="69"/>
        <v>71.291542581049725</v>
      </c>
      <c r="S221" s="119">
        <f t="shared" si="80"/>
        <v>320070.64369862858</v>
      </c>
      <c r="T221" s="120">
        <f t="shared" si="81"/>
        <v>837.96785784826147</v>
      </c>
      <c r="U221" s="120">
        <f t="shared" si="82"/>
        <v>-4429.9950818845318</v>
      </c>
      <c r="V221" s="120">
        <f t="shared" si="83"/>
        <v>486300.82141089678</v>
      </c>
      <c r="W221" s="120">
        <f t="shared" si="70"/>
        <v>95.728508151776623</v>
      </c>
      <c r="X221" s="122">
        <f t="shared" si="84"/>
        <v>210885.85604784056</v>
      </c>
    </row>
    <row r="222" spans="1:24" x14ac:dyDescent="0.45">
      <c r="A222">
        <v>221</v>
      </c>
      <c r="B222" s="47">
        <v>43759</v>
      </c>
      <c r="C222" s="101">
        <v>253.5</v>
      </c>
      <c r="D222" s="87">
        <f t="shared" si="72"/>
        <v>-1.342678279384558E-2</v>
      </c>
      <c r="E222" s="87"/>
      <c r="F222" s="108">
        <f t="shared" si="71"/>
        <v>5005.2920696122119</v>
      </c>
      <c r="G222" s="90"/>
      <c r="H222" s="5">
        <f t="shared" si="73"/>
        <v>256.41571685714285</v>
      </c>
      <c r="I222" s="87">
        <f t="shared" si="74"/>
        <v>4.9044004631183229E-3</v>
      </c>
      <c r="J222" s="111">
        <f t="shared" si="66"/>
        <v>1863.7057757699829</v>
      </c>
      <c r="K222" s="111">
        <f t="shared" si="75"/>
        <v>-2305.7726929318515</v>
      </c>
      <c r="L222" s="111">
        <f t="shared" si="85"/>
        <v>198358.91456868249</v>
      </c>
      <c r="M222" s="111">
        <f t="shared" si="68"/>
        <v>39.047030426911078</v>
      </c>
      <c r="N222" s="113">
        <f t="shared" si="76"/>
        <v>470143.64146475878</v>
      </c>
      <c r="O222" s="117">
        <f t="shared" si="77"/>
        <v>1275.4874572820463</v>
      </c>
      <c r="P222" s="117">
        <f t="shared" si="78"/>
        <v>-3140.7323288549237</v>
      </c>
      <c r="Q222" s="117">
        <f t="shared" si="79"/>
        <v>359014.30398284149</v>
      </c>
      <c r="R222" s="117">
        <f t="shared" si="69"/>
        <v>70.672107083257288</v>
      </c>
      <c r="S222" s="119">
        <f t="shared" si="80"/>
        <v>320195.33809214382</v>
      </c>
      <c r="T222" s="120">
        <f t="shared" si="81"/>
        <v>850.29704769858927</v>
      </c>
      <c r="U222" s="120">
        <f t="shared" si="82"/>
        <v>-3125.4496270580958</v>
      </c>
      <c r="V222" s="120">
        <f t="shared" si="83"/>
        <v>483169.37178383867</v>
      </c>
      <c r="W222" s="120">
        <f t="shared" si="70"/>
        <v>95.112081059836783</v>
      </c>
      <c r="X222" s="122">
        <f t="shared" si="84"/>
        <v>212424.85196453429</v>
      </c>
    </row>
    <row r="223" spans="1:24" x14ac:dyDescent="0.45">
      <c r="A223">
        <v>222</v>
      </c>
      <c r="B223" s="47">
        <v>43760</v>
      </c>
      <c r="C223" s="101">
        <v>255.58000200000001</v>
      </c>
      <c r="D223" s="87">
        <f t="shared" si="72"/>
        <v>8.2051360946745859E-3</v>
      </c>
      <c r="E223" s="87"/>
      <c r="F223" s="108">
        <f t="shared" si="71"/>
        <v>5005.2920696122119</v>
      </c>
      <c r="G223" s="90"/>
      <c r="H223" s="5">
        <f t="shared" si="73"/>
        <v>257.51428871428573</v>
      </c>
      <c r="I223" s="87">
        <f t="shared" si="74"/>
        <v>4.2843390046754448E-3</v>
      </c>
      <c r="J223" s="111">
        <f t="shared" si="66"/>
        <v>1871.690523118353</v>
      </c>
      <c r="K223" s="111">
        <f t="shared" si="75"/>
        <v>-2040.7417432659229</v>
      </c>
      <c r="L223" s="111">
        <f t="shared" si="85"/>
        <v>196312.17282541658</v>
      </c>
      <c r="M223" s="111">
        <f t="shared" si="68"/>
        <v>38.644128508953145</v>
      </c>
      <c r="N223" s="113">
        <f t="shared" si="76"/>
        <v>476325.92589870375</v>
      </c>
      <c r="O223" s="117">
        <f t="shared" si="77"/>
        <v>1286.4166986084617</v>
      </c>
      <c r="P223" s="117">
        <f t="shared" si="78"/>
        <v>-2793.2955200637361</v>
      </c>
      <c r="Q223" s="117">
        <f t="shared" si="79"/>
        <v>356215.00846277777</v>
      </c>
      <c r="R223" s="117">
        <f t="shared" si="69"/>
        <v>70.121064658043906</v>
      </c>
      <c r="S223" s="119">
        <f t="shared" si="80"/>
        <v>325989.08688312036</v>
      </c>
      <c r="T223" s="120">
        <f t="shared" si="81"/>
        <v>861.22593011963568</v>
      </c>
      <c r="U223" s="120">
        <f t="shared" si="82"/>
        <v>-2793.2037910288063</v>
      </c>
      <c r="V223" s="120">
        <f t="shared" si="83"/>
        <v>480370.16799280985</v>
      </c>
      <c r="W223" s="120">
        <f t="shared" si="70"/>
        <v>94.561056691512931</v>
      </c>
      <c r="X223" s="122">
        <f t="shared" si="84"/>
        <v>217318.92115139953</v>
      </c>
    </row>
    <row r="224" spans="1:24" x14ac:dyDescent="0.45">
      <c r="A224">
        <v>223</v>
      </c>
      <c r="B224" s="47">
        <v>43761</v>
      </c>
      <c r="C224" s="101">
        <v>254.679993</v>
      </c>
      <c r="D224" s="87">
        <f t="shared" si="72"/>
        <v>-3.521437487116114E-3</v>
      </c>
      <c r="E224" s="87"/>
      <c r="F224" s="108">
        <f t="shared" si="71"/>
        <v>5005.2920696122119</v>
      </c>
      <c r="G224" s="90"/>
      <c r="H224" s="5">
        <f t="shared" si="73"/>
        <v>257.18857471428566</v>
      </c>
      <c r="I224" s="87">
        <f t="shared" si="74"/>
        <v>-1.264838551780108E-3</v>
      </c>
      <c r="J224" s="111">
        <f t="shared" si="66"/>
        <v>1869.3231367877115</v>
      </c>
      <c r="K224" s="111">
        <f t="shared" si="75"/>
        <v>602.92593411606424</v>
      </c>
      <c r="L224" s="111">
        <f t="shared" si="85"/>
        <v>196909.09875953264</v>
      </c>
      <c r="M224" s="111">
        <f t="shared" si="68"/>
        <v>38.761633614107268</v>
      </c>
      <c r="N224" s="113">
        <f t="shared" si="76"/>
        <v>476682.12932594848</v>
      </c>
      <c r="O224" s="117">
        <f t="shared" si="77"/>
        <v>1283.1624797403545</v>
      </c>
      <c r="P224" s="117">
        <f t="shared" si="78"/>
        <v>828.7844385500282</v>
      </c>
      <c r="Q224" s="117">
        <f t="shared" si="79"/>
        <v>357037.79290132778</v>
      </c>
      <c r="R224" s="117">
        <f t="shared" si="69"/>
        <v>70.283030098711606</v>
      </c>
      <c r="S224" s="119">
        <f t="shared" si="80"/>
        <v>327624.59579668613</v>
      </c>
      <c r="T224" s="120">
        <f t="shared" si="81"/>
        <v>857.95799484501174</v>
      </c>
      <c r="U224" s="120">
        <f t="shared" si="82"/>
        <v>832.27773286567742</v>
      </c>
      <c r="V224" s="120">
        <f t="shared" si="83"/>
        <v>481196.4457256755</v>
      </c>
      <c r="W224" s="120">
        <f t="shared" si="70"/>
        <v>94.723709788580891</v>
      </c>
      <c r="X224" s="122">
        <f t="shared" si="84"/>
        <v>219337.0138542873</v>
      </c>
    </row>
    <row r="225" spans="1:24" x14ac:dyDescent="0.45">
      <c r="A225">
        <v>224</v>
      </c>
      <c r="B225" s="47">
        <v>43762</v>
      </c>
      <c r="C225" s="101">
        <v>299.67999300000002</v>
      </c>
      <c r="D225" s="87">
        <f t="shared" si="72"/>
        <v>0.17669232463030587</v>
      </c>
      <c r="E225" s="87"/>
      <c r="F225" s="108">
        <f t="shared" si="71"/>
        <v>5005.2920696122119</v>
      </c>
      <c r="G225" s="90"/>
      <c r="H225" s="5">
        <f t="shared" si="73"/>
        <v>263.15857157142852</v>
      </c>
      <c r="I225" s="87">
        <f t="shared" si="74"/>
        <v>2.3212527476288602E-2</v>
      </c>
      <c r="J225" s="111">
        <f t="shared" ref="J225:J255" si="86">(1+I225)*J224</f>
        <v>1912.7148514624585</v>
      </c>
      <c r="K225" s="111">
        <f t="shared" si="75"/>
        <v>-13003.628749986161</v>
      </c>
      <c r="L225" s="111">
        <f t="shared" si="85"/>
        <v>183899.47000954649</v>
      </c>
      <c r="M225" s="111">
        <f t="shared" si="68"/>
        <v>36.200683072762331</v>
      </c>
      <c r="N225" s="113">
        <f t="shared" si="76"/>
        <v>560198.74454727944</v>
      </c>
      <c r="O225" s="117">
        <f t="shared" si="77"/>
        <v>1342.7333683753857</v>
      </c>
      <c r="P225" s="117">
        <f t="shared" si="78"/>
        <v>-17852.203489149939</v>
      </c>
      <c r="Q225" s="117">
        <f t="shared" si="79"/>
        <v>339179.58941217785</v>
      </c>
      <c r="R225" s="117">
        <f t="shared" si="69"/>
        <v>66.767635711061303</v>
      </c>
      <c r="S225" s="119">
        <f t="shared" si="80"/>
        <v>384538.12294645212</v>
      </c>
      <c r="T225" s="120">
        <f t="shared" si="81"/>
        <v>917.70411543153557</v>
      </c>
      <c r="U225" s="120">
        <f t="shared" si="82"/>
        <v>-17904.716999146618</v>
      </c>
      <c r="V225" s="120">
        <f t="shared" si="83"/>
        <v>463285.72872652888</v>
      </c>
      <c r="W225" s="120">
        <f t="shared" si="70"/>
        <v>91.197978095791768</v>
      </c>
      <c r="X225" s="122">
        <f t="shared" si="84"/>
        <v>257112.8458894472</v>
      </c>
    </row>
    <row r="226" spans="1:24" x14ac:dyDescent="0.45">
      <c r="A226">
        <v>225</v>
      </c>
      <c r="B226" s="47">
        <v>43763</v>
      </c>
      <c r="C226" s="101">
        <v>328.13000499999998</v>
      </c>
      <c r="D226" s="87">
        <f t="shared" si="72"/>
        <v>9.4934639163582593E-2</v>
      </c>
      <c r="E226" s="87"/>
      <c r="F226" s="108">
        <f t="shared" si="71"/>
        <v>5005.2920696122119</v>
      </c>
      <c r="G226" s="90"/>
      <c r="H226" s="5">
        <f t="shared" si="73"/>
        <v>272.92714371428571</v>
      </c>
      <c r="I226" s="87">
        <f t="shared" si="74"/>
        <v>3.7120478670046739E-2</v>
      </c>
      <c r="J226" s="111">
        <f t="shared" si="86"/>
        <v>1983.7157423080523</v>
      </c>
      <c r="K226" s="111">
        <f t="shared" si="75"/>
        <v>-23297.522668169167</v>
      </c>
      <c r="L226" s="111">
        <f t="shared" si="85"/>
        <v>160595.94734137732</v>
      </c>
      <c r="M226" s="111">
        <f t="shared" si="68"/>
        <v>31.613375460903626</v>
      </c>
      <c r="N226" s="113">
        <f t="shared" si="76"/>
        <v>627619.13377395074</v>
      </c>
      <c r="O226" s="117">
        <f t="shared" si="77"/>
        <v>1442.4191790960626</v>
      </c>
      <c r="P226" s="117">
        <f t="shared" si="78"/>
        <v>-32709.905570204781</v>
      </c>
      <c r="Q226" s="117">
        <f t="shared" si="79"/>
        <v>306463.68384197308</v>
      </c>
      <c r="R226" s="117">
        <f t="shared" si="69"/>
        <v>60.327496819314547</v>
      </c>
      <c r="S226" s="119">
        <f t="shared" si="80"/>
        <v>440591.1068786821</v>
      </c>
      <c r="T226" s="120">
        <f t="shared" si="81"/>
        <v>1019.9009635584069</v>
      </c>
      <c r="U226" s="120">
        <f t="shared" si="82"/>
        <v>-33533.852286854541</v>
      </c>
      <c r="V226" s="120">
        <f t="shared" si="83"/>
        <v>429745.87643967435</v>
      </c>
      <c r="W226" s="120">
        <f t="shared" si="70"/>
        <v>84.59564496850362</v>
      </c>
      <c r="X226" s="122">
        <f t="shared" si="84"/>
        <v>301126.25598507037</v>
      </c>
    </row>
    <row r="227" spans="1:24" x14ac:dyDescent="0.45">
      <c r="A227">
        <v>226</v>
      </c>
      <c r="B227" s="47">
        <v>43766</v>
      </c>
      <c r="C227" s="101">
        <v>327.709991</v>
      </c>
      <c r="D227" s="87">
        <f t="shared" si="72"/>
        <v>-1.2800231420469475E-3</v>
      </c>
      <c r="E227" s="87"/>
      <c r="F227" s="108">
        <f t="shared" si="71"/>
        <v>5005.2920696122119</v>
      </c>
      <c r="G227" s="90"/>
      <c r="H227" s="5">
        <f t="shared" si="73"/>
        <v>282.31857085714284</v>
      </c>
      <c r="I227" s="87">
        <f t="shared" si="74"/>
        <v>3.4410015123627909E-2</v>
      </c>
      <c r="J227" s="111">
        <f t="shared" si="86"/>
        <v>2051.9754310018511</v>
      </c>
      <c r="K227" s="111">
        <f t="shared" si="75"/>
        <v>-22369.381967507608</v>
      </c>
      <c r="L227" s="111">
        <f t="shared" si="85"/>
        <v>138220.56537386973</v>
      </c>
      <c r="M227" s="111">
        <f t="shared" si="68"/>
        <v>27.208772711397614</v>
      </c>
      <c r="N227" s="113">
        <f t="shared" si="76"/>
        <v>650083.46805833012</v>
      </c>
      <c r="O227" s="117">
        <f t="shared" si="77"/>
        <v>1541.6865106306757</v>
      </c>
      <c r="P227" s="117">
        <f t="shared" si="78"/>
        <v>-32530.896323802059</v>
      </c>
      <c r="Q227" s="117">
        <f t="shared" si="79"/>
        <v>273926.78751817101</v>
      </c>
      <c r="R227" s="117">
        <f t="shared" si="69"/>
        <v>53.922595968178939</v>
      </c>
      <c r="S227" s="119">
        <f t="shared" si="80"/>
        <v>472695.17619979806</v>
      </c>
      <c r="T227" s="120">
        <f t="shared" si="81"/>
        <v>1125.1853863003491</v>
      </c>
      <c r="U227" s="120">
        <f t="shared" si="82"/>
        <v>-34502.75722920207</v>
      </c>
      <c r="V227" s="120">
        <f t="shared" si="83"/>
        <v>395237.11921047227</v>
      </c>
      <c r="W227" s="120">
        <f t="shared" si="70"/>
        <v>77.802582521806471</v>
      </c>
      <c r="X227" s="122">
        <f t="shared" si="84"/>
        <v>334231.73558861687</v>
      </c>
    </row>
    <row r="228" spans="1:24" x14ac:dyDescent="0.45">
      <c r="A228">
        <v>227</v>
      </c>
      <c r="B228" s="47">
        <v>43767</v>
      </c>
      <c r="C228" s="101">
        <v>316.22000100000002</v>
      </c>
      <c r="D228" s="87">
        <f t="shared" si="72"/>
        <v>-3.5061457738711353E-2</v>
      </c>
      <c r="E228" s="87"/>
      <c r="F228" s="108">
        <f t="shared" si="71"/>
        <v>5005.2920696122119</v>
      </c>
      <c r="G228" s="90"/>
      <c r="H228" s="5">
        <f t="shared" si="73"/>
        <v>290.78571214285711</v>
      </c>
      <c r="I228" s="87">
        <f t="shared" si="74"/>
        <v>2.999144285835435E-2</v>
      </c>
      <c r="J228" s="111">
        <f t="shared" si="86"/>
        <v>2113.5171348874901</v>
      </c>
      <c r="K228" s="111">
        <f t="shared" si="75"/>
        <v>-19460.717664258464</v>
      </c>
      <c r="L228" s="111">
        <f t="shared" si="85"/>
        <v>118753.84770961126</v>
      </c>
      <c r="M228" s="111">
        <f t="shared" si="68"/>
        <v>23.376741675136145</v>
      </c>
      <c r="N228" s="113">
        <f t="shared" si="76"/>
        <v>648875.67284338083</v>
      </c>
      <c r="O228" s="117">
        <f t="shared" si="77"/>
        <v>1634.1613164088269</v>
      </c>
      <c r="P228" s="117">
        <f t="shared" si="78"/>
        <v>-29242.383175641786</v>
      </c>
      <c r="Q228" s="117">
        <f t="shared" si="79"/>
        <v>244678.40434252922</v>
      </c>
      <c r="R228" s="117">
        <f t="shared" si="69"/>
        <v>48.165040224936092</v>
      </c>
      <c r="S228" s="119">
        <f t="shared" si="80"/>
        <v>487512.10993331886</v>
      </c>
      <c r="T228" s="120">
        <f t="shared" si="81"/>
        <v>1226.4231859551958</v>
      </c>
      <c r="U228" s="120">
        <f t="shared" si="82"/>
        <v>-32013.417108093407</v>
      </c>
      <c r="V228" s="120">
        <f t="shared" si="83"/>
        <v>363217.70210237888</v>
      </c>
      <c r="W228" s="120">
        <f t="shared" si="70"/>
        <v>71.499547657964285</v>
      </c>
      <c r="X228" s="122">
        <f t="shared" si="84"/>
        <v>355806.12398108182</v>
      </c>
    </row>
    <row r="229" spans="1:24" x14ac:dyDescent="0.45">
      <c r="A229">
        <v>228</v>
      </c>
      <c r="B229" s="47">
        <v>43768</v>
      </c>
      <c r="C229" s="101">
        <v>315.01001000000002</v>
      </c>
      <c r="D229" s="87">
        <f t="shared" si="72"/>
        <v>-3.826421466616851E-3</v>
      </c>
      <c r="E229" s="87"/>
      <c r="F229" s="108">
        <f t="shared" si="71"/>
        <v>5005.2920696122119</v>
      </c>
      <c r="G229" s="90"/>
      <c r="H229" s="5">
        <f t="shared" si="73"/>
        <v>299.57285642857141</v>
      </c>
      <c r="I229" s="87">
        <f t="shared" si="74"/>
        <v>3.0218624639292316E-2</v>
      </c>
      <c r="J229" s="111">
        <f t="shared" si="86"/>
        <v>2177.3847158553676</v>
      </c>
      <c r="K229" s="111">
        <f t="shared" si="75"/>
        <v>-20118.927319366911</v>
      </c>
      <c r="L229" s="111">
        <f t="shared" si="85"/>
        <v>98628.920390244355</v>
      </c>
      <c r="M229" s="111">
        <f t="shared" si="68"/>
        <v>19.41514180910599</v>
      </c>
      <c r="N229" s="113">
        <f t="shared" si="76"/>
        <v>665779.05379607959</v>
      </c>
      <c r="O229" s="117">
        <f t="shared" si="77"/>
        <v>1732.9255312500475</v>
      </c>
      <c r="P229" s="117">
        <f t="shared" si="78"/>
        <v>-31111.71630477504</v>
      </c>
      <c r="Q229" s="117">
        <f t="shared" si="79"/>
        <v>213560.68803775418</v>
      </c>
      <c r="R229" s="117">
        <f t="shared" si="69"/>
        <v>42.039505519263912</v>
      </c>
      <c r="S229" s="119">
        <f t="shared" si="80"/>
        <v>514777.1726235578</v>
      </c>
      <c r="T229" s="120">
        <f t="shared" si="81"/>
        <v>1337.605651671111</v>
      </c>
      <c r="U229" s="120">
        <f t="shared" si="82"/>
        <v>-35023.589636995108</v>
      </c>
      <c r="V229" s="120">
        <f t="shared" si="83"/>
        <v>328188.11246538378</v>
      </c>
      <c r="W229" s="120">
        <f t="shared" si="70"/>
        <v>64.603959146770649</v>
      </c>
      <c r="X229" s="122">
        <f t="shared" si="84"/>
        <v>386335.5800719781</v>
      </c>
    </row>
    <row r="230" spans="1:24" x14ac:dyDescent="0.45">
      <c r="A230">
        <v>229</v>
      </c>
      <c r="B230" s="47">
        <v>43769</v>
      </c>
      <c r="C230" s="101">
        <v>314.92001299999998</v>
      </c>
      <c r="D230" s="87">
        <f t="shared" si="72"/>
        <v>-2.8569568313095635E-4</v>
      </c>
      <c r="E230" s="87"/>
      <c r="F230" s="108">
        <f t="shared" si="71"/>
        <v>5005.2920696122119</v>
      </c>
      <c r="G230" s="90"/>
      <c r="H230" s="5">
        <f t="shared" si="73"/>
        <v>308.05000085714289</v>
      </c>
      <c r="I230" s="87">
        <f t="shared" si="74"/>
        <v>2.8297438324799376E-2</v>
      </c>
      <c r="J230" s="111">
        <f t="shared" si="86"/>
        <v>2238.9991255616455</v>
      </c>
      <c r="K230" s="111">
        <f t="shared" si="75"/>
        <v>-19403.610705688367</v>
      </c>
      <c r="L230" s="111">
        <f t="shared" si="85"/>
        <v>79219.309684555992</v>
      </c>
      <c r="M230" s="111">
        <f t="shared" si="68"/>
        <v>15.594352300118771</v>
      </c>
      <c r="N230" s="113">
        <f t="shared" si="76"/>
        <v>685702.02302317368</v>
      </c>
      <c r="O230" s="117">
        <f t="shared" si="77"/>
        <v>1831.0002379340842</v>
      </c>
      <c r="P230" s="117">
        <f t="shared" si="78"/>
        <v>-30885.687903908041</v>
      </c>
      <c r="Q230" s="117">
        <f t="shared" si="79"/>
        <v>182669.00013384613</v>
      </c>
      <c r="R230" s="117">
        <f t="shared" si="69"/>
        <v>35.958464593306417</v>
      </c>
      <c r="S230" s="119">
        <f t="shared" si="80"/>
        <v>545732.93082929682</v>
      </c>
      <c r="T230" s="120">
        <f t="shared" si="81"/>
        <v>1451.15809196431</v>
      </c>
      <c r="U230" s="120">
        <f t="shared" si="82"/>
        <v>-35759.935973315944</v>
      </c>
      <c r="V230" s="120">
        <f t="shared" si="83"/>
        <v>292422.17649206781</v>
      </c>
      <c r="W230" s="120">
        <f t="shared" si="70"/>
        <v>57.563420569349546</v>
      </c>
      <c r="X230" s="122">
        <f t="shared" si="84"/>
        <v>421238.78921313968</v>
      </c>
    </row>
    <row r="231" spans="1:24" x14ac:dyDescent="0.45">
      <c r="A231">
        <v>230</v>
      </c>
      <c r="B231" s="47">
        <v>43770</v>
      </c>
      <c r="C231" s="101">
        <v>313.30999800000001</v>
      </c>
      <c r="D231" s="87">
        <f t="shared" si="72"/>
        <v>-5.1124569209260633E-3</v>
      </c>
      <c r="E231" s="87"/>
      <c r="F231" s="108">
        <f t="shared" si="71"/>
        <v>5005.2920696122119</v>
      </c>
      <c r="G231" s="90"/>
      <c r="H231" s="5">
        <f t="shared" si="73"/>
        <v>316.42571585714285</v>
      </c>
      <c r="I231" s="87">
        <f t="shared" si="74"/>
        <v>2.7189465920125628E-2</v>
      </c>
      <c r="J231" s="111">
        <f t="shared" si="86"/>
        <v>2299.8763159812952</v>
      </c>
      <c r="K231" s="111">
        <f t="shared" si="75"/>
        <v>-19073.432408626053</v>
      </c>
      <c r="L231" s="111">
        <f t="shared" si="85"/>
        <v>60139.877275929939</v>
      </c>
      <c r="M231" s="111">
        <f t="shared" si="68"/>
        <v>11.838558518888021</v>
      </c>
      <c r="N231" s="113">
        <f t="shared" si="76"/>
        <v>701500.81155172095</v>
      </c>
      <c r="O231" s="117">
        <f t="shared" si="77"/>
        <v>1930.5680750721856</v>
      </c>
      <c r="P231" s="117">
        <f t="shared" si="78"/>
        <v>-31195.598854602868</v>
      </c>
      <c r="Q231" s="117">
        <f t="shared" si="79"/>
        <v>151467.40127924326</v>
      </c>
      <c r="R231" s="117">
        <f t="shared" si="69"/>
        <v>29.816417574678781</v>
      </c>
      <c r="S231" s="119">
        <f t="shared" si="80"/>
        <v>573670.6808851274</v>
      </c>
      <c r="T231" s="120">
        <f t="shared" si="81"/>
        <v>1569.5267324228444</v>
      </c>
      <c r="U231" s="120">
        <f t="shared" si="82"/>
        <v>-37086.078505326135</v>
      </c>
      <c r="V231" s="120">
        <f t="shared" si="83"/>
        <v>255330.09798674169</v>
      </c>
      <c r="W231" s="120">
        <f t="shared" si="70"/>
        <v>50.261830312374514</v>
      </c>
      <c r="X231" s="122">
        <f t="shared" si="84"/>
        <v>454662.33889102179</v>
      </c>
    </row>
    <row r="232" spans="1:24" x14ac:dyDescent="0.45">
      <c r="A232">
        <v>231</v>
      </c>
      <c r="B232" s="47">
        <v>43773</v>
      </c>
      <c r="C232" s="101">
        <v>317.47000100000002</v>
      </c>
      <c r="D232" s="87">
        <f t="shared" si="72"/>
        <v>1.3277594160911576E-2</v>
      </c>
      <c r="E232" s="87"/>
      <c r="F232" s="108">
        <f t="shared" si="71"/>
        <v>5005.2920696122119</v>
      </c>
      <c r="G232" s="90"/>
      <c r="H232" s="5">
        <f t="shared" si="73"/>
        <v>318.9671455714286</v>
      </c>
      <c r="I232" s="87">
        <f t="shared" si="74"/>
        <v>8.0316788014572673E-3</v>
      </c>
      <c r="J232" s="111">
        <f t="shared" si="86"/>
        <v>2318.3481838343355</v>
      </c>
      <c r="K232" s="111">
        <f t="shared" si="75"/>
        <v>-5864.26390577657</v>
      </c>
      <c r="L232" s="111">
        <f t="shared" si="85"/>
        <v>54269.613370153369</v>
      </c>
      <c r="M232" s="111">
        <f t="shared" si="68"/>
        <v>10.68299475790991</v>
      </c>
      <c r="N232" s="113">
        <f t="shared" si="76"/>
        <v>730141.73633445823</v>
      </c>
      <c r="O232" s="117">
        <f t="shared" si="77"/>
        <v>1961.5794804388404</v>
      </c>
      <c r="P232" s="117">
        <f t="shared" si="78"/>
        <v>-9845.1908927633049</v>
      </c>
      <c r="Q232" s="117">
        <f t="shared" si="79"/>
        <v>141616.21038647997</v>
      </c>
      <c r="R232" s="117">
        <f t="shared" si="69"/>
        <v>27.877206769015174</v>
      </c>
      <c r="S232" s="119">
        <f t="shared" si="80"/>
        <v>612897.44872373482</v>
      </c>
      <c r="T232" s="120">
        <f t="shared" si="81"/>
        <v>1607.3445361782074</v>
      </c>
      <c r="U232" s="120">
        <f t="shared" si="82"/>
        <v>-12006.018196032897</v>
      </c>
      <c r="V232" s="120">
        <f t="shared" si="83"/>
        <v>243318.07979070878</v>
      </c>
      <c r="W232" s="120">
        <f t="shared" si="70"/>
        <v>47.897259801335167</v>
      </c>
      <c r="X232" s="122">
        <f t="shared" si="84"/>
        <v>498277.65331180714</v>
      </c>
    </row>
    <row r="233" spans="1:24" x14ac:dyDescent="0.45">
      <c r="A233">
        <v>232</v>
      </c>
      <c r="B233" s="47">
        <v>43774</v>
      </c>
      <c r="C233" s="101">
        <v>317.22000100000002</v>
      </c>
      <c r="D233" s="87">
        <f t="shared" si="72"/>
        <v>-7.8747597950207574E-4</v>
      </c>
      <c r="E233" s="87"/>
      <c r="F233" s="108">
        <f t="shared" si="71"/>
        <v>5005.2920696122119</v>
      </c>
      <c r="G233" s="90"/>
      <c r="H233" s="5">
        <f t="shared" si="73"/>
        <v>317.40857357142858</v>
      </c>
      <c r="I233" s="87">
        <f t="shared" si="74"/>
        <v>-4.8863088930612272E-3</v>
      </c>
      <c r="J233" s="111">
        <f t="shared" si="86"/>
        <v>2307.0200184864534</v>
      </c>
      <c r="K233" s="111">
        <f t="shared" si="75"/>
        <v>3593.5206229833179</v>
      </c>
      <c r="L233" s="111">
        <f t="shared" si="85"/>
        <v>57857.133993136689</v>
      </c>
      <c r="M233" s="111">
        <f t="shared" si="68"/>
        <v>11.389199604949681</v>
      </c>
      <c r="N233" s="113">
        <f t="shared" si="76"/>
        <v>735426.41319427616</v>
      </c>
      <c r="O233" s="117">
        <f t="shared" si="77"/>
        <v>1942.4097139194109</v>
      </c>
      <c r="P233" s="117">
        <f t="shared" si="78"/>
        <v>6081.0333544631794</v>
      </c>
      <c r="Q233" s="117">
        <f t="shared" si="79"/>
        <v>147691.24374094314</v>
      </c>
      <c r="R233" s="117">
        <f t="shared" si="69"/>
        <v>29.073079476569546</v>
      </c>
      <c r="S233" s="119">
        <f t="shared" si="80"/>
        <v>622252.24474638852</v>
      </c>
      <c r="T233" s="120">
        <f t="shared" si="81"/>
        <v>1583.7825904741846</v>
      </c>
      <c r="U233" s="120">
        <f t="shared" si="82"/>
        <v>7474.3204397920335</v>
      </c>
      <c r="V233" s="120">
        <f t="shared" si="83"/>
        <v>250786.40023050082</v>
      </c>
      <c r="W233" s="120">
        <f t="shared" si="70"/>
        <v>49.367401620198507</v>
      </c>
      <c r="X233" s="122">
        <f t="shared" si="84"/>
        <v>509881.83537379547</v>
      </c>
    </row>
    <row r="234" spans="1:24" x14ac:dyDescent="0.45">
      <c r="A234">
        <v>233</v>
      </c>
      <c r="B234" s="47">
        <v>43775</v>
      </c>
      <c r="C234" s="101">
        <v>326.57998700000002</v>
      </c>
      <c r="D234" s="87">
        <f t="shared" si="72"/>
        <v>2.9506292070152259E-2</v>
      </c>
      <c r="E234" s="87"/>
      <c r="F234" s="108">
        <f t="shared" si="71"/>
        <v>5005.2920696122119</v>
      </c>
      <c r="G234" s="90"/>
      <c r="H234" s="5">
        <f t="shared" si="73"/>
        <v>317.24714442857146</v>
      </c>
      <c r="I234" s="87">
        <f t="shared" si="74"/>
        <v>-5.0858469587239722E-4</v>
      </c>
      <c r="J234" s="111">
        <f t="shared" si="86"/>
        <v>2305.8467034119799</v>
      </c>
      <c r="K234" s="111">
        <f t="shared" si="75"/>
        <v>383.18122176846663</v>
      </c>
      <c r="L234" s="111">
        <f t="shared" si="85"/>
        <v>58234.315214905153</v>
      </c>
      <c r="M234" s="111">
        <f t="shared" si="68"/>
        <v>11.463447876958526</v>
      </c>
      <c r="N234" s="113">
        <f t="shared" si="76"/>
        <v>753426.56764604582</v>
      </c>
      <c r="O234" s="117">
        <f t="shared" si="77"/>
        <v>1940.4339542121843</v>
      </c>
      <c r="P234" s="117">
        <f t="shared" si="78"/>
        <v>645.24357950120111</v>
      </c>
      <c r="Q234" s="117">
        <f t="shared" si="79"/>
        <v>148330.48732044434</v>
      </c>
      <c r="R234" s="117">
        <f t="shared" si="69"/>
        <v>29.198914826876717</v>
      </c>
      <c r="S234" s="119">
        <f t="shared" si="80"/>
        <v>634352.13912047492</v>
      </c>
      <c r="T234" s="120">
        <f t="shared" si="81"/>
        <v>1581.3661277128717</v>
      </c>
      <c r="U234" s="120">
        <f t="shared" si="82"/>
        <v>789.16837717555563</v>
      </c>
      <c r="V234" s="120">
        <f t="shared" si="83"/>
        <v>251569.56860767637</v>
      </c>
      <c r="W234" s="120">
        <f t="shared" si="70"/>
        <v>49.521568623575149</v>
      </c>
      <c r="X234" s="122">
        <f t="shared" si="84"/>
        <v>517231.69780788559</v>
      </c>
    </row>
    <row r="235" spans="1:24" x14ac:dyDescent="0.45">
      <c r="A235">
        <v>234</v>
      </c>
      <c r="B235" s="47">
        <v>43776</v>
      </c>
      <c r="C235" s="101">
        <v>335.540009</v>
      </c>
      <c r="D235" s="87">
        <f t="shared" si="72"/>
        <v>2.7435918784576289E-2</v>
      </c>
      <c r="E235" s="87"/>
      <c r="F235" s="108">
        <f t="shared" si="71"/>
        <v>5005.2920696122119</v>
      </c>
      <c r="G235" s="90"/>
      <c r="H235" s="5">
        <f t="shared" si="73"/>
        <v>320.00714557142862</v>
      </c>
      <c r="I235" s="87">
        <f t="shared" si="74"/>
        <v>8.6998455031912208E-3</v>
      </c>
      <c r="J235" s="111">
        <f t="shared" si="86"/>
        <v>2325.907213485707</v>
      </c>
      <c r="K235" s="111">
        <f t="shared" si="75"/>
        <v>-6731.103730682973</v>
      </c>
      <c r="L235" s="111">
        <f t="shared" si="85"/>
        <v>51497.211484222178</v>
      </c>
      <c r="M235" s="111">
        <f t="shared" si="68"/>
        <v>10.137246355167008</v>
      </c>
      <c r="N235" s="113">
        <f t="shared" si="76"/>
        <v>773703.82361547602</v>
      </c>
      <c r="O235" s="117">
        <f t="shared" si="77"/>
        <v>1974.1969054337692</v>
      </c>
      <c r="P235" s="117">
        <f t="shared" si="78"/>
        <v>-11328.820956757158</v>
      </c>
      <c r="Q235" s="117">
        <f t="shared" si="79"/>
        <v>136995.6663636872</v>
      </c>
      <c r="R235" s="117">
        <f t="shared" si="69"/>
        <v>26.967650859005516</v>
      </c>
      <c r="S235" s="119">
        <f t="shared" si="80"/>
        <v>651093.22646026185</v>
      </c>
      <c r="T235" s="120">
        <f t="shared" si="81"/>
        <v>1622.639050698117</v>
      </c>
      <c r="U235" s="120">
        <f t="shared" si="82"/>
        <v>-13848.716949925501</v>
      </c>
      <c r="V235" s="120">
        <f t="shared" si="83"/>
        <v>237714.85165775087</v>
      </c>
      <c r="W235" s="120">
        <f t="shared" si="70"/>
        <v>46.794262137380429</v>
      </c>
      <c r="X235" s="122">
        <f t="shared" si="84"/>
        <v>530611.60472507204</v>
      </c>
    </row>
    <row r="236" spans="1:24" x14ac:dyDescent="0.45">
      <c r="A236">
        <v>235</v>
      </c>
      <c r="B236" s="47">
        <v>43777</v>
      </c>
      <c r="C236" s="101">
        <v>337.14001500000001</v>
      </c>
      <c r="D236" s="87">
        <f t="shared" si="72"/>
        <v>4.7684507274362254E-3</v>
      </c>
      <c r="E236" s="87"/>
      <c r="F236" s="108">
        <f t="shared" si="71"/>
        <v>5005.2920696122119</v>
      </c>
      <c r="G236" s="90"/>
      <c r="H236" s="5">
        <f t="shared" si="73"/>
        <v>323.16857485714291</v>
      </c>
      <c r="I236" s="87">
        <f t="shared" si="74"/>
        <v>9.8792459151779491E-3</v>
      </c>
      <c r="J236" s="111">
        <f t="shared" si="86"/>
        <v>2348.8854228236187</v>
      </c>
      <c r="K236" s="111">
        <f t="shared" si="75"/>
        <v>-7746.8738408566978</v>
      </c>
      <c r="L236" s="111">
        <f t="shared" si="85"/>
        <v>43744.337643365478</v>
      </c>
      <c r="M236" s="111">
        <f t="shared" si="68"/>
        <v>8.6110900872808998</v>
      </c>
      <c r="N236" s="113">
        <f t="shared" si="76"/>
        <v>784156.3928431794</v>
      </c>
      <c r="O236" s="117">
        <f t="shared" si="77"/>
        <v>2013.2040588612963</v>
      </c>
      <c r="P236" s="117">
        <f t="shared" si="78"/>
        <v>-13150.872291663789</v>
      </c>
      <c r="Q236" s="117">
        <f t="shared" si="79"/>
        <v>123838.7940720234</v>
      </c>
      <c r="R236" s="117">
        <f t="shared" si="69"/>
        <v>24.377715368522331</v>
      </c>
      <c r="S236" s="119">
        <f t="shared" si="80"/>
        <v>665580.77431089454</v>
      </c>
      <c r="T236" s="120">
        <f t="shared" si="81"/>
        <v>1670.7304013383698</v>
      </c>
      <c r="U236" s="120">
        <f t="shared" si="82"/>
        <v>-16213.518676225092</v>
      </c>
      <c r="V236" s="120">
        <f t="shared" si="83"/>
        <v>221495.33298152577</v>
      </c>
      <c r="W236" s="120">
        <f t="shared" si="70"/>
        <v>43.601443500316236</v>
      </c>
      <c r="X236" s="122">
        <f t="shared" si="84"/>
        <v>547056.55389194889</v>
      </c>
    </row>
    <row r="237" spans="1:24" x14ac:dyDescent="0.45">
      <c r="A237">
        <v>236</v>
      </c>
      <c r="B237" s="47">
        <v>43780</v>
      </c>
      <c r="C237" s="101">
        <v>345.08999599999999</v>
      </c>
      <c r="D237" s="87">
        <f t="shared" si="72"/>
        <v>2.35806509055295E-2</v>
      </c>
      <c r="E237" s="87"/>
      <c r="F237" s="108">
        <f t="shared" si="71"/>
        <v>5005.2920696122119</v>
      </c>
      <c r="G237" s="90"/>
      <c r="H237" s="5">
        <f t="shared" si="73"/>
        <v>327.47857242857145</v>
      </c>
      <c r="I237" s="87">
        <f t="shared" si="74"/>
        <v>1.3336685268156965E-2</v>
      </c>
      <c r="J237" s="111">
        <f t="shared" si="86"/>
        <v>2380.211768438779</v>
      </c>
      <c r="K237" s="111">
        <f t="shared" si="75"/>
        <v>-10810.408483030296</v>
      </c>
      <c r="L237" s="111">
        <f t="shared" si="85"/>
        <v>32927.929160335181</v>
      </c>
      <c r="M237" s="111">
        <f t="shared" si="68"/>
        <v>6.4818758189649088</v>
      </c>
      <c r="N237" s="113">
        <f t="shared" si="76"/>
        <v>810576.86116666091</v>
      </c>
      <c r="O237" s="117">
        <f t="shared" si="77"/>
        <v>2066.902996688515</v>
      </c>
      <c r="P237" s="117">
        <f t="shared" si="78"/>
        <v>-18530.966239999165</v>
      </c>
      <c r="Q237" s="117">
        <f t="shared" si="79"/>
        <v>105301.82783202424</v>
      </c>
      <c r="R237" s="117">
        <f t="shared" si="69"/>
        <v>20.728706266148947</v>
      </c>
      <c r="S237" s="119">
        <f t="shared" si="80"/>
        <v>694736.58061962842</v>
      </c>
      <c r="T237" s="120">
        <f t="shared" si="81"/>
        <v>1737.5764179301441</v>
      </c>
      <c r="U237" s="120">
        <f t="shared" si="82"/>
        <v>-23067.891598271322</v>
      </c>
      <c r="V237" s="120">
        <f t="shared" si="83"/>
        <v>198421.44138325445</v>
      </c>
      <c r="W237" s="120">
        <f t="shared" si="70"/>
        <v>39.059338854975067</v>
      </c>
      <c r="X237" s="122">
        <f t="shared" si="84"/>
        <v>576552.34751493635</v>
      </c>
    </row>
    <row r="238" spans="1:24" x14ac:dyDescent="0.45">
      <c r="A238">
        <v>237</v>
      </c>
      <c r="B238" s="47">
        <v>43781</v>
      </c>
      <c r="C238" s="101">
        <v>349.92999300000002</v>
      </c>
      <c r="D238" s="87">
        <f t="shared" si="72"/>
        <v>1.4025318195546995E-2</v>
      </c>
      <c r="E238" s="87"/>
      <c r="F238" s="108">
        <f t="shared" si="71"/>
        <v>5005.2920696122119</v>
      </c>
      <c r="G238" s="90"/>
      <c r="H238" s="5">
        <f t="shared" si="73"/>
        <v>332.71000028571427</v>
      </c>
      <c r="I238" s="87">
        <f t="shared" si="74"/>
        <v>1.5974870717026472E-2</v>
      </c>
      <c r="J238" s="111">
        <f t="shared" si="86"/>
        <v>2418.2353437187335</v>
      </c>
      <c r="K238" s="111">
        <f t="shared" si="75"/>
        <v>-13305.589431549437</v>
      </c>
      <c r="L238" s="111">
        <f t="shared" si="85"/>
        <v>19616.339728785744</v>
      </c>
      <c r="M238" s="111">
        <f t="shared" ref="M238:M255" si="87">L238*(1+$D$262*1/$A$255)-L238</f>
        <v>3.8614841985800012</v>
      </c>
      <c r="N238" s="113">
        <f t="shared" si="76"/>
        <v>832907.48746829969</v>
      </c>
      <c r="O238" s="117">
        <f t="shared" si="77"/>
        <v>2132.9400130019826</v>
      </c>
      <c r="P238" s="117">
        <f t="shared" si="78"/>
        <v>-23108.332656312596</v>
      </c>
      <c r="Q238" s="117">
        <f t="shared" si="79"/>
        <v>82187.495175711636</v>
      </c>
      <c r="R238" s="117">
        <f t="shared" ref="R238:R255" si="88">Q238*(1+$D$262*1/$A$255)-Q238</f>
        <v>16.178640782629373</v>
      </c>
      <c r="S238" s="119">
        <f t="shared" si="80"/>
        <v>723271.35116289114</v>
      </c>
      <c r="T238" s="120">
        <f t="shared" si="81"/>
        <v>1820.8490938423081</v>
      </c>
      <c r="U238" s="120">
        <f t="shared" si="82"/>
        <v>-29139.606899034821</v>
      </c>
      <c r="V238" s="120">
        <f t="shared" si="83"/>
        <v>169275.83448421964</v>
      </c>
      <c r="W238" s="120">
        <f t="shared" ref="W238:W255" si="89">V238*(1+$D$262*1/$A$255)-V238</f>
        <v>33.322014662262518</v>
      </c>
      <c r="X238" s="122">
        <f t="shared" si="84"/>
        <v>608030.10376326041</v>
      </c>
    </row>
    <row r="239" spans="1:24" x14ac:dyDescent="0.45">
      <c r="A239">
        <v>238</v>
      </c>
      <c r="B239" s="47">
        <v>43782</v>
      </c>
      <c r="C239" s="101">
        <v>346.10998499999999</v>
      </c>
      <c r="D239" s="87">
        <f t="shared" si="72"/>
        <v>-1.0916492088176133E-2</v>
      </c>
      <c r="E239" s="87"/>
      <c r="F239" s="108">
        <f t="shared" ref="F239:F255" si="90">F238</f>
        <v>5005.2920696122119</v>
      </c>
      <c r="G239" s="90"/>
      <c r="H239" s="5">
        <f t="shared" si="73"/>
        <v>336.80142657142858</v>
      </c>
      <c r="I239" s="87">
        <f t="shared" si="74"/>
        <v>1.2297274750385617E-2</v>
      </c>
      <c r="J239" s="111">
        <f t="shared" si="86"/>
        <v>2447.9730481515357</v>
      </c>
      <c r="K239" s="111">
        <f t="shared" si="75"/>
        <v>-10292.516435171628</v>
      </c>
      <c r="L239" s="111">
        <f t="shared" si="85"/>
        <v>9317.8232936141158</v>
      </c>
      <c r="M239" s="111">
        <f t="shared" si="87"/>
        <v>1.8342171837830392</v>
      </c>
      <c r="N239" s="113">
        <f t="shared" si="76"/>
        <v>836975.39854096074</v>
      </c>
      <c r="O239" s="117">
        <f t="shared" si="77"/>
        <v>2185.3987117339357</v>
      </c>
      <c r="P239" s="117">
        <f t="shared" si="78"/>
        <v>-18156.479431235795</v>
      </c>
      <c r="Q239" s="117">
        <f t="shared" si="79"/>
        <v>64025.015744475837</v>
      </c>
      <c r="R239" s="117">
        <f t="shared" si="88"/>
        <v>12.603349556004105</v>
      </c>
      <c r="S239" s="119">
        <f t="shared" si="80"/>
        <v>738231.83590601594</v>
      </c>
      <c r="T239" s="120">
        <f t="shared" si="81"/>
        <v>1888.0235386002169</v>
      </c>
      <c r="U239" s="120">
        <f t="shared" si="82"/>
        <v>-23249.746067543128</v>
      </c>
      <c r="V239" s="120">
        <f t="shared" si="83"/>
        <v>146020.0884166765</v>
      </c>
      <c r="W239" s="120">
        <f t="shared" si="89"/>
        <v>28.744111893058289</v>
      </c>
      <c r="X239" s="122">
        <f t="shared" si="84"/>
        <v>630214.05255702476</v>
      </c>
    </row>
    <row r="240" spans="1:24" x14ac:dyDescent="0.45">
      <c r="A240">
        <v>239</v>
      </c>
      <c r="B240" s="47">
        <v>43783</v>
      </c>
      <c r="C240" s="101">
        <v>349.35000600000001</v>
      </c>
      <c r="D240" s="87">
        <f t="shared" si="72"/>
        <v>9.3612468302525648E-3</v>
      </c>
      <c r="E240" s="87"/>
      <c r="F240" s="108">
        <f t="shared" si="90"/>
        <v>5005.2920696122119</v>
      </c>
      <c r="G240" s="90"/>
      <c r="H240" s="5">
        <f t="shared" si="73"/>
        <v>341.39142728571426</v>
      </c>
      <c r="I240" s="87">
        <f t="shared" si="74"/>
        <v>1.3628210429542927E-2</v>
      </c>
      <c r="J240" s="111">
        <f t="shared" si="86"/>
        <v>2481.3345399775944</v>
      </c>
      <c r="K240" s="111">
        <f t="shared" si="75"/>
        <v>-11654.837369602552</v>
      </c>
      <c r="L240" s="111">
        <f>L239+K240-6</f>
        <v>-2343.0140759884362</v>
      </c>
      <c r="M240" s="111">
        <f t="shared" si="87"/>
        <v>-0.46122324330508491</v>
      </c>
      <c r="N240" s="113">
        <f t="shared" si="76"/>
        <v>855199.39905957738</v>
      </c>
      <c r="O240" s="117">
        <f t="shared" si="77"/>
        <v>2244.9648587658598</v>
      </c>
      <c r="P240" s="117">
        <f t="shared" si="78"/>
        <v>-20809.433822999592</v>
      </c>
      <c r="Q240" s="117">
        <f t="shared" si="79"/>
        <v>43209.581921476245</v>
      </c>
      <c r="R240" s="117">
        <f t="shared" si="88"/>
        <v>8.505823212894029</v>
      </c>
      <c r="S240" s="119">
        <f t="shared" si="80"/>
        <v>763469.05305664276</v>
      </c>
      <c r="T240" s="120">
        <f t="shared" si="81"/>
        <v>1965.2146848401389</v>
      </c>
      <c r="U240" s="120">
        <f t="shared" si="82"/>
        <v>-26966.727402063661</v>
      </c>
      <c r="V240" s="120">
        <f t="shared" si="83"/>
        <v>119047.36101461283</v>
      </c>
      <c r="W240" s="120">
        <f t="shared" si="89"/>
        <v>23.434519884773181</v>
      </c>
      <c r="X240" s="122">
        <f t="shared" si="84"/>
        <v>659581.03453812702</v>
      </c>
    </row>
    <row r="241" spans="1:24" x14ac:dyDescent="0.45">
      <c r="A241">
        <v>240</v>
      </c>
      <c r="B241" s="47">
        <v>43784</v>
      </c>
      <c r="C241" s="101">
        <v>352.17001299999998</v>
      </c>
      <c r="D241" s="87">
        <f t="shared" si="72"/>
        <v>8.0721538616489261E-3</v>
      </c>
      <c r="E241" s="87"/>
      <c r="F241" s="108">
        <f t="shared" si="90"/>
        <v>5005.2920696122119</v>
      </c>
      <c r="G241" s="90"/>
      <c r="H241" s="5">
        <f t="shared" si="73"/>
        <v>345.04714528571424</v>
      </c>
      <c r="I241" s="87">
        <f t="shared" si="74"/>
        <v>1.0708288808144173E-2</v>
      </c>
      <c r="J241" s="111">
        <f t="shared" si="86"/>
        <v>2507.9053868612982</v>
      </c>
      <c r="K241" s="111">
        <f t="shared" si="75"/>
        <v>-9357.4554924549684</v>
      </c>
      <c r="L241" s="111">
        <f t="shared" si="85"/>
        <v>-11706.469568443405</v>
      </c>
      <c r="M241" s="111">
        <f t="shared" si="87"/>
        <v>-2.3044231433959794</v>
      </c>
      <c r="N241" s="113">
        <f t="shared" si="76"/>
        <v>873851.61720125843</v>
      </c>
      <c r="O241" s="117">
        <f t="shared" si="77"/>
        <v>2293.044322909459</v>
      </c>
      <c r="P241" s="117">
        <f t="shared" si="78"/>
        <v>-16932.145512484338</v>
      </c>
      <c r="Q241" s="117">
        <f t="shared" si="79"/>
        <v>26271.436408991907</v>
      </c>
      <c r="R241" s="117">
        <f t="shared" si="88"/>
        <v>5.1715426001974265</v>
      </c>
      <c r="S241" s="119">
        <f t="shared" si="80"/>
        <v>790609.30349611596</v>
      </c>
      <c r="T241" s="120">
        <f t="shared" si="81"/>
        <v>2028.3469440859615</v>
      </c>
      <c r="U241" s="120">
        <f t="shared" si="82"/>
        <v>-22233.288559320688</v>
      </c>
      <c r="V241" s="120">
        <f t="shared" si="83"/>
        <v>96808.072455292146</v>
      </c>
      <c r="W241" s="120">
        <f t="shared" si="89"/>
        <v>19.056707176248892</v>
      </c>
      <c r="X241" s="122">
        <f t="shared" si="84"/>
        <v>692089.6811079426</v>
      </c>
    </row>
    <row r="242" spans="1:24" x14ac:dyDescent="0.45">
      <c r="A242">
        <v>241</v>
      </c>
      <c r="B242" s="47">
        <v>43787</v>
      </c>
      <c r="C242" s="101">
        <v>349.98998999999998</v>
      </c>
      <c r="D242" s="87">
        <f t="shared" si="72"/>
        <v>-6.1902573175644168E-3</v>
      </c>
      <c r="E242" s="87"/>
      <c r="F242" s="108">
        <f t="shared" si="90"/>
        <v>5005.2920696122119</v>
      </c>
      <c r="G242" s="90"/>
      <c r="H242" s="5">
        <f t="shared" si="73"/>
        <v>347.11142828571428</v>
      </c>
      <c r="I242" s="87">
        <f t="shared" si="74"/>
        <v>5.9826114436933786E-3</v>
      </c>
      <c r="J242" s="111">
        <f t="shared" si="86"/>
        <v>2522.9092103284347</v>
      </c>
      <c r="K242" s="111">
        <f t="shared" si="75"/>
        <v>-5251.1880252248684</v>
      </c>
      <c r="L242" s="111">
        <f t="shared" si="85"/>
        <v>-16963.657593668271</v>
      </c>
      <c r="M242" s="111">
        <f t="shared" si="87"/>
        <v>-3.3393026759222266</v>
      </c>
      <c r="N242" s="113">
        <f t="shared" si="76"/>
        <v>877741.78126853192</v>
      </c>
      <c r="O242" s="117">
        <f t="shared" si="77"/>
        <v>2320.4811093237277</v>
      </c>
      <c r="P242" s="117">
        <f t="shared" si="78"/>
        <v>-9602.6006027620315</v>
      </c>
      <c r="Q242" s="117">
        <f t="shared" si="79"/>
        <v>16662.835806229876</v>
      </c>
      <c r="R242" s="117">
        <f t="shared" si="88"/>
        <v>3.2800857886286394</v>
      </c>
      <c r="S242" s="119">
        <f t="shared" si="80"/>
        <v>802542.55964463821</v>
      </c>
      <c r="T242" s="120">
        <f t="shared" si="81"/>
        <v>2064.751379004369</v>
      </c>
      <c r="U242" s="120">
        <f t="shared" si="82"/>
        <v>-12741.187813049111</v>
      </c>
      <c r="V242" s="120">
        <f t="shared" si="83"/>
        <v>84060.884642243036</v>
      </c>
      <c r="W242" s="120">
        <f t="shared" si="89"/>
        <v>16.547418236674275</v>
      </c>
      <c r="X242" s="122">
        <f t="shared" si="84"/>
        <v>709901.12667717622</v>
      </c>
    </row>
    <row r="243" spans="1:24" x14ac:dyDescent="0.45">
      <c r="A243">
        <v>242</v>
      </c>
      <c r="B243" s="47">
        <v>43788</v>
      </c>
      <c r="C243" s="101">
        <v>359.51998900000001</v>
      </c>
      <c r="D243" s="87">
        <f t="shared" si="72"/>
        <v>2.7229347330762325E-2</v>
      </c>
      <c r="E243" s="87"/>
      <c r="F243" s="108">
        <f t="shared" si="90"/>
        <v>5005.2920696122119</v>
      </c>
      <c r="G243" s="90"/>
      <c r="H243" s="5">
        <f t="shared" si="73"/>
        <v>350.30856742857139</v>
      </c>
      <c r="I243" s="87">
        <f t="shared" si="74"/>
        <v>9.2106997417137262E-3</v>
      </c>
      <c r="J243" s="111">
        <f t="shared" si="86"/>
        <v>2546.1469695403739</v>
      </c>
      <c r="K243" s="111">
        <f t="shared" si="75"/>
        <v>-8354.4389362610273</v>
      </c>
      <c r="L243" s="111">
        <f t="shared" si="85"/>
        <v>-25324.096529929298</v>
      </c>
      <c r="M243" s="111">
        <f t="shared" si="87"/>
        <v>-4.985058372036292</v>
      </c>
      <c r="N243" s="113">
        <f t="shared" si="76"/>
        <v>907036.29154527758</v>
      </c>
      <c r="O243" s="117">
        <f t="shared" si="77"/>
        <v>2363.2276188323272</v>
      </c>
      <c r="P243" s="117">
        <f t="shared" si="78"/>
        <v>-15368.224628320089</v>
      </c>
      <c r="Q243" s="117">
        <f t="shared" si="79"/>
        <v>1288.6111779097864</v>
      </c>
      <c r="R243" s="117">
        <f t="shared" si="88"/>
        <v>0.25366361769897594</v>
      </c>
      <c r="S243" s="119">
        <f t="shared" si="80"/>
        <v>834259.34289877443</v>
      </c>
      <c r="T243" s="120">
        <f t="shared" si="81"/>
        <v>2121.8047939842645</v>
      </c>
      <c r="U243" s="120">
        <f t="shared" si="82"/>
        <v>-20511.843125984458</v>
      </c>
      <c r="V243" s="120">
        <f t="shared" si="83"/>
        <v>63543.041516258578</v>
      </c>
      <c r="W243" s="120">
        <f t="shared" si="89"/>
        <v>12.508472739427816</v>
      </c>
      <c r="X243" s="122">
        <f t="shared" si="84"/>
        <v>742319.39306738565</v>
      </c>
    </row>
    <row r="244" spans="1:24" x14ac:dyDescent="0.45">
      <c r="A244">
        <v>243</v>
      </c>
      <c r="B244" s="47">
        <v>43789</v>
      </c>
      <c r="C244" s="101">
        <v>352.22000100000002</v>
      </c>
      <c r="D244" s="87">
        <f t="shared" si="72"/>
        <v>-2.0304818155743726E-2</v>
      </c>
      <c r="E244" s="87"/>
      <c r="F244" s="108">
        <f t="shared" si="90"/>
        <v>5005.2920696122119</v>
      </c>
      <c r="G244" s="90"/>
      <c r="H244" s="5">
        <f t="shared" si="73"/>
        <v>351.32713957142857</v>
      </c>
      <c r="I244" s="87">
        <f t="shared" si="74"/>
        <v>2.9076426829465706E-3</v>
      </c>
      <c r="J244" s="111">
        <f t="shared" si="86"/>
        <v>2553.5502551460645</v>
      </c>
      <c r="K244" s="111">
        <f t="shared" si="75"/>
        <v>-2607.5852634396283</v>
      </c>
      <c r="L244" s="111">
        <f t="shared" si="85"/>
        <v>-27937.681793368927</v>
      </c>
      <c r="M244" s="111">
        <f t="shared" si="87"/>
        <v>-5.4995436601129768</v>
      </c>
      <c r="N244" s="113">
        <f t="shared" si="76"/>
        <v>896803.88815765758</v>
      </c>
      <c r="O244" s="117">
        <f t="shared" si="77"/>
        <v>2376.9704618203968</v>
      </c>
      <c r="P244" s="117">
        <f t="shared" si="78"/>
        <v>-4840.5041710007517</v>
      </c>
      <c r="Q244" s="117">
        <f t="shared" si="79"/>
        <v>-3557.8929930909653</v>
      </c>
      <c r="R244" s="117">
        <f t="shared" si="88"/>
        <v>-0.7003726364355316</v>
      </c>
      <c r="S244" s="119">
        <f t="shared" si="80"/>
        <v>832376.03426834987</v>
      </c>
      <c r="T244" s="120">
        <f t="shared" si="81"/>
        <v>2140.3131445358722</v>
      </c>
      <c r="U244" s="120">
        <f t="shared" si="82"/>
        <v>-6519.0112497956115</v>
      </c>
      <c r="V244" s="120">
        <f t="shared" si="83"/>
        <v>57018.030266462963</v>
      </c>
      <c r="W244" s="120">
        <f t="shared" si="89"/>
        <v>11.224021706002532</v>
      </c>
      <c r="X244" s="122">
        <f t="shared" si="84"/>
        <v>747342.08665894251</v>
      </c>
    </row>
    <row r="245" spans="1:24" x14ac:dyDescent="0.45">
      <c r="A245">
        <v>244</v>
      </c>
      <c r="B245" s="47">
        <v>43790</v>
      </c>
      <c r="C245" s="101">
        <v>354.82998700000002</v>
      </c>
      <c r="D245" s="87">
        <f t="shared" si="72"/>
        <v>7.410101619981518E-3</v>
      </c>
      <c r="E245" s="87"/>
      <c r="F245" s="108">
        <f t="shared" si="90"/>
        <v>5005.2920696122119</v>
      </c>
      <c r="G245" s="90"/>
      <c r="H245" s="5">
        <f t="shared" si="73"/>
        <v>352.02713871428574</v>
      </c>
      <c r="I245" s="87">
        <f t="shared" si="74"/>
        <v>1.9924425528613306E-3</v>
      </c>
      <c r="J245" s="111">
        <f t="shared" si="86"/>
        <v>2558.6380573352872</v>
      </c>
      <c r="K245" s="111">
        <f t="shared" si="75"/>
        <v>-1805.304784660447</v>
      </c>
      <c r="L245" s="111">
        <f t="shared" si="85"/>
        <v>-29748.986578029373</v>
      </c>
      <c r="M245" s="111">
        <f t="shared" si="87"/>
        <v>-5.8560997200875136</v>
      </c>
      <c r="N245" s="113">
        <f t="shared" si="76"/>
        <v>906076.20383732475</v>
      </c>
      <c r="O245" s="117">
        <f t="shared" si="77"/>
        <v>2386.4424160104477</v>
      </c>
      <c r="P245" s="117">
        <f t="shared" si="78"/>
        <v>-3360.9333821203345</v>
      </c>
      <c r="Q245" s="117">
        <f t="shared" si="79"/>
        <v>-6924.8263752112998</v>
      </c>
      <c r="R245" s="117">
        <f t="shared" si="88"/>
        <v>-1.3631547982704433</v>
      </c>
      <c r="S245" s="119">
        <f t="shared" si="80"/>
        <v>843420.39806711546</v>
      </c>
      <c r="T245" s="120">
        <f t="shared" si="81"/>
        <v>2153.1064974927372</v>
      </c>
      <c r="U245" s="120">
        <f t="shared" si="82"/>
        <v>-4539.4652633708074</v>
      </c>
      <c r="V245" s="120">
        <f t="shared" si="83"/>
        <v>52472.565003092153</v>
      </c>
      <c r="W245" s="120">
        <f t="shared" si="89"/>
        <v>10.329245079352404</v>
      </c>
      <c r="X245" s="122">
        <f t="shared" si="84"/>
        <v>759447.28525159275</v>
      </c>
    </row>
    <row r="246" spans="1:24" x14ac:dyDescent="0.45">
      <c r="A246">
        <v>245</v>
      </c>
      <c r="B246" s="47">
        <v>43791</v>
      </c>
      <c r="C246" s="101">
        <v>333.040009</v>
      </c>
      <c r="D246" s="87">
        <f t="shared" si="72"/>
        <v>-6.1409629395274355E-2</v>
      </c>
      <c r="E246" s="87"/>
      <c r="F246" s="108">
        <f t="shared" si="90"/>
        <v>5005.2920696122119</v>
      </c>
      <c r="G246" s="90"/>
      <c r="H246" s="5">
        <f t="shared" si="73"/>
        <v>350.15999928571426</v>
      </c>
      <c r="I246" s="87">
        <f t="shared" si="74"/>
        <v>-5.3039644482833328E-3</v>
      </c>
      <c r="J246" s="111">
        <f t="shared" si="86"/>
        <v>2545.0671320431561</v>
      </c>
      <c r="K246" s="111">
        <f t="shared" si="75"/>
        <v>4519.6610814296528</v>
      </c>
      <c r="L246" s="111">
        <f t="shared" si="85"/>
        <v>-25235.325496599718</v>
      </c>
      <c r="M246" s="111">
        <f t="shared" si="87"/>
        <v>-4.9675837591748859</v>
      </c>
      <c r="N246" s="113">
        <f t="shared" si="76"/>
        <v>852128.84164268663</v>
      </c>
      <c r="O246" s="117">
        <f t="shared" si="77"/>
        <v>2361.1272045456581</v>
      </c>
      <c r="P246" s="117">
        <f t="shared" si="78"/>
        <v>8430.97825407044</v>
      </c>
      <c r="Q246" s="117">
        <f t="shared" si="79"/>
        <v>1500.1518788591402</v>
      </c>
      <c r="R246" s="117">
        <f t="shared" si="88"/>
        <v>0.29530548796446965</v>
      </c>
      <c r="S246" s="119">
        <f t="shared" si="80"/>
        <v>794780.80370610114</v>
      </c>
      <c r="T246" s="120">
        <f t="shared" si="81"/>
        <v>2118.8464965445291</v>
      </c>
      <c r="U246" s="120">
        <f t="shared" si="82"/>
        <v>11409.951024131205</v>
      </c>
      <c r="V246" s="120">
        <f t="shared" si="83"/>
        <v>63876.516027223362</v>
      </c>
      <c r="W246" s="120">
        <f t="shared" si="89"/>
        <v>12.574117328200373</v>
      </c>
      <c r="X246" s="122">
        <f t="shared" si="84"/>
        <v>717070.60730293964</v>
      </c>
    </row>
    <row r="247" spans="1:24" x14ac:dyDescent="0.45">
      <c r="A247">
        <v>246</v>
      </c>
      <c r="B247" s="47">
        <v>43794</v>
      </c>
      <c r="C247" s="101">
        <v>336.33999599999999</v>
      </c>
      <c r="D247" s="87">
        <f t="shared" si="72"/>
        <v>9.9086803711922414E-3</v>
      </c>
      <c r="E247" s="87"/>
      <c r="F247" s="108">
        <f t="shared" si="90"/>
        <v>5005.2920696122119</v>
      </c>
      <c r="G247" s="90"/>
      <c r="H247" s="5">
        <f t="shared" si="73"/>
        <v>348.30142642857146</v>
      </c>
      <c r="I247" s="87">
        <f t="shared" si="74"/>
        <v>-5.3077817595786961E-3</v>
      </c>
      <c r="J247" s="111">
        <f t="shared" si="86"/>
        <v>2531.5584711427941</v>
      </c>
      <c r="K247" s="111">
        <f t="shared" si="75"/>
        <v>4543.5029531931023</v>
      </c>
      <c r="L247" s="111">
        <f t="shared" si="85"/>
        <v>-20697.822543406615</v>
      </c>
      <c r="M247" s="111">
        <f t="shared" si="87"/>
        <v>-4.0743745164218126</v>
      </c>
      <c r="N247" s="113">
        <f t="shared" si="76"/>
        <v>856007.86901112658</v>
      </c>
      <c r="O247" s="117">
        <f t="shared" si="77"/>
        <v>2336.0625087289932</v>
      </c>
      <c r="P247" s="117">
        <f t="shared" si="78"/>
        <v>8430.2596907182815</v>
      </c>
      <c r="Q247" s="117">
        <f t="shared" si="79"/>
        <v>9924.4115695774217</v>
      </c>
      <c r="R247" s="117">
        <f t="shared" si="88"/>
        <v>1.9536243247202947</v>
      </c>
      <c r="S247" s="119">
        <f t="shared" si="80"/>
        <v>794141.51453237771</v>
      </c>
      <c r="T247" s="120">
        <f t="shared" si="81"/>
        <v>2085.1073721874104</v>
      </c>
      <c r="U247" s="120">
        <f t="shared" si="82"/>
        <v>11347.816951316814</v>
      </c>
      <c r="V247" s="120">
        <f t="shared" si="83"/>
        <v>75218.332978540173</v>
      </c>
      <c r="W247" s="120">
        <f t="shared" si="89"/>
        <v>14.806758460355923</v>
      </c>
      <c r="X247" s="122">
        <f t="shared" si="84"/>
        <v>712652.82217240089</v>
      </c>
    </row>
    <row r="248" spans="1:24" x14ac:dyDescent="0.45">
      <c r="A248">
        <v>247</v>
      </c>
      <c r="B248" s="47">
        <v>43795</v>
      </c>
      <c r="C248" s="101">
        <v>328.92001299999998</v>
      </c>
      <c r="D248" s="87">
        <f t="shared" si="72"/>
        <v>-2.2060959410845692E-2</v>
      </c>
      <c r="E248" s="87"/>
      <c r="F248" s="108">
        <f t="shared" si="90"/>
        <v>5005.2920696122119</v>
      </c>
      <c r="G248" s="90"/>
      <c r="H248" s="5">
        <f t="shared" si="73"/>
        <v>344.97999785714285</v>
      </c>
      <c r="I248" s="87">
        <f t="shared" si="74"/>
        <v>-9.5360751332144202E-3</v>
      </c>
      <c r="J248" s="111">
        <f t="shared" si="86"/>
        <v>2507.4173393578512</v>
      </c>
      <c r="K248" s="111">
        <f t="shared" si="75"/>
        <v>7940.5013805381313</v>
      </c>
      <c r="L248" s="111">
        <f t="shared" si="85"/>
        <v>-12763.321162868484</v>
      </c>
      <c r="M248" s="111">
        <f t="shared" si="87"/>
        <v>-2.5124647958418791</v>
      </c>
      <c r="N248" s="113">
        <f t="shared" si="76"/>
        <v>832680.24523854791</v>
      </c>
      <c r="O248" s="117">
        <f t="shared" si="77"/>
        <v>2291.5087735307429</v>
      </c>
      <c r="P248" s="117">
        <f t="shared" si="78"/>
        <v>14654.615160607029</v>
      </c>
      <c r="Q248" s="117">
        <f t="shared" si="79"/>
        <v>24573.026730184451</v>
      </c>
      <c r="R248" s="117">
        <f t="shared" si="88"/>
        <v>4.8372099862572213</v>
      </c>
      <c r="S248" s="119">
        <f t="shared" si="80"/>
        <v>768377.71073995298</v>
      </c>
      <c r="T248" s="120">
        <f t="shared" si="81"/>
        <v>2025.4561505014151</v>
      </c>
      <c r="U248" s="120">
        <f t="shared" si="82"/>
        <v>19620.480612423464</v>
      </c>
      <c r="V248" s="120">
        <f t="shared" si="83"/>
        <v>94832.813590963633</v>
      </c>
      <c r="W248" s="120">
        <f t="shared" si="89"/>
        <v>18.667876691150013</v>
      </c>
      <c r="X248" s="122">
        <f t="shared" si="84"/>
        <v>685833.5439662789</v>
      </c>
    </row>
    <row r="249" spans="1:24" x14ac:dyDescent="0.45">
      <c r="A249">
        <v>248</v>
      </c>
      <c r="B249" s="47">
        <v>43796</v>
      </c>
      <c r="C249" s="101">
        <v>331.290009</v>
      </c>
      <c r="D249" s="87">
        <f t="shared" si="72"/>
        <v>7.2053870434451639E-3</v>
      </c>
      <c r="E249" s="87"/>
      <c r="F249" s="108">
        <f t="shared" si="90"/>
        <v>5005.2920696122119</v>
      </c>
      <c r="G249" s="90"/>
      <c r="H249" s="5">
        <f t="shared" si="73"/>
        <v>342.30857199999997</v>
      </c>
      <c r="I249" s="87">
        <f t="shared" si="74"/>
        <v>-7.7437123129936456E-3</v>
      </c>
      <c r="J249" s="111">
        <f t="shared" si="86"/>
        <v>2488.000620833252</v>
      </c>
      <c r="K249" s="111">
        <f t="shared" si="75"/>
        <v>6432.5648547649416</v>
      </c>
      <c r="L249" s="111">
        <f t="shared" si="85"/>
        <v>-6336.7563081035423</v>
      </c>
      <c r="M249" s="111">
        <f t="shared" si="87"/>
        <v>-1.2473929740363019</v>
      </c>
      <c r="N249" s="113">
        <f t="shared" si="76"/>
        <v>830682.31292261858</v>
      </c>
      <c r="O249" s="117">
        <f t="shared" si="77"/>
        <v>2256.019204120897</v>
      </c>
      <c r="P249" s="117">
        <f t="shared" si="78"/>
        <v>11757.339769193972</v>
      </c>
      <c r="Q249" s="117">
        <f t="shared" si="79"/>
        <v>36324.366499378419</v>
      </c>
      <c r="R249" s="117">
        <f t="shared" si="88"/>
        <v>7.1504658463381929</v>
      </c>
      <c r="S249" s="119">
        <f t="shared" si="80"/>
        <v>759153.96220657881</v>
      </c>
      <c r="T249" s="120">
        <f t="shared" si="81"/>
        <v>1978.4025013052155</v>
      </c>
      <c r="U249" s="120">
        <f t="shared" si="82"/>
        <v>15588.403865691795</v>
      </c>
      <c r="V249" s="120">
        <f t="shared" si="83"/>
        <v>110415.21745665543</v>
      </c>
      <c r="W249" s="120">
        <f t="shared" si="89"/>
        <v>21.735279026906937</v>
      </c>
      <c r="X249" s="122">
        <f t="shared" si="84"/>
        <v>671013.38632871909</v>
      </c>
    </row>
    <row r="250" spans="1:24" x14ac:dyDescent="0.45">
      <c r="A250">
        <v>249</v>
      </c>
      <c r="B250" s="47">
        <v>43798</v>
      </c>
      <c r="C250" s="101">
        <v>329.94000199999999</v>
      </c>
      <c r="D250" s="87">
        <f t="shared" si="72"/>
        <v>-4.0750006439222415E-3</v>
      </c>
      <c r="E250" s="87"/>
      <c r="F250" s="108">
        <f t="shared" si="90"/>
        <v>5005.2920696122119</v>
      </c>
      <c r="G250" s="90"/>
      <c r="H250" s="5">
        <f t="shared" si="73"/>
        <v>338.08285957142851</v>
      </c>
      <c r="I250" s="87">
        <f t="shared" si="74"/>
        <v>-1.2344746156609411E-2</v>
      </c>
      <c r="J250" s="111">
        <f t="shared" si="86"/>
        <v>2457.286884731579</v>
      </c>
      <c r="K250" s="111">
        <f t="shared" si="75"/>
        <v>10133.690150813469</v>
      </c>
      <c r="L250" s="111">
        <f t="shared" si="85"/>
        <v>3790.9338427099265</v>
      </c>
      <c r="M250" s="111">
        <f t="shared" si="87"/>
        <v>0.74624681943123505</v>
      </c>
      <c r="N250" s="113">
        <f t="shared" si="76"/>
        <v>820890.92981372436</v>
      </c>
      <c r="O250" s="117">
        <f t="shared" si="77"/>
        <v>2200.3192353222803</v>
      </c>
      <c r="P250" s="117">
        <f t="shared" si="78"/>
        <v>18377.647816815545</v>
      </c>
      <c r="Q250" s="117">
        <f t="shared" si="79"/>
        <v>54696.014316193963</v>
      </c>
      <c r="R250" s="117">
        <f t="shared" si="88"/>
        <v>10.766931952013692</v>
      </c>
      <c r="S250" s="119">
        <f t="shared" si="80"/>
        <v>744350.98071968718</v>
      </c>
      <c r="T250" s="120">
        <f t="shared" si="81"/>
        <v>1905.1338712825736</v>
      </c>
      <c r="U250" s="120">
        <f t="shared" si="82"/>
        <v>24174.251936207729</v>
      </c>
      <c r="V250" s="120">
        <f t="shared" si="83"/>
        <v>134583.46939286316</v>
      </c>
      <c r="W250" s="120">
        <f t="shared" si="89"/>
        <v>26.49280893561081</v>
      </c>
      <c r="X250" s="122">
        <f t="shared" si="84"/>
        <v>652754.12523744779</v>
      </c>
    </row>
    <row r="251" spans="1:24" x14ac:dyDescent="0.45">
      <c r="A251">
        <v>250</v>
      </c>
      <c r="B251" s="47">
        <v>43801</v>
      </c>
      <c r="C251" s="101">
        <v>334.86999500000002</v>
      </c>
      <c r="D251" s="87">
        <f t="shared" si="72"/>
        <v>1.4942089380238364E-2</v>
      </c>
      <c r="E251" s="87"/>
      <c r="F251" s="108">
        <f t="shared" si="90"/>
        <v>5005.2920696122119</v>
      </c>
      <c r="G251" s="90"/>
      <c r="H251" s="5">
        <f t="shared" si="73"/>
        <v>335.60428728571429</v>
      </c>
      <c r="I251" s="87">
        <f t="shared" si="74"/>
        <v>-7.3312568666042089E-3</v>
      </c>
      <c r="J251" s="111">
        <f t="shared" si="86"/>
        <v>2439.2718833846743</v>
      </c>
      <c r="K251" s="111">
        <f t="shared" si="75"/>
        <v>6032.6834109629644</v>
      </c>
      <c r="L251" s="111">
        <f t="shared" si="85"/>
        <v>9817.6172536728918</v>
      </c>
      <c r="M251" s="111">
        <f t="shared" si="87"/>
        <v>1.9326018215906515</v>
      </c>
      <c r="N251" s="113">
        <f t="shared" si="76"/>
        <v>822871.64680362947</v>
      </c>
      <c r="O251" s="117">
        <f t="shared" si="77"/>
        <v>2168.057024316925</v>
      </c>
      <c r="P251" s="117">
        <f t="shared" si="78"/>
        <v>10803.646438052279</v>
      </c>
      <c r="Q251" s="117">
        <f t="shared" si="79"/>
        <v>65493.660754246244</v>
      </c>
      <c r="R251" s="117">
        <f t="shared" si="88"/>
        <v>12.892452904387028</v>
      </c>
      <c r="S251" s="119">
        <f t="shared" si="80"/>
        <v>736820.89133077592</v>
      </c>
      <c r="T251" s="120">
        <f t="shared" si="81"/>
        <v>1863.2327939556517</v>
      </c>
      <c r="U251" s="120">
        <f t="shared" si="82"/>
        <v>14031.413554960967</v>
      </c>
      <c r="V251" s="120">
        <f t="shared" si="83"/>
        <v>148608.88294782414</v>
      </c>
      <c r="W251" s="120">
        <f t="shared" si="89"/>
        <v>29.253717115730979</v>
      </c>
      <c r="X251" s="122">
        <f t="shared" si="84"/>
        <v>637972.16995072609</v>
      </c>
    </row>
    <row r="252" spans="1:24" x14ac:dyDescent="0.45">
      <c r="A252">
        <v>251</v>
      </c>
      <c r="B252" s="47">
        <v>43802</v>
      </c>
      <c r="C252" s="101">
        <v>336.20001200000002</v>
      </c>
      <c r="D252" s="87">
        <f t="shared" si="72"/>
        <v>3.9717413320354304E-3</v>
      </c>
      <c r="E252" s="87"/>
      <c r="F252" s="108">
        <f t="shared" si="90"/>
        <v>5005.2920696122119</v>
      </c>
      <c r="G252" s="90"/>
      <c r="H252" s="5">
        <f t="shared" si="73"/>
        <v>332.94286228571428</v>
      </c>
      <c r="I252" s="87">
        <f t="shared" si="74"/>
        <v>-7.9302473205123975E-3</v>
      </c>
      <c r="J252" s="111">
        <f t="shared" si="86"/>
        <v>2419.9278540674618</v>
      </c>
      <c r="K252" s="111">
        <f t="shared" si="75"/>
        <v>6503.4628885751999</v>
      </c>
      <c r="L252" s="111">
        <f t="shared" si="85"/>
        <v>16315.080142248091</v>
      </c>
      <c r="M252" s="111">
        <f t="shared" si="87"/>
        <v>3.2116299492627149</v>
      </c>
      <c r="N252" s="113">
        <f t="shared" si="76"/>
        <v>820083.23646519007</v>
      </c>
      <c r="O252" s="117">
        <f t="shared" si="77"/>
        <v>2133.6705675013104</v>
      </c>
      <c r="P252" s="117">
        <f t="shared" si="78"/>
        <v>11560.727194047098</v>
      </c>
      <c r="Q252" s="117">
        <f t="shared" si="79"/>
        <v>77048.387948293341</v>
      </c>
      <c r="R252" s="117">
        <f t="shared" si="88"/>
        <v>15.167005501643871</v>
      </c>
      <c r="S252" s="119">
        <f t="shared" si="80"/>
        <v>728900.79759203445</v>
      </c>
      <c r="T252" s="120">
        <f t="shared" si="81"/>
        <v>1818.9051033403789</v>
      </c>
      <c r="U252" s="120">
        <f t="shared" si="82"/>
        <v>14902.970116786999</v>
      </c>
      <c r="V252" s="120">
        <f t="shared" si="83"/>
        <v>163505.85306461115</v>
      </c>
      <c r="W252" s="120">
        <f t="shared" si="89"/>
        <v>32.186191548156785</v>
      </c>
      <c r="X252" s="122">
        <f t="shared" si="84"/>
        <v>626418.88768668368</v>
      </c>
    </row>
    <row r="253" spans="1:24" x14ac:dyDescent="0.45">
      <c r="A253">
        <v>252</v>
      </c>
      <c r="B253" s="47">
        <v>43803</v>
      </c>
      <c r="C253" s="101">
        <v>333.02999899999998</v>
      </c>
      <c r="D253" s="87">
        <f t="shared" si="72"/>
        <v>-9.4289496931964402E-3</v>
      </c>
      <c r="E253" s="87"/>
      <c r="F253" s="108">
        <f t="shared" si="90"/>
        <v>5005.2920696122119</v>
      </c>
      <c r="G253" s="90"/>
      <c r="H253" s="5">
        <f t="shared" si="73"/>
        <v>332.94143228571426</v>
      </c>
      <c r="I253" s="87">
        <f t="shared" si="74"/>
        <v>-4.295031256145158E-6</v>
      </c>
      <c r="J253" s="111">
        <f t="shared" si="86"/>
        <v>2419.9174604016912</v>
      </c>
      <c r="K253" s="111">
        <f t="shared" si="75"/>
        <v>3.4614025011916452</v>
      </c>
      <c r="L253" s="111">
        <f t="shared" si="85"/>
        <v>16312.541544749283</v>
      </c>
      <c r="M253" s="111">
        <f t="shared" si="87"/>
        <v>3.2111302253451868</v>
      </c>
      <c r="N253" s="113">
        <f t="shared" si="76"/>
        <v>805908.57082015893</v>
      </c>
      <c r="O253" s="117">
        <f t="shared" si="77"/>
        <v>2133.6522391377548</v>
      </c>
      <c r="P253" s="117">
        <f t="shared" si="78"/>
        <v>6.1038948965967172</v>
      </c>
      <c r="Q253" s="117">
        <f t="shared" si="79"/>
        <v>77048.491843189942</v>
      </c>
      <c r="R253" s="117">
        <f t="shared" si="88"/>
        <v>15.167025953385746</v>
      </c>
      <c r="S253" s="119">
        <f t="shared" si="80"/>
        <v>710576.30696129077</v>
      </c>
      <c r="T253" s="120">
        <f t="shared" si="81"/>
        <v>1818.8816665775666</v>
      </c>
      <c r="U253" s="120">
        <f t="shared" si="82"/>
        <v>7.8051450959277568</v>
      </c>
      <c r="V253" s="120">
        <f t="shared" si="83"/>
        <v>163507.65820970706</v>
      </c>
      <c r="W253" s="120">
        <f t="shared" si="89"/>
        <v>32.186546891694888</v>
      </c>
      <c r="X253" s="122">
        <f t="shared" si="84"/>
        <v>605749.96474654123</v>
      </c>
    </row>
    <row r="254" spans="1:24" x14ac:dyDescent="0.45">
      <c r="A254">
        <v>253</v>
      </c>
      <c r="B254" s="47">
        <v>43804</v>
      </c>
      <c r="C254" s="101">
        <v>330.36999500000002</v>
      </c>
      <c r="D254" s="87">
        <f t="shared" si="72"/>
        <v>-7.9872804491704606E-3</v>
      </c>
      <c r="E254" s="87"/>
      <c r="F254" s="108">
        <f t="shared" si="90"/>
        <v>5005.2920696122119</v>
      </c>
      <c r="G254" s="90"/>
      <c r="H254" s="5">
        <f t="shared" si="73"/>
        <v>332.08857500000005</v>
      </c>
      <c r="I254" s="87">
        <f t="shared" si="74"/>
        <v>-2.5615835189365293E-3</v>
      </c>
      <c r="J254" s="111">
        <f t="shared" si="86"/>
        <v>2413.7186397179394</v>
      </c>
      <c r="K254" s="111">
        <f t="shared" si="75"/>
        <v>2047.9043582969853</v>
      </c>
      <c r="L254" s="111">
        <f t="shared" si="85"/>
        <v>18354.445903046268</v>
      </c>
      <c r="M254" s="111">
        <f t="shared" si="87"/>
        <v>3.6130799021775601</v>
      </c>
      <c r="N254" s="113">
        <f t="shared" si="76"/>
        <v>799468.11929331953</v>
      </c>
      <c r="O254" s="117">
        <f t="shared" si="77"/>
        <v>2122.72118231592</v>
      </c>
      <c r="P254" s="117">
        <f t="shared" si="78"/>
        <v>3611.2931875742697</v>
      </c>
      <c r="Q254" s="117">
        <f t="shared" si="79"/>
        <v>80653.785030764207</v>
      </c>
      <c r="R254" s="117">
        <f t="shared" si="88"/>
        <v>15.87672933677095</v>
      </c>
      <c r="S254" s="119">
        <f t="shared" si="80"/>
        <v>704894.67957567889</v>
      </c>
      <c r="T254" s="120">
        <f t="shared" si="81"/>
        <v>1804.904014677564</v>
      </c>
      <c r="U254" s="120">
        <f t="shared" si="82"/>
        <v>4617.7967883156271</v>
      </c>
      <c r="V254" s="120">
        <f t="shared" si="83"/>
        <v>168119.4549980227</v>
      </c>
      <c r="W254" s="120">
        <f t="shared" si="89"/>
        <v>33.094380905124126</v>
      </c>
      <c r="X254" s="122">
        <f t="shared" si="84"/>
        <v>600903.92709282239</v>
      </c>
    </row>
    <row r="255" spans="1:24" ht="14.65" thickBot="1" x14ac:dyDescent="0.5">
      <c r="A255">
        <v>254</v>
      </c>
      <c r="B255" s="48">
        <v>43805</v>
      </c>
      <c r="C255" s="101">
        <v>335.89001500000001</v>
      </c>
      <c r="D255" s="87">
        <f t="shared" si="72"/>
        <v>1.6708599701979559E-2</v>
      </c>
      <c r="E255" s="87" t="s">
        <v>185</v>
      </c>
      <c r="F255" s="108">
        <f t="shared" si="90"/>
        <v>5005.2920696122119</v>
      </c>
      <c r="G255" s="90">
        <f>F255*C255</f>
        <v>1681227.6283414268</v>
      </c>
      <c r="H255" s="5">
        <f t="shared" si="73"/>
        <v>333.08428957142854</v>
      </c>
      <c r="I255" s="87">
        <f t="shared" si="74"/>
        <v>2.9983403416648504E-3</v>
      </c>
      <c r="J255" s="111">
        <f t="shared" si="86"/>
        <v>2420.9557896888341</v>
      </c>
      <c r="K255" s="111">
        <f t="shared" si="75"/>
        <v>-2430.8864122810819</v>
      </c>
      <c r="L255" s="111">
        <f t="shared" si="85"/>
        <v>15917.559490765187</v>
      </c>
      <c r="M255" s="111">
        <f t="shared" si="87"/>
        <v>3.1333778525149683</v>
      </c>
      <c r="N255" s="113">
        <f>C255*J255+K255</f>
        <v>810743.99010063824</v>
      </c>
      <c r="O255" s="117">
        <f t="shared" si="77"/>
        <v>2135.4504634260084</v>
      </c>
      <c r="P255" s="117">
        <f t="shared" si="78"/>
        <v>-4275.6384230067833</v>
      </c>
      <c r="Q255" s="117">
        <f t="shared" si="79"/>
        <v>76372.14660775743</v>
      </c>
      <c r="R255" s="117">
        <f t="shared" si="88"/>
        <v>15.033887127516209</v>
      </c>
      <c r="S255" s="119">
        <f t="shared" si="80"/>
        <v>713000.84976891219</v>
      </c>
      <c r="T255" s="120">
        <f t="shared" si="81"/>
        <v>1821.1391642376857</v>
      </c>
      <c r="U255" s="120">
        <f t="shared" si="82"/>
        <v>-5453.2246292765303</v>
      </c>
      <c r="V255" s="120">
        <f t="shared" si="83"/>
        <v>162660.23036874618</v>
      </c>
      <c r="W255" s="120">
        <f t="shared" si="89"/>
        <v>32.019730387575692</v>
      </c>
      <c r="X255" s="122">
        <f t="shared" si="84"/>
        <v>606249.23656360712</v>
      </c>
    </row>
    <row r="256" spans="1:24" x14ac:dyDescent="0.45">
      <c r="D256" s="86">
        <f>(C255-C2)/C2</f>
        <v>-6.6194040049128516E-2</v>
      </c>
      <c r="E256" s="86"/>
      <c r="F256" s="86"/>
      <c r="G256" s="86"/>
      <c r="H256" s="5">
        <f t="shared" si="73"/>
        <v>333.38333633333332</v>
      </c>
      <c r="I256" s="87">
        <f t="shared" si="74"/>
        <v>8.978110684522302E-4</v>
      </c>
      <c r="J256" s="108"/>
      <c r="K256" s="108"/>
      <c r="L256" s="108"/>
      <c r="M256" s="108">
        <f>SUM(M45:M255)</f>
        <v>8125.5924798219876</v>
      </c>
      <c r="N256" s="87"/>
      <c r="O256" s="108"/>
      <c r="P256" s="108"/>
      <c r="Q256" s="108"/>
      <c r="R256" s="108">
        <f>SUM(R45:R255)</f>
        <v>14255.238200559364</v>
      </c>
      <c r="S256" s="87"/>
      <c r="T256" s="108"/>
      <c r="U256" s="108"/>
      <c r="V256" s="108"/>
      <c r="W256" s="108">
        <f>SUM(W45:W255)</f>
        <v>18881.999759926897</v>
      </c>
      <c r="X256" s="87"/>
    </row>
    <row r="257" spans="3:22" x14ac:dyDescent="0.45">
      <c r="D257" t="s">
        <v>200</v>
      </c>
      <c r="E257" t="s">
        <v>199</v>
      </c>
      <c r="L257" t="s">
        <v>202</v>
      </c>
      <c r="Q257" t="s">
        <v>202</v>
      </c>
      <c r="V257" t="s">
        <v>202</v>
      </c>
    </row>
    <row r="258" spans="3:22" x14ac:dyDescent="0.45">
      <c r="C258" s="126" t="s">
        <v>233</v>
      </c>
      <c r="D258" s="89">
        <v>1000000</v>
      </c>
      <c r="E258" s="89">
        <v>1000000</v>
      </c>
      <c r="F258" s="89"/>
      <c r="G258" s="89"/>
      <c r="K258" t="s">
        <v>233</v>
      </c>
      <c r="L258" s="89">
        <f>E258</f>
        <v>1000000</v>
      </c>
      <c r="P258" t="s">
        <v>233</v>
      </c>
      <c r="Q258" s="89">
        <f>L258</f>
        <v>1000000</v>
      </c>
      <c r="U258" t="s">
        <v>233</v>
      </c>
      <c r="V258" s="89">
        <f>Q258</f>
        <v>1000000</v>
      </c>
    </row>
    <row r="259" spans="3:22" ht="57" x14ac:dyDescent="0.45">
      <c r="C259" s="126" t="s">
        <v>232</v>
      </c>
      <c r="D259" s="90">
        <f>D258/C2*C255</f>
        <v>933805.95995087142</v>
      </c>
      <c r="E259" s="90">
        <f>G255</f>
        <v>1681227.6283414268</v>
      </c>
      <c r="F259" s="90"/>
      <c r="G259" s="90"/>
      <c r="K259" t="s">
        <v>232</v>
      </c>
      <c r="L259" s="109">
        <f>N255+M256+L255</f>
        <v>834787.14207122545</v>
      </c>
      <c r="P259" t="s">
        <v>232</v>
      </c>
      <c r="Q259" s="109">
        <f>S255+R256+Q255</f>
        <v>803628.23457722901</v>
      </c>
      <c r="U259" t="s">
        <v>232</v>
      </c>
      <c r="V259" s="109">
        <f>X255+W256+V255</f>
        <v>787791.46669228026</v>
      </c>
    </row>
    <row r="260" spans="3:22" x14ac:dyDescent="0.45">
      <c r="C260" s="126" t="s">
        <v>229</v>
      </c>
      <c r="D260" s="86">
        <f>(D259-D258)/D258</f>
        <v>-6.6194040049128586E-2</v>
      </c>
      <c r="E260" s="86">
        <f>(E259-E258)/E258</f>
        <v>0.68122762834142681</v>
      </c>
      <c r="K260" t="s">
        <v>229</v>
      </c>
      <c r="L260" s="85">
        <f>(L259-L258)/L258</f>
        <v>-0.16521285792877455</v>
      </c>
      <c r="P260" t="s">
        <v>229</v>
      </c>
      <c r="Q260" s="85">
        <f>(Q259-Q258)/Q258</f>
        <v>-0.19637176542277099</v>
      </c>
      <c r="U260" t="s">
        <v>229</v>
      </c>
      <c r="V260" s="85">
        <f>(V259-V258)/V258</f>
        <v>-0.21220853330771974</v>
      </c>
    </row>
    <row r="261" spans="3:22" x14ac:dyDescent="0.45">
      <c r="C261" s="126" t="s">
        <v>231</v>
      </c>
      <c r="D261" s="85">
        <v>0</v>
      </c>
      <c r="K261" t="s">
        <v>231</v>
      </c>
      <c r="L261" s="85">
        <f>ABS(L255)/N255</f>
        <v>1.9633274726821383E-2</v>
      </c>
      <c r="P261" t="s">
        <v>231</v>
      </c>
      <c r="Q261" s="85">
        <f>ABS(Q255)/S255</f>
        <v>0.10711368244863957</v>
      </c>
      <c r="U261" t="s">
        <v>231</v>
      </c>
      <c r="V261" s="85">
        <f>ABS(V255)/X255</f>
        <v>0.26830587250014626</v>
      </c>
    </row>
    <row r="262" spans="3:22" ht="28.5" x14ac:dyDescent="0.45">
      <c r="C262" s="126" t="s">
        <v>208</v>
      </c>
      <c r="D262" s="110">
        <v>0.05</v>
      </c>
    </row>
    <row r="264" spans="3:22" x14ac:dyDescent="0.45">
      <c r="D264" s="1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C95F-4FBD-4BDF-B3DD-B380E14FA709}">
  <sheetPr>
    <tabColor rgb="FF00B0F0"/>
  </sheetPr>
  <dimension ref="A1:X264"/>
  <sheetViews>
    <sheetView workbookViewId="0">
      <selection activeCell="I29" sqref="I29"/>
    </sheetView>
  </sheetViews>
  <sheetFormatPr defaultRowHeight="14.25" x14ac:dyDescent="0.45"/>
  <cols>
    <col min="2" max="2" width="11.59765625" customWidth="1"/>
    <col min="3" max="3" width="14.86328125" customWidth="1"/>
    <col min="4" max="4" width="16.59765625" customWidth="1"/>
    <col min="5" max="5" width="20.86328125" customWidth="1"/>
    <col min="6" max="6" width="14.1328125" customWidth="1"/>
    <col min="7" max="7" width="18" customWidth="1"/>
    <col min="10" max="10" width="9.86328125" bestFit="1" customWidth="1"/>
    <col min="11" max="13" width="13.59765625" customWidth="1"/>
    <col min="14" max="14" width="16.59765625" customWidth="1"/>
    <col min="15" max="19" width="17.265625" customWidth="1"/>
    <col min="20" max="20" width="17.59765625" customWidth="1"/>
    <col min="21" max="21" width="20.1328125" customWidth="1"/>
    <col min="22" max="22" width="17.3984375" customWidth="1"/>
    <col min="23" max="23" width="14" customWidth="1"/>
    <col min="24" max="24" width="18.265625" customWidth="1"/>
  </cols>
  <sheetData>
    <row r="1" spans="1:24" ht="78.75" x14ac:dyDescent="0.45">
      <c r="B1" s="46" t="s">
        <v>2</v>
      </c>
      <c r="C1" s="45" t="s">
        <v>44</v>
      </c>
      <c r="D1" s="84" t="s">
        <v>122</v>
      </c>
      <c r="E1" s="84" t="s">
        <v>184</v>
      </c>
      <c r="F1" s="84" t="s">
        <v>197</v>
      </c>
      <c r="G1" s="84" t="s">
        <v>198</v>
      </c>
      <c r="H1" s="88" t="s">
        <v>123</v>
      </c>
      <c r="I1" s="88" t="s">
        <v>124</v>
      </c>
      <c r="J1" s="114" t="s">
        <v>209</v>
      </c>
      <c r="K1" s="114" t="s">
        <v>210</v>
      </c>
      <c r="L1" s="114" t="s">
        <v>211</v>
      </c>
      <c r="M1" s="114" t="s">
        <v>212</v>
      </c>
      <c r="N1" s="114" t="s">
        <v>213</v>
      </c>
      <c r="O1" s="115" t="s">
        <v>214</v>
      </c>
      <c r="P1" s="115" t="s">
        <v>215</v>
      </c>
      <c r="Q1" s="115" t="s">
        <v>216</v>
      </c>
      <c r="R1" s="115" t="s">
        <v>217</v>
      </c>
      <c r="S1" s="115" t="s">
        <v>218</v>
      </c>
      <c r="T1" s="116" t="s">
        <v>219</v>
      </c>
      <c r="U1" s="116" t="s">
        <v>220</v>
      </c>
      <c r="V1" s="116" t="s">
        <v>221</v>
      </c>
      <c r="W1" s="116" t="s">
        <v>222</v>
      </c>
      <c r="X1" s="116" t="s">
        <v>223</v>
      </c>
    </row>
    <row r="2" spans="1:24" x14ac:dyDescent="0.45">
      <c r="A2">
        <v>1</v>
      </c>
      <c r="B2" s="47">
        <v>43438</v>
      </c>
      <c r="C2" s="102">
        <v>1668.400024</v>
      </c>
      <c r="E2" t="s">
        <v>185</v>
      </c>
      <c r="F2" s="108"/>
      <c r="G2" s="90">
        <f>E258</f>
        <v>1000000</v>
      </c>
      <c r="J2" s="111"/>
      <c r="K2" s="111">
        <f>N2</f>
        <v>1000000</v>
      </c>
      <c r="L2" s="111">
        <f>K2</f>
        <v>1000000</v>
      </c>
      <c r="M2" s="111"/>
      <c r="N2" s="112">
        <f>G2</f>
        <v>1000000</v>
      </c>
      <c r="O2" s="117"/>
      <c r="P2" s="117">
        <f>S2</f>
        <v>1000000</v>
      </c>
      <c r="Q2" s="117">
        <f>P2</f>
        <v>1000000</v>
      </c>
      <c r="R2" s="117"/>
      <c r="S2" s="118">
        <f>L2</f>
        <v>1000000</v>
      </c>
      <c r="T2" s="120"/>
      <c r="U2" s="120">
        <f>X2</f>
        <v>1000000</v>
      </c>
      <c r="V2" s="120">
        <f>U2</f>
        <v>1000000</v>
      </c>
      <c r="W2" s="120"/>
      <c r="X2" s="121">
        <f>Q2</f>
        <v>1000000</v>
      </c>
    </row>
    <row r="3" spans="1:24" x14ac:dyDescent="0.45">
      <c r="A3">
        <v>2</v>
      </c>
      <c r="B3" s="47">
        <v>43440</v>
      </c>
      <c r="C3" s="102">
        <v>1699.1899410000001</v>
      </c>
      <c r="D3" s="87">
        <f t="shared" ref="D3:D66" si="0">(C3-C2)/C2</f>
        <v>1.8454756986985069E-2</v>
      </c>
      <c r="E3" s="87"/>
      <c r="F3" s="108"/>
      <c r="G3" s="90">
        <f>G2</f>
        <v>1000000</v>
      </c>
      <c r="J3" s="111"/>
      <c r="K3" s="111">
        <f t="shared" ref="K3:K7" si="1">N3</f>
        <v>1000000</v>
      </c>
      <c r="L3" s="111">
        <f t="shared" ref="L3:L7" si="2">K3</f>
        <v>1000000</v>
      </c>
      <c r="M3" s="111"/>
      <c r="N3" s="112">
        <f t="shared" ref="N3:N8" si="3">G3</f>
        <v>1000000</v>
      </c>
      <c r="O3" s="117"/>
      <c r="P3" s="117">
        <f t="shared" ref="P3:P7" si="4">S3</f>
        <v>1000000</v>
      </c>
      <c r="Q3" s="117">
        <f t="shared" ref="Q3:Q7" si="5">P3</f>
        <v>1000000</v>
      </c>
      <c r="R3" s="117"/>
      <c r="S3" s="118">
        <f t="shared" ref="S3:S6" si="6">L3</f>
        <v>1000000</v>
      </c>
      <c r="T3" s="120"/>
      <c r="U3" s="120">
        <f t="shared" ref="U3:U7" si="7">X3</f>
        <v>1000000</v>
      </c>
      <c r="V3" s="120">
        <f t="shared" ref="V3:V7" si="8">U3</f>
        <v>1000000</v>
      </c>
      <c r="W3" s="120"/>
      <c r="X3" s="121">
        <f t="shared" ref="X3:X6" si="9">Q3</f>
        <v>1000000</v>
      </c>
    </row>
    <row r="4" spans="1:24" x14ac:dyDescent="0.45">
      <c r="A4">
        <v>3</v>
      </c>
      <c r="B4" s="47">
        <v>43441</v>
      </c>
      <c r="C4" s="102">
        <v>1629.130005</v>
      </c>
      <c r="D4" s="87">
        <f t="shared" si="0"/>
        <v>-4.1231374026831122E-2</v>
      </c>
      <c r="E4" s="87"/>
      <c r="F4" s="108"/>
      <c r="G4" s="90">
        <f t="shared" ref="G4:G20" si="10">G3</f>
        <v>1000000</v>
      </c>
      <c r="J4" s="111"/>
      <c r="K4" s="111">
        <f t="shared" si="1"/>
        <v>1000000</v>
      </c>
      <c r="L4" s="111">
        <f t="shared" si="2"/>
        <v>1000000</v>
      </c>
      <c r="M4" s="111"/>
      <c r="N4" s="112">
        <f t="shared" si="3"/>
        <v>1000000</v>
      </c>
      <c r="O4" s="117"/>
      <c r="P4" s="117">
        <f t="shared" si="4"/>
        <v>1000000</v>
      </c>
      <c r="Q4" s="117">
        <f t="shared" si="5"/>
        <v>1000000</v>
      </c>
      <c r="R4" s="117"/>
      <c r="S4" s="118">
        <f t="shared" si="6"/>
        <v>1000000</v>
      </c>
      <c r="T4" s="120"/>
      <c r="U4" s="120">
        <f t="shared" si="7"/>
        <v>1000000</v>
      </c>
      <c r="V4" s="120">
        <f t="shared" si="8"/>
        <v>1000000</v>
      </c>
      <c r="W4" s="120"/>
      <c r="X4" s="121">
        <f t="shared" si="9"/>
        <v>1000000</v>
      </c>
    </row>
    <row r="5" spans="1:24" x14ac:dyDescent="0.45">
      <c r="A5">
        <v>4</v>
      </c>
      <c r="B5" s="47">
        <v>43444</v>
      </c>
      <c r="C5" s="102">
        <v>1641.030029</v>
      </c>
      <c r="D5" s="87">
        <f t="shared" si="0"/>
        <v>7.3045269336869346E-3</v>
      </c>
      <c r="E5" s="87"/>
      <c r="F5" s="108"/>
      <c r="G5" s="90">
        <f t="shared" si="10"/>
        <v>1000000</v>
      </c>
      <c r="J5" s="111"/>
      <c r="K5" s="111">
        <f t="shared" si="1"/>
        <v>1000000</v>
      </c>
      <c r="L5" s="111">
        <f t="shared" si="2"/>
        <v>1000000</v>
      </c>
      <c r="M5" s="111"/>
      <c r="N5" s="112">
        <f t="shared" si="3"/>
        <v>1000000</v>
      </c>
      <c r="O5" s="117"/>
      <c r="P5" s="117">
        <f t="shared" si="4"/>
        <v>1000000</v>
      </c>
      <c r="Q5" s="117">
        <f t="shared" si="5"/>
        <v>1000000</v>
      </c>
      <c r="R5" s="117"/>
      <c r="S5" s="118">
        <f t="shared" si="6"/>
        <v>1000000</v>
      </c>
      <c r="T5" s="120"/>
      <c r="U5" s="120">
        <f t="shared" si="7"/>
        <v>1000000</v>
      </c>
      <c r="V5" s="120">
        <f t="shared" si="8"/>
        <v>1000000</v>
      </c>
      <c r="W5" s="120"/>
      <c r="X5" s="121">
        <f t="shared" si="9"/>
        <v>1000000</v>
      </c>
    </row>
    <row r="6" spans="1:24" x14ac:dyDescent="0.45">
      <c r="A6">
        <v>5</v>
      </c>
      <c r="B6" s="47">
        <v>43445</v>
      </c>
      <c r="C6" s="102">
        <v>1643.23999</v>
      </c>
      <c r="D6" s="87">
        <f t="shared" si="0"/>
        <v>1.3466913834274639E-3</v>
      </c>
      <c r="E6" s="87"/>
      <c r="F6" s="108"/>
      <c r="G6" s="90">
        <f t="shared" si="10"/>
        <v>1000000</v>
      </c>
      <c r="J6" s="111"/>
      <c r="K6" s="111">
        <f t="shared" si="1"/>
        <v>1000000</v>
      </c>
      <c r="L6" s="111">
        <f t="shared" si="2"/>
        <v>1000000</v>
      </c>
      <c r="M6" s="111"/>
      <c r="N6" s="112">
        <f t="shared" si="3"/>
        <v>1000000</v>
      </c>
      <c r="O6" s="117"/>
      <c r="P6" s="117">
        <f t="shared" si="4"/>
        <v>1000000</v>
      </c>
      <c r="Q6" s="117">
        <f t="shared" si="5"/>
        <v>1000000</v>
      </c>
      <c r="R6" s="117"/>
      <c r="S6" s="118">
        <f t="shared" si="6"/>
        <v>1000000</v>
      </c>
      <c r="T6" s="120"/>
      <c r="U6" s="120">
        <f t="shared" si="7"/>
        <v>1000000</v>
      </c>
      <c r="V6" s="120">
        <f t="shared" si="8"/>
        <v>1000000</v>
      </c>
      <c r="W6" s="120"/>
      <c r="X6" s="121">
        <f t="shared" si="9"/>
        <v>1000000</v>
      </c>
    </row>
    <row r="7" spans="1:24" x14ac:dyDescent="0.45">
      <c r="A7">
        <v>6</v>
      </c>
      <c r="B7" s="47">
        <v>43446</v>
      </c>
      <c r="C7" s="102">
        <v>1663.540039</v>
      </c>
      <c r="D7" s="87">
        <f t="shared" si="0"/>
        <v>1.235367269755889E-2</v>
      </c>
      <c r="E7" s="87"/>
      <c r="F7" s="108"/>
      <c r="G7" s="90">
        <f t="shared" si="10"/>
        <v>1000000</v>
      </c>
      <c r="J7" s="111"/>
      <c r="K7" s="111">
        <f t="shared" si="1"/>
        <v>1000000</v>
      </c>
      <c r="L7" s="111">
        <f t="shared" si="2"/>
        <v>1000000</v>
      </c>
      <c r="M7" s="111"/>
      <c r="N7" s="112">
        <f t="shared" si="3"/>
        <v>1000000</v>
      </c>
      <c r="O7" s="117"/>
      <c r="P7" s="117">
        <f t="shared" si="4"/>
        <v>1000000</v>
      </c>
      <c r="Q7" s="117">
        <f t="shared" si="5"/>
        <v>1000000</v>
      </c>
      <c r="R7" s="117"/>
      <c r="S7" s="118">
        <f>L7</f>
        <v>1000000</v>
      </c>
      <c r="T7" s="120"/>
      <c r="U7" s="120">
        <f t="shared" si="7"/>
        <v>1000000</v>
      </c>
      <c r="V7" s="120">
        <f t="shared" si="8"/>
        <v>1000000</v>
      </c>
      <c r="W7" s="120"/>
      <c r="X7" s="121">
        <f>Q7</f>
        <v>1000000</v>
      </c>
    </row>
    <row r="8" spans="1:24" x14ac:dyDescent="0.45">
      <c r="A8">
        <v>7</v>
      </c>
      <c r="B8" s="47">
        <v>43447</v>
      </c>
      <c r="C8" s="102">
        <v>1658.380005</v>
      </c>
      <c r="D8" s="87">
        <f t="shared" si="0"/>
        <v>-3.1018393780902534E-3</v>
      </c>
      <c r="E8" s="87"/>
      <c r="F8" s="108"/>
      <c r="G8" s="90">
        <f t="shared" si="10"/>
        <v>1000000</v>
      </c>
      <c r="H8" s="5">
        <f>AVERAGE(C2:C8)</f>
        <v>1657.5585761428572</v>
      </c>
      <c r="J8" s="111">
        <f>N8/C8</f>
        <v>602.99810476791174</v>
      </c>
      <c r="K8" s="111">
        <v>0</v>
      </c>
      <c r="L8" s="111">
        <f>L7-C8*J8</f>
        <v>0</v>
      </c>
      <c r="M8" s="111"/>
      <c r="N8" s="113">
        <f t="shared" si="3"/>
        <v>1000000</v>
      </c>
      <c r="O8" s="117">
        <f>S8/C8</f>
        <v>602.99810476791174</v>
      </c>
      <c r="P8" s="117">
        <v>0</v>
      </c>
      <c r="Q8" s="117">
        <f>Q7-C8*O8</f>
        <v>0</v>
      </c>
      <c r="R8" s="117"/>
      <c r="S8" s="118">
        <f>S7</f>
        <v>1000000</v>
      </c>
      <c r="T8" s="120">
        <f>X8/C8</f>
        <v>602.99810476791174</v>
      </c>
      <c r="U8" s="120">
        <v>0</v>
      </c>
      <c r="V8" s="120">
        <f>V7-C8*T8</f>
        <v>0</v>
      </c>
      <c r="W8" s="120"/>
      <c r="X8" s="121">
        <f>X7</f>
        <v>1000000</v>
      </c>
    </row>
    <row r="9" spans="1:24" x14ac:dyDescent="0.45">
      <c r="A9">
        <v>8</v>
      </c>
      <c r="B9" s="47">
        <v>43448</v>
      </c>
      <c r="C9" s="102">
        <v>1591.910034</v>
      </c>
      <c r="D9" s="87">
        <f t="shared" si="0"/>
        <v>-4.008126653697805E-2</v>
      </c>
      <c r="E9" s="87"/>
      <c r="F9" s="108"/>
      <c r="G9" s="90">
        <f t="shared" si="10"/>
        <v>1000000</v>
      </c>
      <c r="H9" s="5">
        <f t="shared" ref="H9:H72" si="11">AVERAGE(C3:C9)</f>
        <v>1646.6314347142859</v>
      </c>
      <c r="I9" s="87">
        <f>(H9-H8)/H8</f>
        <v>-6.5923108756728152E-3</v>
      </c>
      <c r="J9" s="111">
        <f>(1+I9)*J8</f>
        <v>599.0229538038401</v>
      </c>
      <c r="K9" s="111">
        <f>(J8-J9)*C9</f>
        <v>6328.0827063704246</v>
      </c>
      <c r="L9" s="111">
        <f>L8+K9-6</f>
        <v>6322.0827063704246</v>
      </c>
      <c r="M9" s="111"/>
      <c r="N9" s="113">
        <f>C9*J9+K9</f>
        <v>959918.73346302193</v>
      </c>
      <c r="O9" s="117">
        <f>(1+2*I9)*O8</f>
        <v>595.04780283976856</v>
      </c>
      <c r="P9" s="117">
        <f>(O8-O9)*C9</f>
        <v>12656.165412740669</v>
      </c>
      <c r="Q9" s="117">
        <f>Q8+P9-6</f>
        <v>12650.165412740669</v>
      </c>
      <c r="R9" s="117"/>
      <c r="S9" s="119">
        <f>C9*O9+P9</f>
        <v>959918.73346302193</v>
      </c>
      <c r="T9" s="120">
        <f>(1+3*I9)*T8</f>
        <v>591.07265187569692</v>
      </c>
      <c r="U9" s="120">
        <f>(T8-T9)*C9</f>
        <v>18984.248119111093</v>
      </c>
      <c r="V9" s="120">
        <f>V8+U9-6</f>
        <v>18978.248119111093</v>
      </c>
      <c r="W9" s="120"/>
      <c r="X9" s="122">
        <f>C9*T9+U9</f>
        <v>959918.73346302193</v>
      </c>
    </row>
    <row r="10" spans="1:24" x14ac:dyDescent="0.45">
      <c r="A10">
        <v>9</v>
      </c>
      <c r="B10" s="47">
        <v>43451</v>
      </c>
      <c r="C10" s="102">
        <v>1520.910034</v>
      </c>
      <c r="D10" s="87">
        <f t="shared" si="0"/>
        <v>-4.4600510382862502E-2</v>
      </c>
      <c r="E10" s="87"/>
      <c r="F10" s="108"/>
      <c r="G10" s="90">
        <f t="shared" si="10"/>
        <v>1000000</v>
      </c>
      <c r="H10" s="5">
        <f t="shared" si="11"/>
        <v>1621.1628765714288</v>
      </c>
      <c r="I10" s="87">
        <f t="shared" ref="I10:I73" si="12">(H10-H9)/H9</f>
        <v>-1.5467066646444929E-2</v>
      </c>
      <c r="J10" s="111">
        <f t="shared" ref="J10:J19" si="13">(1+I10)*J9</f>
        <v>589.75782585460581</v>
      </c>
      <c r="K10" s="111">
        <f t="shared" ref="K10:K73" si="14">(J9-J10)*C10</f>
        <v>14091.426064284266</v>
      </c>
      <c r="L10" s="111">
        <f>L9+K10-6</f>
        <v>20407.508770654691</v>
      </c>
      <c r="M10" s="111"/>
      <c r="N10" s="113">
        <f t="shared" ref="N10:N73" si="15">C10*J10+K10</f>
        <v>911060.02103657892</v>
      </c>
      <c r="O10" s="117">
        <f t="shared" ref="O10:O73" si="16">(1+2*I10)*O9</f>
        <v>576.64051479108196</v>
      </c>
      <c r="P10" s="117">
        <f t="shared" ref="P10:P73" si="17">(O9-O10)*C10</f>
        <v>27995.829091975746</v>
      </c>
      <c r="Q10" s="117">
        <f t="shared" ref="Q10:Q73" si="18">Q9+P10-6</f>
        <v>40639.994504716415</v>
      </c>
      <c r="R10" s="117"/>
      <c r="S10" s="119">
        <f t="shared" ref="S10:S73" si="19">C10*O10+P10</f>
        <v>905014.17404865765</v>
      </c>
      <c r="T10" s="120">
        <f t="shared" ref="T10:T73" si="20">(1+3*I10)*T9</f>
        <v>563.64617157733983</v>
      </c>
      <c r="U10" s="120">
        <f t="shared" ref="U10:U73" si="21">(T9-T10)*C10</f>
        <v>41713.209083074617</v>
      </c>
      <c r="V10" s="120">
        <f t="shared" ref="V10:V73" si="22">V9+U10-6</f>
        <v>60685.457202185709</v>
      </c>
      <c r="W10" s="120"/>
      <c r="X10" s="122">
        <f t="shared" ref="X10:X73" si="23">C10*T10+U10</f>
        <v>898968.32706073637</v>
      </c>
    </row>
    <row r="11" spans="1:24" x14ac:dyDescent="0.45">
      <c r="A11">
        <v>10</v>
      </c>
      <c r="B11" s="47">
        <v>43452</v>
      </c>
      <c r="C11" s="102">
        <v>1551.4799800000001</v>
      </c>
      <c r="D11" s="87">
        <f t="shared" si="0"/>
        <v>2.0099772712788923E-2</v>
      </c>
      <c r="E11" s="87"/>
      <c r="F11" s="108"/>
      <c r="G11" s="90">
        <f t="shared" si="10"/>
        <v>1000000</v>
      </c>
      <c r="H11" s="5">
        <f t="shared" si="11"/>
        <v>1610.0700158571431</v>
      </c>
      <c r="I11" s="87">
        <f t="shared" si="12"/>
        <v>-6.8425331437059842E-3</v>
      </c>
      <c r="J11" s="111">
        <f t="shared" si="13"/>
        <v>585.7223883844357</v>
      </c>
      <c r="K11" s="111">
        <f t="shared" si="14"/>
        <v>6260.9004455107715</v>
      </c>
      <c r="L11" s="111">
        <f t="shared" ref="L11:L74" si="24">L10+K11-6</f>
        <v>26662.409216165463</v>
      </c>
      <c r="M11" s="111"/>
      <c r="N11" s="113">
        <f t="shared" si="15"/>
        <v>914997.45986174734</v>
      </c>
      <c r="O11" s="117">
        <f t="shared" si="16"/>
        <v>568.74915112215865</v>
      </c>
      <c r="P11" s="117">
        <f t="shared" si="17"/>
        <v>12243.292747233856</v>
      </c>
      <c r="Q11" s="117">
        <f t="shared" si="18"/>
        <v>52877.287251950271</v>
      </c>
      <c r="R11" s="117"/>
      <c r="S11" s="119">
        <f t="shared" si="19"/>
        <v>894646.21435525757</v>
      </c>
      <c r="T11" s="120">
        <f t="shared" si="20"/>
        <v>552.07586874631704</v>
      </c>
      <c r="U11" s="120">
        <f t="shared" si="21"/>
        <v>17951.093204869176</v>
      </c>
      <c r="V11" s="120">
        <f t="shared" si="22"/>
        <v>78630.550407054892</v>
      </c>
      <c r="W11" s="120"/>
      <c r="X11" s="122">
        <f t="shared" si="23"/>
        <v>874485.75100588787</v>
      </c>
    </row>
    <row r="12" spans="1:24" x14ac:dyDescent="0.45">
      <c r="A12">
        <v>11</v>
      </c>
      <c r="B12" s="47">
        <v>43453</v>
      </c>
      <c r="C12" s="102">
        <v>1495.079956</v>
      </c>
      <c r="D12" s="87">
        <f t="shared" si="0"/>
        <v>-3.6352402046464068E-2</v>
      </c>
      <c r="E12" s="87"/>
      <c r="F12" s="108"/>
      <c r="G12" s="90">
        <f t="shared" si="10"/>
        <v>1000000</v>
      </c>
      <c r="H12" s="5">
        <f t="shared" si="11"/>
        <v>1589.2200054285715</v>
      </c>
      <c r="I12" s="87">
        <f t="shared" si="12"/>
        <v>-1.2949753876058446E-2</v>
      </c>
      <c r="J12" s="111">
        <f t="shared" si="13"/>
        <v>578.13742761516016</v>
      </c>
      <c r="K12" s="111">
        <f t="shared" si="14"/>
        <v>11340.122813190201</v>
      </c>
      <c r="L12" s="111">
        <f t="shared" si="24"/>
        <v>37996.532029355665</v>
      </c>
      <c r="M12" s="111"/>
      <c r="N12" s="113">
        <f t="shared" si="15"/>
        <v>875701.80265401711</v>
      </c>
      <c r="O12" s="117">
        <f t="shared" si="16"/>
        <v>554.01882807366042</v>
      </c>
      <c r="P12" s="117">
        <f t="shared" si="17"/>
        <v>22023.010735214528</v>
      </c>
      <c r="Q12" s="117">
        <f t="shared" si="18"/>
        <v>74894.297987164799</v>
      </c>
      <c r="R12" s="117"/>
      <c r="S12" s="119">
        <f t="shared" si="19"/>
        <v>850325.45583475439</v>
      </c>
      <c r="T12" s="120">
        <f t="shared" si="20"/>
        <v>530.62812888278916</v>
      </c>
      <c r="U12" s="120">
        <f t="shared" si="21"/>
        <v>32066.085971462719</v>
      </c>
      <c r="V12" s="120">
        <f t="shared" si="22"/>
        <v>110690.63637851761</v>
      </c>
      <c r="W12" s="120"/>
      <c r="X12" s="122">
        <f t="shared" si="23"/>
        <v>825397.56555390556</v>
      </c>
    </row>
    <row r="13" spans="1:24" x14ac:dyDescent="0.45">
      <c r="A13">
        <v>12</v>
      </c>
      <c r="B13" s="47">
        <v>43454</v>
      </c>
      <c r="C13" s="102">
        <v>1460.829956</v>
      </c>
      <c r="D13" s="87">
        <f t="shared" si="0"/>
        <v>-2.2908473799377188E-2</v>
      </c>
      <c r="E13" s="87"/>
      <c r="F13" s="108"/>
      <c r="G13" s="90">
        <f t="shared" si="10"/>
        <v>1000000</v>
      </c>
      <c r="H13" s="5">
        <f t="shared" si="11"/>
        <v>1563.1614291428571</v>
      </c>
      <c r="I13" s="87">
        <f t="shared" si="12"/>
        <v>-1.6397085486403222E-2</v>
      </c>
      <c r="J13" s="111">
        <f t="shared" si="13"/>
        <v>568.6576587916652</v>
      </c>
      <c r="K13" s="111">
        <f t="shared" si="14"/>
        <v>13848.330273316322</v>
      </c>
      <c r="L13" s="111">
        <f t="shared" si="24"/>
        <v>51838.862302671987</v>
      </c>
      <c r="M13" s="111"/>
      <c r="N13" s="113">
        <f t="shared" si="15"/>
        <v>844560.47294500761</v>
      </c>
      <c r="O13" s="117">
        <f t="shared" si="16"/>
        <v>535.85023990365892</v>
      </c>
      <c r="P13" s="117">
        <f t="shared" si="17"/>
        <v>26541.21785696541</v>
      </c>
      <c r="Q13" s="117">
        <f t="shared" si="18"/>
        <v>101429.5158441302</v>
      </c>
      <c r="R13" s="117"/>
      <c r="S13" s="119">
        <f t="shared" si="19"/>
        <v>809327.30023801688</v>
      </c>
      <c r="T13" s="120">
        <f t="shared" si="20"/>
        <v>504.52586451044533</v>
      </c>
      <c r="U13" s="120">
        <f t="shared" si="21"/>
        <v>38130.9697145514</v>
      </c>
      <c r="V13" s="120">
        <f t="shared" si="22"/>
        <v>148815.60609306901</v>
      </c>
      <c r="W13" s="120"/>
      <c r="X13" s="122">
        <f t="shared" si="23"/>
        <v>775157.46616820723</v>
      </c>
    </row>
    <row r="14" spans="1:24" x14ac:dyDescent="0.45">
      <c r="A14">
        <v>13</v>
      </c>
      <c r="B14" s="47">
        <v>43455</v>
      </c>
      <c r="C14" s="102">
        <v>1377.4499510000001</v>
      </c>
      <c r="D14" s="87">
        <f t="shared" si="0"/>
        <v>-5.7077146219200327E-2</v>
      </c>
      <c r="E14" s="87"/>
      <c r="F14" s="108"/>
      <c r="G14" s="90">
        <f t="shared" si="10"/>
        <v>1000000</v>
      </c>
      <c r="H14" s="5">
        <f t="shared" si="11"/>
        <v>1522.2914165714285</v>
      </c>
      <c r="I14" s="87">
        <f t="shared" si="12"/>
        <v>-2.6145740170827523E-2</v>
      </c>
      <c r="J14" s="111">
        <f t="shared" si="13"/>
        <v>553.78968339874723</v>
      </c>
      <c r="K14" s="111">
        <f t="shared" si="14"/>
        <v>20479.891976444065</v>
      </c>
      <c r="L14" s="111">
        <f t="shared" si="24"/>
        <v>72312.754279116052</v>
      </c>
      <c r="M14" s="111"/>
      <c r="N14" s="113">
        <f t="shared" si="15"/>
        <v>783297.464238354</v>
      </c>
      <c r="O14" s="117">
        <f t="shared" si="16"/>
        <v>507.82983761766559</v>
      </c>
      <c r="P14" s="117">
        <f t="shared" si="17"/>
        <v>38596.701755841801</v>
      </c>
      <c r="Q14" s="117">
        <f t="shared" si="18"/>
        <v>140020.21759997201</v>
      </c>
      <c r="R14" s="117"/>
      <c r="S14" s="119">
        <f t="shared" si="19"/>
        <v>738106.88669863332</v>
      </c>
      <c r="T14" s="120">
        <f t="shared" si="20"/>
        <v>464.95225802158859</v>
      </c>
      <c r="U14" s="120">
        <f t="shared" si="21"/>
        <v>54510.662318969</v>
      </c>
      <c r="V14" s="120">
        <f t="shared" si="22"/>
        <v>203320.26841203801</v>
      </c>
      <c r="W14" s="120"/>
      <c r="X14" s="122">
        <f t="shared" si="23"/>
        <v>694959.12734814559</v>
      </c>
    </row>
    <row r="15" spans="1:24" x14ac:dyDescent="0.45">
      <c r="A15">
        <v>14</v>
      </c>
      <c r="B15" s="47">
        <v>43458</v>
      </c>
      <c r="C15" s="102">
        <v>1343.959961</v>
      </c>
      <c r="D15" s="87">
        <f t="shared" si="0"/>
        <v>-2.4313035820783903E-2</v>
      </c>
      <c r="E15" s="87"/>
      <c r="F15" s="108"/>
      <c r="G15" s="90">
        <f t="shared" si="10"/>
        <v>1000000</v>
      </c>
      <c r="H15" s="5">
        <f t="shared" si="11"/>
        <v>1477.3742674285716</v>
      </c>
      <c r="I15" s="87">
        <f t="shared" si="12"/>
        <v>-2.9506274983814411E-2</v>
      </c>
      <c r="J15" s="111">
        <f t="shared" si="13"/>
        <v>537.44941271718426</v>
      </c>
      <c r="K15" s="111">
        <f t="shared" si="14"/>
        <v>21960.669547922811</v>
      </c>
      <c r="L15" s="111">
        <f t="shared" si="24"/>
        <v>94267.42382703886</v>
      </c>
      <c r="M15" s="111"/>
      <c r="N15" s="113">
        <f t="shared" si="15"/>
        <v>744271.16130278271</v>
      </c>
      <c r="O15" s="117">
        <f t="shared" si="16"/>
        <v>477.86150395020024</v>
      </c>
      <c r="P15" s="117">
        <f t="shared" si="17"/>
        <v>40276.240546961715</v>
      </c>
      <c r="Q15" s="117">
        <f t="shared" si="18"/>
        <v>180290.45814693373</v>
      </c>
      <c r="R15" s="117"/>
      <c r="S15" s="119">
        <f t="shared" si="19"/>
        <v>682502.96875927411</v>
      </c>
      <c r="T15" s="120">
        <f t="shared" si="20"/>
        <v>423.79523048299734</v>
      </c>
      <c r="U15" s="120">
        <f t="shared" si="21"/>
        <v>55313.397125641022</v>
      </c>
      <c r="V15" s="120">
        <f t="shared" si="22"/>
        <v>258627.66553767904</v>
      </c>
      <c r="W15" s="120"/>
      <c r="X15" s="122">
        <f t="shared" si="23"/>
        <v>624877.21855755616</v>
      </c>
    </row>
    <row r="16" spans="1:24" x14ac:dyDescent="0.45">
      <c r="A16">
        <v>15</v>
      </c>
      <c r="B16" s="47">
        <v>43460</v>
      </c>
      <c r="C16" s="102">
        <v>1470.900024</v>
      </c>
      <c r="D16" s="87">
        <f t="shared" si="0"/>
        <v>9.4452265457036194E-2</v>
      </c>
      <c r="E16" s="87"/>
      <c r="F16" s="108"/>
      <c r="G16" s="90">
        <f t="shared" si="10"/>
        <v>1000000</v>
      </c>
      <c r="H16" s="5">
        <f t="shared" si="11"/>
        <v>1460.0871231428573</v>
      </c>
      <c r="I16" s="87">
        <f t="shared" si="12"/>
        <v>-1.1701262616278817E-2</v>
      </c>
      <c r="J16" s="111">
        <f t="shared" si="13"/>
        <v>531.16057599601572</v>
      </c>
      <c r="K16" s="111">
        <f t="shared" si="14"/>
        <v>9250.2500840988814</v>
      </c>
      <c r="L16" s="111">
        <f t="shared" si="24"/>
        <v>103511.67391113774</v>
      </c>
      <c r="M16" s="111"/>
      <c r="N16" s="113">
        <f t="shared" si="15"/>
        <v>790534.35406449228</v>
      </c>
      <c r="O16" s="117">
        <f t="shared" si="16"/>
        <v>466.67833804633779</v>
      </c>
      <c r="P16" s="117">
        <f t="shared" si="17"/>
        <v>16449.318996387272</v>
      </c>
      <c r="Q16" s="117">
        <f t="shared" si="18"/>
        <v>196733.777143321</v>
      </c>
      <c r="R16" s="117"/>
      <c r="S16" s="119">
        <f t="shared" si="19"/>
        <v>702886.49762902572</v>
      </c>
      <c r="T16" s="120">
        <f t="shared" si="20"/>
        <v>408.91841262077344</v>
      </c>
      <c r="U16" s="120">
        <f t="shared" si="21"/>
        <v>21882.311750588768</v>
      </c>
      <c r="V16" s="120">
        <f t="shared" si="22"/>
        <v>280503.97728826781</v>
      </c>
      <c r="W16" s="120"/>
      <c r="X16" s="122">
        <f t="shared" si="23"/>
        <v>623360.41468852642</v>
      </c>
    </row>
    <row r="17" spans="1:24" x14ac:dyDescent="0.45">
      <c r="A17">
        <v>16</v>
      </c>
      <c r="B17" s="47">
        <v>43461</v>
      </c>
      <c r="C17" s="102">
        <v>1461.6400149999999</v>
      </c>
      <c r="D17" s="87">
        <f t="shared" si="0"/>
        <v>-6.2954713773259695E-3</v>
      </c>
      <c r="E17" s="87"/>
      <c r="F17" s="108"/>
      <c r="G17" s="90">
        <f t="shared" si="10"/>
        <v>1000000</v>
      </c>
      <c r="H17" s="5">
        <f t="shared" si="11"/>
        <v>1451.6199775714288</v>
      </c>
      <c r="I17" s="87">
        <f t="shared" si="12"/>
        <v>-5.7990687248873889E-3</v>
      </c>
      <c r="J17" s="111">
        <f t="shared" si="13"/>
        <v>528.08033931186412</v>
      </c>
      <c r="K17" s="111">
        <f t="shared" si="14"/>
        <v>4502.1971932268953</v>
      </c>
      <c r="L17" s="111">
        <f t="shared" si="24"/>
        <v>108007.87110436463</v>
      </c>
      <c r="M17" s="111"/>
      <c r="N17" s="113">
        <f t="shared" si="15"/>
        <v>776365.55226622499</v>
      </c>
      <c r="O17" s="117">
        <f t="shared" si="16"/>
        <v>461.26573853684391</v>
      </c>
      <c r="P17" s="117">
        <f t="shared" si="17"/>
        <v>7911.2720282456166</v>
      </c>
      <c r="Q17" s="117">
        <f t="shared" si="18"/>
        <v>204639.04917156661</v>
      </c>
      <c r="R17" s="117"/>
      <c r="S17" s="119">
        <f t="shared" si="19"/>
        <v>682115.73302222416</v>
      </c>
      <c r="T17" s="120">
        <f t="shared" si="20"/>
        <v>401.80437468779428</v>
      </c>
      <c r="U17" s="120">
        <f t="shared" si="21"/>
        <v>10398.162511070226</v>
      </c>
      <c r="V17" s="120">
        <f t="shared" si="22"/>
        <v>290896.13979933801</v>
      </c>
      <c r="W17" s="120"/>
      <c r="X17" s="122">
        <f t="shared" si="23"/>
        <v>597691.51475680352</v>
      </c>
    </row>
    <row r="18" spans="1:24" x14ac:dyDescent="0.45">
      <c r="A18">
        <v>17</v>
      </c>
      <c r="B18" s="47">
        <v>43462</v>
      </c>
      <c r="C18" s="102">
        <v>1478.0200199999999</v>
      </c>
      <c r="D18" s="87">
        <f t="shared" si="0"/>
        <v>1.1206593163775681E-2</v>
      </c>
      <c r="E18" s="87"/>
      <c r="F18" s="108"/>
      <c r="G18" s="90">
        <f t="shared" si="10"/>
        <v>1000000</v>
      </c>
      <c r="H18" s="5">
        <f t="shared" si="11"/>
        <v>1441.1256975714289</v>
      </c>
      <c r="I18" s="87">
        <f t="shared" si="12"/>
        <v>-7.2293576570618022E-3</v>
      </c>
      <c r="J18" s="111">
        <f t="shared" si="13"/>
        <v>524.26265766731615</v>
      </c>
      <c r="K18" s="111">
        <f t="shared" si="14"/>
        <v>5642.6099006284294</v>
      </c>
      <c r="L18" s="111">
        <f t="shared" si="24"/>
        <v>113644.48100499307</v>
      </c>
      <c r="M18" s="111"/>
      <c r="N18" s="113">
        <f t="shared" si="15"/>
        <v>780513.31367132813</v>
      </c>
      <c r="O18" s="117">
        <f t="shared" si="16"/>
        <v>454.59642853918075</v>
      </c>
      <c r="P18" s="117">
        <f t="shared" si="17"/>
        <v>9857.3736961323084</v>
      </c>
      <c r="Q18" s="117">
        <f t="shared" si="18"/>
        <v>214490.42286769892</v>
      </c>
      <c r="R18" s="117"/>
      <c r="S18" s="119">
        <f t="shared" si="19"/>
        <v>681759.99609754083</v>
      </c>
      <c r="T18" s="120">
        <f t="shared" si="20"/>
        <v>393.09001208942391</v>
      </c>
      <c r="U18" s="120">
        <f t="shared" si="21"/>
        <v>12880.002381930628</v>
      </c>
      <c r="V18" s="120">
        <f t="shared" si="22"/>
        <v>303770.14218126866</v>
      </c>
      <c r="W18" s="120"/>
      <c r="X18" s="122">
        <f t="shared" si="23"/>
        <v>593874.90991214116</v>
      </c>
    </row>
    <row r="19" spans="1:24" x14ac:dyDescent="0.45">
      <c r="A19">
        <v>18</v>
      </c>
      <c r="B19" s="47">
        <v>43465</v>
      </c>
      <c r="C19" s="102">
        <v>1501.969971</v>
      </c>
      <c r="D19" s="87">
        <f t="shared" si="0"/>
        <v>1.6204077533401785E-2</v>
      </c>
      <c r="E19" s="87"/>
      <c r="F19" s="108"/>
      <c r="G19" s="90">
        <f t="shared" si="10"/>
        <v>1000000</v>
      </c>
      <c r="H19" s="5">
        <f t="shared" si="11"/>
        <v>1442.1099854285715</v>
      </c>
      <c r="I19" s="87">
        <f t="shared" si="12"/>
        <v>6.8299931005414891E-4</v>
      </c>
      <c r="J19" s="111">
        <f t="shared" si="13"/>
        <v>524.6207287007901</v>
      </c>
      <c r="K19" s="111">
        <f t="shared" si="14"/>
        <v>-537.81193976280554</v>
      </c>
      <c r="L19" s="111">
        <f t="shared" si="24"/>
        <v>113100.66906523026</v>
      </c>
      <c r="M19" s="111"/>
      <c r="N19" s="113">
        <f t="shared" si="15"/>
        <v>787426.76873296173</v>
      </c>
      <c r="O19" s="117">
        <f t="shared" si="16"/>
        <v>455.21740663327142</v>
      </c>
      <c r="P19" s="117">
        <f t="shared" si="17"/>
        <v>-932.69044997300477</v>
      </c>
      <c r="Q19" s="117">
        <f t="shared" si="18"/>
        <v>213551.7324177259</v>
      </c>
      <c r="R19" s="117"/>
      <c r="S19" s="119">
        <f t="shared" si="19"/>
        <v>682790.18458969693</v>
      </c>
      <c r="T19" s="120">
        <f t="shared" si="20"/>
        <v>393.89545271056272</v>
      </c>
      <c r="U19" s="120">
        <f t="shared" si="21"/>
        <v>-1209.7476263740866</v>
      </c>
      <c r="V19" s="120">
        <f t="shared" si="22"/>
        <v>302554.39455489459</v>
      </c>
      <c r="W19" s="120"/>
      <c r="X19" s="122">
        <f t="shared" si="23"/>
        <v>590409.39405834163</v>
      </c>
    </row>
    <row r="20" spans="1:24" x14ac:dyDescent="0.45">
      <c r="A20">
        <v>19</v>
      </c>
      <c r="B20" s="47">
        <v>43467</v>
      </c>
      <c r="C20" s="102">
        <v>1539.130005</v>
      </c>
      <c r="D20" s="87">
        <f t="shared" si="0"/>
        <v>2.4740863477622745E-2</v>
      </c>
      <c r="E20" s="87"/>
      <c r="F20" s="108"/>
      <c r="G20" s="90">
        <f t="shared" si="10"/>
        <v>1000000</v>
      </c>
      <c r="H20" s="5">
        <f t="shared" si="11"/>
        <v>1453.2957067142856</v>
      </c>
      <c r="I20" s="87">
        <f t="shared" si="12"/>
        <v>7.7564966602668428E-3</v>
      </c>
      <c r="J20" s="111">
        <f>(1+I20)*J19</f>
        <v>528.68994763086448</v>
      </c>
      <c r="K20" s="111">
        <f t="shared" si="14"/>
        <v>-6263.0569521914822</v>
      </c>
      <c r="L20" s="111">
        <f t="shared" si="24"/>
        <v>106831.61211303878</v>
      </c>
      <c r="M20" s="111"/>
      <c r="N20" s="113">
        <f t="shared" si="15"/>
        <v>807459.50478835066</v>
      </c>
      <c r="O20" s="117">
        <f t="shared" si="16"/>
        <v>462.27919122176399</v>
      </c>
      <c r="P20" s="117">
        <f t="shared" si="17"/>
        <v>-10869.004548995494</v>
      </c>
      <c r="Q20" s="117">
        <f t="shared" si="18"/>
        <v>202676.72786873041</v>
      </c>
      <c r="R20" s="117"/>
      <c r="S20" s="119">
        <f t="shared" si="19"/>
        <v>700638.76934755407</v>
      </c>
      <c r="T20" s="120">
        <f t="shared" si="20"/>
        <v>403.06119900089408</v>
      </c>
      <c r="U20" s="120">
        <f t="shared" si="21"/>
        <v>-14107.275133666431</v>
      </c>
      <c r="V20" s="120">
        <f t="shared" si="22"/>
        <v>288441.11942122818</v>
      </c>
      <c r="W20" s="120"/>
      <c r="X20" s="122">
        <f t="shared" si="23"/>
        <v>606256.31009988557</v>
      </c>
    </row>
    <row r="21" spans="1:24" x14ac:dyDescent="0.45">
      <c r="A21">
        <v>20</v>
      </c>
      <c r="B21" s="47">
        <v>43468</v>
      </c>
      <c r="C21" s="102">
        <v>1500.280029</v>
      </c>
      <c r="D21" s="87">
        <f t="shared" si="0"/>
        <v>-2.5241516878881178E-2</v>
      </c>
      <c r="E21" s="87" t="s">
        <v>186</v>
      </c>
      <c r="F21" s="108">
        <f>G2/C21</f>
        <v>666.54223256343835</v>
      </c>
      <c r="G21" s="90">
        <f>F21*C21</f>
        <v>1000000</v>
      </c>
      <c r="H21" s="5">
        <f t="shared" si="11"/>
        <v>1470.8428607142857</v>
      </c>
      <c r="I21" s="87">
        <f t="shared" si="12"/>
        <v>1.207404241196855E-2</v>
      </c>
      <c r="J21" s="111">
        <f>(1+I21)*J20</f>
        <v>535.07337248134093</v>
      </c>
      <c r="K21" s="111">
        <f t="shared" si="14"/>
        <v>-9576.9248197921206</v>
      </c>
      <c r="L21" s="111">
        <f t="shared" si="24"/>
        <v>97248.68729324665</v>
      </c>
      <c r="M21" s="111"/>
      <c r="N21" s="113">
        <f t="shared" si="15"/>
        <v>793182.96996364184</v>
      </c>
      <c r="O21" s="117">
        <f t="shared" si="16"/>
        <v>473.44234834372816</v>
      </c>
      <c r="P21" s="117">
        <f t="shared" si="17"/>
        <v>-16747.861690671947</v>
      </c>
      <c r="Q21" s="117">
        <f t="shared" si="18"/>
        <v>185922.86617805847</v>
      </c>
      <c r="R21" s="117"/>
      <c r="S21" s="119">
        <f t="shared" si="19"/>
        <v>693548.23841228464</v>
      </c>
      <c r="T21" s="120">
        <f t="shared" si="20"/>
        <v>417.66093303496109</v>
      </c>
      <c r="U21" s="120">
        <f t="shared" si="21"/>
        <v>-21903.689400022344</v>
      </c>
      <c r="V21" s="120">
        <f t="shared" si="22"/>
        <v>266531.43002120586</v>
      </c>
      <c r="W21" s="120"/>
      <c r="X21" s="122">
        <f t="shared" si="23"/>
        <v>604704.66732583614</v>
      </c>
    </row>
    <row r="22" spans="1:24" x14ac:dyDescent="0.45">
      <c r="A22">
        <v>21</v>
      </c>
      <c r="B22" s="47">
        <v>43469</v>
      </c>
      <c r="C22" s="101">
        <v>1575.3900149999999</v>
      </c>
      <c r="D22" s="87">
        <f t="shared" si="0"/>
        <v>5.0063977756248552E-2</v>
      </c>
      <c r="E22" s="87"/>
      <c r="F22" s="108">
        <f>F21</f>
        <v>666.54223256343835</v>
      </c>
      <c r="G22" s="90"/>
      <c r="H22" s="5">
        <f t="shared" si="11"/>
        <v>1503.9042969999998</v>
      </c>
      <c r="I22" s="87">
        <f t="shared" si="12"/>
        <v>2.2477884734510966E-2</v>
      </c>
      <c r="J22" s="111">
        <f t="shared" ref="J22:J31" si="25">(1+I22)*J21</f>
        <v>547.10069007248262</v>
      </c>
      <c r="K22" s="111">
        <f t="shared" si="14"/>
        <v>-18947.716040318479</v>
      </c>
      <c r="L22" s="111">
        <f t="shared" si="24"/>
        <v>78294.971252928168</v>
      </c>
      <c r="M22" s="111"/>
      <c r="N22" s="113">
        <f t="shared" si="15"/>
        <v>842949.24829948018</v>
      </c>
      <c r="O22" s="117">
        <f t="shared" si="16"/>
        <v>494.72631341274115</v>
      </c>
      <c r="P22" s="117">
        <f t="shared" si="17"/>
        <v>-33530.546049331853</v>
      </c>
      <c r="Q22" s="117">
        <f t="shared" si="18"/>
        <v>152386.3201287266</v>
      </c>
      <c r="R22" s="117"/>
      <c r="S22" s="119">
        <f t="shared" si="19"/>
        <v>745856.34825886111</v>
      </c>
      <c r="T22" s="120">
        <f t="shared" si="20"/>
        <v>445.82533596756559</v>
      </c>
      <c r="U22" s="120">
        <f t="shared" si="21"/>
        <v>-44369.919158461853</v>
      </c>
      <c r="V22" s="120">
        <f t="shared" si="22"/>
        <v>222155.51086274401</v>
      </c>
      <c r="W22" s="120"/>
      <c r="X22" s="122">
        <f t="shared" si="23"/>
        <v>657978.86355886131</v>
      </c>
    </row>
    <row r="23" spans="1:24" x14ac:dyDescent="0.45">
      <c r="A23">
        <v>22</v>
      </c>
      <c r="B23" s="47">
        <v>43472</v>
      </c>
      <c r="C23" s="101">
        <v>1629.51001</v>
      </c>
      <c r="D23" s="87">
        <f t="shared" si="0"/>
        <v>3.4353394705247016E-2</v>
      </c>
      <c r="E23" s="87"/>
      <c r="F23" s="108">
        <f t="shared" ref="F23:F86" si="26">F22</f>
        <v>666.54223256343835</v>
      </c>
      <c r="G23" s="90"/>
      <c r="H23" s="5">
        <f t="shared" si="11"/>
        <v>1526.5628664285716</v>
      </c>
      <c r="I23" s="87">
        <f t="shared" si="12"/>
        <v>1.5066496899949886E-2</v>
      </c>
      <c r="J23" s="111">
        <f t="shared" si="25"/>
        <v>555.34358092342006</v>
      </c>
      <c r="K23" s="111">
        <f t="shared" si="14"/>
        <v>-13431.873152939979</v>
      </c>
      <c r="L23" s="111">
        <f t="shared" si="24"/>
        <v>64857.098099988187</v>
      </c>
      <c r="M23" s="111"/>
      <c r="N23" s="113">
        <f t="shared" si="15"/>
        <v>891506.05095101811</v>
      </c>
      <c r="O23" s="117">
        <f t="shared" si="16"/>
        <v>509.63389834745453</v>
      </c>
      <c r="P23" s="117">
        <f t="shared" si="17"/>
        <v>-24292.058876040654</v>
      </c>
      <c r="Q23" s="117">
        <f t="shared" si="18"/>
        <v>128088.26125268594</v>
      </c>
      <c r="R23" s="117"/>
      <c r="S23" s="119">
        <f t="shared" si="19"/>
        <v>806161.47991645895</v>
      </c>
      <c r="T23" s="120">
        <f t="shared" si="20"/>
        <v>465.97641409438893</v>
      </c>
      <c r="U23" s="120">
        <f t="shared" si="21"/>
        <v>-32836.383519950672</v>
      </c>
      <c r="V23" s="120">
        <f t="shared" si="22"/>
        <v>189313.12734279333</v>
      </c>
      <c r="W23" s="120"/>
      <c r="X23" s="122">
        <f t="shared" si="23"/>
        <v>726476.84767076117</v>
      </c>
    </row>
    <row r="24" spans="1:24" x14ac:dyDescent="0.45">
      <c r="A24">
        <v>23</v>
      </c>
      <c r="B24" s="47">
        <v>43473</v>
      </c>
      <c r="C24" s="101">
        <v>1656.579956</v>
      </c>
      <c r="D24" s="87">
        <f t="shared" si="0"/>
        <v>1.6612322620835004E-2</v>
      </c>
      <c r="E24" s="87"/>
      <c r="F24" s="108">
        <f t="shared" si="26"/>
        <v>666.54223256343835</v>
      </c>
      <c r="G24" s="90"/>
      <c r="H24" s="5">
        <f t="shared" si="11"/>
        <v>1554.4114294285712</v>
      </c>
      <c r="I24" s="87">
        <f t="shared" si="12"/>
        <v>1.8242657156433983E-2</v>
      </c>
      <c r="J24" s="111">
        <f t="shared" si="25"/>
        <v>565.47452347423234</v>
      </c>
      <c r="K24" s="111">
        <f t="shared" si="14"/>
        <v>-16782.716365063134</v>
      </c>
      <c r="L24" s="111">
        <f t="shared" si="24"/>
        <v>48068.381734925053</v>
      </c>
      <c r="M24" s="111"/>
      <c r="N24" s="113">
        <f t="shared" si="15"/>
        <v>919971.0448510017</v>
      </c>
      <c r="O24" s="117">
        <f t="shared" si="16"/>
        <v>528.22805131315363</v>
      </c>
      <c r="P24" s="117">
        <f t="shared" si="17"/>
        <v>-30802.701101775077</v>
      </c>
      <c r="Q24" s="117">
        <f t="shared" si="18"/>
        <v>97279.560150910867</v>
      </c>
      <c r="R24" s="117"/>
      <c r="S24" s="119">
        <f t="shared" si="19"/>
        <v>844249.30090053473</v>
      </c>
      <c r="T24" s="120">
        <f t="shared" si="20"/>
        <v>491.47835799031424</v>
      </c>
      <c r="U24" s="120">
        <f t="shared" si="21"/>
        <v>-42246.009097026414</v>
      </c>
      <c r="V24" s="120">
        <f t="shared" si="22"/>
        <v>147061.11824576691</v>
      </c>
      <c r="W24" s="120"/>
      <c r="X24" s="122">
        <f t="shared" si="23"/>
        <v>771927.18755752058</v>
      </c>
    </row>
    <row r="25" spans="1:24" x14ac:dyDescent="0.45">
      <c r="A25">
        <v>24</v>
      </c>
      <c r="B25" s="47">
        <v>43474</v>
      </c>
      <c r="C25" s="101">
        <v>1659.420044</v>
      </c>
      <c r="D25" s="87">
        <f t="shared" si="0"/>
        <v>1.7144285669480376E-3</v>
      </c>
      <c r="E25" s="87"/>
      <c r="F25" s="108">
        <f t="shared" si="26"/>
        <v>666.54223256343835</v>
      </c>
      <c r="G25" s="90"/>
      <c r="H25" s="5">
        <f t="shared" si="11"/>
        <v>1580.3257185714285</v>
      </c>
      <c r="I25" s="87">
        <f t="shared" si="12"/>
        <v>1.6671447888403579E-2</v>
      </c>
      <c r="J25" s="111">
        <f t="shared" si="25"/>
        <v>574.90180252455286</v>
      </c>
      <c r="K25" s="111">
        <f t="shared" si="14"/>
        <v>-15643.815816483158</v>
      </c>
      <c r="L25" s="111">
        <f t="shared" si="24"/>
        <v>32418.565918441895</v>
      </c>
      <c r="M25" s="111"/>
      <c r="N25" s="113">
        <f t="shared" si="15"/>
        <v>938359.75862448965</v>
      </c>
      <c r="O25" s="117">
        <f t="shared" si="16"/>
        <v>545.84070417447401</v>
      </c>
      <c r="P25" s="117">
        <f t="shared" si="17"/>
        <v>-29226.789186088998</v>
      </c>
      <c r="Q25" s="117">
        <f t="shared" si="18"/>
        <v>68046.770964821873</v>
      </c>
      <c r="R25" s="117"/>
      <c r="S25" s="119">
        <f t="shared" si="19"/>
        <v>876552.21615210769</v>
      </c>
      <c r="T25" s="120">
        <f t="shared" si="20"/>
        <v>516.05932549085526</v>
      </c>
      <c r="U25" s="120">
        <f t="shared" si="21"/>
        <v>-40790.15017131035</v>
      </c>
      <c r="V25" s="120">
        <f t="shared" si="22"/>
        <v>106264.96807445656</v>
      </c>
      <c r="W25" s="120"/>
      <c r="X25" s="122">
        <f t="shared" si="23"/>
        <v>815569.03844133508</v>
      </c>
    </row>
    <row r="26" spans="1:24" x14ac:dyDescent="0.45">
      <c r="A26">
        <v>25</v>
      </c>
      <c r="B26" s="47">
        <v>43475</v>
      </c>
      <c r="C26" s="101">
        <v>1656.219971</v>
      </c>
      <c r="D26" s="87">
        <f t="shared" si="0"/>
        <v>-1.9284285564529285E-3</v>
      </c>
      <c r="E26" s="87"/>
      <c r="F26" s="108">
        <f t="shared" si="26"/>
        <v>666.54223256343835</v>
      </c>
      <c r="G26" s="90"/>
      <c r="H26" s="5">
        <f t="shared" si="11"/>
        <v>1602.3614328571427</v>
      </c>
      <c r="I26" s="87">
        <f t="shared" si="12"/>
        <v>1.3943780087078446E-2</v>
      </c>
      <c r="J26" s="111">
        <f t="shared" si="25"/>
        <v>582.91810683062033</v>
      </c>
      <c r="K26" s="111">
        <f t="shared" si="14"/>
        <v>-13276.763285322237</v>
      </c>
      <c r="L26" s="111">
        <f t="shared" si="24"/>
        <v>19135.80263311966</v>
      </c>
      <c r="M26" s="111"/>
      <c r="N26" s="113">
        <f t="shared" si="15"/>
        <v>952163.84670506266</v>
      </c>
      <c r="O26" s="117">
        <f t="shared" si="16"/>
        <v>561.06286965764377</v>
      </c>
      <c r="P26" s="117">
        <f t="shared" si="17"/>
        <v>-25211.254475092621</v>
      </c>
      <c r="Q26" s="117">
        <f t="shared" si="18"/>
        <v>42829.516489729256</v>
      </c>
      <c r="R26" s="117"/>
      <c r="S26" s="119">
        <f t="shared" si="19"/>
        <v>904032.27523846691</v>
      </c>
      <c r="T26" s="120">
        <f t="shared" si="20"/>
        <v>537.64677873044684</v>
      </c>
      <c r="U26" s="120">
        <f t="shared" si="21"/>
        <v>-35753.571178440223</v>
      </c>
      <c r="V26" s="120">
        <f t="shared" si="22"/>
        <v>70505.396896016333</v>
      </c>
      <c r="W26" s="120"/>
      <c r="X26" s="122">
        <f t="shared" si="23"/>
        <v>854707.76109874388</v>
      </c>
    </row>
    <row r="27" spans="1:24" x14ac:dyDescent="0.45">
      <c r="A27">
        <v>26</v>
      </c>
      <c r="B27" s="47">
        <v>43476</v>
      </c>
      <c r="C27" s="101">
        <v>1640.5600589999999</v>
      </c>
      <c r="D27" s="87">
        <f t="shared" si="0"/>
        <v>-9.4552126373315393E-3</v>
      </c>
      <c r="E27" s="87"/>
      <c r="F27" s="108">
        <f t="shared" si="26"/>
        <v>666.54223256343835</v>
      </c>
      <c r="G27" s="90"/>
      <c r="H27" s="5">
        <f t="shared" si="11"/>
        <v>1616.8514405714286</v>
      </c>
      <c r="I27" s="87">
        <f t="shared" si="12"/>
        <v>9.0429084332421718E-3</v>
      </c>
      <c r="J27" s="111">
        <f t="shared" si="25"/>
        <v>588.18938189476853</v>
      </c>
      <c r="K27" s="111">
        <f t="shared" si="14"/>
        <v>-8647.8433302441972</v>
      </c>
      <c r="L27" s="111">
        <f t="shared" si="24"/>
        <v>10481.959302875463</v>
      </c>
      <c r="M27" s="111"/>
      <c r="N27" s="113">
        <f t="shared" si="15"/>
        <v>956312.16373421077</v>
      </c>
      <c r="O27" s="117">
        <f t="shared" si="16"/>
        <v>571.21014996885606</v>
      </c>
      <c r="P27" s="117">
        <f t="shared" si="17"/>
        <v>-16647.222786051963</v>
      </c>
      <c r="Q27" s="117">
        <f t="shared" si="18"/>
        <v>26176.293703677293</v>
      </c>
      <c r="R27" s="117"/>
      <c r="S27" s="119">
        <f t="shared" si="19"/>
        <v>920457.33454825333</v>
      </c>
      <c r="T27" s="120">
        <f t="shared" si="20"/>
        <v>552.23245049890795</v>
      </c>
      <c r="U27" s="120">
        <f t="shared" si="21"/>
        <v>-23928.670537021193</v>
      </c>
      <c r="V27" s="120">
        <f t="shared" si="22"/>
        <v>46570.72635899514</v>
      </c>
      <c r="W27" s="120"/>
      <c r="X27" s="122">
        <f t="shared" si="23"/>
        <v>882041.83103518176</v>
      </c>
    </row>
    <row r="28" spans="1:24" x14ac:dyDescent="0.45">
      <c r="A28">
        <v>27</v>
      </c>
      <c r="B28" s="47">
        <v>43479</v>
      </c>
      <c r="C28" s="101">
        <v>1617.209961</v>
      </c>
      <c r="D28" s="87">
        <f t="shared" si="0"/>
        <v>-1.423300407193437E-2</v>
      </c>
      <c r="E28" s="87"/>
      <c r="F28" s="108">
        <f t="shared" si="26"/>
        <v>666.54223256343835</v>
      </c>
      <c r="G28" s="90"/>
      <c r="H28" s="5">
        <f t="shared" si="11"/>
        <v>1633.5557165714288</v>
      </c>
      <c r="I28" s="87">
        <f t="shared" si="12"/>
        <v>1.033136105200644E-2</v>
      </c>
      <c r="J28" s="111">
        <f t="shared" si="25"/>
        <v>594.26617876607986</v>
      </c>
      <c r="K28" s="111">
        <f t="shared" si="14"/>
        <v>-9827.4564312583188</v>
      </c>
      <c r="L28" s="111">
        <f t="shared" si="24"/>
        <v>648.50287161714368</v>
      </c>
      <c r="M28" s="111"/>
      <c r="N28" s="113">
        <f t="shared" si="15"/>
        <v>951225.72735465271</v>
      </c>
      <c r="O28" s="117">
        <f t="shared" si="16"/>
        <v>583.01290656065407</v>
      </c>
      <c r="P28" s="117">
        <f t="shared" si="17"/>
        <v>-19087.535527514163</v>
      </c>
      <c r="Q28" s="117">
        <f t="shared" si="18"/>
        <v>7082.75817616313</v>
      </c>
      <c r="R28" s="117"/>
      <c r="S28" s="119">
        <f t="shared" si="19"/>
        <v>923766.7443539378</v>
      </c>
      <c r="T28" s="120">
        <f t="shared" si="20"/>
        <v>569.34838899112344</v>
      </c>
      <c r="U28" s="120">
        <f t="shared" si="21"/>
        <v>-27680.066221474215</v>
      </c>
      <c r="V28" s="120">
        <f t="shared" si="22"/>
        <v>18884.660137520925</v>
      </c>
      <c r="W28" s="120"/>
      <c r="X28" s="122">
        <f t="shared" si="23"/>
        <v>893075.81973427336</v>
      </c>
    </row>
    <row r="29" spans="1:24" x14ac:dyDescent="0.45">
      <c r="A29">
        <v>28</v>
      </c>
      <c r="B29" s="47">
        <v>43480</v>
      </c>
      <c r="C29" s="101">
        <v>1674.5600589999999</v>
      </c>
      <c r="D29" s="87">
        <f t="shared" si="0"/>
        <v>3.5462369997113746E-2</v>
      </c>
      <c r="E29" s="87"/>
      <c r="F29" s="108">
        <f t="shared" si="26"/>
        <v>666.54223256343835</v>
      </c>
      <c r="G29" s="90"/>
      <c r="H29" s="5">
        <f t="shared" si="11"/>
        <v>1647.7228657142857</v>
      </c>
      <c r="I29" s="87">
        <f t="shared" si="12"/>
        <v>8.6725839829886638E-3</v>
      </c>
      <c r="J29" s="111">
        <f t="shared" si="25"/>
        <v>599.42000210967842</v>
      </c>
      <c r="K29" s="111">
        <f t="shared" si="14"/>
        <v>-8630.3867223319812</v>
      </c>
      <c r="L29" s="111">
        <f t="shared" si="24"/>
        <v>-7987.8838507148375</v>
      </c>
      <c r="M29" s="111"/>
      <c r="N29" s="113">
        <f t="shared" si="15"/>
        <v>995134.40737623116</v>
      </c>
      <c r="O29" s="117">
        <f t="shared" si="16"/>
        <v>593.12536335128129</v>
      </c>
      <c r="P29" s="117">
        <f t="shared" si="17"/>
        <v>-16933.916239947666</v>
      </c>
      <c r="Q29" s="117">
        <f t="shared" si="18"/>
        <v>-9857.1580637845364</v>
      </c>
      <c r="R29" s="117"/>
      <c r="S29" s="119">
        <f t="shared" si="19"/>
        <v>976290.12720797036</v>
      </c>
      <c r="T29" s="120">
        <f t="shared" si="20"/>
        <v>584.16155414843786</v>
      </c>
      <c r="U29" s="120">
        <f t="shared" si="21"/>
        <v>-24805.534719809169</v>
      </c>
      <c r="V29" s="120">
        <f t="shared" si="22"/>
        <v>-5926.8745822882447</v>
      </c>
      <c r="W29" s="120"/>
      <c r="X29" s="122">
        <f t="shared" si="23"/>
        <v>953408.07186053053</v>
      </c>
    </row>
    <row r="30" spans="1:24" x14ac:dyDescent="0.45">
      <c r="A30">
        <v>29</v>
      </c>
      <c r="B30" s="47">
        <v>43481</v>
      </c>
      <c r="C30" s="101">
        <v>1683.780029</v>
      </c>
      <c r="D30" s="87">
        <f t="shared" si="0"/>
        <v>5.5059058350561694E-3</v>
      </c>
      <c r="E30" s="87"/>
      <c r="F30" s="108">
        <f t="shared" si="26"/>
        <v>666.54223256343835</v>
      </c>
      <c r="G30" s="90"/>
      <c r="H30" s="5">
        <f t="shared" si="11"/>
        <v>1655.4757255714285</v>
      </c>
      <c r="I30" s="87">
        <f t="shared" si="12"/>
        <v>4.7051964978236261E-3</v>
      </c>
      <c r="J30" s="111">
        <f t="shared" si="25"/>
        <v>602.24039100433026</v>
      </c>
      <c r="K30" s="111">
        <f t="shared" si="14"/>
        <v>-4748.9144948281564</v>
      </c>
      <c r="L30" s="111">
        <f t="shared" si="24"/>
        <v>-12742.798345542993</v>
      </c>
      <c r="M30" s="111"/>
      <c r="N30" s="113">
        <f t="shared" si="15"/>
        <v>1009291.4285354144</v>
      </c>
      <c r="O30" s="117">
        <f t="shared" si="16"/>
        <v>598.70690611610291</v>
      </c>
      <c r="P30" s="117">
        <f t="shared" si="17"/>
        <v>-9398.0902384160872</v>
      </c>
      <c r="Q30" s="117">
        <f t="shared" si="18"/>
        <v>-19261.248302200624</v>
      </c>
      <c r="R30" s="117"/>
      <c r="S30" s="119">
        <f t="shared" si="19"/>
        <v>998692.64150425594</v>
      </c>
      <c r="T30" s="120">
        <f t="shared" si="20"/>
        <v>592.40733884466511</v>
      </c>
      <c r="U30" s="120">
        <f t="shared" si="21"/>
        <v>-13884.087594941269</v>
      </c>
      <c r="V30" s="120">
        <f t="shared" si="22"/>
        <v>-19816.962177229514</v>
      </c>
      <c r="W30" s="120"/>
      <c r="X30" s="122">
        <f t="shared" si="23"/>
        <v>983599.55858474178</v>
      </c>
    </row>
    <row r="31" spans="1:24" x14ac:dyDescent="0.45">
      <c r="A31">
        <v>30</v>
      </c>
      <c r="B31" s="47">
        <v>43482</v>
      </c>
      <c r="C31" s="101">
        <v>1693.219971</v>
      </c>
      <c r="D31" s="87">
        <f t="shared" si="0"/>
        <v>5.6063986016073441E-3</v>
      </c>
      <c r="E31" s="87"/>
      <c r="F31" s="108">
        <f t="shared" si="26"/>
        <v>666.54223256343835</v>
      </c>
      <c r="G31" s="90"/>
      <c r="H31" s="5">
        <f t="shared" si="11"/>
        <v>1660.7100134285715</v>
      </c>
      <c r="I31" s="87">
        <f t="shared" si="12"/>
        <v>3.1618028439144284E-3</v>
      </c>
      <c r="J31" s="111">
        <f t="shared" si="25"/>
        <v>604.14455638532786</v>
      </c>
      <c r="K31" s="111">
        <f t="shared" si="14"/>
        <v>-3224.1708511919551</v>
      </c>
      <c r="L31" s="111">
        <f t="shared" si="24"/>
        <v>-15972.969196734948</v>
      </c>
      <c r="M31" s="111"/>
      <c r="N31" s="113">
        <f t="shared" si="15"/>
        <v>1019725.4573913807</v>
      </c>
      <c r="O31" s="117">
        <f t="shared" si="16"/>
        <v>602.49289251296113</v>
      </c>
      <c r="P31" s="117">
        <f t="shared" si="17"/>
        <v>-6410.50777709467</v>
      </c>
      <c r="Q31" s="117">
        <f t="shared" si="18"/>
        <v>-25677.756079295294</v>
      </c>
      <c r="R31" s="117"/>
      <c r="S31" s="119">
        <f t="shared" si="19"/>
        <v>1013742.4902114074</v>
      </c>
      <c r="T31" s="120">
        <f t="shared" si="20"/>
        <v>598.0265644708096</v>
      </c>
      <c r="U31" s="120">
        <f t="shared" si="21"/>
        <v>-9514.5850517428444</v>
      </c>
      <c r="V31" s="120">
        <f t="shared" si="22"/>
        <v>-29337.547228972358</v>
      </c>
      <c r="W31" s="120"/>
      <c r="X31" s="122">
        <f t="shared" si="23"/>
        <v>1003075.937098751</v>
      </c>
    </row>
    <row r="32" spans="1:24" x14ac:dyDescent="0.45">
      <c r="A32">
        <v>31</v>
      </c>
      <c r="B32" s="47">
        <v>43483</v>
      </c>
      <c r="C32" s="101">
        <v>1696.1999510000001</v>
      </c>
      <c r="D32" s="87">
        <f t="shared" si="0"/>
        <v>1.7599485306330992E-3</v>
      </c>
      <c r="E32" s="87"/>
      <c r="F32" s="108">
        <f t="shared" si="26"/>
        <v>666.54223256343835</v>
      </c>
      <c r="G32" s="90"/>
      <c r="H32" s="5">
        <f t="shared" si="11"/>
        <v>1665.9642858571428</v>
      </c>
      <c r="I32" s="87">
        <f t="shared" si="12"/>
        <v>3.1638711069873985E-3</v>
      </c>
      <c r="J32" s="111">
        <f>(1+I32)*J31</f>
        <v>606.05599189171915</v>
      </c>
      <c r="K32" s="111">
        <f t="shared" si="14"/>
        <v>-3242.1768122805584</v>
      </c>
      <c r="L32" s="111">
        <f t="shared" si="24"/>
        <v>-19221.146009015505</v>
      </c>
      <c r="M32" s="111"/>
      <c r="N32" s="113">
        <f t="shared" si="15"/>
        <v>1024749.9669377099</v>
      </c>
      <c r="O32" s="117">
        <f t="shared" si="16"/>
        <v>606.30531222253512</v>
      </c>
      <c r="P32" s="117">
        <f t="shared" si="17"/>
        <v>-6466.626124570832</v>
      </c>
      <c r="Q32" s="117">
        <f t="shared" si="18"/>
        <v>-32150.382203866124</v>
      </c>
      <c r="R32" s="117"/>
      <c r="S32" s="119">
        <f t="shared" si="19"/>
        <v>1021948.414758333</v>
      </c>
      <c r="T32" s="120">
        <f t="shared" si="20"/>
        <v>603.70280137642999</v>
      </c>
      <c r="U32" s="120">
        <f t="shared" si="21"/>
        <v>-9628.0327611776902</v>
      </c>
      <c r="V32" s="120">
        <f t="shared" si="22"/>
        <v>-38971.57999015005</v>
      </c>
      <c r="W32" s="120"/>
      <c r="X32" s="122">
        <f t="shared" si="23"/>
        <v>1014372.6293520855</v>
      </c>
    </row>
    <row r="33" spans="1:24" x14ac:dyDescent="0.45">
      <c r="A33">
        <v>32</v>
      </c>
      <c r="B33" s="47">
        <v>43487</v>
      </c>
      <c r="C33" s="101">
        <v>1632.170044</v>
      </c>
      <c r="D33" s="87">
        <f t="shared" si="0"/>
        <v>-3.7749032454723899E-2</v>
      </c>
      <c r="E33" s="87"/>
      <c r="F33" s="108">
        <f t="shared" si="26"/>
        <v>666.54223256343835</v>
      </c>
      <c r="G33" s="90"/>
      <c r="H33" s="5">
        <f t="shared" si="11"/>
        <v>1662.5285820000001</v>
      </c>
      <c r="I33" s="87">
        <f t="shared" si="12"/>
        <v>-2.0622914226369623E-3</v>
      </c>
      <c r="J33" s="111">
        <f t="shared" ref="J33:J96" si="27">(1+I33)*J32</f>
        <v>604.80612781800312</v>
      </c>
      <c r="K33" s="111">
        <f t="shared" si="14"/>
        <v>2039.9907001911051</v>
      </c>
      <c r="L33" s="111">
        <f t="shared" si="24"/>
        <v>-17187.1553088244</v>
      </c>
      <c r="M33" s="111"/>
      <c r="N33" s="113">
        <f t="shared" si="15"/>
        <v>989186.43495237082</v>
      </c>
      <c r="O33" s="117">
        <f t="shared" si="16"/>
        <v>603.80455573274355</v>
      </c>
      <c r="P33" s="117">
        <f t="shared" si="17"/>
        <v>4081.6598299763923</v>
      </c>
      <c r="Q33" s="117">
        <f t="shared" si="18"/>
        <v>-28074.72237388973</v>
      </c>
      <c r="R33" s="117"/>
      <c r="S33" s="119">
        <f t="shared" si="19"/>
        <v>989593.36812768888</v>
      </c>
      <c r="T33" s="120">
        <f t="shared" si="20"/>
        <v>599.96776804912849</v>
      </c>
      <c r="U33" s="120">
        <f t="shared" si="21"/>
        <v>6096.2095101631458</v>
      </c>
      <c r="V33" s="120">
        <f t="shared" si="22"/>
        <v>-32881.370479986901</v>
      </c>
      <c r="W33" s="120"/>
      <c r="X33" s="122">
        <f t="shared" si="23"/>
        <v>985345.62788549101</v>
      </c>
    </row>
    <row r="34" spans="1:24" x14ac:dyDescent="0.45">
      <c r="A34">
        <v>33</v>
      </c>
      <c r="B34" s="47">
        <v>43488</v>
      </c>
      <c r="C34" s="101">
        <v>1640.0200199999999</v>
      </c>
      <c r="D34" s="87">
        <f t="shared" si="0"/>
        <v>4.8095331910159534E-3</v>
      </c>
      <c r="E34" s="87"/>
      <c r="F34" s="108">
        <f t="shared" si="26"/>
        <v>666.54223256343835</v>
      </c>
      <c r="G34" s="90"/>
      <c r="H34" s="5">
        <f t="shared" si="11"/>
        <v>1662.4514335714287</v>
      </c>
      <c r="I34" s="87">
        <f t="shared" si="12"/>
        <v>-4.6404272026819512E-5</v>
      </c>
      <c r="J34" s="111">
        <f t="shared" si="27"/>
        <v>604.77806222992433</v>
      </c>
      <c r="K34" s="111">
        <f t="shared" si="14"/>
        <v>46.028126322287306</v>
      </c>
      <c r="L34" s="111">
        <f t="shared" si="24"/>
        <v>-17147.127182502114</v>
      </c>
      <c r="M34" s="111"/>
      <c r="N34" s="113">
        <f t="shared" si="15"/>
        <v>991894.15784020408</v>
      </c>
      <c r="O34" s="117">
        <f t="shared" si="16"/>
        <v>603.74851751103301</v>
      </c>
      <c r="P34" s="117">
        <f t="shared" si="17"/>
        <v>91.903805490479442</v>
      </c>
      <c r="Q34" s="117">
        <f t="shared" si="18"/>
        <v>-27988.818568399252</v>
      </c>
      <c r="R34" s="117"/>
      <c r="S34" s="119">
        <f t="shared" si="19"/>
        <v>990251.55956890516</v>
      </c>
      <c r="T34" s="120">
        <f t="shared" si="20"/>
        <v>599.88424484658094</v>
      </c>
      <c r="U34" s="120">
        <f t="shared" si="21"/>
        <v>136.97972431250258</v>
      </c>
      <c r="V34" s="120">
        <f t="shared" si="22"/>
        <v>-32750.390755674398</v>
      </c>
      <c r="W34" s="120"/>
      <c r="X34" s="122">
        <f t="shared" si="23"/>
        <v>983959.15095528704</v>
      </c>
    </row>
    <row r="35" spans="1:24" x14ac:dyDescent="0.45">
      <c r="A35">
        <v>34</v>
      </c>
      <c r="B35" s="47">
        <v>43489</v>
      </c>
      <c r="C35" s="101">
        <v>1654.9300539999999</v>
      </c>
      <c r="D35" s="87">
        <f t="shared" si="0"/>
        <v>9.0913731650666043E-3</v>
      </c>
      <c r="E35" s="87"/>
      <c r="F35" s="108">
        <f t="shared" si="26"/>
        <v>666.54223256343835</v>
      </c>
      <c r="G35" s="90"/>
      <c r="H35" s="5">
        <f t="shared" si="11"/>
        <v>1667.8400182857145</v>
      </c>
      <c r="I35" s="87">
        <f t="shared" si="12"/>
        <v>3.2413486526397662E-3</v>
      </c>
      <c r="J35" s="111">
        <f t="shared" si="27"/>
        <v>606.73835878707939</v>
      </c>
      <c r="K35" s="111">
        <f t="shared" si="14"/>
        <v>-3244.1536871886397</v>
      </c>
      <c r="L35" s="111">
        <f t="shared" si="24"/>
        <v>-20397.280869690752</v>
      </c>
      <c r="M35" s="111"/>
      <c r="N35" s="113">
        <f t="shared" si="15"/>
        <v>1000865.391184184</v>
      </c>
      <c r="O35" s="117">
        <f t="shared" si="16"/>
        <v>607.66243639856839</v>
      </c>
      <c r="P35" s="117">
        <f t="shared" si="17"/>
        <v>-6477.261995900536</v>
      </c>
      <c r="Q35" s="117">
        <f t="shared" si="18"/>
        <v>-34472.080564299788</v>
      </c>
      <c r="R35" s="117"/>
      <c r="S35" s="119">
        <f t="shared" si="19"/>
        <v>999161.56668695377</v>
      </c>
      <c r="T35" s="120">
        <f t="shared" si="20"/>
        <v>605.71754681290076</v>
      </c>
      <c r="U35" s="120">
        <f t="shared" si="21"/>
        <v>-9653.7067381199704</v>
      </c>
      <c r="V35" s="120">
        <f t="shared" si="22"/>
        <v>-42410.097493794368</v>
      </c>
      <c r="W35" s="120"/>
      <c r="X35" s="122">
        <f t="shared" si="23"/>
        <v>992766.46571770136</v>
      </c>
    </row>
    <row r="36" spans="1:24" x14ac:dyDescent="0.45">
      <c r="A36">
        <v>35</v>
      </c>
      <c r="B36" s="47">
        <v>43490</v>
      </c>
      <c r="C36" s="101">
        <v>1670.5699460000001</v>
      </c>
      <c r="D36" s="87">
        <f t="shared" si="0"/>
        <v>9.4504852106578191E-3</v>
      </c>
      <c r="E36" s="87"/>
      <c r="F36" s="108">
        <f t="shared" si="26"/>
        <v>666.54223256343835</v>
      </c>
      <c r="G36" s="90"/>
      <c r="H36" s="5">
        <f t="shared" si="11"/>
        <v>1667.2700021428573</v>
      </c>
      <c r="I36" s="87">
        <f t="shared" si="12"/>
        <v>-3.4176907653473527E-4</v>
      </c>
      <c r="J36" s="111">
        <f t="shared" si="27"/>
        <v>606.53099437849858</v>
      </c>
      <c r="K36" s="111">
        <f t="shared" si="14"/>
        <v>346.41674884517494</v>
      </c>
      <c r="L36" s="111">
        <f t="shared" si="24"/>
        <v>-20056.864120845577</v>
      </c>
      <c r="M36" s="111"/>
      <c r="N36" s="113">
        <f t="shared" si="15"/>
        <v>1013598.8672750598</v>
      </c>
      <c r="O36" s="117">
        <f t="shared" si="16"/>
        <v>607.24707593910284</v>
      </c>
      <c r="P36" s="117">
        <f t="shared" si="17"/>
        <v>693.88870033989281</v>
      </c>
      <c r="Q36" s="117">
        <f t="shared" si="18"/>
        <v>-33784.191863959895</v>
      </c>
      <c r="R36" s="117"/>
      <c r="S36" s="119">
        <f t="shared" si="19"/>
        <v>1015142.6035605849</v>
      </c>
      <c r="T36" s="120">
        <f t="shared" si="20"/>
        <v>605.09650023305539</v>
      </c>
      <c r="U36" s="120">
        <f t="shared" si="21"/>
        <v>1037.5017513557641</v>
      </c>
      <c r="V36" s="120">
        <f t="shared" si="22"/>
        <v>-41378.595742438607</v>
      </c>
      <c r="W36" s="120"/>
      <c r="X36" s="122">
        <f t="shared" si="23"/>
        <v>1011893.52947048</v>
      </c>
    </row>
    <row r="37" spans="1:24" x14ac:dyDescent="0.45">
      <c r="A37">
        <v>36</v>
      </c>
      <c r="B37" s="47">
        <v>43493</v>
      </c>
      <c r="C37" s="101">
        <v>1637.8900149999999</v>
      </c>
      <c r="D37" s="87">
        <f t="shared" si="0"/>
        <v>-1.9562144690947362E-2</v>
      </c>
      <c r="E37" s="87"/>
      <c r="F37" s="108">
        <f t="shared" si="26"/>
        <v>666.54223256343835</v>
      </c>
      <c r="G37" s="90"/>
      <c r="H37" s="5">
        <f t="shared" si="11"/>
        <v>1660.7142858571428</v>
      </c>
      <c r="I37" s="87">
        <f t="shared" si="12"/>
        <v>-3.9320063800636351E-3</v>
      </c>
      <c r="J37" s="111">
        <f t="shared" si="27"/>
        <v>604.14611063889595</v>
      </c>
      <c r="K37" s="111">
        <f t="shared" si="14"/>
        <v>3906.1772640310051</v>
      </c>
      <c r="L37" s="111">
        <f t="shared" si="24"/>
        <v>-16156.686856814573</v>
      </c>
      <c r="M37" s="111"/>
      <c r="N37" s="113">
        <f t="shared" si="15"/>
        <v>993431.05948056397</v>
      </c>
      <c r="O37" s="117">
        <f t="shared" si="16"/>
        <v>602.47167718536775</v>
      </c>
      <c r="P37" s="117">
        <f t="shared" si="17"/>
        <v>7821.5779363861466</v>
      </c>
      <c r="Q37" s="117">
        <f t="shared" si="18"/>
        <v>-25968.613927573748</v>
      </c>
      <c r="R37" s="117"/>
      <c r="S37" s="119">
        <f t="shared" si="19"/>
        <v>994603.92231860326</v>
      </c>
      <c r="T37" s="120">
        <f t="shared" si="20"/>
        <v>597.95877033464376</v>
      </c>
      <c r="U37" s="120">
        <f t="shared" si="21"/>
        <v>11690.816530375381</v>
      </c>
      <c r="V37" s="120">
        <f t="shared" si="22"/>
        <v>-29693.779212063226</v>
      </c>
      <c r="W37" s="120"/>
      <c r="X37" s="122">
        <f t="shared" si="23"/>
        <v>991081.51584316662</v>
      </c>
    </row>
    <row r="38" spans="1:24" x14ac:dyDescent="0.45">
      <c r="A38">
        <v>37</v>
      </c>
      <c r="B38" s="47">
        <v>43494</v>
      </c>
      <c r="C38" s="101">
        <v>1593.880005</v>
      </c>
      <c r="D38" s="87">
        <f t="shared" si="0"/>
        <v>-2.6869942179847752E-2</v>
      </c>
      <c r="E38" s="87"/>
      <c r="F38" s="108">
        <f t="shared" si="26"/>
        <v>666.54223256343835</v>
      </c>
      <c r="G38" s="90"/>
      <c r="H38" s="5">
        <f t="shared" si="11"/>
        <v>1646.5228621428566</v>
      </c>
      <c r="I38" s="87">
        <f t="shared" si="12"/>
        <v>-8.5453734186200468E-3</v>
      </c>
      <c r="J38" s="111">
        <f t="shared" si="27"/>
        <v>598.98345652407966</v>
      </c>
      <c r="K38" s="111">
        <f t="shared" si="14"/>
        <v>8228.6511663366618</v>
      </c>
      <c r="L38" s="111">
        <f t="shared" si="24"/>
        <v>-7934.035690477911</v>
      </c>
      <c r="M38" s="111"/>
      <c r="N38" s="113">
        <f t="shared" si="15"/>
        <v>962936.40584585397</v>
      </c>
      <c r="O38" s="117">
        <f t="shared" si="16"/>
        <v>592.17498627398516</v>
      </c>
      <c r="P38" s="117">
        <f t="shared" si="17"/>
        <v>16411.68976131795</v>
      </c>
      <c r="Q38" s="117">
        <f t="shared" si="18"/>
        <v>-9562.9241662557979</v>
      </c>
      <c r="R38" s="117"/>
      <c r="S38" s="119">
        <f t="shared" si="19"/>
        <v>960267.55984457233</v>
      </c>
      <c r="T38" s="120">
        <f t="shared" si="20"/>
        <v>582.62942739029859</v>
      </c>
      <c r="U38" s="120">
        <f t="shared" si="21"/>
        <v>24433.133208779596</v>
      </c>
      <c r="V38" s="120">
        <f t="shared" si="22"/>
        <v>-5266.6460032836294</v>
      </c>
      <c r="W38" s="120"/>
      <c r="X38" s="122">
        <f t="shared" si="23"/>
        <v>953074.52785077586</v>
      </c>
    </row>
    <row r="39" spans="1:24" x14ac:dyDescent="0.45">
      <c r="A39">
        <v>38</v>
      </c>
      <c r="B39" s="47">
        <v>43495</v>
      </c>
      <c r="C39" s="101">
        <v>1670.4300539999999</v>
      </c>
      <c r="D39" s="87">
        <f t="shared" si="0"/>
        <v>4.8027485607362232E-2</v>
      </c>
      <c r="E39" s="87"/>
      <c r="F39" s="108">
        <f t="shared" si="26"/>
        <v>666.54223256343835</v>
      </c>
      <c r="G39" s="90"/>
      <c r="H39" s="5">
        <f t="shared" si="11"/>
        <v>1642.841448285714</v>
      </c>
      <c r="I39" s="87">
        <f t="shared" si="12"/>
        <v>-2.235871691663888E-3</v>
      </c>
      <c r="J39" s="111">
        <f t="shared" si="27"/>
        <v>597.64420636986256</v>
      </c>
      <c r="K39" s="111">
        <f t="shared" si="14"/>
        <v>2237.1237074283745</v>
      </c>
      <c r="L39" s="111">
        <f t="shared" si="24"/>
        <v>-5702.9119830495365</v>
      </c>
      <c r="M39" s="111"/>
      <c r="N39" s="113">
        <f t="shared" si="15"/>
        <v>1000559.967626625</v>
      </c>
      <c r="O39" s="117">
        <f t="shared" si="16"/>
        <v>589.52693169734221</v>
      </c>
      <c r="P39" s="117">
        <f t="shared" si="17"/>
        <v>4423.3899494566276</v>
      </c>
      <c r="Q39" s="117">
        <f t="shared" si="18"/>
        <v>-5145.5342167991703</v>
      </c>
      <c r="R39" s="117"/>
      <c r="S39" s="119">
        <f t="shared" si="19"/>
        <v>989186.89429910225</v>
      </c>
      <c r="T39" s="120">
        <f t="shared" si="20"/>
        <v>578.7213734600017</v>
      </c>
      <c r="U39" s="120">
        <f t="shared" si="21"/>
        <v>6528.1307378207412</v>
      </c>
      <c r="V39" s="120">
        <f t="shared" si="22"/>
        <v>1255.4847345371118</v>
      </c>
      <c r="W39" s="120"/>
      <c r="X39" s="122">
        <f t="shared" si="23"/>
        <v>973241.70585756551</v>
      </c>
    </row>
    <row r="40" spans="1:24" x14ac:dyDescent="0.45">
      <c r="A40">
        <v>39</v>
      </c>
      <c r="B40" s="47">
        <v>43496</v>
      </c>
      <c r="C40" s="101">
        <v>1718.7299800000001</v>
      </c>
      <c r="D40" s="87">
        <f t="shared" si="0"/>
        <v>2.8914665348807322E-2</v>
      </c>
      <c r="E40" s="87"/>
      <c r="F40" s="108">
        <f t="shared" si="26"/>
        <v>666.54223256343835</v>
      </c>
      <c r="G40" s="90"/>
      <c r="H40" s="5">
        <f t="shared" si="11"/>
        <v>1655.2071534285715</v>
      </c>
      <c r="I40" s="87">
        <f t="shared" si="12"/>
        <v>7.5270228638076551E-3</v>
      </c>
      <c r="J40" s="111">
        <f t="shared" si="27"/>
        <v>602.14268797563068</v>
      </c>
      <c r="K40" s="111">
        <f t="shared" si="14"/>
        <v>-7731.6752003122092</v>
      </c>
      <c r="L40" s="111">
        <f t="shared" si="24"/>
        <v>-13440.587183361746</v>
      </c>
      <c r="M40" s="111"/>
      <c r="N40" s="113">
        <f t="shared" si="15"/>
        <v>1027189.0148611899</v>
      </c>
      <c r="O40" s="117">
        <f t="shared" si="16"/>
        <v>598.40169708477481</v>
      </c>
      <c r="P40" s="117">
        <f t="shared" si="17"/>
        <v>-15253.32533684673</v>
      </c>
      <c r="Q40" s="117">
        <f t="shared" si="18"/>
        <v>-20404.8595536459</v>
      </c>
      <c r="R40" s="117"/>
      <c r="S40" s="119">
        <f t="shared" si="19"/>
        <v>1013237.6115256343</v>
      </c>
      <c r="T40" s="120">
        <f t="shared" si="20"/>
        <v>591.78952048942449</v>
      </c>
      <c r="U40" s="120">
        <f t="shared" si="21"/>
        <v>-22460.616082516892</v>
      </c>
      <c r="V40" s="120">
        <f t="shared" si="22"/>
        <v>-21211.131347979779</v>
      </c>
      <c r="W40" s="120"/>
      <c r="X40" s="122">
        <f t="shared" si="23"/>
        <v>994665.77463248139</v>
      </c>
    </row>
    <row r="41" spans="1:24" x14ac:dyDescent="0.45">
      <c r="A41">
        <v>40</v>
      </c>
      <c r="B41" s="47">
        <v>43497</v>
      </c>
      <c r="C41" s="101">
        <v>1626.2299800000001</v>
      </c>
      <c r="D41" s="87">
        <f t="shared" si="0"/>
        <v>-5.381880869966555E-2</v>
      </c>
      <c r="E41" s="87"/>
      <c r="F41" s="108">
        <f t="shared" si="26"/>
        <v>666.54223256343835</v>
      </c>
      <c r="G41" s="90"/>
      <c r="H41" s="5">
        <f t="shared" si="11"/>
        <v>1653.2371477142858</v>
      </c>
      <c r="I41" s="87">
        <f t="shared" si="12"/>
        <v>-1.190186805443066E-3</v>
      </c>
      <c r="J41" s="111">
        <f t="shared" si="27"/>
        <v>601.42602569340806</v>
      </c>
      <c r="K41" s="111">
        <f t="shared" si="14"/>
        <v>1165.4576888856368</v>
      </c>
      <c r="L41" s="111">
        <f t="shared" si="24"/>
        <v>-12281.129494476108</v>
      </c>
      <c r="M41" s="111"/>
      <c r="N41" s="113">
        <f t="shared" si="15"/>
        <v>979222.49142375612</v>
      </c>
      <c r="O41" s="117">
        <f t="shared" si="16"/>
        <v>596.97727747632473</v>
      </c>
      <c r="P41" s="117">
        <f t="shared" si="17"/>
        <v>2316.4338713613815</v>
      </c>
      <c r="Q41" s="117">
        <f t="shared" si="18"/>
        <v>-18094.42568228452</v>
      </c>
      <c r="R41" s="117"/>
      <c r="S41" s="119">
        <f t="shared" si="19"/>
        <v>973138.77988213953</v>
      </c>
      <c r="T41" s="120">
        <f t="shared" si="20"/>
        <v>589.67650025276657</v>
      </c>
      <c r="U41" s="120">
        <f t="shared" si="21"/>
        <v>3436.2568571997995</v>
      </c>
      <c r="V41" s="120">
        <f t="shared" si="22"/>
        <v>-17780.874490779981</v>
      </c>
      <c r="W41" s="120"/>
      <c r="X41" s="122">
        <f t="shared" si="23"/>
        <v>962385.86006972648</v>
      </c>
    </row>
    <row r="42" spans="1:24" x14ac:dyDescent="0.45">
      <c r="A42">
        <v>41</v>
      </c>
      <c r="B42" s="47">
        <v>43500</v>
      </c>
      <c r="C42" s="101">
        <v>1633.3100589999999</v>
      </c>
      <c r="D42" s="87">
        <f t="shared" si="0"/>
        <v>4.3536763477942039E-3</v>
      </c>
      <c r="E42" s="87"/>
      <c r="F42" s="108">
        <f t="shared" si="26"/>
        <v>666.54223256343835</v>
      </c>
      <c r="G42" s="90"/>
      <c r="H42" s="5">
        <f t="shared" si="11"/>
        <v>1650.1485769999999</v>
      </c>
      <c r="I42" s="87">
        <f t="shared" si="12"/>
        <v>-1.8681958112035171E-3</v>
      </c>
      <c r="J42" s="111">
        <f t="shared" si="27"/>
        <v>600.30244411145884</v>
      </c>
      <c r="K42" s="111">
        <f t="shared" si="14"/>
        <v>1835.157099904801</v>
      </c>
      <c r="L42" s="111">
        <f t="shared" si="24"/>
        <v>-10451.972394571307</v>
      </c>
      <c r="M42" s="111"/>
      <c r="N42" s="113">
        <f t="shared" si="15"/>
        <v>982315.1775094358</v>
      </c>
      <c r="O42" s="117">
        <f t="shared" si="16"/>
        <v>594.74673657799485</v>
      </c>
      <c r="P42" s="117">
        <f t="shared" si="17"/>
        <v>3643.1648862530851</v>
      </c>
      <c r="Q42" s="117">
        <f t="shared" si="18"/>
        <v>-14457.260796031434</v>
      </c>
      <c r="R42" s="117"/>
      <c r="S42" s="119">
        <f t="shared" si="19"/>
        <v>975048.99229651527</v>
      </c>
      <c r="T42" s="120">
        <f t="shared" si="20"/>
        <v>586.37160674955442</v>
      </c>
      <c r="U42" s="120">
        <f t="shared" si="21"/>
        <v>5397.9158027201629</v>
      </c>
      <c r="V42" s="120">
        <f t="shared" si="22"/>
        <v>-12388.958688059818</v>
      </c>
      <c r="W42" s="120"/>
      <c r="X42" s="122">
        <f t="shared" si="23"/>
        <v>963124.55941875954</v>
      </c>
    </row>
    <row r="43" spans="1:24" x14ac:dyDescent="0.45">
      <c r="A43">
        <v>42</v>
      </c>
      <c r="B43" s="47">
        <v>43501</v>
      </c>
      <c r="C43" s="101">
        <v>1658.8100589999999</v>
      </c>
      <c r="D43" s="87">
        <f t="shared" si="0"/>
        <v>1.5612467369246761E-2</v>
      </c>
      <c r="E43" s="87"/>
      <c r="F43" s="108">
        <f t="shared" si="26"/>
        <v>666.54223256343835</v>
      </c>
      <c r="G43" s="90"/>
      <c r="H43" s="5">
        <f t="shared" si="11"/>
        <v>1648.4685931428571</v>
      </c>
      <c r="I43" s="87">
        <f t="shared" si="12"/>
        <v>-1.0180803598892026E-3</v>
      </c>
      <c r="J43" s="111">
        <f t="shared" si="27"/>
        <v>599.69128798311556</v>
      </c>
      <c r="K43" s="111">
        <f t="shared" si="14"/>
        <v>1013.7919333153312</v>
      </c>
      <c r="L43" s="111">
        <f t="shared" si="24"/>
        <v>-9444.1804612559754</v>
      </c>
      <c r="M43" s="111"/>
      <c r="N43" s="113">
        <f t="shared" si="15"/>
        <v>995787.73273437319</v>
      </c>
      <c r="O43" s="117">
        <f t="shared" si="16"/>
        <v>593.53573663475834</v>
      </c>
      <c r="P43" s="117">
        <f t="shared" si="17"/>
        <v>2008.8188872891612</v>
      </c>
      <c r="Q43" s="117">
        <f t="shared" si="18"/>
        <v>-12454.441908742274</v>
      </c>
      <c r="R43" s="117"/>
      <c r="S43" s="119">
        <f t="shared" si="19"/>
        <v>986571.86919300107</v>
      </c>
      <c r="T43" s="120">
        <f t="shared" si="20"/>
        <v>584.58068650026928</v>
      </c>
      <c r="U43" s="120">
        <f t="shared" si="21"/>
        <v>2970.7965243809717</v>
      </c>
      <c r="V43" s="120">
        <f t="shared" si="22"/>
        <v>-9424.1621636788459</v>
      </c>
      <c r="W43" s="120"/>
      <c r="X43" s="122">
        <f t="shared" si="23"/>
        <v>972679.11958815309</v>
      </c>
    </row>
    <row r="44" spans="1:24" x14ac:dyDescent="0.45">
      <c r="A44">
        <v>43</v>
      </c>
      <c r="B44" s="47">
        <v>43502</v>
      </c>
      <c r="C44" s="101">
        <v>1640.26001</v>
      </c>
      <c r="D44" s="87">
        <f t="shared" si="0"/>
        <v>-1.1182744461522429E-2</v>
      </c>
      <c r="E44" s="87"/>
      <c r="F44" s="108">
        <f t="shared" si="26"/>
        <v>666.54223256343835</v>
      </c>
      <c r="G44" s="90"/>
      <c r="H44" s="5">
        <f t="shared" si="11"/>
        <v>1648.8071638571425</v>
      </c>
      <c r="I44" s="87">
        <f t="shared" si="12"/>
        <v>2.0538499531855121E-4</v>
      </c>
      <c r="J44" s="111">
        <f t="shared" si="27"/>
        <v>599.81445557549057</v>
      </c>
      <c r="K44" s="111">
        <f t="shared" si="14"/>
        <v>-202.02687630071267</v>
      </c>
      <c r="L44" s="111">
        <f t="shared" si="24"/>
        <v>-9652.2073375566888</v>
      </c>
      <c r="M44" s="111"/>
      <c r="N44" s="113">
        <f t="shared" si="15"/>
        <v>983649.63802409801</v>
      </c>
      <c r="O44" s="117">
        <f t="shared" si="16"/>
        <v>593.77954330373859</v>
      </c>
      <c r="P44" s="117">
        <f t="shared" si="17"/>
        <v>-399.90632929962038</v>
      </c>
      <c r="Q44" s="117">
        <f t="shared" si="18"/>
        <v>-12860.348238041894</v>
      </c>
      <c r="R44" s="117"/>
      <c r="S44" s="119">
        <f t="shared" si="19"/>
        <v>973552.93330788601</v>
      </c>
      <c r="T44" s="120">
        <f t="shared" si="20"/>
        <v>584.94087880494976</v>
      </c>
      <c r="U44" s="120">
        <f t="shared" si="21"/>
        <v>-590.8090332771294</v>
      </c>
      <c r="V44" s="120">
        <f t="shared" si="22"/>
        <v>-10020.971196955976</v>
      </c>
      <c r="W44" s="120"/>
      <c r="X44" s="122">
        <f t="shared" si="23"/>
        <v>958864.32268473855</v>
      </c>
    </row>
    <row r="45" spans="1:24" x14ac:dyDescent="0.45">
      <c r="A45">
        <v>44</v>
      </c>
      <c r="B45" s="47">
        <v>43503</v>
      </c>
      <c r="C45" s="101">
        <v>1614.369995</v>
      </c>
      <c r="D45" s="87">
        <f t="shared" si="0"/>
        <v>-1.5784092059892351E-2</v>
      </c>
      <c r="E45" s="87"/>
      <c r="F45" s="108">
        <f t="shared" si="26"/>
        <v>666.54223256343835</v>
      </c>
      <c r="G45" s="90"/>
      <c r="H45" s="5">
        <f t="shared" si="11"/>
        <v>1651.7343052857141</v>
      </c>
      <c r="I45" s="87">
        <f t="shared" si="12"/>
        <v>1.7753085337911274E-3</v>
      </c>
      <c r="J45" s="111">
        <f t="shared" si="27"/>
        <v>600.87931129716492</v>
      </c>
      <c r="K45" s="111">
        <f t="shared" si="14"/>
        <v>-1719.0711260751393</v>
      </c>
      <c r="L45" s="111">
        <f t="shared" si="24"/>
        <v>-11377.278463631828</v>
      </c>
      <c r="M45" s="111">
        <f>L45*(1+$D$262*1/$A$255)-L45</f>
        <v>-2.2396217448113021</v>
      </c>
      <c r="N45" s="113">
        <f t="shared" si="15"/>
        <v>968322.45964833244</v>
      </c>
      <c r="O45" s="117">
        <f t="shared" si="16"/>
        <v>595.88782708457404</v>
      </c>
      <c r="P45" s="117">
        <f t="shared" si="17"/>
        <v>-3403.5500767259064</v>
      </c>
      <c r="Q45" s="117">
        <f t="shared" si="18"/>
        <v>-16269.898314767801</v>
      </c>
      <c r="R45" s="117">
        <f>Q45*(1+$D$262*1/$A$255)-Q45</f>
        <v>-3.202735888735333</v>
      </c>
      <c r="S45" s="119">
        <f t="shared" si="19"/>
        <v>958579.87835435872</v>
      </c>
      <c r="T45" s="120">
        <f t="shared" si="20"/>
        <v>588.05623040666683</v>
      </c>
      <c r="U45" s="120">
        <f t="shared" si="21"/>
        <v>-5029.3301496872218</v>
      </c>
      <c r="V45" s="120">
        <f t="shared" si="22"/>
        <v>-15056.301346643198</v>
      </c>
      <c r="W45" s="120">
        <f>V45*(1+$D$262*1/$A$255)-V45</f>
        <v>-2.9638388477651461</v>
      </c>
      <c r="X45" s="122">
        <f t="shared" si="23"/>
        <v>944311.00359164237</v>
      </c>
    </row>
    <row r="46" spans="1:24" x14ac:dyDescent="0.45">
      <c r="A46">
        <v>45</v>
      </c>
      <c r="B46" s="47">
        <v>43504</v>
      </c>
      <c r="C46" s="101">
        <v>1588.219971</v>
      </c>
      <c r="D46" s="87">
        <f t="shared" si="0"/>
        <v>-1.6198284210553623E-2</v>
      </c>
      <c r="E46" s="87"/>
      <c r="F46" s="108">
        <f t="shared" si="26"/>
        <v>666.54223256343835</v>
      </c>
      <c r="G46" s="90"/>
      <c r="H46" s="5">
        <f t="shared" si="11"/>
        <v>1639.9900077142854</v>
      </c>
      <c r="I46" s="87">
        <f t="shared" si="12"/>
        <v>-7.1102825277925994E-3</v>
      </c>
      <c r="J46" s="111">
        <f t="shared" si="27"/>
        <v>596.60688962873667</v>
      </c>
      <c r="K46" s="111">
        <f t="shared" si="14"/>
        <v>6785.5454183308884</v>
      </c>
      <c r="L46" s="111">
        <f t="shared" si="24"/>
        <v>-4597.7330453009399</v>
      </c>
      <c r="M46" s="111">
        <f t="shared" ref="M46:M109" si="28">L46*(1+$D$262*1/$A$255)-L46</f>
        <v>-0.90506556009859196</v>
      </c>
      <c r="N46" s="113">
        <f t="shared" si="15"/>
        <v>954328.52236288332</v>
      </c>
      <c r="O46" s="117">
        <f t="shared" si="16"/>
        <v>587.41396547368652</v>
      </c>
      <c r="P46" s="117">
        <f t="shared" si="17"/>
        <v>13458.356241901798</v>
      </c>
      <c r="Q46" s="117">
        <f t="shared" si="18"/>
        <v>-2817.5420728660029</v>
      </c>
      <c r="R46" s="117">
        <f t="shared" ref="R46:R109" si="29">Q46*(1+$D$262*1/$A$255)-Q46</f>
        <v>-0.55463426631240509</v>
      </c>
      <c r="S46" s="119">
        <f t="shared" si="19"/>
        <v>946400.94745151512</v>
      </c>
      <c r="T46" s="120">
        <f t="shared" si="20"/>
        <v>575.51249258540656</v>
      </c>
      <c r="U46" s="120">
        <f t="shared" si="21"/>
        <v>19922.21491871358</v>
      </c>
      <c r="V46" s="120">
        <f t="shared" si="22"/>
        <v>4859.9135720703816</v>
      </c>
      <c r="W46" s="120">
        <f t="shared" ref="W46:W109" si="30">V46*(1+$D$262*1/$A$255)-V46</f>
        <v>0.95667590001448843</v>
      </c>
      <c r="X46" s="122">
        <f t="shared" si="23"/>
        <v>933962.64920284564</v>
      </c>
    </row>
    <row r="47" spans="1:24" x14ac:dyDescent="0.45">
      <c r="A47">
        <v>46</v>
      </c>
      <c r="B47" s="47">
        <v>43507</v>
      </c>
      <c r="C47" s="101">
        <v>1591</v>
      </c>
      <c r="D47" s="87">
        <f t="shared" si="0"/>
        <v>1.7504055173475797E-3</v>
      </c>
      <c r="E47" s="87"/>
      <c r="F47" s="108">
        <f t="shared" si="26"/>
        <v>666.54223256343835</v>
      </c>
      <c r="G47" s="90"/>
      <c r="H47" s="5">
        <f t="shared" si="11"/>
        <v>1621.7428677142857</v>
      </c>
      <c r="I47" s="87">
        <f t="shared" si="12"/>
        <v>-1.1126372669447803E-2</v>
      </c>
      <c r="J47" s="111">
        <f t="shared" si="27"/>
        <v>589.96881903756719</v>
      </c>
      <c r="K47" s="111">
        <f t="shared" si="14"/>
        <v>10561.170310550644</v>
      </c>
      <c r="L47" s="111">
        <f t="shared" si="24"/>
        <v>5957.4372652497041</v>
      </c>
      <c r="M47" s="111">
        <f t="shared" si="28"/>
        <v>1.1727238711127939</v>
      </c>
      <c r="N47" s="113">
        <f t="shared" si="15"/>
        <v>949201.56139932002</v>
      </c>
      <c r="O47" s="117">
        <f t="shared" si="16"/>
        <v>574.34239209148973</v>
      </c>
      <c r="P47" s="117">
        <f t="shared" si="17"/>
        <v>20796.873251075092</v>
      </c>
      <c r="Q47" s="117">
        <f t="shared" si="18"/>
        <v>17973.33117820909</v>
      </c>
      <c r="R47" s="117">
        <f t="shared" si="29"/>
        <v>3.5380573185466346</v>
      </c>
      <c r="S47" s="119">
        <f t="shared" si="19"/>
        <v>934575.61906863516</v>
      </c>
      <c r="T47" s="120">
        <f t="shared" si="20"/>
        <v>556.30239318012241</v>
      </c>
      <c r="U47" s="120">
        <f t="shared" si="21"/>
        <v>30563.26815380709</v>
      </c>
      <c r="V47" s="120">
        <f t="shared" si="22"/>
        <v>35417.181725877468</v>
      </c>
      <c r="W47" s="120">
        <f t="shared" si="30"/>
        <v>6.9718861665169243</v>
      </c>
      <c r="X47" s="122">
        <f t="shared" si="23"/>
        <v>915640.37570338184</v>
      </c>
    </row>
    <row r="48" spans="1:24" x14ac:dyDescent="0.45">
      <c r="A48">
        <v>47</v>
      </c>
      <c r="B48" s="47">
        <v>43508</v>
      </c>
      <c r="C48" s="101">
        <v>1638.01001</v>
      </c>
      <c r="D48" s="87">
        <f t="shared" si="0"/>
        <v>2.9547460716530461E-2</v>
      </c>
      <c r="E48" s="87"/>
      <c r="F48" s="108">
        <f t="shared" si="26"/>
        <v>666.54223256343835</v>
      </c>
      <c r="G48" s="90"/>
      <c r="H48" s="5">
        <f t="shared" si="11"/>
        <v>1623.4257291428571</v>
      </c>
      <c r="I48" s="87">
        <f t="shared" si="12"/>
        <v>1.037686961400527E-3</v>
      </c>
      <c r="J48" s="111">
        <f t="shared" si="27"/>
        <v>590.58102198871541</v>
      </c>
      <c r="K48" s="111">
        <f t="shared" si="14"/>
        <v>-1002.7945621323248</v>
      </c>
      <c r="L48" s="111">
        <f t="shared" si="24"/>
        <v>4948.6427031173789</v>
      </c>
      <c r="M48" s="111">
        <f t="shared" si="28"/>
        <v>0.97414226439377671</v>
      </c>
      <c r="N48" s="113">
        <f t="shared" si="15"/>
        <v>966374.83117141353</v>
      </c>
      <c r="O48" s="117">
        <f t="shared" si="16"/>
        <v>575.53436731479553</v>
      </c>
      <c r="P48" s="117">
        <f t="shared" si="17"/>
        <v>-1952.4673474468912</v>
      </c>
      <c r="Q48" s="117">
        <f t="shared" si="18"/>
        <v>16014.863830762199</v>
      </c>
      <c r="R48" s="117">
        <f t="shared" si="29"/>
        <v>3.1525322501511255</v>
      </c>
      <c r="S48" s="119">
        <f t="shared" si="19"/>
        <v>940778.58741320495</v>
      </c>
      <c r="T48" s="120">
        <f t="shared" si="20"/>
        <v>558.03419640011919</v>
      </c>
      <c r="U48" s="120">
        <f t="shared" si="21"/>
        <v>-2836.7110097049535</v>
      </c>
      <c r="V48" s="120">
        <f t="shared" si="22"/>
        <v>32574.470716172516</v>
      </c>
      <c r="W48" s="120">
        <f t="shared" si="30"/>
        <v>6.4122973850753624</v>
      </c>
      <c r="X48" s="122">
        <f t="shared" si="23"/>
        <v>911228.88861599623</v>
      </c>
    </row>
    <row r="49" spans="1:24" x14ac:dyDescent="0.45">
      <c r="A49">
        <v>48</v>
      </c>
      <c r="B49" s="47">
        <v>43509</v>
      </c>
      <c r="C49" s="101">
        <v>1640</v>
      </c>
      <c r="D49" s="87">
        <f t="shared" si="0"/>
        <v>1.2148826856070523E-3</v>
      </c>
      <c r="E49" s="87"/>
      <c r="F49" s="108">
        <f t="shared" si="26"/>
        <v>666.54223256343835</v>
      </c>
      <c r="G49" s="90"/>
      <c r="H49" s="5">
        <f t="shared" si="11"/>
        <v>1624.381435</v>
      </c>
      <c r="I49" s="87">
        <f t="shared" si="12"/>
        <v>5.8869700041498045E-4</v>
      </c>
      <c r="J49" s="111">
        <f t="shared" si="27"/>
        <v>590.9286952648622</v>
      </c>
      <c r="K49" s="111">
        <f t="shared" si="14"/>
        <v>-570.18417288074033</v>
      </c>
      <c r="L49" s="111">
        <f t="shared" si="24"/>
        <v>4372.4585302366386</v>
      </c>
      <c r="M49" s="111">
        <f t="shared" si="28"/>
        <v>0.8607201831182465</v>
      </c>
      <c r="N49" s="113">
        <f t="shared" si="15"/>
        <v>968552.8760614933</v>
      </c>
      <c r="O49" s="117">
        <f t="shared" si="16"/>
        <v>576.21199802614342</v>
      </c>
      <c r="P49" s="117">
        <f t="shared" si="17"/>
        <v>-1111.3143666105361</v>
      </c>
      <c r="Q49" s="117">
        <f t="shared" si="18"/>
        <v>14897.549464151663</v>
      </c>
      <c r="R49" s="117">
        <f t="shared" si="29"/>
        <v>2.9325884771969868</v>
      </c>
      <c r="S49" s="119">
        <f t="shared" si="19"/>
        <v>943876.36239626468</v>
      </c>
      <c r="T49" s="120">
        <f t="shared" si="20"/>
        <v>559.01973557276835</v>
      </c>
      <c r="U49" s="120">
        <f t="shared" si="21"/>
        <v>-1616.284243144637</v>
      </c>
      <c r="V49" s="120">
        <f t="shared" si="22"/>
        <v>30952.186473027879</v>
      </c>
      <c r="W49" s="120">
        <f t="shared" si="30"/>
        <v>6.0929500931197254</v>
      </c>
      <c r="X49" s="122">
        <f t="shared" si="23"/>
        <v>915176.08209619543</v>
      </c>
    </row>
    <row r="50" spans="1:24" x14ac:dyDescent="0.45">
      <c r="A50">
        <v>49</v>
      </c>
      <c r="B50" s="47">
        <v>43510</v>
      </c>
      <c r="C50" s="101">
        <v>1622.650024</v>
      </c>
      <c r="D50" s="87">
        <f t="shared" si="0"/>
        <v>-1.0579253658536568E-2</v>
      </c>
      <c r="E50" s="87"/>
      <c r="F50" s="108">
        <f t="shared" si="26"/>
        <v>666.54223256343835</v>
      </c>
      <c r="G50" s="90"/>
      <c r="H50" s="5">
        <f t="shared" si="11"/>
        <v>1619.2157157142858</v>
      </c>
      <c r="I50" s="87">
        <f t="shared" si="12"/>
        <v>-3.180114703609749E-3</v>
      </c>
      <c r="J50" s="111">
        <f t="shared" si="27"/>
        <v>589.04947423226542</v>
      </c>
      <c r="K50" s="111">
        <f t="shared" si="14"/>
        <v>3049.3180536444606</v>
      </c>
      <c r="L50" s="111">
        <f t="shared" si="24"/>
        <v>7415.7765838810992</v>
      </c>
      <c r="M50" s="111">
        <f t="shared" si="28"/>
        <v>1.4597985401351252</v>
      </c>
      <c r="N50" s="113">
        <f t="shared" si="15"/>
        <v>958870.46155381738</v>
      </c>
      <c r="O50" s="117">
        <f t="shared" si="16"/>
        <v>572.54715753150481</v>
      </c>
      <c r="P50" s="117">
        <f t="shared" si="17"/>
        <v>5946.7535165815143</v>
      </c>
      <c r="Q50" s="117">
        <f t="shared" si="18"/>
        <v>20838.302980733177</v>
      </c>
      <c r="R50" s="117">
        <f t="shared" si="29"/>
        <v>4.1020281458149839</v>
      </c>
      <c r="S50" s="119">
        <f t="shared" si="19"/>
        <v>934990.41242620954</v>
      </c>
      <c r="T50" s="120">
        <f t="shared" si="20"/>
        <v>553.68649493065936</v>
      </c>
      <c r="U50" s="120">
        <f t="shared" si="21"/>
        <v>8653.9830559159273</v>
      </c>
      <c r="V50" s="120">
        <f t="shared" si="22"/>
        <v>39600.169528943807</v>
      </c>
      <c r="W50" s="120">
        <f t="shared" si="30"/>
        <v>7.795308962391573</v>
      </c>
      <c r="X50" s="122">
        <f t="shared" si="23"/>
        <v>907093.38734362624</v>
      </c>
    </row>
    <row r="51" spans="1:24" x14ac:dyDescent="0.45">
      <c r="A51">
        <v>50</v>
      </c>
      <c r="B51" s="47">
        <v>43511</v>
      </c>
      <c r="C51" s="101">
        <v>1607.9499510000001</v>
      </c>
      <c r="D51" s="87">
        <f t="shared" si="0"/>
        <v>-9.0592997766473244E-3</v>
      </c>
      <c r="E51" s="87"/>
      <c r="F51" s="108">
        <f t="shared" si="26"/>
        <v>666.54223256343835</v>
      </c>
      <c r="G51" s="90"/>
      <c r="H51" s="5">
        <f t="shared" si="11"/>
        <v>1614.599993</v>
      </c>
      <c r="I51" s="87">
        <f t="shared" si="12"/>
        <v>-2.8505915978277356E-3</v>
      </c>
      <c r="J51" s="111">
        <f t="shared" si="27"/>
        <v>587.3703347503141</v>
      </c>
      <c r="K51" s="111">
        <f t="shared" si="14"/>
        <v>2699.9722477257974</v>
      </c>
      <c r="L51" s="111">
        <f t="shared" si="24"/>
        <v>10109.748831606896</v>
      </c>
      <c r="M51" s="111">
        <f t="shared" si="28"/>
        <v>1.9901080377185281</v>
      </c>
      <c r="N51" s="113">
        <f t="shared" si="15"/>
        <v>947162.073228347</v>
      </c>
      <c r="O51" s="117">
        <f t="shared" si="16"/>
        <v>569.28296129826583</v>
      </c>
      <c r="P51" s="117">
        <f t="shared" si="17"/>
        <v>5248.6641732909975</v>
      </c>
      <c r="Q51" s="117">
        <f t="shared" si="18"/>
        <v>26080.967154024176</v>
      </c>
      <c r="R51" s="117">
        <f t="shared" si="29"/>
        <v>5.134048652369529</v>
      </c>
      <c r="S51" s="119">
        <f t="shared" si="19"/>
        <v>920627.17389797245</v>
      </c>
      <c r="T51" s="120">
        <f t="shared" si="20"/>
        <v>548.95149271981927</v>
      </c>
      <c r="U51" s="120">
        <f t="shared" si="21"/>
        <v>7613.6465729052206</v>
      </c>
      <c r="V51" s="120">
        <f t="shared" si="22"/>
        <v>47207.816101849028</v>
      </c>
      <c r="W51" s="120">
        <f t="shared" si="30"/>
        <v>9.2928771854058141</v>
      </c>
      <c r="X51" s="122">
        <f t="shared" si="23"/>
        <v>890300.17239311547</v>
      </c>
    </row>
    <row r="52" spans="1:24" x14ac:dyDescent="0.45">
      <c r="A52">
        <v>51</v>
      </c>
      <c r="B52" s="47">
        <v>43515</v>
      </c>
      <c r="C52" s="101">
        <v>1627.579956</v>
      </c>
      <c r="D52" s="87">
        <f t="shared" si="0"/>
        <v>1.2208094529181016E-2</v>
      </c>
      <c r="E52" s="87"/>
      <c r="F52" s="108">
        <f t="shared" si="26"/>
        <v>666.54223256343835</v>
      </c>
      <c r="G52" s="90"/>
      <c r="H52" s="5">
        <f t="shared" si="11"/>
        <v>1616.4871302857143</v>
      </c>
      <c r="I52" s="87">
        <f t="shared" si="12"/>
        <v>1.1687955492975706E-3</v>
      </c>
      <c r="J52" s="111">
        <f t="shared" si="27"/>
        <v>588.05685058335973</v>
      </c>
      <c r="K52" s="111">
        <f t="shared" si="14"/>
        <v>-1117.3594093417139</v>
      </c>
      <c r="L52" s="111">
        <f t="shared" si="24"/>
        <v>8986.3894222651816</v>
      </c>
      <c r="M52" s="111">
        <f t="shared" si="28"/>
        <v>1.7689742957227281</v>
      </c>
      <c r="N52" s="113">
        <f t="shared" si="15"/>
        <v>955992.18358862156</v>
      </c>
      <c r="O52" s="117">
        <f t="shared" si="16"/>
        <v>570.61371208117862</v>
      </c>
      <c r="P52" s="117">
        <f t="shared" si="17"/>
        <v>-2165.9033007001599</v>
      </c>
      <c r="Q52" s="117">
        <f t="shared" si="18"/>
        <v>23909.063853324016</v>
      </c>
      <c r="R52" s="117">
        <f t="shared" si="29"/>
        <v>4.7065086325455923</v>
      </c>
      <c r="S52" s="119">
        <f t="shared" si="19"/>
        <v>926553.53710138123</v>
      </c>
      <c r="T52" s="120">
        <f t="shared" si="20"/>
        <v>550.87632890423276</v>
      </c>
      <c r="U52" s="120">
        <f t="shared" si="21"/>
        <v>-3132.8247923349213</v>
      </c>
      <c r="V52" s="120">
        <f t="shared" si="22"/>
        <v>44068.991309514109</v>
      </c>
      <c r="W52" s="120">
        <f t="shared" si="30"/>
        <v>8.6749982892797561</v>
      </c>
      <c r="X52" s="122">
        <f t="shared" si="23"/>
        <v>893462.44636705774</v>
      </c>
    </row>
    <row r="53" spans="1:24" x14ac:dyDescent="0.45">
      <c r="A53">
        <v>52</v>
      </c>
      <c r="B53" s="47">
        <v>43516</v>
      </c>
      <c r="C53" s="101">
        <v>1622.099976</v>
      </c>
      <c r="D53" s="87">
        <f t="shared" si="0"/>
        <v>-3.3669497954913795E-3</v>
      </c>
      <c r="E53" s="87"/>
      <c r="F53" s="108">
        <f t="shared" si="26"/>
        <v>666.54223256343835</v>
      </c>
      <c r="G53" s="90"/>
      <c r="H53" s="5">
        <f t="shared" si="11"/>
        <v>1621.327131</v>
      </c>
      <c r="I53" s="87">
        <f t="shared" si="12"/>
        <v>2.9941473851574731E-3</v>
      </c>
      <c r="J53" s="111">
        <f t="shared" si="27"/>
        <v>589.81757946485789</v>
      </c>
      <c r="K53" s="111">
        <f t="shared" si="14"/>
        <v>-2856.0782764206606</v>
      </c>
      <c r="L53" s="111">
        <f t="shared" si="24"/>
        <v>6124.311145844521</v>
      </c>
      <c r="M53" s="111">
        <f t="shared" si="28"/>
        <v>1.2055730602060066</v>
      </c>
      <c r="N53" s="113">
        <f t="shared" si="15"/>
        <v>953887.00321790332</v>
      </c>
      <c r="O53" s="117">
        <f t="shared" si="16"/>
        <v>574.03071518910428</v>
      </c>
      <c r="P53" s="117">
        <f t="shared" si="17"/>
        <v>-5542.7206593581477</v>
      </c>
      <c r="Q53" s="117">
        <f t="shared" si="18"/>
        <v>18360.343193965869</v>
      </c>
      <c r="R53" s="117">
        <f t="shared" si="29"/>
        <v>3.614240786217124</v>
      </c>
      <c r="S53" s="119">
        <f t="shared" si="19"/>
        <v>925592.48867215065</v>
      </c>
      <c r="T53" s="120">
        <f t="shared" si="20"/>
        <v>555.82454366343404</v>
      </c>
      <c r="U53" s="120">
        <f t="shared" si="21"/>
        <v>-8026.4990421432385</v>
      </c>
      <c r="V53" s="120">
        <f t="shared" si="22"/>
        <v>36036.492267370872</v>
      </c>
      <c r="W53" s="120">
        <f t="shared" si="30"/>
        <v>7.0937976904315292</v>
      </c>
      <c r="X53" s="122">
        <f t="shared" si="23"/>
        <v>893576.47989452409</v>
      </c>
    </row>
    <row r="54" spans="1:24" x14ac:dyDescent="0.45">
      <c r="A54">
        <v>53</v>
      </c>
      <c r="B54" s="47">
        <v>43517</v>
      </c>
      <c r="C54" s="101">
        <v>1619.4399410000001</v>
      </c>
      <c r="D54" s="87">
        <f t="shared" si="0"/>
        <v>-1.6398711789388991E-3</v>
      </c>
      <c r="E54" s="87"/>
      <c r="F54" s="108">
        <f t="shared" si="26"/>
        <v>666.54223256343835</v>
      </c>
      <c r="G54" s="90"/>
      <c r="H54" s="5">
        <f t="shared" si="11"/>
        <v>1625.3899797142858</v>
      </c>
      <c r="I54" s="87">
        <f t="shared" si="12"/>
        <v>2.5058784477256686E-3</v>
      </c>
      <c r="J54" s="111">
        <f t="shared" si="27"/>
        <v>591.2955906253286</v>
      </c>
      <c r="K54" s="111">
        <f t="shared" si="14"/>
        <v>-2393.5503065100356</v>
      </c>
      <c r="L54" s="111">
        <f t="shared" si="24"/>
        <v>3724.7608393344854</v>
      </c>
      <c r="M54" s="111">
        <f t="shared" si="28"/>
        <v>0.73322063766454448</v>
      </c>
      <c r="N54" s="113">
        <f t="shared" si="15"/>
        <v>955174.14608933229</v>
      </c>
      <c r="O54" s="117">
        <f t="shared" si="16"/>
        <v>576.90761758415408</v>
      </c>
      <c r="P54" s="117">
        <f t="shared" si="17"/>
        <v>-4658.9706449022015</v>
      </c>
      <c r="Q54" s="117">
        <f t="shared" si="18"/>
        <v>13695.372549063668</v>
      </c>
      <c r="R54" s="117">
        <f t="shared" si="29"/>
        <v>2.6959394781624724</v>
      </c>
      <c r="S54" s="119">
        <f t="shared" si="19"/>
        <v>929608.26753803086</v>
      </c>
      <c r="T54" s="120">
        <f t="shared" si="20"/>
        <v>560.00302989748343</v>
      </c>
      <c r="U54" s="120">
        <f t="shared" si="21"/>
        <v>-6766.8075003382528</v>
      </c>
      <c r="V54" s="120">
        <f t="shared" si="22"/>
        <v>29263.684767032617</v>
      </c>
      <c r="W54" s="120">
        <f t="shared" si="30"/>
        <v>5.7605678675281524</v>
      </c>
      <c r="X54" s="122">
        <f t="shared" si="23"/>
        <v>900124.46619666356</v>
      </c>
    </row>
    <row r="55" spans="1:24" x14ac:dyDescent="0.45">
      <c r="A55">
        <v>54</v>
      </c>
      <c r="B55" s="47">
        <v>43518</v>
      </c>
      <c r="C55" s="101">
        <v>1631.5600589999999</v>
      </c>
      <c r="D55" s="87">
        <f t="shared" si="0"/>
        <v>7.484141704270723E-3</v>
      </c>
      <c r="E55" s="87"/>
      <c r="F55" s="108">
        <f t="shared" si="26"/>
        <v>666.54223256343835</v>
      </c>
      <c r="G55" s="90"/>
      <c r="H55" s="5">
        <f t="shared" si="11"/>
        <v>1624.4685581428571</v>
      </c>
      <c r="I55" s="87">
        <f t="shared" si="12"/>
        <v>-5.6689261219063168E-4</v>
      </c>
      <c r="J55" s="111">
        <f t="shared" si="27"/>
        <v>590.96038952338222</v>
      </c>
      <c r="K55" s="111">
        <f t="shared" si="14"/>
        <v>546.90072966850346</v>
      </c>
      <c r="L55" s="111">
        <f t="shared" si="24"/>
        <v>4265.6615690029885</v>
      </c>
      <c r="M55" s="111">
        <f t="shared" si="28"/>
        <v>0.83969715925286437</v>
      </c>
      <c r="N55" s="113">
        <f t="shared" si="15"/>
        <v>964734.26872710104</v>
      </c>
      <c r="O55" s="117">
        <f t="shared" si="16"/>
        <v>576.25352825150424</v>
      </c>
      <c r="P55" s="117">
        <f t="shared" si="17"/>
        <v>1067.1860301694537</v>
      </c>
      <c r="Q55" s="117">
        <f t="shared" si="18"/>
        <v>14756.558579233122</v>
      </c>
      <c r="R55" s="117">
        <f t="shared" si="29"/>
        <v>2.9048343659924285</v>
      </c>
      <c r="S55" s="119">
        <f t="shared" si="19"/>
        <v>941259.4265831518</v>
      </c>
      <c r="T55" s="120">
        <f t="shared" si="20"/>
        <v>559.05064515612366</v>
      </c>
      <c r="U55" s="120">
        <f t="shared" si="21"/>
        <v>1553.872904803638</v>
      </c>
      <c r="V55" s="120">
        <f t="shared" si="22"/>
        <v>30811.557671836254</v>
      </c>
      <c r="W55" s="120">
        <f t="shared" si="30"/>
        <v>6.0652672582364175</v>
      </c>
      <c r="X55" s="122">
        <f t="shared" si="23"/>
        <v>913678.57649971673</v>
      </c>
    </row>
    <row r="56" spans="1:24" x14ac:dyDescent="0.45">
      <c r="A56">
        <v>55</v>
      </c>
      <c r="B56" s="47">
        <v>43521</v>
      </c>
      <c r="C56" s="101">
        <v>1633</v>
      </c>
      <c r="D56" s="87">
        <f t="shared" si="0"/>
        <v>8.8255470097904003E-4</v>
      </c>
      <c r="E56" s="87"/>
      <c r="F56" s="108">
        <f t="shared" si="26"/>
        <v>666.54223256343835</v>
      </c>
      <c r="G56" s="90"/>
      <c r="H56" s="5">
        <f t="shared" si="11"/>
        <v>1623.4685581428571</v>
      </c>
      <c r="I56" s="87">
        <f t="shared" si="12"/>
        <v>-6.1558593731308108E-4</v>
      </c>
      <c r="J56" s="111">
        <f t="shared" si="27"/>
        <v>590.59660261808256</v>
      </c>
      <c r="K56" s="111">
        <f t="shared" si="14"/>
        <v>594.06401635434815</v>
      </c>
      <c r="L56" s="111">
        <f t="shared" si="24"/>
        <v>4853.725585357337</v>
      </c>
      <c r="M56" s="111">
        <f t="shared" si="28"/>
        <v>0.95545779239364492</v>
      </c>
      <c r="N56" s="113">
        <f t="shared" si="15"/>
        <v>965038.31609168323</v>
      </c>
      <c r="O56" s="117">
        <f t="shared" si="16"/>
        <v>575.54406111486685</v>
      </c>
      <c r="P56" s="117">
        <f t="shared" si="17"/>
        <v>1158.5598341288512</v>
      </c>
      <c r="Q56" s="117">
        <f t="shared" si="18"/>
        <v>15909.118413361974</v>
      </c>
      <c r="R56" s="117">
        <f t="shared" si="29"/>
        <v>3.1317162231043767</v>
      </c>
      <c r="S56" s="119">
        <f t="shared" si="19"/>
        <v>941022.0116347064</v>
      </c>
      <c r="T56" s="120">
        <f t="shared" si="20"/>
        <v>558.01821400991196</v>
      </c>
      <c r="U56" s="120">
        <f t="shared" si="21"/>
        <v>1685.960061763717</v>
      </c>
      <c r="V56" s="120">
        <f t="shared" si="22"/>
        <v>32491.517733599969</v>
      </c>
      <c r="W56" s="120">
        <f t="shared" si="30"/>
        <v>6.3959680577972904</v>
      </c>
      <c r="X56" s="122">
        <f t="shared" si="23"/>
        <v>912929.70353994996</v>
      </c>
    </row>
    <row r="57" spans="1:24" x14ac:dyDescent="0.45">
      <c r="A57">
        <v>56</v>
      </c>
      <c r="B57" s="47">
        <v>43522</v>
      </c>
      <c r="C57" s="101">
        <v>1636.400024</v>
      </c>
      <c r="D57" s="87">
        <f t="shared" si="0"/>
        <v>2.0820722596448442E-3</v>
      </c>
      <c r="E57" s="87"/>
      <c r="F57" s="108">
        <f t="shared" si="26"/>
        <v>666.54223256343835</v>
      </c>
      <c r="G57" s="90"/>
      <c r="H57" s="5">
        <f t="shared" si="11"/>
        <v>1625.4328438571429</v>
      </c>
      <c r="I57" s="87">
        <f t="shared" si="12"/>
        <v>1.209931479383127E-3</v>
      </c>
      <c r="J57" s="111">
        <f t="shared" si="27"/>
        <v>591.31118403920698</v>
      </c>
      <c r="K57" s="111">
        <f t="shared" si="14"/>
        <v>-1169.3410546779573</v>
      </c>
      <c r="L57" s="111">
        <f t="shared" si="24"/>
        <v>3678.3845306793796</v>
      </c>
      <c r="M57" s="111">
        <f t="shared" si="28"/>
        <v>0.72409144304765505</v>
      </c>
      <c r="N57" s="113">
        <f t="shared" si="15"/>
        <v>966452.29469854874</v>
      </c>
      <c r="O57" s="117">
        <f t="shared" si="16"/>
        <v>576.93679886949656</v>
      </c>
      <c r="P57" s="117">
        <f t="shared" si="17"/>
        <v>-2279.0760951017583</v>
      </c>
      <c r="Q57" s="117">
        <f t="shared" si="18"/>
        <v>13624.042318260215</v>
      </c>
      <c r="R57" s="117">
        <f t="shared" si="29"/>
        <v>2.6818980941461632</v>
      </c>
      <c r="S57" s="119">
        <f t="shared" si="19"/>
        <v>941820.31542142562</v>
      </c>
      <c r="T57" s="120">
        <f t="shared" si="20"/>
        <v>560.04370541951118</v>
      </c>
      <c r="U57" s="120">
        <f t="shared" si="21"/>
        <v>-3314.5141912799677</v>
      </c>
      <c r="V57" s="120">
        <f t="shared" si="22"/>
        <v>29171.003542320002</v>
      </c>
      <c r="W57" s="120">
        <f t="shared" si="30"/>
        <v>5.742323531954753</v>
      </c>
      <c r="X57" s="122">
        <f t="shared" si="23"/>
        <v>913141.01879825699</v>
      </c>
    </row>
    <row r="58" spans="1:24" x14ac:dyDescent="0.45">
      <c r="A58">
        <v>57</v>
      </c>
      <c r="B58" s="47">
        <v>43523</v>
      </c>
      <c r="C58" s="101">
        <v>1641.089966</v>
      </c>
      <c r="D58" s="87">
        <f t="shared" si="0"/>
        <v>2.866011935477687E-3</v>
      </c>
      <c r="E58" s="87"/>
      <c r="F58" s="108">
        <f t="shared" si="26"/>
        <v>666.54223256343835</v>
      </c>
      <c r="G58" s="90"/>
      <c r="H58" s="5">
        <f t="shared" si="11"/>
        <v>1630.1671317142857</v>
      </c>
      <c r="I58" s="87">
        <f t="shared" si="12"/>
        <v>2.9126320875296078E-3</v>
      </c>
      <c r="J58" s="111">
        <f t="shared" si="27"/>
        <v>593.03345596755469</v>
      </c>
      <c r="K58" s="111">
        <f t="shared" si="14"/>
        <v>-2826.4031803348962</v>
      </c>
      <c r="L58" s="111">
        <f t="shared" si="24"/>
        <v>845.98135034448342</v>
      </c>
      <c r="M58" s="111">
        <f t="shared" si="28"/>
        <v>0.1665317618789004</v>
      </c>
      <c r="N58" s="113">
        <f t="shared" si="15"/>
        <v>970394.85091032193</v>
      </c>
      <c r="O58" s="117">
        <f t="shared" si="16"/>
        <v>580.29760813522432</v>
      </c>
      <c r="P58" s="117">
        <f t="shared" si="17"/>
        <v>-5515.3903636256655</v>
      </c>
      <c r="Q58" s="117">
        <f t="shared" si="18"/>
        <v>8102.6519546345498</v>
      </c>
      <c r="R58" s="117">
        <f t="shared" si="29"/>
        <v>1.5950102272909135</v>
      </c>
      <c r="S58" s="119">
        <f t="shared" si="19"/>
        <v>946805.1916408909</v>
      </c>
      <c r="T58" s="120">
        <f t="shared" si="20"/>
        <v>564.93730921998269</v>
      </c>
      <c r="U58" s="120">
        <f t="shared" si="21"/>
        <v>-8030.8440945332613</v>
      </c>
      <c r="V58" s="120">
        <f t="shared" si="22"/>
        <v>21134.15944778674</v>
      </c>
      <c r="W58" s="120">
        <f t="shared" si="30"/>
        <v>4.1602676078327931</v>
      </c>
      <c r="X58" s="122">
        <f t="shared" si="23"/>
        <v>919082.10548541963</v>
      </c>
    </row>
    <row r="59" spans="1:24" x14ac:dyDescent="0.45">
      <c r="A59">
        <v>58</v>
      </c>
      <c r="B59" s="47">
        <v>43524</v>
      </c>
      <c r="C59" s="101">
        <v>1639.829956</v>
      </c>
      <c r="D59" s="87">
        <f t="shared" si="0"/>
        <v>-7.6778849795244299E-4</v>
      </c>
      <c r="E59" s="87"/>
      <c r="F59" s="108">
        <f t="shared" si="26"/>
        <v>666.54223256343835</v>
      </c>
      <c r="G59" s="90"/>
      <c r="H59" s="5">
        <f t="shared" si="11"/>
        <v>1631.9171317142857</v>
      </c>
      <c r="I59" s="87">
        <f t="shared" si="12"/>
        <v>1.0735095598202241E-3</v>
      </c>
      <c r="J59" s="111">
        <f t="shared" si="27"/>
        <v>593.67008305182912</v>
      </c>
      <c r="K59" s="111">
        <f t="shared" si="14"/>
        <v>-1043.9601635941583</v>
      </c>
      <c r="L59" s="111">
        <f t="shared" si="24"/>
        <v>-203.97881324967489</v>
      </c>
      <c r="M59" s="111">
        <f t="shared" si="28"/>
        <v>-4.0153309694829886E-2</v>
      </c>
      <c r="N59" s="113">
        <f t="shared" si="15"/>
        <v>972474.02600580326</v>
      </c>
      <c r="O59" s="117">
        <f t="shared" si="16"/>
        <v>581.54351819497231</v>
      </c>
      <c r="P59" s="117">
        <f t="shared" si="17"/>
        <v>-2043.0806384564951</v>
      </c>
      <c r="Q59" s="117">
        <f t="shared" si="18"/>
        <v>6053.571316178055</v>
      </c>
      <c r="R59" s="117">
        <f t="shared" si="29"/>
        <v>1.1916478968860247</v>
      </c>
      <c r="S59" s="119">
        <f t="shared" si="19"/>
        <v>951589.40121529019</v>
      </c>
      <c r="T59" s="120">
        <f t="shared" si="20"/>
        <v>566.75670602642299</v>
      </c>
      <c r="U59" s="120">
        <f t="shared" si="21"/>
        <v>-2983.5013850515297</v>
      </c>
      <c r="V59" s="120">
        <f t="shared" si="22"/>
        <v>18144.658062735209</v>
      </c>
      <c r="W59" s="120">
        <f t="shared" si="30"/>
        <v>3.5717830832181789</v>
      </c>
      <c r="X59" s="122">
        <f t="shared" si="23"/>
        <v>926401.12292096263</v>
      </c>
    </row>
    <row r="60" spans="1:24" x14ac:dyDescent="0.45">
      <c r="A60">
        <v>59</v>
      </c>
      <c r="B60" s="47">
        <v>43525</v>
      </c>
      <c r="C60" s="101">
        <v>1671.7299800000001</v>
      </c>
      <c r="D60" s="87">
        <f t="shared" si="0"/>
        <v>1.9453251163805443E-2</v>
      </c>
      <c r="E60" s="87"/>
      <c r="F60" s="108">
        <f t="shared" si="26"/>
        <v>666.54223256343835</v>
      </c>
      <c r="G60" s="90"/>
      <c r="H60" s="5">
        <f t="shared" si="11"/>
        <v>1639.0071322857143</v>
      </c>
      <c r="I60" s="87">
        <f t="shared" si="12"/>
        <v>4.344583700754928E-3</v>
      </c>
      <c r="J60" s="111">
        <f t="shared" si="27"/>
        <v>596.24933241828194</v>
      </c>
      <c r="K60" s="111">
        <f t="shared" si="14"/>
        <v>-4311.8084917951755</v>
      </c>
      <c r="L60" s="111">
        <f t="shared" si="24"/>
        <v>-4521.7873050448507</v>
      </c>
      <c r="M60" s="111">
        <f t="shared" si="28"/>
        <v>-0.89011561122970306</v>
      </c>
      <c r="N60" s="113">
        <f t="shared" si="15"/>
        <v>992456.07606683264</v>
      </c>
      <c r="O60" s="117">
        <f t="shared" si="16"/>
        <v>586.59664717583144</v>
      </c>
      <c r="P60" s="117">
        <f t="shared" si="17"/>
        <v>-8447.4672101090509</v>
      </c>
      <c r="Q60" s="117">
        <f t="shared" si="18"/>
        <v>-2399.895893930996</v>
      </c>
      <c r="R60" s="117">
        <f t="shared" si="29"/>
        <v>-0.47242045156144741</v>
      </c>
      <c r="S60" s="119">
        <f t="shared" si="19"/>
        <v>972183.73404121073</v>
      </c>
      <c r="T60" s="120">
        <f t="shared" si="20"/>
        <v>574.14367186831078</v>
      </c>
      <c r="U60" s="120">
        <f t="shared" si="21"/>
        <v>-12349.012259119752</v>
      </c>
      <c r="V60" s="120">
        <f t="shared" si="22"/>
        <v>5789.6458036154563</v>
      </c>
      <c r="W60" s="120">
        <f t="shared" si="30"/>
        <v>1.1396940558306596</v>
      </c>
      <c r="X60" s="122">
        <f t="shared" si="23"/>
        <v>947464.17683041806</v>
      </c>
    </row>
    <row r="61" spans="1:24" x14ac:dyDescent="0.45">
      <c r="A61">
        <v>60</v>
      </c>
      <c r="B61" s="47">
        <v>43528</v>
      </c>
      <c r="C61" s="101">
        <v>1696.170044</v>
      </c>
      <c r="D61" s="87">
        <f t="shared" si="0"/>
        <v>1.4619624157245712E-2</v>
      </c>
      <c r="E61" s="87"/>
      <c r="F61" s="108">
        <f t="shared" si="26"/>
        <v>666.54223256343835</v>
      </c>
      <c r="G61" s="90"/>
      <c r="H61" s="5">
        <f t="shared" si="11"/>
        <v>1649.9685755714286</v>
      </c>
      <c r="I61" s="87">
        <f t="shared" si="12"/>
        <v>6.6878557571788842E-3</v>
      </c>
      <c r="J61" s="111">
        <f t="shared" si="27"/>
        <v>600.23696194880961</v>
      </c>
      <c r="K61" s="111">
        <f t="shared" si="14"/>
        <v>-6763.6977562508173</v>
      </c>
      <c r="L61" s="111">
        <f t="shared" si="24"/>
        <v>-11291.485061295669</v>
      </c>
      <c r="M61" s="111">
        <f t="shared" si="28"/>
        <v>-2.2227332797829149</v>
      </c>
      <c r="N61" s="113">
        <f t="shared" si="15"/>
        <v>1011340.2564028879</v>
      </c>
      <c r="O61" s="117">
        <f t="shared" si="16"/>
        <v>594.44279470374488</v>
      </c>
      <c r="P61" s="117">
        <f t="shared" si="17"/>
        <v>-13308.400397651438</v>
      </c>
      <c r="Q61" s="117">
        <f t="shared" si="18"/>
        <v>-15714.296291582434</v>
      </c>
      <c r="R61" s="117">
        <f t="shared" si="29"/>
        <v>-3.0933654117307015</v>
      </c>
      <c r="S61" s="119">
        <f t="shared" si="19"/>
        <v>994967.66085048241</v>
      </c>
      <c r="T61" s="120">
        <f t="shared" si="20"/>
        <v>585.6630420523677</v>
      </c>
      <c r="U61" s="120">
        <f t="shared" si="21"/>
        <v>-19538.810631944121</v>
      </c>
      <c r="V61" s="120">
        <f t="shared" si="22"/>
        <v>-13755.164828328665</v>
      </c>
      <c r="W61" s="120">
        <f t="shared" si="30"/>
        <v>-2.7077096118773625</v>
      </c>
      <c r="X61" s="122">
        <f t="shared" si="23"/>
        <v>973845.29717519425</v>
      </c>
    </row>
    <row r="62" spans="1:24" x14ac:dyDescent="0.45">
      <c r="A62">
        <v>61</v>
      </c>
      <c r="B62" s="47">
        <v>43529</v>
      </c>
      <c r="C62" s="101">
        <v>1692.4300539999999</v>
      </c>
      <c r="D62" s="87">
        <f t="shared" si="0"/>
        <v>-2.2049617096055931E-3</v>
      </c>
      <c r="E62" s="87"/>
      <c r="F62" s="108">
        <f t="shared" si="26"/>
        <v>666.54223256343835</v>
      </c>
      <c r="G62" s="90"/>
      <c r="H62" s="5">
        <f t="shared" si="11"/>
        <v>1658.6642891428571</v>
      </c>
      <c r="I62" s="87">
        <f t="shared" si="12"/>
        <v>5.270229809326509E-3</v>
      </c>
      <c r="J62" s="111">
        <f t="shared" si="27"/>
        <v>603.40034867833185</v>
      </c>
      <c r="K62" s="111">
        <f t="shared" si="14"/>
        <v>-5353.8107734682153</v>
      </c>
      <c r="L62" s="111">
        <f t="shared" si="24"/>
        <v>-16651.295834763885</v>
      </c>
      <c r="M62" s="111">
        <f t="shared" si="28"/>
        <v>-3.2778141407034127</v>
      </c>
      <c r="N62" s="113">
        <f t="shared" si="15"/>
        <v>1015859.0739238197</v>
      </c>
      <c r="O62" s="117">
        <f t="shared" si="16"/>
        <v>600.70849497691893</v>
      </c>
      <c r="P62" s="117">
        <f t="shared" si="17"/>
        <v>-10604.259451675767</v>
      </c>
      <c r="Q62" s="117">
        <f t="shared" si="18"/>
        <v>-26324.555743258199</v>
      </c>
      <c r="R62" s="117">
        <f t="shared" si="29"/>
        <v>-5.1819991620614019</v>
      </c>
      <c r="S62" s="119">
        <f t="shared" si="19"/>
        <v>1006052.8511403698</v>
      </c>
      <c r="T62" s="120">
        <f t="shared" si="20"/>
        <v>594.92277851970334</v>
      </c>
      <c r="U62" s="120">
        <f t="shared" si="21"/>
        <v>-15671.456289438629</v>
      </c>
      <c r="V62" s="120">
        <f t="shared" si="22"/>
        <v>-29432.621117767296</v>
      </c>
      <c r="W62" s="120">
        <f t="shared" si="30"/>
        <v>-5.7938230546824343</v>
      </c>
      <c r="X62" s="122">
        <f t="shared" si="23"/>
        <v>991193.7338864929</v>
      </c>
    </row>
    <row r="63" spans="1:24" x14ac:dyDescent="0.45">
      <c r="A63">
        <v>62</v>
      </c>
      <c r="B63" s="47">
        <v>43530</v>
      </c>
      <c r="C63" s="101">
        <v>1668.9499510000001</v>
      </c>
      <c r="D63" s="87">
        <f t="shared" si="0"/>
        <v>-1.3873603192347867E-2</v>
      </c>
      <c r="E63" s="87"/>
      <c r="F63" s="108">
        <f t="shared" si="26"/>
        <v>666.54223256343835</v>
      </c>
      <c r="G63" s="90"/>
      <c r="H63" s="5">
        <f t="shared" si="11"/>
        <v>1663.7999964285716</v>
      </c>
      <c r="I63" s="87">
        <f t="shared" si="12"/>
        <v>3.0962909850603057E-3</v>
      </c>
      <c r="J63" s="111">
        <f t="shared" si="27"/>
        <v>605.26865173832675</v>
      </c>
      <c r="K63" s="111">
        <f t="shared" si="14"/>
        <v>-3118.1043004316398</v>
      </c>
      <c r="L63" s="111">
        <f t="shared" si="24"/>
        <v>-19775.400135195523</v>
      </c>
      <c r="M63" s="111">
        <f t="shared" si="28"/>
        <v>-3.8927953022066504</v>
      </c>
      <c r="N63" s="113">
        <f t="shared" si="15"/>
        <v>1007044.9823600849</v>
      </c>
      <c r="O63" s="117">
        <f t="shared" si="16"/>
        <v>604.42843157221125</v>
      </c>
      <c r="P63" s="117">
        <f t="shared" si="17"/>
        <v>-6208.387998436232</v>
      </c>
      <c r="Q63" s="117">
        <f t="shared" si="18"/>
        <v>-32538.943741694431</v>
      </c>
      <c r="R63" s="117">
        <f t="shared" si="29"/>
        <v>-6.4053038861638925</v>
      </c>
      <c r="S63" s="119">
        <f t="shared" si="19"/>
        <v>1002552.4132570126</v>
      </c>
      <c r="T63" s="120">
        <f t="shared" si="20"/>
        <v>600.44894062751609</v>
      </c>
      <c r="U63" s="120">
        <f t="shared" si="21"/>
        <v>-9222.8879790521496</v>
      </c>
      <c r="V63" s="120">
        <f t="shared" si="22"/>
        <v>-38661.509096819442</v>
      </c>
      <c r="W63" s="120">
        <f t="shared" si="30"/>
        <v>-7.6105332867809921</v>
      </c>
      <c r="X63" s="122">
        <f t="shared" si="23"/>
        <v>992896.34205924277</v>
      </c>
    </row>
    <row r="64" spans="1:24" x14ac:dyDescent="0.45">
      <c r="A64">
        <v>63</v>
      </c>
      <c r="B64" s="47">
        <v>43531</v>
      </c>
      <c r="C64" s="101">
        <v>1625.9499510000001</v>
      </c>
      <c r="D64" s="87">
        <f t="shared" si="0"/>
        <v>-2.5764703114215796E-2</v>
      </c>
      <c r="E64" s="87"/>
      <c r="F64" s="108">
        <f t="shared" si="26"/>
        <v>666.54223256343835</v>
      </c>
      <c r="G64" s="90"/>
      <c r="H64" s="5">
        <f t="shared" si="11"/>
        <v>1662.307128857143</v>
      </c>
      <c r="I64" s="87">
        <f t="shared" si="12"/>
        <v>-8.9726383858224925E-4</v>
      </c>
      <c r="J64" s="111">
        <f t="shared" si="27"/>
        <v>604.7255660644945</v>
      </c>
      <c r="K64" s="111">
        <f t="shared" si="14"/>
        <v>883.03012475635182</v>
      </c>
      <c r="L64" s="111">
        <f t="shared" si="24"/>
        <v>-18898.370010439172</v>
      </c>
      <c r="M64" s="111">
        <f t="shared" si="28"/>
        <v>-3.7201515768610989</v>
      </c>
      <c r="N64" s="113">
        <f t="shared" si="15"/>
        <v>984136.5346357685</v>
      </c>
      <c r="O64" s="117">
        <f t="shared" si="16"/>
        <v>603.34376802288978</v>
      </c>
      <c r="P64" s="117">
        <f t="shared" si="17"/>
        <v>1763.6086448707404</v>
      </c>
      <c r="Q64" s="117">
        <f t="shared" si="18"/>
        <v>-30781.335096823692</v>
      </c>
      <c r="R64" s="117">
        <f t="shared" si="29"/>
        <v>-6.0593179324496305</v>
      </c>
      <c r="S64" s="119">
        <f t="shared" si="19"/>
        <v>982770.37869784376</v>
      </c>
      <c r="T64" s="120">
        <f t="shared" si="20"/>
        <v>598.83265726349589</v>
      </c>
      <c r="U64" s="120">
        <f t="shared" si="21"/>
        <v>2627.9958565307679</v>
      </c>
      <c r="V64" s="120">
        <f t="shared" si="22"/>
        <v>-36039.513240288674</v>
      </c>
      <c r="W64" s="120">
        <f t="shared" si="30"/>
        <v>-7.094392370141577</v>
      </c>
      <c r="X64" s="122">
        <f t="shared" si="23"/>
        <v>976299.92559131165</v>
      </c>
    </row>
    <row r="65" spans="1:24" x14ac:dyDescent="0.45">
      <c r="A65">
        <v>64</v>
      </c>
      <c r="B65" s="47">
        <v>43532</v>
      </c>
      <c r="C65" s="101">
        <v>1620.8000489999999</v>
      </c>
      <c r="D65" s="87">
        <f t="shared" si="0"/>
        <v>-3.1673188936921408E-3</v>
      </c>
      <c r="E65" s="87"/>
      <c r="F65" s="108">
        <f t="shared" si="26"/>
        <v>666.54223256343835</v>
      </c>
      <c r="G65" s="90"/>
      <c r="H65" s="5">
        <f t="shared" si="11"/>
        <v>1659.4085692857145</v>
      </c>
      <c r="I65" s="87">
        <f t="shared" si="12"/>
        <v>-1.7436967700555108E-3</v>
      </c>
      <c r="J65" s="111">
        <f t="shared" si="27"/>
        <v>603.67110804817787</v>
      </c>
      <c r="K65" s="111">
        <f t="shared" si="14"/>
        <v>1709.0656045144369</v>
      </c>
      <c r="L65" s="111">
        <f t="shared" si="24"/>
        <v>-17195.304405924733</v>
      </c>
      <c r="M65" s="111">
        <f t="shared" si="28"/>
        <v>-3.3849024421142531</v>
      </c>
      <c r="N65" s="113">
        <f t="shared" si="15"/>
        <v>980139.22710888542</v>
      </c>
      <c r="O65" s="117">
        <f t="shared" si="16"/>
        <v>601.23967086382049</v>
      </c>
      <c r="P65" s="117">
        <f t="shared" si="17"/>
        <v>3410.3207785202553</v>
      </c>
      <c r="Q65" s="117">
        <f t="shared" si="18"/>
        <v>-27377.014318303438</v>
      </c>
      <c r="R65" s="117">
        <f t="shared" si="29"/>
        <v>-5.3891760469123255</v>
      </c>
      <c r="S65" s="119">
        <f t="shared" si="19"/>
        <v>977899.60877534444</v>
      </c>
      <c r="T65" s="120">
        <f t="shared" si="20"/>
        <v>595.70010955267355</v>
      </c>
      <c r="U65" s="120">
        <f t="shared" si="21"/>
        <v>5077.2334831956814</v>
      </c>
      <c r="V65" s="120">
        <f t="shared" si="22"/>
        <v>-30968.279757092991</v>
      </c>
      <c r="W65" s="120">
        <f t="shared" si="30"/>
        <v>-6.0961180624217377</v>
      </c>
      <c r="X65" s="122">
        <f t="shared" si="23"/>
        <v>970588.00023547432</v>
      </c>
    </row>
    <row r="66" spans="1:24" x14ac:dyDescent="0.45">
      <c r="A66">
        <v>65</v>
      </c>
      <c r="B66" s="47">
        <v>43535</v>
      </c>
      <c r="C66" s="101">
        <v>1670.619995</v>
      </c>
      <c r="D66" s="87">
        <f t="shared" si="0"/>
        <v>3.073787296017047E-2</v>
      </c>
      <c r="E66" s="87"/>
      <c r="F66" s="108">
        <f t="shared" si="26"/>
        <v>666.54223256343835</v>
      </c>
      <c r="G66" s="90"/>
      <c r="H66" s="5">
        <f t="shared" si="11"/>
        <v>1663.807146285714</v>
      </c>
      <c r="I66" s="87">
        <f t="shared" si="12"/>
        <v>2.6506895778493095E-3</v>
      </c>
      <c r="J66" s="111">
        <f t="shared" si="27"/>
        <v>605.27125276272989</v>
      </c>
      <c r="K66" s="111">
        <f t="shared" si="14"/>
        <v>-2673.2337550241655</v>
      </c>
      <c r="L66" s="111">
        <f t="shared" si="24"/>
        <v>-19874.538160948898</v>
      </c>
      <c r="M66" s="111">
        <f t="shared" si="28"/>
        <v>-3.9123106616061705</v>
      </c>
      <c r="N66" s="113">
        <f t="shared" si="15"/>
        <v>1008505.0235090913</v>
      </c>
      <c r="O66" s="117">
        <f t="shared" si="16"/>
        <v>604.42707032251701</v>
      </c>
      <c r="P66" s="117">
        <f t="shared" si="17"/>
        <v>-5324.9332677505799</v>
      </c>
      <c r="Q66" s="117">
        <f t="shared" si="18"/>
        <v>-32707.947586054019</v>
      </c>
      <c r="R66" s="117">
        <f t="shared" si="29"/>
        <v>-6.4385723594641604</v>
      </c>
      <c r="S66" s="119">
        <f t="shared" si="19"/>
        <v>1004443.0159323175</v>
      </c>
      <c r="T66" s="120">
        <f t="shared" si="20"/>
        <v>600.43715776841839</v>
      </c>
      <c r="U66" s="120">
        <f t="shared" si="21"/>
        <v>-7913.8074665023951</v>
      </c>
      <c r="V66" s="120">
        <f t="shared" si="22"/>
        <v>-38888.087223595387</v>
      </c>
      <c r="W66" s="120">
        <f t="shared" si="30"/>
        <v>-7.6551352802416659</v>
      </c>
      <c r="X66" s="122">
        <f t="shared" si="23"/>
        <v>995188.5140423869</v>
      </c>
    </row>
    <row r="67" spans="1:24" x14ac:dyDescent="0.45">
      <c r="A67">
        <v>66</v>
      </c>
      <c r="B67" s="47">
        <v>43536</v>
      </c>
      <c r="C67" s="101">
        <v>1673.099976</v>
      </c>
      <c r="D67" s="87">
        <f t="shared" ref="D67:D130" si="31">(C67-C66)/C66</f>
        <v>1.4844674476675065E-3</v>
      </c>
      <c r="E67" s="87"/>
      <c r="F67" s="108">
        <f t="shared" si="26"/>
        <v>666.54223256343835</v>
      </c>
      <c r="G67" s="90"/>
      <c r="H67" s="5">
        <f t="shared" si="11"/>
        <v>1664.0028599999998</v>
      </c>
      <c r="I67" s="87">
        <f t="shared" si="12"/>
        <v>1.1763004788309854E-4</v>
      </c>
      <c r="J67" s="111">
        <f t="shared" si="27"/>
        <v>605.34245084917461</v>
      </c>
      <c r="K67" s="111">
        <f t="shared" si="14"/>
        <v>-119.12151672191388</v>
      </c>
      <c r="L67" s="111">
        <f t="shared" si="24"/>
        <v>-19999.65967767081</v>
      </c>
      <c r="M67" s="111">
        <f t="shared" si="28"/>
        <v>-3.9369408814345661</v>
      </c>
      <c r="N67" s="113">
        <f t="shared" si="15"/>
        <v>1012679.3184708133</v>
      </c>
      <c r="O67" s="117">
        <f t="shared" si="16"/>
        <v>604.56926789296483</v>
      </c>
      <c r="P67" s="117">
        <f t="shared" si="17"/>
        <v>-237.91075170350595</v>
      </c>
      <c r="Q67" s="117">
        <f t="shared" si="18"/>
        <v>-32951.858337757527</v>
      </c>
      <c r="R67" s="117">
        <f t="shared" si="29"/>
        <v>-6.4865862869628472</v>
      </c>
      <c r="S67" s="119">
        <f t="shared" si="19"/>
        <v>1011266.9168503535</v>
      </c>
      <c r="T67" s="120">
        <f t="shared" si="20"/>
        <v>600.64904612327575</v>
      </c>
      <c r="U67" s="120">
        <f t="shared" si="21"/>
        <v>-354.5104014265367</v>
      </c>
      <c r="V67" s="120">
        <f t="shared" si="22"/>
        <v>-39248.597625021925</v>
      </c>
      <c r="W67" s="120">
        <f t="shared" si="30"/>
        <v>-7.7261018946956028</v>
      </c>
      <c r="X67" s="122">
        <f t="shared" si="23"/>
        <v>1004591.3942518489</v>
      </c>
    </row>
    <row r="68" spans="1:24" x14ac:dyDescent="0.45">
      <c r="A68">
        <v>67</v>
      </c>
      <c r="B68" s="47">
        <v>43537</v>
      </c>
      <c r="C68" s="101">
        <v>1690.8100589999999</v>
      </c>
      <c r="D68" s="87">
        <f t="shared" si="31"/>
        <v>1.0585191114723882E-2</v>
      </c>
      <c r="E68" s="87"/>
      <c r="F68" s="108">
        <f t="shared" si="26"/>
        <v>666.54223256343835</v>
      </c>
      <c r="G68" s="90"/>
      <c r="H68" s="5">
        <f t="shared" si="11"/>
        <v>1663.2371478571426</v>
      </c>
      <c r="I68" s="87">
        <f t="shared" si="12"/>
        <v>-4.6016275648539615E-4</v>
      </c>
      <c r="J68" s="111">
        <f t="shared" si="27"/>
        <v>605.06389479837424</v>
      </c>
      <c r="K68" s="111">
        <f t="shared" si="14"/>
        <v>470.98537268858985</v>
      </c>
      <c r="L68" s="111">
        <f t="shared" si="24"/>
        <v>-19534.674304982222</v>
      </c>
      <c r="M68" s="111">
        <f t="shared" si="28"/>
        <v>-3.8454083277538302</v>
      </c>
      <c r="N68" s="113">
        <f t="shared" si="15"/>
        <v>1023519.1050354975</v>
      </c>
      <c r="O68" s="117">
        <f t="shared" si="16"/>
        <v>604.01286737136479</v>
      </c>
      <c r="P68" s="117">
        <f t="shared" si="17"/>
        <v>940.76759875419373</v>
      </c>
      <c r="Q68" s="117">
        <f t="shared" si="18"/>
        <v>-32017.090739003332</v>
      </c>
      <c r="R68" s="117">
        <f t="shared" si="29"/>
        <v>-6.3025769171290449</v>
      </c>
      <c r="S68" s="119">
        <f t="shared" si="19"/>
        <v>1022211.7995156905</v>
      </c>
      <c r="T68" s="120">
        <f t="shared" si="20"/>
        <v>599.81985716104259</v>
      </c>
      <c r="U68" s="120">
        <f t="shared" si="21"/>
        <v>1402.0010381555996</v>
      </c>
      <c r="V68" s="120">
        <f t="shared" si="22"/>
        <v>-37852.596586866326</v>
      </c>
      <c r="W68" s="120">
        <f t="shared" si="30"/>
        <v>-7.4512985407272936</v>
      </c>
      <c r="X68" s="122">
        <f t="shared" si="23"/>
        <v>1015583.4491139896</v>
      </c>
    </row>
    <row r="69" spans="1:24" x14ac:dyDescent="0.45">
      <c r="A69">
        <v>68</v>
      </c>
      <c r="B69" s="47">
        <v>43538</v>
      </c>
      <c r="C69" s="101">
        <v>1686.219971</v>
      </c>
      <c r="D69" s="87">
        <f t="shared" si="31"/>
        <v>-2.7147271661694815E-3</v>
      </c>
      <c r="E69" s="87"/>
      <c r="F69" s="108">
        <f t="shared" si="26"/>
        <v>666.54223256343835</v>
      </c>
      <c r="G69" s="90"/>
      <c r="H69" s="5">
        <f t="shared" si="11"/>
        <v>1662.3499931428573</v>
      </c>
      <c r="I69" s="87">
        <f t="shared" si="12"/>
        <v>-5.3339039200050065E-4</v>
      </c>
      <c r="J69" s="111">
        <f t="shared" si="27"/>
        <v>604.74115953034243</v>
      </c>
      <c r="K69" s="111">
        <f t="shared" si="14"/>
        <v>544.2026543012696</v>
      </c>
      <c r="L69" s="111">
        <f t="shared" si="24"/>
        <v>-18996.471650680953</v>
      </c>
      <c r="M69" s="111">
        <f t="shared" si="28"/>
        <v>-3.7394629233640444</v>
      </c>
      <c r="N69" s="113">
        <f t="shared" si="15"/>
        <v>1020270.8231400617</v>
      </c>
      <c r="O69" s="117">
        <f t="shared" si="16"/>
        <v>603.36851805116362</v>
      </c>
      <c r="P69" s="117">
        <f t="shared" si="17"/>
        <v>1086.5146920234904</v>
      </c>
      <c r="Q69" s="117">
        <f t="shared" si="18"/>
        <v>-30936.576046979841</v>
      </c>
      <c r="R69" s="117">
        <f t="shared" si="29"/>
        <v>-6.0898771746033162</v>
      </c>
      <c r="S69" s="119">
        <f t="shared" si="19"/>
        <v>1018498.5597025696</v>
      </c>
      <c r="T69" s="120">
        <f t="shared" si="20"/>
        <v>598.86004271482011</v>
      </c>
      <c r="U69" s="120">
        <f t="shared" si="21"/>
        <v>1618.4582876746529</v>
      </c>
      <c r="V69" s="120">
        <f t="shared" si="22"/>
        <v>-36240.138299191676</v>
      </c>
      <c r="W69" s="120">
        <f t="shared" si="30"/>
        <v>-7.1338854919667938</v>
      </c>
      <c r="X69" s="122">
        <f t="shared" si="23"/>
        <v>1011428.2221473174</v>
      </c>
    </row>
    <row r="70" spans="1:24" x14ac:dyDescent="0.45">
      <c r="A70">
        <v>69</v>
      </c>
      <c r="B70" s="47">
        <v>43539</v>
      </c>
      <c r="C70" s="101">
        <v>1712.3599850000001</v>
      </c>
      <c r="D70" s="87">
        <f t="shared" si="31"/>
        <v>1.5502137591513596E-2</v>
      </c>
      <c r="E70" s="87"/>
      <c r="F70" s="108">
        <f t="shared" si="26"/>
        <v>666.54223256343835</v>
      </c>
      <c r="G70" s="90"/>
      <c r="H70" s="5">
        <f t="shared" si="11"/>
        <v>1668.5514265714285</v>
      </c>
      <c r="I70" s="87">
        <f t="shared" si="12"/>
        <v>3.730522124794332E-3</v>
      </c>
      <c r="J70" s="111">
        <f t="shared" si="27"/>
        <v>606.9971598057441</v>
      </c>
      <c r="K70" s="111">
        <f t="shared" si="14"/>
        <v>-3863.0845977468084</v>
      </c>
      <c r="L70" s="111">
        <f t="shared" si="24"/>
        <v>-22865.556248427762</v>
      </c>
      <c r="M70" s="111">
        <f t="shared" si="28"/>
        <v>-4.5010937496917904</v>
      </c>
      <c r="N70" s="113">
        <f t="shared" si="15"/>
        <v>1035534.5628622598</v>
      </c>
      <c r="O70" s="117">
        <f t="shared" si="16"/>
        <v>607.87027726315205</v>
      </c>
      <c r="P70" s="117">
        <f t="shared" si="17"/>
        <v>-7708.6323367141176</v>
      </c>
      <c r="Q70" s="117">
        <f t="shared" si="18"/>
        <v>-38651.208383693956</v>
      </c>
      <c r="R70" s="117">
        <f t="shared" si="29"/>
        <v>-7.6085055873481906</v>
      </c>
      <c r="S70" s="119">
        <f t="shared" si="19"/>
        <v>1033184.1065195629</v>
      </c>
      <c r="T70" s="120">
        <f t="shared" si="20"/>
        <v>605.56222463182883</v>
      </c>
      <c r="U70" s="120">
        <f t="shared" si="21"/>
        <v>-11476.548126876316</v>
      </c>
      <c r="V70" s="120">
        <f t="shared" si="22"/>
        <v>-47722.686426067994</v>
      </c>
      <c r="W70" s="120">
        <f t="shared" si="30"/>
        <v>-9.3942296114328201</v>
      </c>
      <c r="X70" s="122">
        <f t="shared" si="23"/>
        <v>1025463.9737602487</v>
      </c>
    </row>
    <row r="71" spans="1:24" x14ac:dyDescent="0.45">
      <c r="A71">
        <v>70</v>
      </c>
      <c r="B71" s="47">
        <v>43542</v>
      </c>
      <c r="C71" s="101">
        <v>1742.150024</v>
      </c>
      <c r="D71" s="87">
        <f t="shared" si="31"/>
        <v>1.7397065605921629E-2</v>
      </c>
      <c r="E71" s="87"/>
      <c r="F71" s="108">
        <f t="shared" si="26"/>
        <v>666.54223256343835</v>
      </c>
      <c r="G71" s="90"/>
      <c r="H71" s="5">
        <f t="shared" si="11"/>
        <v>1685.1514370000002</v>
      </c>
      <c r="I71" s="87">
        <f t="shared" si="12"/>
        <v>9.9487556476948215E-3</v>
      </c>
      <c r="J71" s="111">
        <f t="shared" si="27"/>
        <v>613.03602622749634</v>
      </c>
      <c r="K71" s="111">
        <f t="shared" si="14"/>
        <v>-10520.611281588444</v>
      </c>
      <c r="L71" s="111">
        <f t="shared" si="24"/>
        <v>-33392.167530016202</v>
      </c>
      <c r="M71" s="111">
        <f t="shared" si="28"/>
        <v>-6.5732613248110283</v>
      </c>
      <c r="N71" s="113">
        <f t="shared" si="15"/>
        <v>1057480.1165235089</v>
      </c>
      <c r="O71" s="117">
        <f t="shared" si="16"/>
        <v>619.96538297112727</v>
      </c>
      <c r="P71" s="117">
        <f t="shared" si="17"/>
        <v>-21071.488699431571</v>
      </c>
      <c r="Q71" s="117">
        <f t="shared" si="18"/>
        <v>-59728.697083125531</v>
      </c>
      <c r="R71" s="117">
        <f t="shared" si="29"/>
        <v>-11.757617536051839</v>
      </c>
      <c r="S71" s="119">
        <f t="shared" si="19"/>
        <v>1059001.218122887</v>
      </c>
      <c r="T71" s="120">
        <f t="shared" si="20"/>
        <v>623.63599643883856</v>
      </c>
      <c r="U71" s="120">
        <f t="shared" si="21"/>
        <v>-31487.221987352532</v>
      </c>
      <c r="V71" s="120">
        <f t="shared" si="22"/>
        <v>-79215.908413420519</v>
      </c>
      <c r="W71" s="120">
        <f t="shared" si="30"/>
        <v>-15.593682758553769</v>
      </c>
      <c r="X71" s="122">
        <f t="shared" si="23"/>
        <v>1054980.2441758341</v>
      </c>
    </row>
    <row r="72" spans="1:24" x14ac:dyDescent="0.45">
      <c r="A72">
        <v>71</v>
      </c>
      <c r="B72" s="47">
        <v>43543</v>
      </c>
      <c r="C72" s="101">
        <v>1761.849976</v>
      </c>
      <c r="D72" s="87">
        <f t="shared" si="31"/>
        <v>1.1307839008473325E-2</v>
      </c>
      <c r="E72" s="87"/>
      <c r="F72" s="108">
        <f t="shared" si="26"/>
        <v>666.54223256343835</v>
      </c>
      <c r="G72" s="90"/>
      <c r="H72" s="5">
        <f t="shared" si="11"/>
        <v>1705.3014265714285</v>
      </c>
      <c r="I72" s="87">
        <f t="shared" si="12"/>
        <v>1.1957376131904427E-2</v>
      </c>
      <c r="J72" s="111">
        <f t="shared" si="27"/>
        <v>620.3663285755066</v>
      </c>
      <c r="K72" s="111">
        <f t="shared" si="14"/>
        <v>-12914.893015914628</v>
      </c>
      <c r="L72" s="111">
        <f t="shared" si="24"/>
        <v>-46313.060545930828</v>
      </c>
      <c r="M72" s="111">
        <f t="shared" si="28"/>
        <v>-9.116744201957772</v>
      </c>
      <c r="N72" s="113">
        <f t="shared" si="15"/>
        <v>1080077.5080960498</v>
      </c>
      <c r="O72" s="117">
        <f t="shared" si="16"/>
        <v>634.79170151701908</v>
      </c>
      <c r="P72" s="117">
        <f t="shared" si="17"/>
        <v>-26121.748974247839</v>
      </c>
      <c r="Q72" s="117">
        <f t="shared" si="18"/>
        <v>-85856.446057373367</v>
      </c>
      <c r="R72" s="117">
        <f t="shared" si="29"/>
        <v>-16.900875208157231</v>
      </c>
      <c r="S72" s="119">
        <f t="shared" si="19"/>
        <v>1092285.9951085113</v>
      </c>
      <c r="T72" s="120">
        <f t="shared" si="20"/>
        <v>646.00714697528122</v>
      </c>
      <c r="U72" s="120">
        <f t="shared" si="21"/>
        <v>-39414.611035723879</v>
      </c>
      <c r="V72" s="120">
        <f t="shared" si="22"/>
        <v>-118636.5194491444</v>
      </c>
      <c r="W72" s="120">
        <f t="shared" si="30"/>
        <v>-23.353645560870063</v>
      </c>
      <c r="X72" s="122">
        <f t="shared" si="23"/>
        <v>1098753.0653585037</v>
      </c>
    </row>
    <row r="73" spans="1:24" x14ac:dyDescent="0.45">
      <c r="A73">
        <v>72</v>
      </c>
      <c r="B73" s="47">
        <v>43544</v>
      </c>
      <c r="C73" s="101">
        <v>1797.2700199999999</v>
      </c>
      <c r="D73" s="87">
        <f t="shared" si="31"/>
        <v>2.0103893340802793E-2</v>
      </c>
      <c r="E73" s="87"/>
      <c r="F73" s="108">
        <f t="shared" si="26"/>
        <v>666.54223256343835</v>
      </c>
      <c r="G73" s="90"/>
      <c r="H73" s="5">
        <f t="shared" ref="H73:H136" si="32">AVERAGE(C67:C73)</f>
        <v>1723.394287285714</v>
      </c>
      <c r="I73" s="87">
        <f t="shared" si="12"/>
        <v>1.0609772813397495E-2</v>
      </c>
      <c r="J73" s="111">
        <f t="shared" si="27"/>
        <v>626.94827438277423</v>
      </c>
      <c r="K73" s="111">
        <f t="shared" si="14"/>
        <v>-11829.533872666809</v>
      </c>
      <c r="L73" s="111">
        <f t="shared" si="24"/>
        <v>-58148.59441859764</v>
      </c>
      <c r="M73" s="111">
        <f t="shared" si="28"/>
        <v>-11.446573704452021</v>
      </c>
      <c r="N73" s="113">
        <f t="shared" si="15"/>
        <v>1114965.8037662273</v>
      </c>
      <c r="O73" s="117">
        <f t="shared" si="16"/>
        <v>648.2616929908703</v>
      </c>
      <c r="P73" s="117">
        <f t="shared" si="17"/>
        <v>-24209.211845608417</v>
      </c>
      <c r="Q73" s="117">
        <f t="shared" si="18"/>
        <v>-110071.65790298178</v>
      </c>
      <c r="R73" s="117">
        <f t="shared" si="29"/>
        <v>-21.667649193506804</v>
      </c>
      <c r="S73" s="119">
        <f t="shared" si="19"/>
        <v>1140892.0940813269</v>
      </c>
      <c r="T73" s="120">
        <f t="shared" si="20"/>
        <v>666.56911417099775</v>
      </c>
      <c r="U73" s="120">
        <f t="shared" si="21"/>
        <v>-36955.4071930848</v>
      </c>
      <c r="V73" s="120">
        <f t="shared" si="22"/>
        <v>-155597.9266422292</v>
      </c>
      <c r="W73" s="120">
        <f t="shared" si="30"/>
        <v>-30.62951311856159</v>
      </c>
      <c r="X73" s="122">
        <f t="shared" si="23"/>
        <v>1161049.2779644066</v>
      </c>
    </row>
    <row r="74" spans="1:24" x14ac:dyDescent="0.45">
      <c r="A74">
        <v>73</v>
      </c>
      <c r="B74" s="47">
        <v>43545</v>
      </c>
      <c r="C74" s="101">
        <v>1819.26001</v>
      </c>
      <c r="D74" s="87">
        <f t="shared" si="31"/>
        <v>1.2235217722042698E-2</v>
      </c>
      <c r="E74" s="87"/>
      <c r="F74" s="108">
        <f t="shared" si="26"/>
        <v>666.54223256343835</v>
      </c>
      <c r="G74" s="90"/>
      <c r="H74" s="5">
        <f t="shared" si="32"/>
        <v>1744.2742921428569</v>
      </c>
      <c r="I74" s="87">
        <f t="shared" ref="I74:I137" si="33">(H74-H73)/H73</f>
        <v>1.2115628449731143E-2</v>
      </c>
      <c r="J74" s="111">
        <f t="shared" si="27"/>
        <v>634.54414673239603</v>
      </c>
      <c r="K74" s="111">
        <f t="shared" ref="K74:K137" si="34">(J73-J74)*C74</f>
        <v>-13818.866806731679</v>
      </c>
      <c r="L74" s="111">
        <f t="shared" si="24"/>
        <v>-71973.461225329316</v>
      </c>
      <c r="M74" s="111">
        <f t="shared" si="28"/>
        <v>-14.168004178223782</v>
      </c>
      <c r="N74" s="113">
        <f t="shared" ref="N74:N137" si="35">C74*J74+K74</f>
        <v>1140581.9239230885</v>
      </c>
      <c r="O74" s="117">
        <f t="shared" ref="O74:O137" si="36">(1+2*I74)*O73</f>
        <v>663.96988861181239</v>
      </c>
      <c r="P74" s="117">
        <f t="shared" ref="P74:P137" si="37">(O73-O74)*C74</f>
        <v>-28577.292122437066</v>
      </c>
      <c r="Q74" s="117">
        <f t="shared" ref="Q74:Q137" si="38">Q73+P74-6</f>
        <v>-138654.95002541883</v>
      </c>
      <c r="R74" s="117">
        <f t="shared" si="29"/>
        <v>-27.294281501090154</v>
      </c>
      <c r="S74" s="119">
        <f t="shared" ref="S74:S137" si="39">C74*O74+P74</f>
        <v>1179356.5740731875</v>
      </c>
      <c r="T74" s="120">
        <f t="shared" ref="T74:T137" si="40">(1+3*I74)*T73</f>
        <v>690.79682534108451</v>
      </c>
      <c r="U74" s="120">
        <f t="shared" ref="U74:U137" si="41">(T73-T74)*C74</f>
        <v>-44076.506065569156</v>
      </c>
      <c r="V74" s="120">
        <f t="shared" ref="V74:V137" si="42">V73+U74-6</f>
        <v>-199680.43270779835</v>
      </c>
      <c r="W74" s="120">
        <f t="shared" si="30"/>
        <v>-39.307171792897861</v>
      </c>
      <c r="X74" s="122">
        <f t="shared" ref="X74:X137" si="43">C74*T74+U74</f>
        <v>1212662.5333124206</v>
      </c>
    </row>
    <row r="75" spans="1:24" x14ac:dyDescent="0.45">
      <c r="A75">
        <v>74</v>
      </c>
      <c r="B75" s="47">
        <v>43546</v>
      </c>
      <c r="C75" s="101">
        <v>1764.7700199999999</v>
      </c>
      <c r="D75" s="87">
        <f t="shared" si="31"/>
        <v>-2.9951732957621619E-2</v>
      </c>
      <c r="E75" s="87"/>
      <c r="F75" s="108">
        <f t="shared" si="26"/>
        <v>666.54223256343835</v>
      </c>
      <c r="G75" s="90"/>
      <c r="H75" s="5">
        <f t="shared" si="32"/>
        <v>1754.8400008571427</v>
      </c>
      <c r="I75" s="87">
        <f t="shared" si="33"/>
        <v>6.057366528807678E-3</v>
      </c>
      <c r="J75" s="111">
        <f t="shared" si="27"/>
        <v>638.3878132078637</v>
      </c>
      <c r="K75" s="111">
        <f t="shared" si="34"/>
        <v>-6783.1873627844116</v>
      </c>
      <c r="L75" s="111">
        <f t="shared" ref="L75:L138" si="44">L74+K75-6</f>
        <v>-78762.648588113734</v>
      </c>
      <c r="M75" s="111">
        <f t="shared" si="28"/>
        <v>-15.504458383496967</v>
      </c>
      <c r="N75" s="113">
        <f t="shared" si="35"/>
        <v>1119824.4865198133</v>
      </c>
      <c r="O75" s="117">
        <f t="shared" si="36"/>
        <v>672.01370657063921</v>
      </c>
      <c r="P75" s="117">
        <f t="shared" si="37"/>
        <v>-14195.488780075168</v>
      </c>
      <c r="Q75" s="117">
        <f t="shared" si="38"/>
        <v>-152856.43880549399</v>
      </c>
      <c r="R75" s="117">
        <f t="shared" si="29"/>
        <v>-30.089850158576155</v>
      </c>
      <c r="S75" s="119">
        <f t="shared" si="39"/>
        <v>1171754.1536048658</v>
      </c>
      <c r="T75" s="120">
        <f t="shared" si="40"/>
        <v>703.35005404516755</v>
      </c>
      <c r="U75" s="120">
        <f t="shared" si="41"/>
        <v>-22153.561671169198</v>
      </c>
      <c r="V75" s="120">
        <f t="shared" si="42"/>
        <v>-221839.99437896756</v>
      </c>
      <c r="W75" s="120">
        <f t="shared" si="30"/>
        <v>-43.669290232093772</v>
      </c>
      <c r="X75" s="122">
        <f t="shared" si="43"/>
        <v>1219097.5272731222</v>
      </c>
    </row>
    <row r="76" spans="1:24" x14ac:dyDescent="0.45">
      <c r="A76">
        <v>75</v>
      </c>
      <c r="B76" s="47">
        <v>43549</v>
      </c>
      <c r="C76" s="101">
        <v>1774.26001</v>
      </c>
      <c r="D76" s="87">
        <f t="shared" si="31"/>
        <v>5.37746555780681E-3</v>
      </c>
      <c r="E76" s="87"/>
      <c r="F76" s="108">
        <f t="shared" si="26"/>
        <v>666.54223256343835</v>
      </c>
      <c r="G76" s="90"/>
      <c r="H76" s="5">
        <f t="shared" si="32"/>
        <v>1767.4171492857145</v>
      </c>
      <c r="I76" s="87">
        <f t="shared" si="33"/>
        <v>7.1671197501928796E-3</v>
      </c>
      <c r="J76" s="111">
        <f t="shared" si="27"/>
        <v>642.96321511218821</v>
      </c>
      <c r="K76" s="111">
        <f t="shared" si="34"/>
        <v>-8117.9526285208203</v>
      </c>
      <c r="L76" s="111">
        <f t="shared" si="44"/>
        <v>-86886.601216634561</v>
      </c>
      <c r="M76" s="111">
        <f t="shared" si="28"/>
        <v>-17.103661656830809</v>
      </c>
      <c r="N76" s="113">
        <f t="shared" si="35"/>
        <v>1132665.9678460625</v>
      </c>
      <c r="O76" s="117">
        <f t="shared" si="36"/>
        <v>681.64651198816478</v>
      </c>
      <c r="P76" s="117">
        <f t="shared" si="37"/>
        <v>-17091.101436426954</v>
      </c>
      <c r="Q76" s="117">
        <f t="shared" si="38"/>
        <v>-169953.54024192094</v>
      </c>
      <c r="R76" s="117">
        <f t="shared" si="29"/>
        <v>-33.455421307473443</v>
      </c>
      <c r="S76" s="119">
        <f t="shared" si="39"/>
        <v>1192327.0457401595</v>
      </c>
      <c r="T76" s="120">
        <f t="shared" si="40"/>
        <v>718.47303623610662</v>
      </c>
      <c r="U76" s="120">
        <f t="shared" si="41"/>
        <v>-26832.102533325375</v>
      </c>
      <c r="V76" s="120">
        <f t="shared" si="42"/>
        <v>-248678.09691229294</v>
      </c>
      <c r="W76" s="120">
        <f t="shared" si="30"/>
        <v>-48.952381281967973</v>
      </c>
      <c r="X76" s="122">
        <f t="shared" si="43"/>
        <v>1247925.8739236796</v>
      </c>
    </row>
    <row r="77" spans="1:24" x14ac:dyDescent="0.45">
      <c r="A77">
        <v>76</v>
      </c>
      <c r="B77" s="47">
        <v>43550</v>
      </c>
      <c r="C77" s="101">
        <v>1783.76001</v>
      </c>
      <c r="D77" s="87">
        <f t="shared" si="31"/>
        <v>5.3543448798127396E-3</v>
      </c>
      <c r="E77" s="87"/>
      <c r="F77" s="108">
        <f t="shared" si="26"/>
        <v>666.54223256343835</v>
      </c>
      <c r="G77" s="90"/>
      <c r="H77" s="5">
        <f t="shared" si="32"/>
        <v>1777.6171528571429</v>
      </c>
      <c r="I77" s="87">
        <f t="shared" si="33"/>
        <v>5.7711353403754372E-3</v>
      </c>
      <c r="J77" s="111">
        <f t="shared" si="27"/>
        <v>646.67384284548359</v>
      </c>
      <c r="K77" s="111">
        <f t="shared" si="34"/>
        <v>-6618.8693626492486</v>
      </c>
      <c r="L77" s="111">
        <f t="shared" si="44"/>
        <v>-93511.470579283807</v>
      </c>
      <c r="M77" s="111">
        <f t="shared" si="28"/>
        <v>-18.407769799086964</v>
      </c>
      <c r="N77" s="113">
        <f t="shared" si="35"/>
        <v>1146892.0710181489</v>
      </c>
      <c r="O77" s="117">
        <f t="shared" si="36"/>
        <v>689.5142605381219</v>
      </c>
      <c r="P77" s="117">
        <f t="shared" si="37"/>
        <v>-14034.175232149011</v>
      </c>
      <c r="Q77" s="117">
        <f t="shared" si="38"/>
        <v>-183993.71547406996</v>
      </c>
      <c r="R77" s="117">
        <f t="shared" si="29"/>
        <v>-36.219235329568619</v>
      </c>
      <c r="S77" s="119">
        <f t="shared" si="39"/>
        <v>1215893.789040474</v>
      </c>
      <c r="T77" s="120">
        <f t="shared" si="40"/>
        <v>730.91225162769376</v>
      </c>
      <c r="U77" s="120">
        <f t="shared" si="41"/>
        <v>-22188.574971289632</v>
      </c>
      <c r="V77" s="120">
        <f t="shared" si="42"/>
        <v>-270872.67188358254</v>
      </c>
      <c r="W77" s="120">
        <f t="shared" si="30"/>
        <v>-53.321392103098333</v>
      </c>
      <c r="X77" s="122">
        <f t="shared" si="43"/>
        <v>1281583.4703012479</v>
      </c>
    </row>
    <row r="78" spans="1:24" x14ac:dyDescent="0.45">
      <c r="A78">
        <v>77</v>
      </c>
      <c r="B78" s="47">
        <v>43551</v>
      </c>
      <c r="C78" s="101">
        <v>1765.6999510000001</v>
      </c>
      <c r="D78" s="87">
        <f t="shared" si="31"/>
        <v>-1.0124713469722818E-2</v>
      </c>
      <c r="E78" s="87"/>
      <c r="F78" s="108">
        <f t="shared" si="26"/>
        <v>666.54223256343835</v>
      </c>
      <c r="G78" s="90"/>
      <c r="H78" s="5">
        <f t="shared" si="32"/>
        <v>1780.9814281428571</v>
      </c>
      <c r="I78" s="87">
        <f t="shared" si="33"/>
        <v>1.8925758453145535E-3</v>
      </c>
      <c r="J78" s="111">
        <f t="shared" si="27"/>
        <v>647.8977221402497</v>
      </c>
      <c r="K78" s="111">
        <f t="shared" si="34"/>
        <v>-2161.0036107984292</v>
      </c>
      <c r="L78" s="111">
        <f t="shared" si="44"/>
        <v>-95678.474190082241</v>
      </c>
      <c r="M78" s="111">
        <f t="shared" si="28"/>
        <v>-18.834345313021913</v>
      </c>
      <c r="N78" s="113">
        <f t="shared" si="35"/>
        <v>1141831.9726252521</v>
      </c>
      <c r="O78" s="117">
        <f t="shared" si="36"/>
        <v>692.1241766071106</v>
      </c>
      <c r="P78" s="117">
        <f t="shared" si="37"/>
        <v>-4608.3286751274527</v>
      </c>
      <c r="Q78" s="117">
        <f t="shared" si="38"/>
        <v>-188608.04414919741</v>
      </c>
      <c r="R78" s="117">
        <f t="shared" si="29"/>
        <v>-37.127567745919805</v>
      </c>
      <c r="S78" s="119">
        <f t="shared" si="39"/>
        <v>1217475.2960459632</v>
      </c>
      <c r="T78" s="120">
        <f t="shared" si="40"/>
        <v>735.06217224511886</v>
      </c>
      <c r="U78" s="120">
        <f t="shared" si="41"/>
        <v>-7327.5146308413814</v>
      </c>
      <c r="V78" s="120">
        <f t="shared" si="42"/>
        <v>-278206.18651442393</v>
      </c>
      <c r="W78" s="120">
        <f t="shared" si="30"/>
        <v>-54.764997345395386</v>
      </c>
      <c r="X78" s="122">
        <f t="shared" si="43"/>
        <v>1290571.7268843187</v>
      </c>
    </row>
    <row r="79" spans="1:24" x14ac:dyDescent="0.45">
      <c r="A79">
        <v>78</v>
      </c>
      <c r="B79" s="47">
        <v>43552</v>
      </c>
      <c r="C79" s="101">
        <v>1773.420044</v>
      </c>
      <c r="D79" s="87">
        <f t="shared" si="31"/>
        <v>4.3722564502692825E-3</v>
      </c>
      <c r="E79" s="87"/>
      <c r="F79" s="108">
        <f t="shared" si="26"/>
        <v>666.54223256343835</v>
      </c>
      <c r="G79" s="90"/>
      <c r="H79" s="5">
        <f t="shared" si="32"/>
        <v>1782.6342950000001</v>
      </c>
      <c r="I79" s="87">
        <f t="shared" si="33"/>
        <v>9.2806518418695871E-4</v>
      </c>
      <c r="J79" s="111">
        <f t="shared" si="27"/>
        <v>648.49901345908211</v>
      </c>
      <c r="K79" s="111">
        <f t="shared" si="34"/>
        <v>-1066.342077100589</v>
      </c>
      <c r="L79" s="111">
        <f t="shared" si="44"/>
        <v>-96750.816267182832</v>
      </c>
      <c r="M79" s="111">
        <f t="shared" si="28"/>
        <v>-19.045436273081577</v>
      </c>
      <c r="N79" s="113">
        <f t="shared" si="35"/>
        <v>1148994.8069054612</v>
      </c>
      <c r="O79" s="117">
        <f t="shared" si="36"/>
        <v>693.40884930999687</v>
      </c>
      <c r="P79" s="117">
        <f t="shared" si="37"/>
        <v>-2278.2643212781659</v>
      </c>
      <c r="Q79" s="117">
        <f t="shared" si="38"/>
        <v>-190892.30847047557</v>
      </c>
      <c r="R79" s="117">
        <f t="shared" si="29"/>
        <v>-37.577226076886291</v>
      </c>
      <c r="S79" s="119">
        <f t="shared" si="39"/>
        <v>1227426.887732046</v>
      </c>
      <c r="T79" s="120">
        <f t="shared" si="40"/>
        <v>737.10872907593955</v>
      </c>
      <c r="U79" s="120">
        <f t="shared" si="41"/>
        <v>-3629.4049049625305</v>
      </c>
      <c r="V79" s="120">
        <f t="shared" si="42"/>
        <v>-281841.59141938644</v>
      </c>
      <c r="W79" s="120">
        <f t="shared" si="30"/>
        <v>-55.480628232180607</v>
      </c>
      <c r="X79" s="122">
        <f t="shared" si="43"/>
        <v>1303573.9898456743</v>
      </c>
    </row>
    <row r="80" spans="1:24" x14ac:dyDescent="0.45">
      <c r="A80">
        <v>79</v>
      </c>
      <c r="B80" s="47">
        <v>43553</v>
      </c>
      <c r="C80" s="101">
        <v>1780.75</v>
      </c>
      <c r="D80" s="87">
        <f t="shared" si="31"/>
        <v>4.1332317319855661E-3</v>
      </c>
      <c r="E80" s="87"/>
      <c r="F80" s="108">
        <f t="shared" si="26"/>
        <v>666.54223256343835</v>
      </c>
      <c r="G80" s="90"/>
      <c r="H80" s="5">
        <f t="shared" si="32"/>
        <v>1780.2742921428573</v>
      </c>
      <c r="I80" s="87">
        <f t="shared" si="33"/>
        <v>-1.3238850300154902E-3</v>
      </c>
      <c r="J80" s="111">
        <f t="shared" si="27"/>
        <v>647.64047532318386</v>
      </c>
      <c r="K80" s="111">
        <f t="shared" si="34"/>
        <v>1528.8417855007965</v>
      </c>
      <c r="L80" s="111">
        <f t="shared" si="44"/>
        <v>-95227.974481682031</v>
      </c>
      <c r="M80" s="111">
        <f t="shared" si="28"/>
        <v>-18.745664268062683</v>
      </c>
      <c r="N80" s="113">
        <f t="shared" si="35"/>
        <v>1154814.6182172603</v>
      </c>
      <c r="O80" s="117">
        <f t="shared" si="36"/>
        <v>691.57286211943324</v>
      </c>
      <c r="P80" s="117">
        <f t="shared" si="37"/>
        <v>3269.4341895961811</v>
      </c>
      <c r="Q80" s="117">
        <f t="shared" si="38"/>
        <v>-187628.87428087939</v>
      </c>
      <c r="R80" s="117">
        <f t="shared" si="29"/>
        <v>-36.934817771834787</v>
      </c>
      <c r="S80" s="119">
        <f t="shared" si="39"/>
        <v>1234787.808408777</v>
      </c>
      <c r="T80" s="120">
        <f t="shared" si="40"/>
        <v>734.18118744018739</v>
      </c>
      <c r="U80" s="120">
        <f t="shared" si="41"/>
        <v>5213.2197678656648</v>
      </c>
      <c r="V80" s="120">
        <f t="shared" si="42"/>
        <v>-276634.37165152078</v>
      </c>
      <c r="W80" s="120">
        <f t="shared" si="30"/>
        <v>-54.455584970768541</v>
      </c>
      <c r="X80" s="122">
        <f t="shared" si="43"/>
        <v>1312606.3693019794</v>
      </c>
    </row>
    <row r="81" spans="1:24" x14ac:dyDescent="0.45">
      <c r="A81">
        <v>80</v>
      </c>
      <c r="B81" s="47">
        <v>43556</v>
      </c>
      <c r="C81" s="101">
        <v>1814.1899410000001</v>
      </c>
      <c r="D81" s="87">
        <f t="shared" si="31"/>
        <v>1.877857138845997E-2</v>
      </c>
      <c r="E81" s="87"/>
      <c r="F81" s="108">
        <f t="shared" si="26"/>
        <v>666.54223256343835</v>
      </c>
      <c r="G81" s="90"/>
      <c r="H81" s="5">
        <f t="shared" si="32"/>
        <v>1779.5499965714287</v>
      </c>
      <c r="I81" s="87">
        <f t="shared" si="33"/>
        <v>-4.0684493093301536E-4</v>
      </c>
      <c r="J81" s="111">
        <f t="shared" si="27"/>
        <v>647.37698607873153</v>
      </c>
      <c r="K81" s="111">
        <f t="shared" si="34"/>
        <v>478.01953684710759</v>
      </c>
      <c r="L81" s="111">
        <f t="shared" si="44"/>
        <v>-94755.954944834928</v>
      </c>
      <c r="M81" s="111">
        <f t="shared" si="28"/>
        <v>-18.65274703639443</v>
      </c>
      <c r="N81" s="113">
        <f t="shared" si="35"/>
        <v>1174942.8357157789</v>
      </c>
      <c r="O81" s="117">
        <f t="shared" si="36"/>
        <v>691.01013629278498</v>
      </c>
      <c r="P81" s="117">
        <f t="shared" si="37"/>
        <v>1020.8915342461855</v>
      </c>
      <c r="Q81" s="117">
        <f t="shared" si="38"/>
        <v>-186613.98274663321</v>
      </c>
      <c r="R81" s="117">
        <f t="shared" si="29"/>
        <v>-36.735035973775666</v>
      </c>
      <c r="S81" s="119">
        <f t="shared" si="39"/>
        <v>1254644.5299256558</v>
      </c>
      <c r="T81" s="120">
        <f t="shared" si="40"/>
        <v>733.28509375669807</v>
      </c>
      <c r="U81" s="120">
        <f t="shared" si="41"/>
        <v>1625.6841467799475</v>
      </c>
      <c r="V81" s="120">
        <f t="shared" si="42"/>
        <v>-275014.68750474084</v>
      </c>
      <c r="W81" s="120">
        <f t="shared" si="30"/>
        <v>-54.136749508848879</v>
      </c>
      <c r="X81" s="122">
        <f t="shared" si="43"/>
        <v>1331944.1251254238</v>
      </c>
    </row>
    <row r="82" spans="1:24" x14ac:dyDescent="0.45">
      <c r="A82">
        <v>81</v>
      </c>
      <c r="B82" s="47">
        <v>43557</v>
      </c>
      <c r="C82" s="101">
        <v>1813.9799800000001</v>
      </c>
      <c r="D82" s="87">
        <f t="shared" si="31"/>
        <v>-1.1573264477714417E-4</v>
      </c>
      <c r="E82" s="87"/>
      <c r="F82" s="108">
        <f t="shared" si="26"/>
        <v>666.54223256343835</v>
      </c>
      <c r="G82" s="90"/>
      <c r="H82" s="5">
        <f t="shared" si="32"/>
        <v>1786.579990857143</v>
      </c>
      <c r="I82" s="87">
        <f t="shared" si="33"/>
        <v>3.9504337047336019E-3</v>
      </c>
      <c r="J82" s="111">
        <f t="shared" si="27"/>
        <v>649.93440594420576</v>
      </c>
      <c r="K82" s="111">
        <f t="shared" si="34"/>
        <v>-4639.1084364245471</v>
      </c>
      <c r="L82" s="111">
        <f t="shared" si="44"/>
        <v>-99401.063381259475</v>
      </c>
      <c r="M82" s="111">
        <f t="shared" si="28"/>
        <v>-19.567138460886781</v>
      </c>
      <c r="N82" s="113">
        <f t="shared" si="35"/>
        <v>1174328.8922595577</v>
      </c>
      <c r="O82" s="117">
        <f t="shared" si="36"/>
        <v>696.46971575823216</v>
      </c>
      <c r="P82" s="117">
        <f t="shared" si="37"/>
        <v>-9903.5678495402826</v>
      </c>
      <c r="Q82" s="117">
        <f t="shared" si="38"/>
        <v>-196523.5505961735</v>
      </c>
      <c r="R82" s="117">
        <f t="shared" si="29"/>
        <v>-38.685738306347048</v>
      </c>
      <c r="S82" s="119">
        <f t="shared" si="39"/>
        <v>1253478.5532121833</v>
      </c>
      <c r="T82" s="120">
        <f t="shared" si="40"/>
        <v>741.97547620536363</v>
      </c>
      <c r="U82" s="120">
        <f t="shared" si="41"/>
        <v>-15764.179780422703</v>
      </c>
      <c r="V82" s="120">
        <f t="shared" si="42"/>
        <v>-290784.86728516355</v>
      </c>
      <c r="W82" s="120">
        <f t="shared" si="30"/>
        <v>-57.241115607321262</v>
      </c>
      <c r="X82" s="122">
        <f t="shared" si="43"/>
        <v>1330164.4797070734</v>
      </c>
    </row>
    <row r="83" spans="1:24" x14ac:dyDescent="0.45">
      <c r="A83">
        <v>82</v>
      </c>
      <c r="B83" s="47">
        <v>43558</v>
      </c>
      <c r="C83" s="101">
        <v>1820.6999510000001</v>
      </c>
      <c r="D83" s="87">
        <f t="shared" si="31"/>
        <v>3.7045452949265663E-3</v>
      </c>
      <c r="E83" s="87"/>
      <c r="F83" s="108">
        <f t="shared" si="26"/>
        <v>666.54223256343835</v>
      </c>
      <c r="G83" s="90"/>
      <c r="H83" s="5">
        <f t="shared" si="32"/>
        <v>1793.2142681428572</v>
      </c>
      <c r="I83" s="87">
        <f t="shared" si="33"/>
        <v>3.7133950450946914E-3</v>
      </c>
      <c r="J83" s="111">
        <f t="shared" si="27"/>
        <v>652.34786914687561</v>
      </c>
      <c r="K83" s="111">
        <f t="shared" si="34"/>
        <v>-4394.1923348412911</v>
      </c>
      <c r="L83" s="111">
        <f t="shared" si="44"/>
        <v>-103801.25571610077</v>
      </c>
      <c r="M83" s="111">
        <f t="shared" si="28"/>
        <v>-20.433318054361735</v>
      </c>
      <c r="N83" s="113">
        <f t="shared" si="35"/>
        <v>1183335.5410558297</v>
      </c>
      <c r="O83" s="117">
        <f t="shared" si="36"/>
        <v>701.6422501413424</v>
      </c>
      <c r="P83" s="117">
        <f t="shared" si="37"/>
        <v>-9417.633097874641</v>
      </c>
      <c r="Q83" s="117">
        <f t="shared" si="38"/>
        <v>-205947.18369404814</v>
      </c>
      <c r="R83" s="117">
        <f t="shared" si="29"/>
        <v>-40.540784191747662</v>
      </c>
      <c r="S83" s="119">
        <f t="shared" si="39"/>
        <v>1268062.3773539972</v>
      </c>
      <c r="T83" s="120">
        <f t="shared" si="40"/>
        <v>750.24122037613199</v>
      </c>
      <c r="U83" s="120">
        <f t="shared" si="41"/>
        <v>-15049.440006696484</v>
      </c>
      <c r="V83" s="120">
        <f t="shared" si="42"/>
        <v>-305840.30729186005</v>
      </c>
      <c r="W83" s="120">
        <f t="shared" si="30"/>
        <v>-60.204784900008235</v>
      </c>
      <c r="X83" s="122">
        <f t="shared" si="43"/>
        <v>1350914.7131703075</v>
      </c>
    </row>
    <row r="84" spans="1:24" x14ac:dyDescent="0.45">
      <c r="A84">
        <v>83</v>
      </c>
      <c r="B84" s="47">
        <v>43559</v>
      </c>
      <c r="C84" s="101">
        <v>1818.8599850000001</v>
      </c>
      <c r="D84" s="87">
        <f t="shared" si="31"/>
        <v>-1.0105816716199844E-3</v>
      </c>
      <c r="E84" s="87"/>
      <c r="F84" s="108">
        <f t="shared" si="26"/>
        <v>666.54223256343835</v>
      </c>
      <c r="G84" s="90"/>
      <c r="H84" s="5">
        <f t="shared" si="32"/>
        <v>1798.2285502857142</v>
      </c>
      <c r="I84" s="87">
        <f t="shared" si="33"/>
        <v>2.7962537617158101E-3</v>
      </c>
      <c r="J84" s="111">
        <f t="shared" si="27"/>
        <v>654.17199932992492</v>
      </c>
      <c r="K84" s="111">
        <f t="shared" si="34"/>
        <v>-3317.8373973791076</v>
      </c>
      <c r="L84" s="111">
        <f t="shared" si="44"/>
        <v>-107125.09311347987</v>
      </c>
      <c r="M84" s="111">
        <f t="shared" si="28"/>
        <v>-21.087616754637565</v>
      </c>
      <c r="N84" s="113">
        <f t="shared" si="35"/>
        <v>1186529.4354912681</v>
      </c>
      <c r="O84" s="117">
        <f t="shared" si="36"/>
        <v>705.5661897040153</v>
      </c>
      <c r="P84" s="117">
        <f t="shared" si="37"/>
        <v>-7137.0966541041362</v>
      </c>
      <c r="Q84" s="117">
        <f t="shared" si="38"/>
        <v>-213090.28034815227</v>
      </c>
      <c r="R84" s="117">
        <f t="shared" si="29"/>
        <v>-41.946905580349267</v>
      </c>
      <c r="S84" s="119">
        <f t="shared" si="39"/>
        <v>1276189.0125674484</v>
      </c>
      <c r="T84" s="120">
        <f t="shared" si="40"/>
        <v>756.53481488014506</v>
      </c>
      <c r="U84" s="120">
        <f t="shared" si="41"/>
        <v>-11447.167205165299</v>
      </c>
      <c r="V84" s="120">
        <f t="shared" si="42"/>
        <v>-317293.47449702537</v>
      </c>
      <c r="W84" s="120">
        <f t="shared" si="30"/>
        <v>-62.459345373441465</v>
      </c>
      <c r="X84" s="122">
        <f t="shared" si="43"/>
        <v>1364583.7348397132</v>
      </c>
    </row>
    <row r="85" spans="1:24" x14ac:dyDescent="0.45">
      <c r="A85">
        <v>84</v>
      </c>
      <c r="B85" s="47">
        <v>43560</v>
      </c>
      <c r="C85" s="101">
        <v>1837.280029</v>
      </c>
      <c r="D85" s="87">
        <f t="shared" si="31"/>
        <v>1.0127246820485724E-2</v>
      </c>
      <c r="E85" s="87"/>
      <c r="F85" s="108">
        <f t="shared" si="26"/>
        <v>666.54223256343835</v>
      </c>
      <c r="G85" s="90"/>
      <c r="H85" s="5">
        <f t="shared" si="32"/>
        <v>1808.4542757142858</v>
      </c>
      <c r="I85" s="87">
        <f t="shared" si="33"/>
        <v>5.6865549303768536E-3</v>
      </c>
      <c r="J85" s="111">
        <f t="shared" si="27"/>
        <v>657.89198433802892</v>
      </c>
      <c r="K85" s="111">
        <f t="shared" si="34"/>
        <v>-6834.65416356889</v>
      </c>
      <c r="L85" s="111">
        <f t="shared" si="44"/>
        <v>-113965.74727704877</v>
      </c>
      <c r="M85" s="111">
        <f t="shared" si="28"/>
        <v>-22.434202219897998</v>
      </c>
      <c r="N85" s="113">
        <f t="shared" si="35"/>
        <v>1201897.1498998723</v>
      </c>
      <c r="O85" s="117">
        <f t="shared" si="36"/>
        <v>713.59067149355246</v>
      </c>
      <c r="P85" s="117">
        <f t="shared" si="37"/>
        <v>-14743.22013499081</v>
      </c>
      <c r="Q85" s="117">
        <f t="shared" si="38"/>
        <v>-227839.50048314309</v>
      </c>
      <c r="R85" s="117">
        <f t="shared" si="29"/>
        <v>-44.85029537070659</v>
      </c>
      <c r="S85" s="119">
        <f t="shared" si="39"/>
        <v>1296322.6694808127</v>
      </c>
      <c r="T85" s="120">
        <f t="shared" si="40"/>
        <v>769.4410452248203</v>
      </c>
      <c r="U85" s="120">
        <f t="shared" si="41"/>
        <v>-23712.359261945599</v>
      </c>
      <c r="V85" s="120">
        <f t="shared" si="42"/>
        <v>-341011.83375897096</v>
      </c>
      <c r="W85" s="120">
        <f t="shared" si="30"/>
        <v>-67.128313732100651</v>
      </c>
      <c r="X85" s="122">
        <f t="shared" si="43"/>
        <v>1389966.3066225026</v>
      </c>
    </row>
    <row r="86" spans="1:24" x14ac:dyDescent="0.45">
      <c r="A86">
        <v>85</v>
      </c>
      <c r="B86" s="47">
        <v>43563</v>
      </c>
      <c r="C86" s="101">
        <v>1849.8599850000001</v>
      </c>
      <c r="D86" s="87">
        <f t="shared" si="31"/>
        <v>6.8470542331247634E-3</v>
      </c>
      <c r="E86" s="87"/>
      <c r="F86" s="108">
        <f t="shared" si="26"/>
        <v>666.54223256343835</v>
      </c>
      <c r="G86" s="90"/>
      <c r="H86" s="5">
        <f t="shared" si="32"/>
        <v>1819.3742672857147</v>
      </c>
      <c r="I86" s="87">
        <f t="shared" si="33"/>
        <v>6.0383011713778809E-3</v>
      </c>
      <c r="J86" s="111">
        <f t="shared" si="27"/>
        <v>661.86453427769732</v>
      </c>
      <c r="K86" s="111">
        <f t="shared" si="34"/>
        <v>-7348.6611718067325</v>
      </c>
      <c r="L86" s="111">
        <f t="shared" si="44"/>
        <v>-121320.40844885549</v>
      </c>
      <c r="M86" s="111">
        <f t="shared" si="28"/>
        <v>-23.881970167101827</v>
      </c>
      <c r="N86" s="113">
        <f t="shared" si="35"/>
        <v>1217008.0562791664</v>
      </c>
      <c r="O86" s="117">
        <f t="shared" si="36"/>
        <v>722.20842226868024</v>
      </c>
      <c r="P86" s="117">
        <f t="shared" si="37"/>
        <v>-15941.632319611603</v>
      </c>
      <c r="Q86" s="117">
        <f t="shared" si="38"/>
        <v>-243787.1328027547</v>
      </c>
      <c r="R86" s="117">
        <f t="shared" si="29"/>
        <v>-47.989593071426498</v>
      </c>
      <c r="S86" s="119">
        <f t="shared" si="39"/>
        <v>1320042.8288652031</v>
      </c>
      <c r="T86" s="120">
        <f t="shared" si="40"/>
        <v>783.37939551888212</v>
      </c>
      <c r="U86" s="120">
        <f t="shared" si="41"/>
        <v>-25783.996465897944</v>
      </c>
      <c r="V86" s="120">
        <f t="shared" si="42"/>
        <v>-366801.8302248689</v>
      </c>
      <c r="W86" s="120">
        <f t="shared" si="30"/>
        <v>-72.205084689951036</v>
      </c>
      <c r="X86" s="122">
        <f t="shared" si="43"/>
        <v>1423358.2003779705</v>
      </c>
    </row>
    <row r="87" spans="1:24" x14ac:dyDescent="0.45">
      <c r="A87">
        <v>86</v>
      </c>
      <c r="B87" s="47">
        <v>43564</v>
      </c>
      <c r="C87" s="101">
        <v>1835.839966</v>
      </c>
      <c r="D87" s="87">
        <f t="shared" si="31"/>
        <v>-7.5789622531891501E-3</v>
      </c>
      <c r="E87" s="87"/>
      <c r="F87" s="108">
        <f t="shared" ref="F87:F103" si="45">F86</f>
        <v>666.54223256343835</v>
      </c>
      <c r="G87" s="90"/>
      <c r="H87" s="5">
        <f t="shared" si="32"/>
        <v>1827.2442624285711</v>
      </c>
      <c r="I87" s="87">
        <f t="shared" si="33"/>
        <v>4.3256603571718497E-3</v>
      </c>
      <c r="J87" s="111">
        <f t="shared" si="27"/>
        <v>664.72753545544026</v>
      </c>
      <c r="K87" s="111">
        <f t="shared" si="34"/>
        <v>-5256.0119848055674</v>
      </c>
      <c r="L87" s="111">
        <f t="shared" si="44"/>
        <v>-126582.42043366106</v>
      </c>
      <c r="M87" s="111">
        <f t="shared" si="28"/>
        <v>-24.917799297982128</v>
      </c>
      <c r="N87" s="113">
        <f t="shared" si="35"/>
        <v>1215077.3641049736</v>
      </c>
      <c r="O87" s="117">
        <f t="shared" si="36"/>
        <v>728.45647895232673</v>
      </c>
      <c r="P87" s="117">
        <f t="shared" si="37"/>
        <v>-11470.432169671656</v>
      </c>
      <c r="Q87" s="117">
        <f t="shared" si="38"/>
        <v>-255263.56497242636</v>
      </c>
      <c r="R87" s="117">
        <f t="shared" si="29"/>
        <v>-50.248733262298629</v>
      </c>
      <c r="S87" s="119">
        <f t="shared" si="39"/>
        <v>1325859.0853826476</v>
      </c>
      <c r="T87" s="120">
        <f t="shared" si="40"/>
        <v>793.54529510634586</v>
      </c>
      <c r="U87" s="120">
        <f t="shared" si="41"/>
        <v>-18662.964753008848</v>
      </c>
      <c r="V87" s="120">
        <f t="shared" si="42"/>
        <v>-385470.79497787775</v>
      </c>
      <c r="W87" s="120">
        <f t="shared" si="30"/>
        <v>-75.880077751586214</v>
      </c>
      <c r="X87" s="122">
        <f t="shared" si="43"/>
        <v>1438159.2028344851</v>
      </c>
    </row>
    <row r="88" spans="1:24" x14ac:dyDescent="0.45">
      <c r="A88">
        <v>87</v>
      </c>
      <c r="B88" s="47">
        <v>43565</v>
      </c>
      <c r="C88" s="101">
        <v>1847.329956</v>
      </c>
      <c r="D88" s="87">
        <f t="shared" si="31"/>
        <v>6.2587100252724506E-3</v>
      </c>
      <c r="E88" s="87"/>
      <c r="F88" s="108">
        <f t="shared" si="45"/>
        <v>666.54223256343835</v>
      </c>
      <c r="G88" s="90"/>
      <c r="H88" s="5">
        <f t="shared" si="32"/>
        <v>1831.9785502857139</v>
      </c>
      <c r="I88" s="87">
        <f t="shared" si="33"/>
        <v>2.5909441635627441E-3</v>
      </c>
      <c r="J88" s="111">
        <f t="shared" si="27"/>
        <v>666.44980738378797</v>
      </c>
      <c r="K88" s="111">
        <f t="shared" si="34"/>
        <v>-3181.6045256146085</v>
      </c>
      <c r="L88" s="111">
        <f t="shared" si="44"/>
        <v>-129770.02495927566</v>
      </c>
      <c r="M88" s="111">
        <f t="shared" si="28"/>
        <v>-25.545280503807589</v>
      </c>
      <c r="N88" s="113">
        <f t="shared" si="35"/>
        <v>1227971.0888248871</v>
      </c>
      <c r="O88" s="117">
        <f t="shared" si="36"/>
        <v>732.23125907742872</v>
      </c>
      <c r="P88" s="117">
        <f t="shared" si="37"/>
        <v>-6973.2644024143219</v>
      </c>
      <c r="Q88" s="117">
        <f t="shared" si="38"/>
        <v>-262242.82937484066</v>
      </c>
      <c r="R88" s="117">
        <f t="shared" si="29"/>
        <v>-51.622604207659606</v>
      </c>
      <c r="S88" s="119">
        <f t="shared" si="39"/>
        <v>1345699.4752109167</v>
      </c>
      <c r="T88" s="120">
        <f t="shared" si="40"/>
        <v>799.71338975898129</v>
      </c>
      <c r="U88" s="120">
        <f t="shared" si="41"/>
        <v>-11394.506023256848</v>
      </c>
      <c r="V88" s="120">
        <f t="shared" si="42"/>
        <v>-396871.30100113462</v>
      </c>
      <c r="W88" s="120">
        <f t="shared" si="30"/>
        <v>-78.124271850625519</v>
      </c>
      <c r="X88" s="122">
        <f t="shared" si="43"/>
        <v>1465939.9950928129</v>
      </c>
    </row>
    <row r="89" spans="1:24" x14ac:dyDescent="0.45">
      <c r="A89">
        <v>88</v>
      </c>
      <c r="B89" s="47">
        <v>43566</v>
      </c>
      <c r="C89" s="101">
        <v>1844.0699460000001</v>
      </c>
      <c r="D89" s="87">
        <f t="shared" si="31"/>
        <v>-1.7647145218490496E-3</v>
      </c>
      <c r="E89" s="87"/>
      <c r="F89" s="108">
        <f t="shared" si="45"/>
        <v>666.54223256343835</v>
      </c>
      <c r="G89" s="90"/>
      <c r="H89" s="5">
        <f t="shared" si="32"/>
        <v>1836.2771168571428</v>
      </c>
      <c r="I89" s="87">
        <f t="shared" si="33"/>
        <v>2.3464066054476804E-3</v>
      </c>
      <c r="J89" s="111">
        <f t="shared" si="27"/>
        <v>668.01356961403269</v>
      </c>
      <c r="K89" s="111">
        <f t="shared" si="34"/>
        <v>-2883.6869314842202</v>
      </c>
      <c r="L89" s="111">
        <f t="shared" si="44"/>
        <v>-132659.71189075988</v>
      </c>
      <c r="M89" s="111">
        <f t="shared" si="28"/>
        <v>-26.114116513927002</v>
      </c>
      <c r="N89" s="113">
        <f t="shared" si="35"/>
        <v>1228980.0603139324</v>
      </c>
      <c r="O89" s="117">
        <f t="shared" si="36"/>
        <v>735.66748360345787</v>
      </c>
      <c r="P89" s="117">
        <f t="shared" si="37"/>
        <v>-6336.6383761584511</v>
      </c>
      <c r="Q89" s="117">
        <f t="shared" si="38"/>
        <v>-268585.46775099909</v>
      </c>
      <c r="R89" s="117">
        <f t="shared" si="29"/>
        <v>-52.87115506909322</v>
      </c>
      <c r="S89" s="119">
        <f t="shared" si="39"/>
        <v>1350285.658386426</v>
      </c>
      <c r="T89" s="120">
        <f t="shared" si="40"/>
        <v>805.34274809956764</v>
      </c>
      <c r="U89" s="120">
        <f t="shared" si="41"/>
        <v>-10380.93053113972</v>
      </c>
      <c r="V89" s="120">
        <f t="shared" si="42"/>
        <v>-407258.23153227434</v>
      </c>
      <c r="W89" s="120">
        <f t="shared" si="30"/>
        <v>-80.168943215045147</v>
      </c>
      <c r="X89" s="122">
        <f t="shared" si="43"/>
        <v>1474727.4274683218</v>
      </c>
    </row>
    <row r="90" spans="1:24" x14ac:dyDescent="0.45">
      <c r="A90">
        <v>89</v>
      </c>
      <c r="B90" s="47">
        <v>43567</v>
      </c>
      <c r="C90" s="101">
        <v>1843.0600589999999</v>
      </c>
      <c r="D90" s="87">
        <f t="shared" si="31"/>
        <v>-5.4764028999589932E-4</v>
      </c>
      <c r="E90" s="87"/>
      <c r="F90" s="108">
        <f t="shared" si="45"/>
        <v>666.54223256343835</v>
      </c>
      <c r="G90" s="90"/>
      <c r="H90" s="5">
        <f t="shared" si="32"/>
        <v>1839.4714179999996</v>
      </c>
      <c r="I90" s="87">
        <f t="shared" si="33"/>
        <v>1.7395528776854748E-3</v>
      </c>
      <c r="J90" s="111">
        <f t="shared" si="27"/>
        <v>669.17561454138774</v>
      </c>
      <c r="K90" s="111">
        <f t="shared" si="34"/>
        <v>-2141.7185923716579</v>
      </c>
      <c r="L90" s="111">
        <f t="shared" si="44"/>
        <v>-134807.43048313152</v>
      </c>
      <c r="M90" s="111">
        <f t="shared" si="28"/>
        <v>-26.536895764409564</v>
      </c>
      <c r="N90" s="113">
        <f t="shared" si="35"/>
        <v>1231189.1290256397</v>
      </c>
      <c r="O90" s="117">
        <f t="shared" si="36"/>
        <v>738.22694857970191</v>
      </c>
      <c r="P90" s="117">
        <f t="shared" si="37"/>
        <v>-4717.2476701247815</v>
      </c>
      <c r="Q90" s="117">
        <f t="shared" si="38"/>
        <v>-273308.7154211239</v>
      </c>
      <c r="R90" s="117">
        <f t="shared" si="29"/>
        <v>-53.800928232551087</v>
      </c>
      <c r="S90" s="119">
        <f t="shared" si="39"/>
        <v>1355879.3557345707</v>
      </c>
      <c r="T90" s="120">
        <f t="shared" si="40"/>
        <v>809.5455569845069</v>
      </c>
      <c r="U90" s="120">
        <f t="shared" si="41"/>
        <v>-7746.029191441874</v>
      </c>
      <c r="V90" s="120">
        <f t="shared" si="42"/>
        <v>-415010.26072371623</v>
      </c>
      <c r="W90" s="120">
        <f t="shared" si="30"/>
        <v>-81.69493321335176</v>
      </c>
      <c r="X90" s="122">
        <f t="shared" si="43"/>
        <v>1484295.0528276113</v>
      </c>
    </row>
    <row r="91" spans="1:24" x14ac:dyDescent="0.45">
      <c r="A91">
        <v>90</v>
      </c>
      <c r="B91" s="47">
        <v>43570</v>
      </c>
      <c r="C91" s="101">
        <v>1844.869995</v>
      </c>
      <c r="D91" s="87">
        <f t="shared" si="31"/>
        <v>9.8202768334209071E-4</v>
      </c>
      <c r="E91" s="87"/>
      <c r="F91" s="108">
        <f t="shared" si="45"/>
        <v>666.54223256343835</v>
      </c>
      <c r="G91" s="90"/>
      <c r="H91" s="5">
        <f t="shared" si="32"/>
        <v>1843.1871337142854</v>
      </c>
      <c r="I91" s="87">
        <f t="shared" si="33"/>
        <v>2.0199910028098123E-3</v>
      </c>
      <c r="J91" s="111">
        <f t="shared" si="27"/>
        <v>670.52734326206109</v>
      </c>
      <c r="K91" s="111">
        <f t="shared" si="34"/>
        <v>-2493.7637581499994</v>
      </c>
      <c r="L91" s="111">
        <f t="shared" si="44"/>
        <v>-137307.19424128151</v>
      </c>
      <c r="M91" s="111">
        <f t="shared" si="28"/>
        <v>-27.028975244349567</v>
      </c>
      <c r="N91" s="113">
        <f t="shared" si="35"/>
        <v>1234542.0126530919</v>
      </c>
      <c r="O91" s="117">
        <f t="shared" si="36"/>
        <v>741.20937216802736</v>
      </c>
      <c r="P91" s="117">
        <f t="shared" si="37"/>
        <v>-5502.1837904818476</v>
      </c>
      <c r="Q91" s="117">
        <f t="shared" si="38"/>
        <v>-278816.89921160572</v>
      </c>
      <c r="R91" s="117">
        <f t="shared" si="29"/>
        <v>-54.88521638023667</v>
      </c>
      <c r="S91" s="119">
        <f t="shared" si="39"/>
        <v>1361932.7469350998</v>
      </c>
      <c r="T91" s="120">
        <f t="shared" si="40"/>
        <v>814.45138120892693</v>
      </c>
      <c r="U91" s="120">
        <f t="shared" si="41"/>
        <v>-9050.6079123766594</v>
      </c>
      <c r="V91" s="120">
        <f t="shared" si="42"/>
        <v>-424066.86863609287</v>
      </c>
      <c r="W91" s="120">
        <f t="shared" si="30"/>
        <v>-83.47773004649207</v>
      </c>
      <c r="X91" s="122">
        <f t="shared" si="43"/>
        <v>1493506.3076662794</v>
      </c>
    </row>
    <row r="92" spans="1:24" x14ac:dyDescent="0.45">
      <c r="A92">
        <v>91</v>
      </c>
      <c r="B92" s="47">
        <v>43571</v>
      </c>
      <c r="C92" s="101">
        <v>1863.040039</v>
      </c>
      <c r="D92" s="87">
        <f t="shared" si="31"/>
        <v>9.8489563217162967E-3</v>
      </c>
      <c r="E92" s="87"/>
      <c r="F92" s="108">
        <f t="shared" si="45"/>
        <v>666.54223256343835</v>
      </c>
      <c r="G92" s="90"/>
      <c r="H92" s="5">
        <f t="shared" si="32"/>
        <v>1846.867135142857</v>
      </c>
      <c r="I92" s="87">
        <f t="shared" si="33"/>
        <v>1.9965424895061292E-3</v>
      </c>
      <c r="J92" s="111">
        <f t="shared" si="27"/>
        <v>671.86607959325943</v>
      </c>
      <c r="K92" s="111">
        <f t="shared" si="34"/>
        <v>-2494.1193866864601</v>
      </c>
      <c r="L92" s="111">
        <f t="shared" si="44"/>
        <v>-139807.31362796796</v>
      </c>
      <c r="M92" s="111">
        <f t="shared" si="28"/>
        <v>-27.521124729915755</v>
      </c>
      <c r="N92" s="113">
        <f t="shared" si="35"/>
        <v>1249219.2877415167</v>
      </c>
      <c r="O92" s="117">
        <f t="shared" si="36"/>
        <v>744.16908417833451</v>
      </c>
      <c r="P92" s="117">
        <f t="shared" si="37"/>
        <v>-5514.061979111415</v>
      </c>
      <c r="Q92" s="117">
        <f t="shared" si="38"/>
        <v>-284336.96119071712</v>
      </c>
      <c r="R92" s="117">
        <f t="shared" si="29"/>
        <v>-55.971842754108366</v>
      </c>
      <c r="S92" s="119">
        <f t="shared" si="39"/>
        <v>1380902.7376310872</v>
      </c>
      <c r="T92" s="120">
        <f t="shared" si="40"/>
        <v>819.32964157358879</v>
      </c>
      <c r="U92" s="120">
        <f t="shared" si="41"/>
        <v>-9088.3943800317775</v>
      </c>
      <c r="V92" s="120">
        <f t="shared" si="42"/>
        <v>-433161.26301612466</v>
      </c>
      <c r="W92" s="120">
        <f t="shared" si="30"/>
        <v>-85.267965160717722</v>
      </c>
      <c r="X92" s="122">
        <f t="shared" si="43"/>
        <v>1517355.533011083</v>
      </c>
    </row>
    <row r="93" spans="1:24" x14ac:dyDescent="0.45">
      <c r="A93">
        <v>92</v>
      </c>
      <c r="B93" s="47">
        <v>43572</v>
      </c>
      <c r="C93" s="101">
        <v>1864.8199460000001</v>
      </c>
      <c r="D93" s="87">
        <f t="shared" si="31"/>
        <v>9.5537774966740464E-4</v>
      </c>
      <c r="E93" s="87"/>
      <c r="F93" s="108">
        <f t="shared" si="45"/>
        <v>666.54223256343835</v>
      </c>
      <c r="G93" s="90"/>
      <c r="H93" s="5">
        <f t="shared" si="32"/>
        <v>1849.0042724285715</v>
      </c>
      <c r="I93" s="87">
        <f t="shared" si="33"/>
        <v>1.1571689403359307E-3</v>
      </c>
      <c r="J93" s="111">
        <f t="shared" si="27"/>
        <v>672.64354215263006</v>
      </c>
      <c r="K93" s="111">
        <f t="shared" si="34"/>
        <v>-1449.8276879825662</v>
      </c>
      <c r="L93" s="111">
        <f t="shared" si="44"/>
        <v>-141263.14131595052</v>
      </c>
      <c r="M93" s="111">
        <f t="shared" si="28"/>
        <v>-27.807704983453732</v>
      </c>
      <c r="N93" s="113">
        <f t="shared" si="35"/>
        <v>1252909.2662663339</v>
      </c>
      <c r="O93" s="117">
        <f t="shared" si="36"/>
        <v>745.89134287947331</v>
      </c>
      <c r="P93" s="117">
        <f t="shared" si="37"/>
        <v>-3211.7023780556847</v>
      </c>
      <c r="Q93" s="117">
        <f t="shared" si="38"/>
        <v>-287554.66356877278</v>
      </c>
      <c r="R93" s="117">
        <f t="shared" si="29"/>
        <v>-56.605248734063935</v>
      </c>
      <c r="S93" s="119">
        <f t="shared" si="39"/>
        <v>1387741.3513723111</v>
      </c>
      <c r="T93" s="120">
        <f t="shared" si="40"/>
        <v>822.17395001296541</v>
      </c>
      <c r="U93" s="120">
        <f t="shared" si="41"/>
        <v>-5304.1231103256505</v>
      </c>
      <c r="V93" s="120">
        <f t="shared" si="42"/>
        <v>-438471.38612645032</v>
      </c>
      <c r="W93" s="120">
        <f t="shared" si="30"/>
        <v>-86.313264985568821</v>
      </c>
      <c r="X93" s="122">
        <f t="shared" si="43"/>
        <v>1527902.2579554594</v>
      </c>
    </row>
    <row r="94" spans="1:24" x14ac:dyDescent="0.45">
      <c r="A94">
        <v>93</v>
      </c>
      <c r="B94" s="47">
        <v>43573</v>
      </c>
      <c r="C94" s="101">
        <v>1861.6899410000001</v>
      </c>
      <c r="D94" s="87">
        <f t="shared" si="31"/>
        <v>-1.678448906938055E-3</v>
      </c>
      <c r="E94" s="87"/>
      <c r="F94" s="108">
        <f t="shared" si="45"/>
        <v>666.54223256343835</v>
      </c>
      <c r="G94" s="90"/>
      <c r="H94" s="5">
        <f t="shared" si="32"/>
        <v>1852.6971260000003</v>
      </c>
      <c r="I94" s="87">
        <f t="shared" si="33"/>
        <v>1.9972120273028583E-3</v>
      </c>
      <c r="J94" s="111">
        <f t="shared" si="27"/>
        <v>673.9869539251049</v>
      </c>
      <c r="K94" s="111">
        <f t="shared" si="34"/>
        <v>-2501.0161834373857</v>
      </c>
      <c r="L94" s="111">
        <f t="shared" si="44"/>
        <v>-143770.15749938789</v>
      </c>
      <c r="M94" s="111">
        <f t="shared" si="28"/>
        <v>-28.301212106191088</v>
      </c>
      <c r="N94" s="113">
        <f t="shared" si="35"/>
        <v>1252253.7163041611</v>
      </c>
      <c r="O94" s="117">
        <f t="shared" si="36"/>
        <v>748.87074920159318</v>
      </c>
      <c r="P94" s="117">
        <f t="shared" si="37"/>
        <v>-5546.7307800423705</v>
      </c>
      <c r="Q94" s="117">
        <f t="shared" si="38"/>
        <v>-293107.39434881514</v>
      </c>
      <c r="R94" s="117">
        <f t="shared" si="29"/>
        <v>-57.698305974190589</v>
      </c>
      <c r="S94" s="119">
        <f t="shared" si="39"/>
        <v>1388618.4101176974</v>
      </c>
      <c r="T94" s="120">
        <f t="shared" si="40"/>
        <v>827.10011711746836</v>
      </c>
      <c r="U94" s="120">
        <f t="shared" si="41"/>
        <v>-9170.9957461382419</v>
      </c>
      <c r="V94" s="120">
        <f t="shared" si="42"/>
        <v>-447648.38187258854</v>
      </c>
      <c r="W94" s="120">
        <f t="shared" si="30"/>
        <v>-88.119760211207904</v>
      </c>
      <c r="X94" s="122">
        <f t="shared" si="43"/>
        <v>1530632.9724913745</v>
      </c>
    </row>
    <row r="95" spans="1:24" x14ac:dyDescent="0.45">
      <c r="A95">
        <v>94</v>
      </c>
      <c r="B95" s="47">
        <v>43577</v>
      </c>
      <c r="C95" s="101">
        <v>1887.3100589999999</v>
      </c>
      <c r="D95" s="87">
        <f t="shared" si="31"/>
        <v>1.3761753466980687E-2</v>
      </c>
      <c r="E95" s="87"/>
      <c r="F95" s="108">
        <f t="shared" si="45"/>
        <v>666.54223256343835</v>
      </c>
      <c r="G95" s="90"/>
      <c r="H95" s="5">
        <f t="shared" si="32"/>
        <v>1858.4085692857141</v>
      </c>
      <c r="I95" s="87">
        <f t="shared" si="33"/>
        <v>3.082772248934666E-3</v>
      </c>
      <c r="J95" s="111">
        <f t="shared" si="27"/>
        <v>676.06470220280914</v>
      </c>
      <c r="K95" s="111">
        <f t="shared" si="34"/>
        <v>-3921.355224581147</v>
      </c>
      <c r="L95" s="111">
        <f t="shared" si="44"/>
        <v>-147697.51272396903</v>
      </c>
      <c r="M95" s="111">
        <f t="shared" si="28"/>
        <v>-29.074313528341008</v>
      </c>
      <c r="N95" s="113">
        <f t="shared" si="35"/>
        <v>1272022.35777762</v>
      </c>
      <c r="O95" s="117">
        <f t="shared" si="36"/>
        <v>753.48794512894847</v>
      </c>
      <c r="P95" s="117">
        <f t="shared" si="37"/>
        <v>-8714.0803180714593</v>
      </c>
      <c r="Q95" s="117">
        <f t="shared" si="38"/>
        <v>-301827.47466688661</v>
      </c>
      <c r="R95" s="117">
        <f t="shared" si="29"/>
        <v>-59.414857217925601</v>
      </c>
      <c r="S95" s="119">
        <f t="shared" si="39"/>
        <v>1413351.2978590331</v>
      </c>
      <c r="T95" s="120">
        <f t="shared" si="40"/>
        <v>834.74940098188938</v>
      </c>
      <c r="U95" s="120">
        <f t="shared" si="41"/>
        <v>-14436.570381468187</v>
      </c>
      <c r="V95" s="120">
        <f t="shared" si="42"/>
        <v>-462090.9522540567</v>
      </c>
      <c r="W95" s="120">
        <f t="shared" si="30"/>
        <v>-90.962785876821727</v>
      </c>
      <c r="X95" s="122">
        <f t="shared" si="43"/>
        <v>1560994.3708358761</v>
      </c>
    </row>
    <row r="96" spans="1:24" x14ac:dyDescent="0.45">
      <c r="A96">
        <v>95</v>
      </c>
      <c r="B96" s="47">
        <v>43578</v>
      </c>
      <c r="C96" s="101">
        <v>1923.7700199999999</v>
      </c>
      <c r="D96" s="87">
        <f t="shared" si="31"/>
        <v>1.9318479666938511E-2</v>
      </c>
      <c r="E96" s="87"/>
      <c r="F96" s="108">
        <f t="shared" si="45"/>
        <v>666.54223256343835</v>
      </c>
      <c r="G96" s="90"/>
      <c r="H96" s="5">
        <f t="shared" si="32"/>
        <v>1869.7942941428571</v>
      </c>
      <c r="I96" s="87">
        <f t="shared" si="33"/>
        <v>6.1265994170050433E-3</v>
      </c>
      <c r="J96" s="111">
        <f t="shared" si="27"/>
        <v>680.20667981318252</v>
      </c>
      <c r="K96" s="111">
        <f t="shared" si="34"/>
        <v>-7968.2123503475377</v>
      </c>
      <c r="L96" s="111">
        <f t="shared" si="44"/>
        <v>-155671.72507431658</v>
      </c>
      <c r="M96" s="111">
        <f t="shared" si="28"/>
        <v>-30.644040368963033</v>
      </c>
      <c r="N96" s="113">
        <f t="shared" si="35"/>
        <v>1300593.0056779922</v>
      </c>
      <c r="O96" s="117">
        <f t="shared" si="36"/>
        <v>762.72058273964308</v>
      </c>
      <c r="P96" s="117">
        <f t="shared" si="37"/>
        <v>-17761.471440978723</v>
      </c>
      <c r="Q96" s="117">
        <f t="shared" si="38"/>
        <v>-319594.94610786531</v>
      </c>
      <c r="R96" s="117">
        <f t="shared" si="29"/>
        <v>-62.912390966142993</v>
      </c>
      <c r="S96" s="119">
        <f t="shared" si="39"/>
        <v>1449537.519270476</v>
      </c>
      <c r="T96" s="120">
        <f t="shared" si="40"/>
        <v>850.09192656209234</v>
      </c>
      <c r="U96" s="120">
        <f t="shared" si="41"/>
        <v>-29515.490742277558</v>
      </c>
      <c r="V96" s="120">
        <f t="shared" si="42"/>
        <v>-491612.44299633428</v>
      </c>
      <c r="W96" s="120">
        <f t="shared" si="30"/>
        <v>-96.774102952098474</v>
      </c>
      <c r="X96" s="122">
        <f t="shared" si="43"/>
        <v>1605865.8718219174</v>
      </c>
    </row>
    <row r="97" spans="1:24" x14ac:dyDescent="0.45">
      <c r="A97">
        <v>96</v>
      </c>
      <c r="B97" s="47">
        <v>43579</v>
      </c>
      <c r="C97" s="101">
        <v>1901.75</v>
      </c>
      <c r="D97" s="87">
        <f t="shared" si="31"/>
        <v>-1.1446285039830245E-2</v>
      </c>
      <c r="E97" s="87"/>
      <c r="F97" s="108">
        <f t="shared" si="45"/>
        <v>666.54223256343835</v>
      </c>
      <c r="G97" s="90"/>
      <c r="H97" s="5">
        <f t="shared" si="32"/>
        <v>1878.1785714285713</v>
      </c>
      <c r="I97" s="87">
        <f t="shared" si="33"/>
        <v>4.4840640021087006E-3</v>
      </c>
      <c r="J97" s="111">
        <f t="shared" ref="J97:J160" si="46">(1+I97)*J96</f>
        <v>683.25677010012669</v>
      </c>
      <c r="K97" s="111">
        <f t="shared" si="34"/>
        <v>-5800.509203196073</v>
      </c>
      <c r="L97" s="111">
        <f t="shared" si="44"/>
        <v>-161478.23427751265</v>
      </c>
      <c r="M97" s="111">
        <f t="shared" si="28"/>
        <v>-31.787053991662106</v>
      </c>
      <c r="N97" s="113">
        <f t="shared" si="35"/>
        <v>1293583.05333472</v>
      </c>
      <c r="O97" s="117">
        <f t="shared" si="36"/>
        <v>769.56075855710344</v>
      </c>
      <c r="P97" s="117">
        <f t="shared" si="37"/>
        <v>-13008.304360855245</v>
      </c>
      <c r="Q97" s="117">
        <f t="shared" si="38"/>
        <v>-332609.25046872057</v>
      </c>
      <c r="R97" s="117">
        <f t="shared" si="29"/>
        <v>-65.474261903320439</v>
      </c>
      <c r="S97" s="119">
        <f t="shared" si="39"/>
        <v>1450503.8682251163</v>
      </c>
      <c r="T97" s="120">
        <f t="shared" si="40"/>
        <v>861.52752638123332</v>
      </c>
      <c r="U97" s="120">
        <f t="shared" si="41"/>
        <v>-21747.651956051352</v>
      </c>
      <c r="V97" s="120">
        <f t="shared" si="42"/>
        <v>-513366.09495238564</v>
      </c>
      <c r="W97" s="120">
        <f t="shared" si="30"/>
        <v>-101.05631790403277</v>
      </c>
      <c r="X97" s="122">
        <f t="shared" si="43"/>
        <v>1616662.3213394592</v>
      </c>
    </row>
    <row r="98" spans="1:24" x14ac:dyDescent="0.45">
      <c r="A98">
        <v>97</v>
      </c>
      <c r="B98" s="47">
        <v>43580</v>
      </c>
      <c r="C98" s="101">
        <v>1902.25</v>
      </c>
      <c r="D98" s="87">
        <f t="shared" si="31"/>
        <v>2.6291573550677008E-4</v>
      </c>
      <c r="E98" s="87"/>
      <c r="F98" s="108">
        <f t="shared" si="45"/>
        <v>666.54223256343835</v>
      </c>
      <c r="G98" s="90"/>
      <c r="H98" s="5">
        <f t="shared" si="32"/>
        <v>1886.3757149999999</v>
      </c>
      <c r="I98" s="87">
        <f t="shared" si="33"/>
        <v>4.3644111886516181E-3</v>
      </c>
      <c r="J98" s="111">
        <f t="shared" si="46"/>
        <v>686.23878359227365</v>
      </c>
      <c r="K98" s="111">
        <f t="shared" si="34"/>
        <v>-5672.5351654365577</v>
      </c>
      <c r="L98" s="111">
        <f t="shared" si="44"/>
        <v>-167156.76944294921</v>
      </c>
      <c r="M98" s="111">
        <f t="shared" si="28"/>
        <v>-32.90487587460666</v>
      </c>
      <c r="N98" s="113">
        <f t="shared" si="35"/>
        <v>1299725.190922966</v>
      </c>
      <c r="O98" s="117">
        <f t="shared" si="36"/>
        <v>776.27811772709117</v>
      </c>
      <c r="P98" s="117">
        <f t="shared" si="37"/>
        <v>-12778.09648110916</v>
      </c>
      <c r="Q98" s="117">
        <f t="shared" si="38"/>
        <v>-345393.34694982972</v>
      </c>
      <c r="R98" s="117">
        <f t="shared" si="29"/>
        <v>-67.990816328732762</v>
      </c>
      <c r="S98" s="119">
        <f t="shared" si="39"/>
        <v>1463896.95296525</v>
      </c>
      <c r="T98" s="120">
        <f t="shared" si="40"/>
        <v>872.80770750764214</v>
      </c>
      <c r="U98" s="120">
        <f t="shared" si="41"/>
        <v>-21457.724547711179</v>
      </c>
      <c r="V98" s="120">
        <f t="shared" si="42"/>
        <v>-534829.81950009684</v>
      </c>
      <c r="W98" s="120">
        <f t="shared" si="30"/>
        <v>-105.28146053152159</v>
      </c>
      <c r="X98" s="122">
        <f t="shared" si="43"/>
        <v>1638840.737058701</v>
      </c>
    </row>
    <row r="99" spans="1:24" x14ac:dyDescent="0.45">
      <c r="A99">
        <v>98</v>
      </c>
      <c r="B99" s="47">
        <v>43581</v>
      </c>
      <c r="C99" s="101">
        <v>1950.630005</v>
      </c>
      <c r="D99" s="87">
        <f t="shared" si="31"/>
        <v>2.5433042449730572E-2</v>
      </c>
      <c r="E99" s="87"/>
      <c r="F99" s="108">
        <f t="shared" si="45"/>
        <v>666.54223256343835</v>
      </c>
      <c r="G99" s="90"/>
      <c r="H99" s="5">
        <f t="shared" si="32"/>
        <v>1898.8885672857141</v>
      </c>
      <c r="I99" s="87">
        <f t="shared" si="33"/>
        <v>6.6332768102425393E-3</v>
      </c>
      <c r="J99" s="111">
        <f t="shared" si="46"/>
        <v>690.79079540176542</v>
      </c>
      <c r="K99" s="111">
        <f t="shared" si="34"/>
        <v>-8879.2908187089961</v>
      </c>
      <c r="L99" s="111">
        <f t="shared" si="44"/>
        <v>-176042.06026165822</v>
      </c>
      <c r="M99" s="111">
        <f t="shared" si="28"/>
        <v>-34.653948870429303</v>
      </c>
      <c r="N99" s="113">
        <f t="shared" si="35"/>
        <v>1338597.9618697907</v>
      </c>
      <c r="O99" s="117">
        <f t="shared" si="36"/>
        <v>786.57665300032681</v>
      </c>
      <c r="P99" s="117">
        <f t="shared" si="37"/>
        <v>-20088.63191152432</v>
      </c>
      <c r="Q99" s="117">
        <f t="shared" si="38"/>
        <v>-365487.97886135406</v>
      </c>
      <c r="R99" s="117">
        <f t="shared" si="29"/>
        <v>-71.946452531788964</v>
      </c>
      <c r="S99" s="119">
        <f t="shared" si="39"/>
        <v>1514231.3886633865</v>
      </c>
      <c r="T99" s="120">
        <f t="shared" si="40"/>
        <v>890.17643288567638</v>
      </c>
      <c r="U99" s="120">
        <f t="shared" si="41"/>
        <v>-33879.956870998561</v>
      </c>
      <c r="V99" s="120">
        <f t="shared" si="42"/>
        <v>-568715.77637109545</v>
      </c>
      <c r="W99" s="120">
        <f t="shared" si="30"/>
        <v>-111.95192448259331</v>
      </c>
      <c r="X99" s="122">
        <f t="shared" si="43"/>
        <v>1702524.9028596706</v>
      </c>
    </row>
    <row r="100" spans="1:24" x14ac:dyDescent="0.45">
      <c r="A100">
        <v>99</v>
      </c>
      <c r="B100" s="47">
        <v>43584</v>
      </c>
      <c r="C100" s="101">
        <v>1938.4300539999999</v>
      </c>
      <c r="D100" s="87">
        <f t="shared" si="31"/>
        <v>-6.2543644713391232E-3</v>
      </c>
      <c r="E100" s="87"/>
      <c r="F100" s="108">
        <f t="shared" si="45"/>
        <v>666.54223256343835</v>
      </c>
      <c r="G100" s="90"/>
      <c r="H100" s="5">
        <f t="shared" si="32"/>
        <v>1909.4042969999998</v>
      </c>
      <c r="I100" s="87">
        <f t="shared" si="33"/>
        <v>5.5378340232555045E-3</v>
      </c>
      <c r="J100" s="111">
        <f t="shared" si="46"/>
        <v>694.61628017149303</v>
      </c>
      <c r="K100" s="111">
        <f t="shared" si="34"/>
        <v>-7415.4346487592666</v>
      </c>
      <c r="L100" s="111">
        <f t="shared" si="44"/>
        <v>-183463.49491041747</v>
      </c>
      <c r="M100" s="111">
        <f t="shared" si="28"/>
        <v>-36.114861202862812</v>
      </c>
      <c r="N100" s="113">
        <f t="shared" si="35"/>
        <v>1339049.638833347</v>
      </c>
      <c r="O100" s="117">
        <f t="shared" si="36"/>
        <v>795.28851490209411</v>
      </c>
      <c r="P100" s="117">
        <f t="shared" si="37"/>
        <v>-16887.334936683314</v>
      </c>
      <c r="Q100" s="117">
        <f t="shared" si="38"/>
        <v>-382381.31379803736</v>
      </c>
      <c r="R100" s="117">
        <f t="shared" si="29"/>
        <v>-75.271912164986134</v>
      </c>
      <c r="S100" s="119">
        <f t="shared" si="39"/>
        <v>1524723.8239505626</v>
      </c>
      <c r="T100" s="120">
        <f t="shared" si="40"/>
        <v>904.96538089587989</v>
      </c>
      <c r="U100" s="120">
        <f t="shared" si="41"/>
        <v>-28667.341290021985</v>
      </c>
      <c r="V100" s="120">
        <f t="shared" si="42"/>
        <v>-597389.11766111746</v>
      </c>
      <c r="W100" s="120">
        <f t="shared" si="30"/>
        <v>-117.59628300415352</v>
      </c>
      <c r="X100" s="122">
        <f t="shared" si="43"/>
        <v>1725544.7508681091</v>
      </c>
    </row>
    <row r="101" spans="1:24" x14ac:dyDescent="0.45">
      <c r="A101">
        <v>100</v>
      </c>
      <c r="B101" s="47">
        <v>43585</v>
      </c>
      <c r="C101" s="101">
        <v>1926.5200199999999</v>
      </c>
      <c r="D101" s="87">
        <f t="shared" si="31"/>
        <v>-6.1441649521597839E-3</v>
      </c>
      <c r="E101" s="87"/>
      <c r="F101" s="108">
        <f t="shared" si="45"/>
        <v>666.54223256343835</v>
      </c>
      <c r="G101" s="90"/>
      <c r="H101" s="5">
        <f t="shared" si="32"/>
        <v>1918.6657368571427</v>
      </c>
      <c r="I101" s="87">
        <f t="shared" si="33"/>
        <v>4.850434175566817E-3</v>
      </c>
      <c r="J101" s="111">
        <f t="shared" si="46"/>
        <v>697.98547071574194</v>
      </c>
      <c r="K101" s="111">
        <f t="shared" si="34"/>
        <v>-6490.813034690218</v>
      </c>
      <c r="L101" s="111">
        <f t="shared" si="44"/>
        <v>-189960.30794510769</v>
      </c>
      <c r="M101" s="111">
        <f t="shared" si="28"/>
        <v>-37.393761406536214</v>
      </c>
      <c r="N101" s="113">
        <f t="shared" si="35"/>
        <v>1338192.1699683103</v>
      </c>
      <c r="O101" s="117">
        <f t="shared" si="36"/>
        <v>803.00350408632801</v>
      </c>
      <c r="P101" s="117">
        <f t="shared" si="37"/>
        <v>-14863.081117510077</v>
      </c>
      <c r="Q101" s="117">
        <f t="shared" si="38"/>
        <v>-397250.39491554745</v>
      </c>
      <c r="R101" s="117">
        <f t="shared" si="29"/>
        <v>-78.198896636953577</v>
      </c>
      <c r="S101" s="119">
        <f t="shared" si="39"/>
        <v>1532139.2456349526</v>
      </c>
      <c r="T101" s="120">
        <f t="shared" si="40"/>
        <v>918.13380592948658</v>
      </c>
      <c r="U101" s="120">
        <f t="shared" si="41"/>
        <v>-25369.234459112471</v>
      </c>
      <c r="V101" s="120">
        <f t="shared" si="42"/>
        <v>-622764.35212022997</v>
      </c>
      <c r="W101" s="120">
        <f t="shared" si="30"/>
        <v>-122.59140789776575</v>
      </c>
      <c r="X101" s="122">
        <f t="shared" si="43"/>
        <v>1743433.9237028381</v>
      </c>
    </row>
    <row r="102" spans="1:24" x14ac:dyDescent="0.45">
      <c r="A102">
        <v>101</v>
      </c>
      <c r="B102" s="47">
        <v>43586</v>
      </c>
      <c r="C102" s="101">
        <v>1911.5200199999999</v>
      </c>
      <c r="D102" s="87">
        <f t="shared" si="31"/>
        <v>-7.7860597576349094E-3</v>
      </c>
      <c r="E102" s="87"/>
      <c r="F102" s="108">
        <f t="shared" si="45"/>
        <v>666.54223256343835</v>
      </c>
      <c r="G102" s="90"/>
      <c r="H102" s="5">
        <f t="shared" si="32"/>
        <v>1922.1243027142857</v>
      </c>
      <c r="I102" s="87">
        <f t="shared" si="33"/>
        <v>1.8025890548336145E-3</v>
      </c>
      <c r="J102" s="111">
        <f t="shared" si="46"/>
        <v>699.24365168568704</v>
      </c>
      <c r="K102" s="111">
        <f t="shared" si="34"/>
        <v>-2405.0381128330796</v>
      </c>
      <c r="L102" s="111">
        <f t="shared" si="44"/>
        <v>-192371.34605794077</v>
      </c>
      <c r="M102" s="111">
        <f t="shared" si="28"/>
        <v>-37.868375208287034</v>
      </c>
      <c r="N102" s="113">
        <f t="shared" si="35"/>
        <v>1334213.2009422644</v>
      </c>
      <c r="O102" s="117">
        <f t="shared" si="36"/>
        <v>805.89847474124622</v>
      </c>
      <c r="P102" s="117">
        <f t="shared" si="37"/>
        <v>-5533.7943641886714</v>
      </c>
      <c r="Q102" s="117">
        <f t="shared" si="38"/>
        <v>-402790.18927973614</v>
      </c>
      <c r="R102" s="117">
        <f t="shared" si="29"/>
        <v>-79.289407338539604</v>
      </c>
      <c r="S102" s="119">
        <f t="shared" si="39"/>
        <v>1534957.2741911679</v>
      </c>
      <c r="T102" s="120">
        <f t="shared" si="40"/>
        <v>923.09885977781016</v>
      </c>
      <c r="U102" s="120">
        <f t="shared" si="41"/>
        <v>-9490.7998314485612</v>
      </c>
      <c r="V102" s="120">
        <f t="shared" si="42"/>
        <v>-632261.15195167856</v>
      </c>
      <c r="W102" s="120">
        <f t="shared" si="30"/>
        <v>-124.46085668343585</v>
      </c>
      <c r="X102" s="122">
        <f t="shared" si="43"/>
        <v>1755031.1510730083</v>
      </c>
    </row>
    <row r="103" spans="1:24" x14ac:dyDescent="0.45">
      <c r="A103">
        <v>102</v>
      </c>
      <c r="B103" s="47">
        <v>43587</v>
      </c>
      <c r="C103" s="101">
        <v>1900.8199460000001</v>
      </c>
      <c r="D103" s="87">
        <f t="shared" si="31"/>
        <v>-5.5976782288682803E-3</v>
      </c>
      <c r="E103" s="87"/>
      <c r="F103" s="108">
        <f t="shared" si="45"/>
        <v>666.54223256343835</v>
      </c>
      <c r="G103" s="90"/>
      <c r="H103" s="5">
        <f t="shared" si="32"/>
        <v>1918.8457207142856</v>
      </c>
      <c r="I103" s="87">
        <f t="shared" si="33"/>
        <v>-1.7057075837240935E-3</v>
      </c>
      <c r="J103" s="111">
        <f t="shared" si="46"/>
        <v>698.05094648613579</v>
      </c>
      <c r="K103" s="111">
        <f t="shared" si="34"/>
        <v>2267.117833004937</v>
      </c>
      <c r="L103" s="111">
        <f t="shared" si="44"/>
        <v>-190110.22822493582</v>
      </c>
      <c r="M103" s="111">
        <f t="shared" si="28"/>
        <v>-37.423273272637744</v>
      </c>
      <c r="N103" s="113">
        <f t="shared" si="35"/>
        <v>1329136.2802380307</v>
      </c>
      <c r="O103" s="117">
        <f t="shared" si="36"/>
        <v>803.14922046109064</v>
      </c>
      <c r="P103" s="117">
        <f t="shared" si="37"/>
        <v>5225.8373723456043</v>
      </c>
      <c r="Q103" s="117">
        <f t="shared" si="38"/>
        <v>-397570.35190739052</v>
      </c>
      <c r="R103" s="117">
        <f t="shared" si="29"/>
        <v>-78.261880296748132</v>
      </c>
      <c r="S103" s="119">
        <f t="shared" si="39"/>
        <v>1531867.895239138</v>
      </c>
      <c r="T103" s="120">
        <f t="shared" si="40"/>
        <v>918.37524960086</v>
      </c>
      <c r="U103" s="120">
        <f t="shared" si="41"/>
        <v>8978.7324414754548</v>
      </c>
      <c r="V103" s="120">
        <f t="shared" si="42"/>
        <v>-623288.41951020306</v>
      </c>
      <c r="W103" s="120">
        <f t="shared" si="30"/>
        <v>-122.6945707697887</v>
      </c>
      <c r="X103" s="122">
        <f t="shared" si="43"/>
        <v>1754644.7247955187</v>
      </c>
    </row>
    <row r="104" spans="1:24" x14ac:dyDescent="0.45">
      <c r="A104">
        <v>103</v>
      </c>
      <c r="B104" s="47">
        <v>43588</v>
      </c>
      <c r="C104" s="101">
        <v>1962.459961</v>
      </c>
      <c r="D104" s="87">
        <f t="shared" si="31"/>
        <v>3.2428118786165111E-2</v>
      </c>
      <c r="E104" s="87" t="s">
        <v>185</v>
      </c>
      <c r="F104" s="108"/>
      <c r="G104" s="90">
        <f>F21*C104</f>
        <v>1308062.4437212981</v>
      </c>
      <c r="H104" s="5">
        <f t="shared" si="32"/>
        <v>1927.5185722857143</v>
      </c>
      <c r="I104" s="87">
        <f t="shared" si="33"/>
        <v>4.5198274555394114E-3</v>
      </c>
      <c r="J104" s="111">
        <f t="shared" si="46"/>
        <v>701.20601631942907</v>
      </c>
      <c r="K104" s="111">
        <f t="shared" si="34"/>
        <v>-6191.6982219970114</v>
      </c>
      <c r="L104" s="111">
        <f t="shared" si="44"/>
        <v>-196307.92644693283</v>
      </c>
      <c r="M104" s="111">
        <f t="shared" si="28"/>
        <v>-38.64329260768136</v>
      </c>
      <c r="N104" s="113">
        <f t="shared" si="35"/>
        <v>1369897.033217195</v>
      </c>
      <c r="O104" s="117">
        <f t="shared" si="36"/>
        <v>810.40941225616075</v>
      </c>
      <c r="P104" s="117">
        <f t="shared" si="37"/>
        <v>-14247.835707005815</v>
      </c>
      <c r="Q104" s="117">
        <f t="shared" si="38"/>
        <v>-411824.18761439633</v>
      </c>
      <c r="R104" s="117">
        <f t="shared" si="29"/>
        <v>-81.067753467417788</v>
      </c>
      <c r="S104" s="119">
        <f t="shared" si="39"/>
        <v>1576148.1878632524</v>
      </c>
      <c r="T104" s="120">
        <f t="shared" si="40"/>
        <v>930.82794260376158</v>
      </c>
      <c r="U104" s="120">
        <f t="shared" si="41"/>
        <v>-24437.911424819213</v>
      </c>
      <c r="V104" s="120">
        <f t="shared" si="42"/>
        <v>-647732.33093502233</v>
      </c>
      <c r="W104" s="120">
        <f t="shared" si="30"/>
        <v>-127.50636435730848</v>
      </c>
      <c r="X104" s="122">
        <f t="shared" si="43"/>
        <v>1802274.6565150691</v>
      </c>
    </row>
    <row r="105" spans="1:24" x14ac:dyDescent="0.45">
      <c r="A105">
        <v>104</v>
      </c>
      <c r="B105" s="47">
        <v>43591</v>
      </c>
      <c r="C105" s="102">
        <v>1950.5500489999999</v>
      </c>
      <c r="D105" s="87">
        <f t="shared" si="31"/>
        <v>-6.0688687854457968E-3</v>
      </c>
      <c r="E105" s="87"/>
      <c r="F105" s="108"/>
      <c r="G105" s="90">
        <f>G104</f>
        <v>1308062.4437212981</v>
      </c>
      <c r="H105" s="5">
        <f t="shared" si="32"/>
        <v>1934.418579285714</v>
      </c>
      <c r="I105" s="87">
        <f t="shared" si="33"/>
        <v>3.5797356763299453E-3</v>
      </c>
      <c r="J105" s="111">
        <f t="shared" si="46"/>
        <v>703.7161485125049</v>
      </c>
      <c r="K105" s="111">
        <f t="shared" si="34"/>
        <v>-4896.1384722005432</v>
      </c>
      <c r="L105" s="111">
        <f t="shared" si="44"/>
        <v>-201210.06491913338</v>
      </c>
      <c r="M105" s="111">
        <f t="shared" si="28"/>
        <v>-39.608280495915096</v>
      </c>
      <c r="N105" s="113">
        <f t="shared" si="35"/>
        <v>1367737.4294909572</v>
      </c>
      <c r="O105" s="117">
        <f t="shared" si="36"/>
        <v>816.21151522713467</v>
      </c>
      <c r="P105" s="117">
        <f t="shared" si="37"/>
        <v>-11317.292234336224</v>
      </c>
      <c r="Q105" s="117">
        <f t="shared" si="38"/>
        <v>-423147.47984873253</v>
      </c>
      <c r="R105" s="117">
        <f t="shared" si="29"/>
        <v>-83.296748001768719</v>
      </c>
      <c r="S105" s="119">
        <f t="shared" si="39"/>
        <v>1580744.1187863154</v>
      </c>
      <c r="T105" s="120">
        <f t="shared" si="40"/>
        <v>940.82429658775197</v>
      </c>
      <c r="U105" s="120">
        <f t="shared" si="41"/>
        <v>-19498.388753293799</v>
      </c>
      <c r="V105" s="120">
        <f t="shared" si="42"/>
        <v>-667236.71968831611</v>
      </c>
      <c r="W105" s="120">
        <f t="shared" si="30"/>
        <v>-131.34581096237525</v>
      </c>
      <c r="X105" s="122">
        <f t="shared" si="43"/>
        <v>1815626.4890563362</v>
      </c>
    </row>
    <row r="106" spans="1:24" x14ac:dyDescent="0.45">
      <c r="A106">
        <v>105</v>
      </c>
      <c r="B106" s="47">
        <v>43592</v>
      </c>
      <c r="C106" s="102">
        <v>1921</v>
      </c>
      <c r="D106" s="87">
        <f t="shared" si="31"/>
        <v>-1.5149597937848118E-2</v>
      </c>
      <c r="E106" s="87"/>
      <c r="F106" s="108"/>
      <c r="G106" s="90">
        <f t="shared" ref="G106:G124" si="47">G105</f>
        <v>1308062.4437212981</v>
      </c>
      <c r="H106" s="5">
        <f t="shared" si="32"/>
        <v>1930.1857214285715</v>
      </c>
      <c r="I106" s="87">
        <f t="shared" si="33"/>
        <v>-2.1881809358476846E-3</v>
      </c>
      <c r="J106" s="111">
        <f t="shared" si="46"/>
        <v>702.17629025208169</v>
      </c>
      <c r="K106" s="111">
        <f t="shared" si="34"/>
        <v>2958.0677182729978</v>
      </c>
      <c r="L106" s="111">
        <f t="shared" si="44"/>
        <v>-198257.99720086038</v>
      </c>
      <c r="M106" s="111">
        <f t="shared" si="28"/>
        <v>-39.027164803323103</v>
      </c>
      <c r="N106" s="113">
        <f t="shared" si="35"/>
        <v>1351838.721292522</v>
      </c>
      <c r="O106" s="117">
        <f t="shared" si="36"/>
        <v>812.63947827265599</v>
      </c>
      <c r="P106" s="117">
        <f t="shared" si="37"/>
        <v>6861.8829895535373</v>
      </c>
      <c r="Q106" s="117">
        <f t="shared" si="38"/>
        <v>-416291.59685917897</v>
      </c>
      <c r="R106" s="117">
        <f t="shared" si="29"/>
        <v>-81.94716473610606</v>
      </c>
      <c r="S106" s="119">
        <f t="shared" si="39"/>
        <v>1567942.3207513257</v>
      </c>
      <c r="T106" s="120">
        <f t="shared" si="40"/>
        <v>934.64821521842509</v>
      </c>
      <c r="U106" s="120">
        <f t="shared" si="41"/>
        <v>11864.252310476937</v>
      </c>
      <c r="V106" s="120">
        <f t="shared" si="42"/>
        <v>-655378.46737783914</v>
      </c>
      <c r="W106" s="120">
        <f t="shared" si="30"/>
        <v>-129.01150932640303</v>
      </c>
      <c r="X106" s="122">
        <f t="shared" si="43"/>
        <v>1807323.4737450716</v>
      </c>
    </row>
    <row r="107" spans="1:24" x14ac:dyDescent="0.45">
      <c r="A107">
        <v>106</v>
      </c>
      <c r="B107" s="47">
        <v>43593</v>
      </c>
      <c r="C107" s="102">
        <v>1917.7700199999999</v>
      </c>
      <c r="D107" s="87">
        <f t="shared" si="31"/>
        <v>-1.6814055179594318E-3</v>
      </c>
      <c r="E107" s="87"/>
      <c r="F107" s="108"/>
      <c r="G107" s="90">
        <f t="shared" si="47"/>
        <v>1308062.4437212981</v>
      </c>
      <c r="H107" s="5">
        <f t="shared" si="32"/>
        <v>1927.2342879999999</v>
      </c>
      <c r="I107" s="87">
        <f t="shared" si="33"/>
        <v>-1.5290929757718712E-3</v>
      </c>
      <c r="J107" s="111">
        <f t="shared" si="46"/>
        <v>701.10259741890366</v>
      </c>
      <c r="K107" s="111">
        <f t="shared" si="34"/>
        <v>2059.0959261576854</v>
      </c>
      <c r="L107" s="111">
        <f t="shared" si="44"/>
        <v>-196204.90127470269</v>
      </c>
      <c r="M107" s="111">
        <f t="shared" si="28"/>
        <v>-38.623012061958434</v>
      </c>
      <c r="N107" s="113">
        <f t="shared" si="35"/>
        <v>1346612.6382002605</v>
      </c>
      <c r="O107" s="117">
        <f t="shared" si="36"/>
        <v>810.1542756365327</v>
      </c>
      <c r="P107" s="117">
        <f t="shared" si="37"/>
        <v>4766.0471091822146</v>
      </c>
      <c r="Q107" s="117">
        <f t="shared" si="38"/>
        <v>-411531.54974999675</v>
      </c>
      <c r="R107" s="117">
        <f t="shared" si="29"/>
        <v>-81.010147588618565</v>
      </c>
      <c r="S107" s="119">
        <f t="shared" si="39"/>
        <v>1558455.628499741</v>
      </c>
      <c r="T107" s="120">
        <f t="shared" si="40"/>
        <v>930.36072315630054</v>
      </c>
      <c r="U107" s="120">
        <f t="shared" si="41"/>
        <v>8222.4237377304507</v>
      </c>
      <c r="V107" s="120">
        <f t="shared" si="42"/>
        <v>-647162.04364010866</v>
      </c>
      <c r="W107" s="120">
        <f t="shared" si="30"/>
        <v>-127.3941030788701</v>
      </c>
      <c r="X107" s="122">
        <f t="shared" si="43"/>
        <v>1792440.3263924033</v>
      </c>
    </row>
    <row r="108" spans="1:24" x14ac:dyDescent="0.45">
      <c r="A108">
        <v>107</v>
      </c>
      <c r="B108" s="47">
        <v>43594</v>
      </c>
      <c r="C108" s="102">
        <v>1899.869995</v>
      </c>
      <c r="D108" s="87">
        <f t="shared" si="31"/>
        <v>-9.3337703756574079E-3</v>
      </c>
      <c r="E108" s="87"/>
      <c r="F108" s="108"/>
      <c r="G108" s="90">
        <f t="shared" si="47"/>
        <v>1308062.4437212981</v>
      </c>
      <c r="H108" s="5">
        <f t="shared" si="32"/>
        <v>1923.4271415714284</v>
      </c>
      <c r="I108" s="87">
        <f t="shared" si="33"/>
        <v>-1.9754455658436863E-3</v>
      </c>
      <c r="J108" s="111">
        <f t="shared" si="46"/>
        <v>699.71760740163097</v>
      </c>
      <c r="K108" s="111">
        <f t="shared" si="34"/>
        <v>2631.3009771909055</v>
      </c>
      <c r="L108" s="111">
        <f t="shared" si="44"/>
        <v>-193579.60029751179</v>
      </c>
      <c r="M108" s="111">
        <f t="shared" si="28"/>
        <v>-38.106220531015424</v>
      </c>
      <c r="N108" s="113">
        <f t="shared" si="35"/>
        <v>1332003.7882527395</v>
      </c>
      <c r="O108" s="117">
        <f t="shared" si="36"/>
        <v>806.95344429362171</v>
      </c>
      <c r="P108" s="117">
        <f t="shared" si="37"/>
        <v>6081.1634274521411</v>
      </c>
      <c r="Q108" s="117">
        <f t="shared" si="38"/>
        <v>-405456.3863225446</v>
      </c>
      <c r="R108" s="117">
        <f t="shared" si="29"/>
        <v>-79.814249276125338</v>
      </c>
      <c r="S108" s="119">
        <f t="shared" si="39"/>
        <v>1539187.799602808</v>
      </c>
      <c r="T108" s="120">
        <f t="shared" si="40"/>
        <v>924.84709226071777</v>
      </c>
      <c r="U108" s="120">
        <f t="shared" si="41"/>
        <v>10475.181902022672</v>
      </c>
      <c r="V108" s="120">
        <f t="shared" si="42"/>
        <v>-636692.86173808598</v>
      </c>
      <c r="W108" s="120">
        <f t="shared" si="30"/>
        <v>-125.33324049971998</v>
      </c>
      <c r="X108" s="122">
        <f t="shared" si="43"/>
        <v>1767564.4224511569</v>
      </c>
    </row>
    <row r="109" spans="1:24" x14ac:dyDescent="0.45">
      <c r="A109">
        <v>108</v>
      </c>
      <c r="B109" s="47">
        <v>43595</v>
      </c>
      <c r="C109" s="102">
        <v>1889.9799800000001</v>
      </c>
      <c r="D109" s="87">
        <f t="shared" si="31"/>
        <v>-5.2056272408259954E-3</v>
      </c>
      <c r="E109" s="87"/>
      <c r="F109" s="108"/>
      <c r="G109" s="90">
        <f t="shared" si="47"/>
        <v>1308062.4437212981</v>
      </c>
      <c r="H109" s="5">
        <f t="shared" si="32"/>
        <v>1920.3499929999998</v>
      </c>
      <c r="I109" s="87">
        <f t="shared" si="33"/>
        <v>-1.5998259070601135E-3</v>
      </c>
      <c r="J109" s="111">
        <f t="shared" si="46"/>
        <v>698.59818104568376</v>
      </c>
      <c r="K109" s="111">
        <f t="shared" si="34"/>
        <v>2115.6934018245847</v>
      </c>
      <c r="L109" s="111">
        <f t="shared" si="44"/>
        <v>-191469.90689568719</v>
      </c>
      <c r="M109" s="111">
        <f t="shared" si="28"/>
        <v>-37.690926554292673</v>
      </c>
      <c r="N109" s="113">
        <f t="shared" si="35"/>
        <v>1322452.2696425824</v>
      </c>
      <c r="O109" s="117">
        <f t="shared" si="36"/>
        <v>804.37147424167711</v>
      </c>
      <c r="P109" s="117">
        <f t="shared" si="37"/>
        <v>4879.871707134871</v>
      </c>
      <c r="Q109" s="117">
        <f t="shared" si="38"/>
        <v>-400582.51461540972</v>
      </c>
      <c r="R109" s="117">
        <f t="shared" si="29"/>
        <v>-78.854825711750891</v>
      </c>
      <c r="S109" s="119">
        <f t="shared" si="39"/>
        <v>1525125.8545069904</v>
      </c>
      <c r="T109" s="120">
        <f t="shared" si="40"/>
        <v>920.40830924591398</v>
      </c>
      <c r="U109" s="120">
        <f t="shared" si="41"/>
        <v>8389.2110335432062</v>
      </c>
      <c r="V109" s="120">
        <f t="shared" si="42"/>
        <v>-628309.65070454276</v>
      </c>
      <c r="W109" s="120">
        <f t="shared" si="30"/>
        <v>-123.68300210719462</v>
      </c>
      <c r="X109" s="122">
        <f t="shared" si="43"/>
        <v>1747942.4889339695</v>
      </c>
    </row>
    <row r="110" spans="1:24" x14ac:dyDescent="0.45">
      <c r="A110">
        <v>109</v>
      </c>
      <c r="B110" s="47">
        <v>43598</v>
      </c>
      <c r="C110" s="102">
        <v>1822.6800539999999</v>
      </c>
      <c r="D110" s="87">
        <f t="shared" si="31"/>
        <v>-3.5608803644576248E-2</v>
      </c>
      <c r="E110" s="87"/>
      <c r="F110" s="108"/>
      <c r="G110" s="90">
        <f t="shared" si="47"/>
        <v>1308062.4437212981</v>
      </c>
      <c r="H110" s="5">
        <f t="shared" si="32"/>
        <v>1909.1871512857142</v>
      </c>
      <c r="I110" s="87">
        <f t="shared" si="33"/>
        <v>-5.8129204337626214E-3</v>
      </c>
      <c r="J110" s="111">
        <f t="shared" si="46"/>
        <v>694.53728540409395</v>
      </c>
      <c r="K110" s="111">
        <f t="shared" si="34"/>
        <v>7401.7134873012774</v>
      </c>
      <c r="L110" s="111">
        <f t="shared" si="44"/>
        <v>-184074.19340838591</v>
      </c>
      <c r="M110" s="111">
        <f t="shared" ref="M110:M173" si="48">L110*(1+$D$262*1/$A$255)-L110</f>
        <v>-36.235077442601323</v>
      </c>
      <c r="N110" s="113">
        <f t="shared" si="35"/>
        <v>1273320.9703526485</v>
      </c>
      <c r="O110" s="117">
        <f t="shared" si="36"/>
        <v>795.01997948376663</v>
      </c>
      <c r="P110" s="117">
        <f t="shared" si="37"/>
        <v>17044.782970328975</v>
      </c>
      <c r="Q110" s="117">
        <f t="shared" si="38"/>
        <v>-383543.73164508073</v>
      </c>
      <c r="R110" s="117">
        <f t="shared" ref="R110:R173" si="49">Q110*(1+$D$262*1/$A$255)-Q110</f>
        <v>-75.500734575849492</v>
      </c>
      <c r="S110" s="119">
        <f t="shared" si="39"/>
        <v>1466111.8421068797</v>
      </c>
      <c r="T110" s="120">
        <f t="shared" si="40"/>
        <v>904.35752844125261</v>
      </c>
      <c r="U110" s="120">
        <f t="shared" si="41"/>
        <v>29255.43802378235</v>
      </c>
      <c r="V110" s="120">
        <f t="shared" si="42"/>
        <v>-599060.21268076042</v>
      </c>
      <c r="W110" s="120">
        <f t="shared" ref="W110:W173" si="50">V110*(1+$D$262*1/$A$255)-V110</f>
        <v>-117.92523871676531</v>
      </c>
      <c r="X110" s="122">
        <f t="shared" si="43"/>
        <v>1677609.8667983911</v>
      </c>
    </row>
    <row r="111" spans="1:24" x14ac:dyDescent="0.45">
      <c r="A111">
        <v>110</v>
      </c>
      <c r="B111" s="47">
        <v>43599</v>
      </c>
      <c r="C111" s="102">
        <v>1840.119995</v>
      </c>
      <c r="D111" s="87">
        <f t="shared" si="31"/>
        <v>9.5682953032414607E-3</v>
      </c>
      <c r="E111" s="87"/>
      <c r="F111" s="108"/>
      <c r="G111" s="90">
        <f t="shared" si="47"/>
        <v>1308062.4437212981</v>
      </c>
      <c r="H111" s="5">
        <f t="shared" si="32"/>
        <v>1891.7100132857142</v>
      </c>
      <c r="I111" s="87">
        <f t="shared" si="33"/>
        <v>-9.1542298450051091E-3</v>
      </c>
      <c r="J111" s="111">
        <f t="shared" si="46"/>
        <v>688.179331457579</v>
      </c>
      <c r="K111" s="111">
        <f t="shared" si="34"/>
        <v>11699.398184271327</v>
      </c>
      <c r="L111" s="111">
        <f t="shared" si="44"/>
        <v>-172380.79522411458</v>
      </c>
      <c r="M111" s="111">
        <f t="shared" si="48"/>
        <v>-33.933227406349033</v>
      </c>
      <c r="N111" s="113">
        <f t="shared" si="35"/>
        <v>1278031.9461450949</v>
      </c>
      <c r="O111" s="117">
        <f t="shared" si="36"/>
        <v>780.46438823663527</v>
      </c>
      <c r="P111" s="117">
        <f t="shared" si="37"/>
        <v>26784.034492893403</v>
      </c>
      <c r="Q111" s="117">
        <f t="shared" si="38"/>
        <v>-356765.69715218735</v>
      </c>
      <c r="R111" s="117">
        <f t="shared" si="49"/>
        <v>-70.229467943368945</v>
      </c>
      <c r="S111" s="119">
        <f t="shared" si="39"/>
        <v>1462932.1606725687</v>
      </c>
      <c r="T111" s="120">
        <f t="shared" si="40"/>
        <v>879.5214384090167</v>
      </c>
      <c r="U111" s="120">
        <f t="shared" si="41"/>
        <v>45701.385865937504</v>
      </c>
      <c r="V111" s="120">
        <f t="shared" si="42"/>
        <v>-553364.82681482297</v>
      </c>
      <c r="W111" s="120">
        <f t="shared" si="50"/>
        <v>-108.93008401873522</v>
      </c>
      <c r="X111" s="122">
        <f t="shared" si="43"/>
        <v>1664126.3707135301</v>
      </c>
    </row>
    <row r="112" spans="1:24" x14ac:dyDescent="0.45">
      <c r="A112">
        <v>111</v>
      </c>
      <c r="B112" s="47">
        <v>43600</v>
      </c>
      <c r="C112" s="102">
        <v>1871.150024</v>
      </c>
      <c r="D112" s="87">
        <f t="shared" si="31"/>
        <v>1.6863046477574965E-2</v>
      </c>
      <c r="E112" s="87"/>
      <c r="F112" s="108"/>
      <c r="G112" s="90">
        <f t="shared" si="47"/>
        <v>1308062.4437212981</v>
      </c>
      <c r="H112" s="5">
        <f t="shared" si="32"/>
        <v>1880.3671525714285</v>
      </c>
      <c r="I112" s="87">
        <f t="shared" si="33"/>
        <v>-5.9960885308125537E-3</v>
      </c>
      <c r="J112" s="111">
        <f t="shared" si="46"/>
        <v>684.052947261084</v>
      </c>
      <c r="K112" s="111">
        <f t="shared" si="34"/>
        <v>7721.0838883048327</v>
      </c>
      <c r="L112" s="111">
        <f t="shared" si="44"/>
        <v>-164665.71133580976</v>
      </c>
      <c r="M112" s="111">
        <f t="shared" si="48"/>
        <v>-32.414510105474619</v>
      </c>
      <c r="N112" s="113">
        <f t="shared" si="35"/>
        <v>1287686.772573153</v>
      </c>
      <c r="O112" s="117">
        <f t="shared" si="36"/>
        <v>771.10492110260861</v>
      </c>
      <c r="P112" s="117">
        <f t="shared" si="37"/>
        <v>17512.967152461195</v>
      </c>
      <c r="Q112" s="117">
        <f t="shared" si="38"/>
        <v>-339258.72999972617</v>
      </c>
      <c r="R112" s="117">
        <f t="shared" si="49"/>
        <v>-66.783214566879906</v>
      </c>
      <c r="S112" s="119">
        <f t="shared" si="39"/>
        <v>1460365.9587801255</v>
      </c>
      <c r="T112" s="120">
        <f t="shared" si="40"/>
        <v>863.7003731806725</v>
      </c>
      <c r="U112" s="120">
        <f t="shared" si="41"/>
        <v>29603.586581721807</v>
      </c>
      <c r="V112" s="120">
        <f t="shared" si="42"/>
        <v>-523767.24023310118</v>
      </c>
      <c r="W112" s="120">
        <f t="shared" si="50"/>
        <v>-103.10378744750051</v>
      </c>
      <c r="X112" s="122">
        <f t="shared" si="43"/>
        <v>1645716.5605875463</v>
      </c>
    </row>
    <row r="113" spans="1:24" x14ac:dyDescent="0.45">
      <c r="A113">
        <v>112</v>
      </c>
      <c r="B113" s="47">
        <v>43601</v>
      </c>
      <c r="C113" s="102">
        <v>1907.5699460000001</v>
      </c>
      <c r="D113" s="87">
        <f t="shared" si="31"/>
        <v>1.9463924074962384E-2</v>
      </c>
      <c r="E113" s="87"/>
      <c r="F113" s="108"/>
      <c r="G113" s="90">
        <f t="shared" si="47"/>
        <v>1308062.4437212981</v>
      </c>
      <c r="H113" s="5">
        <f t="shared" si="32"/>
        <v>1878.4485734285713</v>
      </c>
      <c r="I113" s="87">
        <f t="shared" si="33"/>
        <v>-1.0203215580709935E-3</v>
      </c>
      <c r="J113" s="111">
        <f t="shared" si="46"/>
        <v>683.35499329213155</v>
      </c>
      <c r="K113" s="111">
        <f t="shared" si="34"/>
        <v>1331.3960148651054</v>
      </c>
      <c r="L113" s="111">
        <f t="shared" si="44"/>
        <v>-163340.31532094465</v>
      </c>
      <c r="M113" s="111">
        <f t="shared" si="48"/>
        <v>-32.153605378145585</v>
      </c>
      <c r="N113" s="113">
        <f t="shared" si="35"/>
        <v>1304878.8436679668</v>
      </c>
      <c r="O113" s="117">
        <f t="shared" si="36"/>
        <v>769.53137115353741</v>
      </c>
      <c r="P113" s="117">
        <f t="shared" si="37"/>
        <v>3001.6565913780655</v>
      </c>
      <c r="Q113" s="117">
        <f t="shared" si="38"/>
        <v>-336263.07340834808</v>
      </c>
      <c r="R113" s="117">
        <f t="shared" si="49"/>
        <v>-66.193518387502991</v>
      </c>
      <c r="S113" s="119">
        <f t="shared" si="39"/>
        <v>1470936.5727080374</v>
      </c>
      <c r="T113" s="120">
        <f t="shared" si="40"/>
        <v>861.0566168492619</v>
      </c>
      <c r="U113" s="120">
        <f t="shared" si="41"/>
        <v>5043.1501223460764</v>
      </c>
      <c r="V113" s="120">
        <f t="shared" si="42"/>
        <v>-518730.09011075512</v>
      </c>
      <c r="W113" s="120">
        <f t="shared" si="50"/>
        <v>-102.11222246277612</v>
      </c>
      <c r="X113" s="122">
        <f t="shared" si="43"/>
        <v>1647568.8742284353</v>
      </c>
    </row>
    <row r="114" spans="1:24" x14ac:dyDescent="0.45">
      <c r="A114">
        <v>113</v>
      </c>
      <c r="B114" s="47">
        <v>43602</v>
      </c>
      <c r="C114" s="102">
        <v>1869</v>
      </c>
      <c r="D114" s="87">
        <f t="shared" si="31"/>
        <v>-2.02194137524958E-2</v>
      </c>
      <c r="E114" s="87"/>
      <c r="F114" s="108"/>
      <c r="G114" s="90">
        <f t="shared" si="47"/>
        <v>1308062.4437212981</v>
      </c>
      <c r="H114" s="5">
        <f t="shared" si="32"/>
        <v>1871.4814277142855</v>
      </c>
      <c r="I114" s="87">
        <f t="shared" si="33"/>
        <v>-3.7089893291937718E-3</v>
      </c>
      <c r="J114" s="111">
        <f t="shared" si="46"/>
        <v>680.82043691395984</v>
      </c>
      <c r="K114" s="111">
        <f t="shared" si="34"/>
        <v>4737.0858708029346</v>
      </c>
      <c r="L114" s="111">
        <f t="shared" si="44"/>
        <v>-158609.22945014172</v>
      </c>
      <c r="M114" s="111">
        <f t="shared" si="48"/>
        <v>-31.222289261844708</v>
      </c>
      <c r="N114" s="113">
        <f t="shared" si="35"/>
        <v>1277190.4824629938</v>
      </c>
      <c r="O114" s="117">
        <f t="shared" si="36"/>
        <v>763.82300386536076</v>
      </c>
      <c r="P114" s="117">
        <f t="shared" si="37"/>
        <v>10668.938461602151</v>
      </c>
      <c r="Q114" s="117">
        <f t="shared" si="38"/>
        <v>-325600.13494674594</v>
      </c>
      <c r="R114" s="117">
        <f t="shared" si="49"/>
        <v>-64.094514753320254</v>
      </c>
      <c r="S114" s="119">
        <f t="shared" si="39"/>
        <v>1438254.1326859614</v>
      </c>
      <c r="T114" s="120">
        <f t="shared" si="40"/>
        <v>851.47566743808511</v>
      </c>
      <c r="U114" s="120">
        <f t="shared" si="41"/>
        <v>17906.794449489418</v>
      </c>
      <c r="V114" s="120">
        <f t="shared" si="42"/>
        <v>-500829.29566126573</v>
      </c>
      <c r="W114" s="120">
        <f t="shared" si="50"/>
        <v>-98.588444027875084</v>
      </c>
      <c r="X114" s="122">
        <f t="shared" si="43"/>
        <v>1609314.8168912705</v>
      </c>
    </row>
    <row r="115" spans="1:24" x14ac:dyDescent="0.45">
      <c r="A115">
        <v>114</v>
      </c>
      <c r="B115" s="47">
        <v>43605</v>
      </c>
      <c r="C115" s="102">
        <v>1858.969971</v>
      </c>
      <c r="D115" s="87">
        <f t="shared" si="31"/>
        <v>-5.3665216693419013E-3</v>
      </c>
      <c r="E115" s="87"/>
      <c r="F115" s="108"/>
      <c r="G115" s="90">
        <f t="shared" si="47"/>
        <v>1308062.4437212981</v>
      </c>
      <c r="H115" s="5">
        <f t="shared" si="32"/>
        <v>1865.6385671428573</v>
      </c>
      <c r="I115" s="87">
        <f t="shared" si="33"/>
        <v>-3.12205105800293E-3</v>
      </c>
      <c r="J115" s="111">
        <f t="shared" si="46"/>
        <v>678.69488074858259</v>
      </c>
      <c r="K115" s="111">
        <f t="shared" si="34"/>
        <v>3951.3450831102127</v>
      </c>
      <c r="L115" s="111">
        <f t="shared" si="44"/>
        <v>-154663.88436703151</v>
      </c>
      <c r="M115" s="111">
        <f t="shared" si="48"/>
        <v>-30.445646528969519</v>
      </c>
      <c r="N115" s="113">
        <f t="shared" si="35"/>
        <v>1265624.7478661514</v>
      </c>
      <c r="O115" s="117">
        <f t="shared" si="36"/>
        <v>759.05361503067104</v>
      </c>
      <c r="P115" s="117">
        <f t="shared" si="37"/>
        <v>8866.1506237108752</v>
      </c>
      <c r="Q115" s="117">
        <f t="shared" si="38"/>
        <v>-316739.98432303505</v>
      </c>
      <c r="R115" s="117">
        <f t="shared" si="49"/>
        <v>-62.350390614825301</v>
      </c>
      <c r="S115" s="119">
        <f t="shared" si="39"/>
        <v>1419924.0273447225</v>
      </c>
      <c r="T115" s="120">
        <f t="shared" si="40"/>
        <v>843.50061591291865</v>
      </c>
      <c r="U115" s="120">
        <f t="shared" si="41"/>
        <v>14825.381302462207</v>
      </c>
      <c r="V115" s="120">
        <f t="shared" si="42"/>
        <v>-486009.91435880354</v>
      </c>
      <c r="W115" s="120">
        <f t="shared" si="50"/>
        <v>-95.671242984069977</v>
      </c>
      <c r="X115" s="122">
        <f t="shared" si="43"/>
        <v>1582867.6968045826</v>
      </c>
    </row>
    <row r="116" spans="1:24" x14ac:dyDescent="0.45">
      <c r="A116">
        <v>115</v>
      </c>
      <c r="B116" s="47">
        <v>43606</v>
      </c>
      <c r="C116" s="102">
        <v>1857.5200199999999</v>
      </c>
      <c r="D116" s="87">
        <f t="shared" si="31"/>
        <v>-7.799754824549856E-4</v>
      </c>
      <c r="E116" s="87"/>
      <c r="F116" s="108"/>
      <c r="G116" s="90">
        <f t="shared" si="47"/>
        <v>1308062.4437212981</v>
      </c>
      <c r="H116" s="5">
        <f t="shared" si="32"/>
        <v>1861.00143</v>
      </c>
      <c r="I116" s="87">
        <f t="shared" si="33"/>
        <v>-2.4855495724227E-3</v>
      </c>
      <c r="J116" s="111">
        <f t="shared" si="46"/>
        <v>677.00795097793241</v>
      </c>
      <c r="K116" s="111">
        <f t="shared" si="34"/>
        <v>3133.5058213167199</v>
      </c>
      <c r="L116" s="111">
        <f t="shared" si="44"/>
        <v>-151536.3785457148</v>
      </c>
      <c r="M116" s="111">
        <f t="shared" si="48"/>
        <v>-29.829995776730357</v>
      </c>
      <c r="N116" s="113">
        <f t="shared" si="35"/>
        <v>1260689.3284620047</v>
      </c>
      <c r="O116" s="117">
        <f t="shared" si="36"/>
        <v>755.28028425410025</v>
      </c>
      <c r="P116" s="117">
        <f t="shared" si="37"/>
        <v>7009.0374595623853</v>
      </c>
      <c r="Q116" s="117">
        <f t="shared" si="38"/>
        <v>-309736.94686347269</v>
      </c>
      <c r="R116" s="117">
        <f t="shared" si="49"/>
        <v>-60.971839933772571</v>
      </c>
      <c r="S116" s="119">
        <f t="shared" si="39"/>
        <v>1409957.2861728442</v>
      </c>
      <c r="T116" s="120">
        <f t="shared" si="40"/>
        <v>837.21092812725669</v>
      </c>
      <c r="U116" s="120">
        <f t="shared" si="41"/>
        <v>11683.220981416547</v>
      </c>
      <c r="V116" s="120">
        <f t="shared" si="42"/>
        <v>-474332.69337738701</v>
      </c>
      <c r="W116" s="120">
        <f t="shared" si="50"/>
        <v>-93.372577436559368</v>
      </c>
      <c r="X116" s="122">
        <f t="shared" si="43"/>
        <v>1566819.2809405769</v>
      </c>
    </row>
    <row r="117" spans="1:24" x14ac:dyDescent="0.45">
      <c r="A117">
        <v>116</v>
      </c>
      <c r="B117" s="47">
        <v>43607</v>
      </c>
      <c r="C117" s="102">
        <v>1859.6800539999999</v>
      </c>
      <c r="D117" s="87">
        <f t="shared" si="31"/>
        <v>1.1628590684045472E-3</v>
      </c>
      <c r="E117" s="87"/>
      <c r="F117" s="108"/>
      <c r="G117" s="90">
        <f t="shared" si="47"/>
        <v>1308062.4437212981</v>
      </c>
      <c r="H117" s="5">
        <f t="shared" si="32"/>
        <v>1866.2871442857142</v>
      </c>
      <c r="I117" s="87">
        <f t="shared" si="33"/>
        <v>2.8402526728387419E-3</v>
      </c>
      <c r="J117" s="111">
        <f t="shared" si="46"/>
        <v>678.93082462023062</v>
      </c>
      <c r="K117" s="111">
        <f t="shared" si="34"/>
        <v>-3575.9297589443186</v>
      </c>
      <c r="L117" s="111">
        <f t="shared" si="44"/>
        <v>-155118.30830465912</v>
      </c>
      <c r="M117" s="111">
        <f t="shared" si="48"/>
        <v>-30.535100059991237</v>
      </c>
      <c r="N117" s="113">
        <f t="shared" si="35"/>
        <v>1259018.1828330706</v>
      </c>
      <c r="O117" s="117">
        <f t="shared" si="36"/>
        <v>759.57065794629045</v>
      </c>
      <c r="P117" s="117">
        <f t="shared" si="37"/>
        <v>-7978.7223795724522</v>
      </c>
      <c r="Q117" s="117">
        <f t="shared" si="38"/>
        <v>-317721.66924304515</v>
      </c>
      <c r="R117" s="117">
        <f t="shared" si="49"/>
        <v>-62.543635677779093</v>
      </c>
      <c r="S117" s="119">
        <f t="shared" si="39"/>
        <v>1404579.6798068006</v>
      </c>
      <c r="T117" s="120">
        <f t="shared" si="40"/>
        <v>844.34459985628644</v>
      </c>
      <c r="U117" s="120">
        <f t="shared" si="41"/>
        <v>-13266.347026260306</v>
      </c>
      <c r="V117" s="120">
        <f t="shared" si="42"/>
        <v>-487605.04040364729</v>
      </c>
      <c r="W117" s="120">
        <f t="shared" si="50"/>
        <v>-95.98524417396402</v>
      </c>
      <c r="X117" s="122">
        <f t="shared" si="43"/>
        <v>1556944.4640290868</v>
      </c>
    </row>
    <row r="118" spans="1:24" x14ac:dyDescent="0.45">
      <c r="A118">
        <v>117</v>
      </c>
      <c r="B118" s="47">
        <v>43608</v>
      </c>
      <c r="C118" s="102">
        <v>1815.4799800000001</v>
      </c>
      <c r="D118" s="87">
        <f t="shared" si="31"/>
        <v>-2.3767568999263924E-2</v>
      </c>
      <c r="E118" s="87"/>
      <c r="F118" s="108"/>
      <c r="G118" s="90">
        <f t="shared" si="47"/>
        <v>1308062.4437212981</v>
      </c>
      <c r="H118" s="5">
        <f t="shared" si="32"/>
        <v>1862.7671421428572</v>
      </c>
      <c r="I118" s="87">
        <f t="shared" si="33"/>
        <v>-1.8860989069312008E-3</v>
      </c>
      <c r="J118" s="111">
        <f t="shared" si="46"/>
        <v>677.65029393403245</v>
      </c>
      <c r="K118" s="111">
        <f t="shared" si="34"/>
        <v>2324.7778245684513</v>
      </c>
      <c r="L118" s="111">
        <f t="shared" si="44"/>
        <v>-152799.53048009067</v>
      </c>
      <c r="M118" s="111">
        <f t="shared" si="48"/>
        <v>-30.078647732327227</v>
      </c>
      <c r="N118" s="113">
        <f t="shared" si="35"/>
        <v>1232585.3199029199</v>
      </c>
      <c r="O118" s="117">
        <f t="shared" si="36"/>
        <v>756.70540717091149</v>
      </c>
      <c r="P118" s="117">
        <f t="shared" si="37"/>
        <v>5201.8054203799929</v>
      </c>
      <c r="Q118" s="117">
        <f t="shared" si="38"/>
        <v>-312525.86382266518</v>
      </c>
      <c r="R118" s="117">
        <f t="shared" si="49"/>
        <v>-61.520839335222263</v>
      </c>
      <c r="S118" s="119">
        <f t="shared" si="39"/>
        <v>1378985.3228969183</v>
      </c>
      <c r="T118" s="120">
        <f t="shared" si="40"/>
        <v>839.5670475756998</v>
      </c>
      <c r="U118" s="120">
        <f t="shared" si="41"/>
        <v>8673.5505188083753</v>
      </c>
      <c r="V118" s="120">
        <f t="shared" si="42"/>
        <v>-478937.48988483893</v>
      </c>
      <c r="W118" s="120">
        <f t="shared" si="50"/>
        <v>-94.279033441911452</v>
      </c>
      <c r="X118" s="122">
        <f t="shared" si="43"/>
        <v>1532890.7172601989</v>
      </c>
    </row>
    <row r="119" spans="1:24" x14ac:dyDescent="0.45">
      <c r="A119">
        <v>118</v>
      </c>
      <c r="B119" s="47">
        <v>43609</v>
      </c>
      <c r="C119" s="102">
        <v>1823.280029</v>
      </c>
      <c r="D119" s="87">
        <f t="shared" si="31"/>
        <v>4.2964114646970352E-3</v>
      </c>
      <c r="E119" s="87"/>
      <c r="F119" s="108"/>
      <c r="G119" s="90">
        <f t="shared" si="47"/>
        <v>1308062.4437212981</v>
      </c>
      <c r="H119" s="5">
        <f t="shared" si="32"/>
        <v>1855.9285714285713</v>
      </c>
      <c r="I119" s="87">
        <f t="shared" si="33"/>
        <v>-3.6711892536493021E-3</v>
      </c>
      <c r="J119" s="111">
        <f t="shared" si="46"/>
        <v>675.16251145720958</v>
      </c>
      <c r="K119" s="111">
        <f t="shared" si="34"/>
        <v>4535.9241064872976</v>
      </c>
      <c r="L119" s="111">
        <f t="shared" si="44"/>
        <v>-148269.60637360337</v>
      </c>
      <c r="M119" s="111">
        <f t="shared" si="48"/>
        <v>-29.186930388503242</v>
      </c>
      <c r="N119" s="113">
        <f t="shared" si="35"/>
        <v>1235546.2475759012</v>
      </c>
      <c r="O119" s="117">
        <f t="shared" si="36"/>
        <v>751.14938965294311</v>
      </c>
      <c r="P119" s="117">
        <f t="shared" si="37"/>
        <v>10130.17578128588</v>
      </c>
      <c r="Q119" s="117">
        <f t="shared" si="38"/>
        <v>-302401.68804137933</v>
      </c>
      <c r="R119" s="117">
        <f t="shared" si="49"/>
        <v>-59.527891346777324</v>
      </c>
      <c r="S119" s="119">
        <f t="shared" si="39"/>
        <v>1379685.8567310362</v>
      </c>
      <c r="T119" s="120">
        <f t="shared" si="40"/>
        <v>830.3204190073659</v>
      </c>
      <c r="U119" s="120">
        <f t="shared" si="41"/>
        <v>16859.19320422407</v>
      </c>
      <c r="V119" s="120">
        <f t="shared" si="42"/>
        <v>-462084.29668061488</v>
      </c>
      <c r="W119" s="120">
        <f t="shared" si="50"/>
        <v>-90.961475724587217</v>
      </c>
      <c r="X119" s="122">
        <f t="shared" si="43"/>
        <v>1530765.8308512664</v>
      </c>
    </row>
    <row r="120" spans="1:24" x14ac:dyDescent="0.45">
      <c r="A120">
        <v>119</v>
      </c>
      <c r="B120" s="47">
        <v>43613</v>
      </c>
      <c r="C120" s="102">
        <v>1836.4300539999999</v>
      </c>
      <c r="D120" s="87">
        <f t="shared" si="31"/>
        <v>7.2122903727587055E-3</v>
      </c>
      <c r="E120" s="87"/>
      <c r="F120" s="108"/>
      <c r="G120" s="90">
        <f t="shared" si="47"/>
        <v>1308062.4437212981</v>
      </c>
      <c r="H120" s="5">
        <f t="shared" si="32"/>
        <v>1845.7657297142857</v>
      </c>
      <c r="I120" s="87">
        <f t="shared" si="33"/>
        <v>-5.4758797675402565E-3</v>
      </c>
      <c r="J120" s="111">
        <f t="shared" si="46"/>
        <v>671.46540272091931</v>
      </c>
      <c r="K120" s="111">
        <f t="shared" si="34"/>
        <v>6789.4815962293951</v>
      </c>
      <c r="L120" s="111">
        <f t="shared" si="44"/>
        <v>-141486.12477737397</v>
      </c>
      <c r="M120" s="111">
        <f t="shared" si="48"/>
        <v>-27.851599365647417</v>
      </c>
      <c r="N120" s="113">
        <f t="shared" si="35"/>
        <v>1239888.727374139</v>
      </c>
      <c r="O120" s="117">
        <f t="shared" si="36"/>
        <v>742.92298216254153</v>
      </c>
      <c r="P120" s="117">
        <f t="shared" si="37"/>
        <v>15107.221951824185</v>
      </c>
      <c r="Q120" s="117">
        <f t="shared" si="38"/>
        <v>-287300.46608955512</v>
      </c>
      <c r="R120" s="117">
        <f t="shared" si="49"/>
        <v>-56.555209860147443</v>
      </c>
      <c r="S120" s="119">
        <f t="shared" si="39"/>
        <v>1379433.3142024213</v>
      </c>
      <c r="T120" s="120">
        <f t="shared" si="40"/>
        <v>816.68021465831191</v>
      </c>
      <c r="U120" s="120">
        <f t="shared" si="41"/>
        <v>25049.281209304248</v>
      </c>
      <c r="V120" s="120">
        <f t="shared" si="42"/>
        <v>-437041.01547131065</v>
      </c>
      <c r="W120" s="120">
        <f t="shared" si="50"/>
        <v>-86.031695958983619</v>
      </c>
      <c r="X120" s="122">
        <f t="shared" si="43"/>
        <v>1524825.3719149996</v>
      </c>
    </row>
    <row r="121" spans="1:24" x14ac:dyDescent="0.45">
      <c r="A121">
        <v>120</v>
      </c>
      <c r="B121" s="47">
        <v>43614</v>
      </c>
      <c r="C121" s="102">
        <v>1819.1899410000001</v>
      </c>
      <c r="D121" s="87">
        <f t="shared" si="31"/>
        <v>-9.387840806922362E-3</v>
      </c>
      <c r="E121" s="87"/>
      <c r="F121" s="108"/>
      <c r="G121" s="90">
        <f t="shared" si="47"/>
        <v>1308062.4437212981</v>
      </c>
      <c r="H121" s="5">
        <f t="shared" si="32"/>
        <v>1838.6500070000002</v>
      </c>
      <c r="I121" s="87">
        <f t="shared" si="33"/>
        <v>-3.8551602729058219E-3</v>
      </c>
      <c r="J121" s="111">
        <f t="shared" si="46"/>
        <v>668.87679597571889</v>
      </c>
      <c r="K121" s="111">
        <f t="shared" si="34"/>
        <v>4709.1673520733593</v>
      </c>
      <c r="L121" s="111">
        <f t="shared" si="44"/>
        <v>-136782.95742530061</v>
      </c>
      <c r="M121" s="111">
        <f t="shared" si="48"/>
        <v>-26.925779020733899</v>
      </c>
      <c r="N121" s="113">
        <f t="shared" si="35"/>
        <v>1221523.1063594106</v>
      </c>
      <c r="O121" s="117">
        <f t="shared" si="36"/>
        <v>737.19480782921801</v>
      </c>
      <c r="P121" s="117">
        <f t="shared" si="37"/>
        <v>10420.637127476533</v>
      </c>
      <c r="Q121" s="117">
        <f t="shared" si="38"/>
        <v>-276885.82896207861</v>
      </c>
      <c r="R121" s="117">
        <f t="shared" si="49"/>
        <v>-54.505084441392682</v>
      </c>
      <c r="S121" s="119">
        <f t="shared" si="39"/>
        <v>1351518.016087818</v>
      </c>
      <c r="T121" s="120">
        <f t="shared" si="40"/>
        <v>807.23491530065519</v>
      </c>
      <c r="U121" s="120">
        <f t="shared" si="41"/>
        <v>17182.793581182872</v>
      </c>
      <c r="V121" s="120">
        <f t="shared" si="42"/>
        <v>-419864.22189012775</v>
      </c>
      <c r="W121" s="120">
        <f t="shared" si="50"/>
        <v>-82.65043738001259</v>
      </c>
      <c r="X121" s="122">
        <f t="shared" si="43"/>
        <v>1485696.4315201219</v>
      </c>
    </row>
    <row r="122" spans="1:24" x14ac:dyDescent="0.45">
      <c r="A122">
        <v>121</v>
      </c>
      <c r="B122" s="47">
        <v>43615</v>
      </c>
      <c r="C122" s="102">
        <v>1816.3199460000001</v>
      </c>
      <c r="D122" s="87">
        <f t="shared" si="31"/>
        <v>-1.5776225095123352E-3</v>
      </c>
      <c r="E122" s="87"/>
      <c r="F122" s="108"/>
      <c r="G122" s="90">
        <f t="shared" si="47"/>
        <v>1308062.4437212981</v>
      </c>
      <c r="H122" s="5">
        <f t="shared" si="32"/>
        <v>1832.5571462857145</v>
      </c>
      <c r="I122" s="87">
        <f t="shared" si="33"/>
        <v>-3.3137686297497367E-3</v>
      </c>
      <c r="J122" s="111">
        <f t="shared" si="46"/>
        <v>666.66029303204698</v>
      </c>
      <c r="K122" s="111">
        <f t="shared" si="34"/>
        <v>4025.878506959009</v>
      </c>
      <c r="L122" s="111">
        <f t="shared" si="44"/>
        <v>-132763.07891834161</v>
      </c>
      <c r="M122" s="111">
        <f t="shared" si="48"/>
        <v>-26.134464354021475</v>
      </c>
      <c r="N122" s="113">
        <f t="shared" si="35"/>
        <v>1214894.2659472707</v>
      </c>
      <c r="O122" s="117">
        <f t="shared" si="36"/>
        <v>732.3090217728203</v>
      </c>
      <c r="P122" s="117">
        <f t="shared" si="37"/>
        <v>8874.1506661238345</v>
      </c>
      <c r="Q122" s="117">
        <f t="shared" si="38"/>
        <v>-268017.67829595477</v>
      </c>
      <c r="R122" s="117">
        <f t="shared" si="49"/>
        <v>-52.759385491372086</v>
      </c>
      <c r="S122" s="119">
        <f t="shared" si="39"/>
        <v>1338981.6335478455</v>
      </c>
      <c r="T122" s="120">
        <f t="shared" si="40"/>
        <v>799.20994608316914</v>
      </c>
      <c r="U122" s="120">
        <f t="shared" si="41"/>
        <v>14575.911655755917</v>
      </c>
      <c r="V122" s="120">
        <f t="shared" si="42"/>
        <v>-405294.31023437181</v>
      </c>
      <c r="W122" s="120">
        <f t="shared" si="50"/>
        <v>-79.782344534352887</v>
      </c>
      <c r="X122" s="122">
        <f t="shared" si="43"/>
        <v>1466196.8777682006</v>
      </c>
    </row>
    <row r="123" spans="1:24" x14ac:dyDescent="0.45">
      <c r="A123">
        <v>122</v>
      </c>
      <c r="B123" s="47">
        <v>43616</v>
      </c>
      <c r="C123" s="102">
        <v>1775.0699460000001</v>
      </c>
      <c r="D123" s="87">
        <f t="shared" si="31"/>
        <v>-2.2710756489154361E-2</v>
      </c>
      <c r="E123" s="87"/>
      <c r="F123" s="108"/>
      <c r="G123" s="90">
        <f t="shared" si="47"/>
        <v>1308062.4437212981</v>
      </c>
      <c r="H123" s="5">
        <f t="shared" si="32"/>
        <v>1820.7785642857143</v>
      </c>
      <c r="I123" s="87">
        <f t="shared" si="33"/>
        <v>-6.4274022907680394E-3</v>
      </c>
      <c r="J123" s="111">
        <f t="shared" si="46"/>
        <v>662.37539913744877</v>
      </c>
      <c r="K123" s="111">
        <f t="shared" si="34"/>
        <v>7605.9863741001791</v>
      </c>
      <c r="L123" s="111">
        <f t="shared" si="44"/>
        <v>-125163.09254424143</v>
      </c>
      <c r="M123" s="111">
        <f t="shared" si="48"/>
        <v>-24.638404044148047</v>
      </c>
      <c r="N123" s="113">
        <f t="shared" si="35"/>
        <v>1183368.65035274</v>
      </c>
      <c r="O123" s="117">
        <f t="shared" si="36"/>
        <v>722.89533240463481</v>
      </c>
      <c r="P123" s="117">
        <f t="shared" si="37"/>
        <v>16709.957078445786</v>
      </c>
      <c r="Q123" s="117">
        <f t="shared" si="38"/>
        <v>-251313.72121750898</v>
      </c>
      <c r="R123" s="117">
        <f t="shared" si="49"/>
        <v>-49.471204964094795</v>
      </c>
      <c r="S123" s="119">
        <f t="shared" si="39"/>
        <v>1299899.7357335929</v>
      </c>
      <c r="T123" s="120">
        <f t="shared" si="40"/>
        <v>783.79941456839049</v>
      </c>
      <c r="U123" s="120">
        <f t="shared" si="41"/>
        <v>27354.771343769444</v>
      </c>
      <c r="V123" s="120">
        <f t="shared" si="42"/>
        <v>-377945.53889060236</v>
      </c>
      <c r="W123" s="120">
        <f t="shared" si="50"/>
        <v>-74.398728128115181</v>
      </c>
      <c r="X123" s="122">
        <f t="shared" si="43"/>
        <v>1418653.5558365141</v>
      </c>
    </row>
    <row r="124" spans="1:24" x14ac:dyDescent="0.45">
      <c r="A124">
        <v>123</v>
      </c>
      <c r="B124" s="47">
        <v>43619</v>
      </c>
      <c r="C124" s="102">
        <v>1692.6899410000001</v>
      </c>
      <c r="D124" s="87">
        <f t="shared" si="31"/>
        <v>-4.6409441602928238E-2</v>
      </c>
      <c r="E124" s="87" t="s">
        <v>186</v>
      </c>
      <c r="F124" s="108">
        <f>G124/C124</f>
        <v>772.77144031973546</v>
      </c>
      <c r="G124" s="90">
        <f t="shared" si="47"/>
        <v>1308062.4437212981</v>
      </c>
      <c r="H124" s="5">
        <f t="shared" si="32"/>
        <v>1796.9228338571429</v>
      </c>
      <c r="I124" s="87">
        <f t="shared" si="33"/>
        <v>-1.3101939410150039E-2</v>
      </c>
      <c r="J124" s="111">
        <f t="shared" si="46"/>
        <v>653.69699679117593</v>
      </c>
      <c r="K124" s="111">
        <f t="shared" si="34"/>
        <v>14689.844355486824</v>
      </c>
      <c r="L124" s="111">
        <f t="shared" si="44"/>
        <v>-110479.2481887546</v>
      </c>
      <c r="M124" s="111">
        <f t="shared" si="48"/>
        <v>-21.747883501739125</v>
      </c>
      <c r="N124" s="113">
        <f t="shared" si="35"/>
        <v>1121196.1752858197</v>
      </c>
      <c r="O124" s="117">
        <f t="shared" si="36"/>
        <v>703.95267071454327</v>
      </c>
      <c r="P124" s="117">
        <f t="shared" si="37"/>
        <v>32064.05289858401</v>
      </c>
      <c r="Q124" s="117">
        <f t="shared" si="38"/>
        <v>-219255.66831892496</v>
      </c>
      <c r="R124" s="117">
        <f t="shared" si="49"/>
        <v>-43.160564629739383</v>
      </c>
      <c r="S124" s="119">
        <f t="shared" si="39"/>
        <v>1223637.6575571767</v>
      </c>
      <c r="T124" s="120">
        <f t="shared" si="40"/>
        <v>752.99153725023211</v>
      </c>
      <c r="U124" s="120">
        <f t="shared" si="41"/>
        <v>52148.184040008739</v>
      </c>
      <c r="V124" s="120">
        <f t="shared" si="42"/>
        <v>-325803.35485059361</v>
      </c>
      <c r="W124" s="120">
        <f t="shared" si="50"/>
        <v>-64.134518671431579</v>
      </c>
      <c r="X124" s="122">
        <f t="shared" si="43"/>
        <v>1326729.3848016036</v>
      </c>
    </row>
    <row r="125" spans="1:24" x14ac:dyDescent="0.45">
      <c r="A125">
        <v>124</v>
      </c>
      <c r="B125" s="47">
        <v>43620</v>
      </c>
      <c r="C125" s="101">
        <v>1729.5600589999999</v>
      </c>
      <c r="D125" s="87">
        <f t="shared" si="31"/>
        <v>2.1781967923917508E-2</v>
      </c>
      <c r="E125" s="87"/>
      <c r="F125" s="108">
        <f>F124</f>
        <v>772.77144031973546</v>
      </c>
      <c r="G125" s="90"/>
      <c r="H125" s="5">
        <f t="shared" si="32"/>
        <v>1784.6485594285714</v>
      </c>
      <c r="I125" s="87">
        <f t="shared" si="33"/>
        <v>-6.8307187138495302E-3</v>
      </c>
      <c r="J125" s="111">
        <f t="shared" si="46"/>
        <v>649.23177648200715</v>
      </c>
      <c r="K125" s="111">
        <f t="shared" si="34"/>
        <v>7722.8667013739623</v>
      </c>
      <c r="L125" s="111">
        <f t="shared" si="44"/>
        <v>-102762.38148738064</v>
      </c>
      <c r="M125" s="111">
        <f t="shared" si="48"/>
        <v>-20.228815253431094</v>
      </c>
      <c r="N125" s="113">
        <f t="shared" si="35"/>
        <v>1130608.2163382692</v>
      </c>
      <c r="O125" s="117">
        <f t="shared" si="36"/>
        <v>694.33566535151488</v>
      </c>
      <c r="P125" s="117">
        <f t="shared" si="37"/>
        <v>16633.188363082711</v>
      </c>
      <c r="Q125" s="117">
        <f t="shared" si="38"/>
        <v>-202628.47995584225</v>
      </c>
      <c r="R125" s="117">
        <f t="shared" si="49"/>
        <v>-39.887496054318035</v>
      </c>
      <c r="S125" s="119">
        <f t="shared" si="39"/>
        <v>1217528.422694253</v>
      </c>
      <c r="T125" s="120">
        <f t="shared" si="40"/>
        <v>737.56111709563572</v>
      </c>
      <c r="U125" s="120">
        <f t="shared" si="41"/>
        <v>26687.83839297852</v>
      </c>
      <c r="V125" s="120">
        <f t="shared" si="42"/>
        <v>-299121.51645761507</v>
      </c>
      <c r="W125" s="120">
        <f t="shared" si="50"/>
        <v>-58.882188279065304</v>
      </c>
      <c r="X125" s="122">
        <f t="shared" si="43"/>
        <v>1302344.087593012</v>
      </c>
    </row>
    <row r="126" spans="1:24" x14ac:dyDescent="0.45">
      <c r="A126">
        <v>125</v>
      </c>
      <c r="B126" s="47">
        <v>43621</v>
      </c>
      <c r="C126" s="101">
        <v>1738.5</v>
      </c>
      <c r="D126" s="87">
        <f t="shared" si="31"/>
        <v>5.1689104136510879E-3</v>
      </c>
      <c r="E126" s="87"/>
      <c r="F126" s="108">
        <f t="shared" ref="F126:F165" si="51">F125</f>
        <v>772.77144031973546</v>
      </c>
      <c r="G126" s="90"/>
      <c r="H126" s="5">
        <f t="shared" si="32"/>
        <v>1772.5371267142857</v>
      </c>
      <c r="I126" s="87">
        <f t="shared" si="33"/>
        <v>-6.7864525204691601E-3</v>
      </c>
      <c r="J126" s="111">
        <f t="shared" si="46"/>
        <v>644.82579585613212</v>
      </c>
      <c r="K126" s="111">
        <f t="shared" si="34"/>
        <v>7659.7973180837416</v>
      </c>
      <c r="L126" s="111">
        <f t="shared" si="44"/>
        <v>-95108.584169296897</v>
      </c>
      <c r="M126" s="111">
        <f t="shared" si="48"/>
        <v>-18.722162238060264</v>
      </c>
      <c r="N126" s="113">
        <f t="shared" si="35"/>
        <v>1128689.4434139694</v>
      </c>
      <c r="O126" s="117">
        <f t="shared" si="36"/>
        <v>684.91151329916204</v>
      </c>
      <c r="P126" s="117">
        <f t="shared" si="37"/>
        <v>16383.888343015409</v>
      </c>
      <c r="Q126" s="117">
        <f t="shared" si="38"/>
        <v>-186250.59161282686</v>
      </c>
      <c r="R126" s="117">
        <f t="shared" si="49"/>
        <v>-36.663502286013681</v>
      </c>
      <c r="S126" s="119">
        <f t="shared" si="39"/>
        <v>1207102.5542136086</v>
      </c>
      <c r="T126" s="120">
        <f t="shared" si="40"/>
        <v>722.54484658929448</v>
      </c>
      <c r="U126" s="120">
        <f t="shared" si="41"/>
        <v>26105.786275274251</v>
      </c>
      <c r="V126" s="120">
        <f t="shared" si="42"/>
        <v>-273021.73018234083</v>
      </c>
      <c r="W126" s="120">
        <f t="shared" si="50"/>
        <v>-53.744435075263027</v>
      </c>
      <c r="X126" s="122">
        <f t="shared" si="43"/>
        <v>1282250.0020707629</v>
      </c>
    </row>
    <row r="127" spans="1:24" x14ac:dyDescent="0.45">
      <c r="A127">
        <v>126</v>
      </c>
      <c r="B127" s="47">
        <v>43622</v>
      </c>
      <c r="C127" s="101">
        <v>1754.3599850000001</v>
      </c>
      <c r="D127" s="87">
        <f t="shared" si="31"/>
        <v>9.1227983894161934E-3</v>
      </c>
      <c r="E127" s="87"/>
      <c r="F127" s="108">
        <f t="shared" si="51"/>
        <v>772.77144031973546</v>
      </c>
      <c r="G127" s="90"/>
      <c r="H127" s="5">
        <f t="shared" si="32"/>
        <v>1760.812831142857</v>
      </c>
      <c r="I127" s="87">
        <f t="shared" si="33"/>
        <v>-6.6144146685162865E-3</v>
      </c>
      <c r="J127" s="111">
        <f t="shared" si="46"/>
        <v>640.56065065338362</v>
      </c>
      <c r="K127" s="111">
        <f t="shared" si="34"/>
        <v>7482.6000739166793</v>
      </c>
      <c r="L127" s="111">
        <f t="shared" si="44"/>
        <v>-87631.98409538022</v>
      </c>
      <c r="M127" s="111">
        <f t="shared" si="48"/>
        <v>-17.250390569970477</v>
      </c>
      <c r="N127" s="113">
        <f t="shared" si="35"/>
        <v>1131256.573545777</v>
      </c>
      <c r="O127" s="117">
        <f t="shared" si="36"/>
        <v>675.85093577875864</v>
      </c>
      <c r="P127" s="117">
        <f t="shared" si="37"/>
        <v>15895.514642786244</v>
      </c>
      <c r="Q127" s="117">
        <f t="shared" si="38"/>
        <v>-170361.07697004062</v>
      </c>
      <c r="R127" s="117">
        <f t="shared" si="49"/>
        <v>-33.535645072843181</v>
      </c>
      <c r="S127" s="119">
        <f t="shared" si="39"/>
        <v>1201581.3521978452</v>
      </c>
      <c r="T127" s="120">
        <f t="shared" si="40"/>
        <v>708.20721289347125</v>
      </c>
      <c r="U127" s="120">
        <f t="shared" si="41"/>
        <v>25153.370835539936</v>
      </c>
      <c r="V127" s="120">
        <f t="shared" si="42"/>
        <v>-247874.35934680089</v>
      </c>
      <c r="W127" s="120">
        <f t="shared" si="50"/>
        <v>-48.794165225757752</v>
      </c>
      <c r="X127" s="122">
        <f t="shared" si="43"/>
        <v>1267603.766224222</v>
      </c>
    </row>
    <row r="128" spans="1:24" x14ac:dyDescent="0.45">
      <c r="A128">
        <v>127</v>
      </c>
      <c r="B128" s="47">
        <v>43623</v>
      </c>
      <c r="C128" s="101">
        <v>1804.030029</v>
      </c>
      <c r="D128" s="87">
        <f t="shared" si="31"/>
        <v>2.8312344344766822E-2</v>
      </c>
      <c r="E128" s="87"/>
      <c r="F128" s="108">
        <f t="shared" si="51"/>
        <v>772.77144031973546</v>
      </c>
      <c r="G128" s="90"/>
      <c r="H128" s="5">
        <f t="shared" si="32"/>
        <v>1758.6471294285711</v>
      </c>
      <c r="I128" s="87">
        <f t="shared" si="33"/>
        <v>-1.2299443052560205E-3</v>
      </c>
      <c r="J128" s="111">
        <f t="shared" si="46"/>
        <v>639.77279672894144</v>
      </c>
      <c r="K128" s="111">
        <f t="shared" si="34"/>
        <v>1421.31213815918</v>
      </c>
      <c r="L128" s="111">
        <f t="shared" si="44"/>
        <v>-86216.671957221042</v>
      </c>
      <c r="M128" s="111">
        <f t="shared" si="48"/>
        <v>-16.971785818357603</v>
      </c>
      <c r="N128" s="113">
        <f t="shared" si="35"/>
        <v>1155590.6491744826</v>
      </c>
      <c r="O128" s="117">
        <f t="shared" si="36"/>
        <v>674.18841775943258</v>
      </c>
      <c r="P128" s="117">
        <f t="shared" si="37"/>
        <v>2999.2324306178102</v>
      </c>
      <c r="Q128" s="117">
        <f t="shared" si="38"/>
        <v>-167367.8445394228</v>
      </c>
      <c r="R128" s="117">
        <f t="shared" si="49"/>
        <v>-32.946426090464229</v>
      </c>
      <c r="S128" s="119">
        <f t="shared" si="39"/>
        <v>1219255.3832726311</v>
      </c>
      <c r="T128" s="120">
        <f t="shared" si="40"/>
        <v>705.59404660815255</v>
      </c>
      <c r="U128" s="120">
        <f t="shared" si="41"/>
        <v>4714.2304494853133</v>
      </c>
      <c r="V128" s="120">
        <f t="shared" si="42"/>
        <v>-243166.12889731559</v>
      </c>
      <c r="W128" s="120">
        <f t="shared" si="50"/>
        <v>-47.867348208150361</v>
      </c>
      <c r="X128" s="122">
        <f t="shared" si="43"/>
        <v>1277627.0788142183</v>
      </c>
    </row>
    <row r="129" spans="1:24" x14ac:dyDescent="0.45">
      <c r="A129">
        <v>128</v>
      </c>
      <c r="B129" s="47">
        <v>43626</v>
      </c>
      <c r="C129" s="101">
        <v>1860.630005</v>
      </c>
      <c r="D129" s="87">
        <f t="shared" si="31"/>
        <v>3.1374187286324802E-2</v>
      </c>
      <c r="E129" s="87"/>
      <c r="F129" s="108">
        <f t="shared" si="51"/>
        <v>772.77144031973546</v>
      </c>
      <c r="G129" s="90"/>
      <c r="H129" s="5">
        <f t="shared" si="32"/>
        <v>1764.9771378571427</v>
      </c>
      <c r="I129" s="87">
        <f t="shared" si="33"/>
        <v>3.5993624432368791E-3</v>
      </c>
      <c r="J129" s="111">
        <f t="shared" si="46"/>
        <v>642.07557090569219</v>
      </c>
      <c r="K129" s="111">
        <f t="shared" si="34"/>
        <v>-4284.6107280016095</v>
      </c>
      <c r="L129" s="111">
        <f t="shared" si="44"/>
        <v>-90507.282685222657</v>
      </c>
      <c r="M129" s="111">
        <f t="shared" si="48"/>
        <v>-17.816394229375874</v>
      </c>
      <c r="N129" s="113">
        <f t="shared" si="35"/>
        <v>1190380.4619766341</v>
      </c>
      <c r="O129" s="117">
        <f t="shared" si="36"/>
        <v>679.04171470052984</v>
      </c>
      <c r="P129" s="117">
        <f t="shared" si="37"/>
        <v>-9030.1899117802714</v>
      </c>
      <c r="Q129" s="117">
        <f t="shared" si="38"/>
        <v>-176404.03445120307</v>
      </c>
      <c r="R129" s="117">
        <f t="shared" si="49"/>
        <v>-34.725203632144257</v>
      </c>
      <c r="S129" s="119">
        <f t="shared" si="39"/>
        <v>1254415.1991066751</v>
      </c>
      <c r="T129" s="120">
        <f t="shared" si="40"/>
        <v>713.21311274275126</v>
      </c>
      <c r="U129" s="120">
        <f t="shared" si="41"/>
        <v>-14176.26306011373</v>
      </c>
      <c r="V129" s="120">
        <f t="shared" si="42"/>
        <v>-257348.39195742932</v>
      </c>
      <c r="W129" s="120">
        <f t="shared" si="50"/>
        <v>-50.659132275119191</v>
      </c>
      <c r="X129" s="122">
        <f t="shared" si="43"/>
        <v>1312849.4544684971</v>
      </c>
    </row>
    <row r="130" spans="1:24" x14ac:dyDescent="0.45">
      <c r="A130">
        <v>129</v>
      </c>
      <c r="B130" s="47">
        <v>43627</v>
      </c>
      <c r="C130" s="101">
        <v>1863.6999510000001</v>
      </c>
      <c r="D130" s="87">
        <f t="shared" si="31"/>
        <v>1.6499497437697575E-3</v>
      </c>
      <c r="E130" s="87"/>
      <c r="F130" s="108">
        <f t="shared" si="51"/>
        <v>772.77144031973546</v>
      </c>
      <c r="G130" s="90"/>
      <c r="H130" s="5">
        <f t="shared" si="32"/>
        <v>1777.6385671428573</v>
      </c>
      <c r="I130" s="87">
        <f t="shared" si="33"/>
        <v>7.1737072476116071E-3</v>
      </c>
      <c r="J130" s="111">
        <f t="shared" si="46"/>
        <v>646.68163308221278</v>
      </c>
      <c r="K130" s="111">
        <f t="shared" si="34"/>
        <v>-8584.3178526843876</v>
      </c>
      <c r="L130" s="111">
        <f t="shared" si="44"/>
        <v>-99097.600537907041</v>
      </c>
      <c r="M130" s="111">
        <f t="shared" si="48"/>
        <v>-19.507401680704788</v>
      </c>
      <c r="N130" s="113">
        <f t="shared" si="35"/>
        <v>1196636.2100352356</v>
      </c>
      <c r="O130" s="117">
        <f t="shared" si="36"/>
        <v>688.78420764088537</v>
      </c>
      <c r="P130" s="117">
        <f t="shared" si="37"/>
        <v>-18157.083615558451</v>
      </c>
      <c r="Q130" s="117">
        <f t="shared" si="38"/>
        <v>-194567.11806676153</v>
      </c>
      <c r="R130" s="117">
        <f t="shared" si="49"/>
        <v>-38.30061379270046</v>
      </c>
      <c r="S130" s="119">
        <f t="shared" si="39"/>
        <v>1265530.0104143335</v>
      </c>
      <c r="T130" s="120">
        <f t="shared" si="40"/>
        <v>728.56225897067418</v>
      </c>
      <c r="U130" s="120">
        <f t="shared" si="41"/>
        <v>-28606.203072871773</v>
      </c>
      <c r="V130" s="120">
        <f t="shared" si="42"/>
        <v>-285960.59503030108</v>
      </c>
      <c r="W130" s="120">
        <f t="shared" si="50"/>
        <v>-56.291455714672338</v>
      </c>
      <c r="X130" s="122">
        <f t="shared" si="43"/>
        <v>1329215.243271223</v>
      </c>
    </row>
    <row r="131" spans="1:24" x14ac:dyDescent="0.45">
      <c r="A131">
        <v>130</v>
      </c>
      <c r="B131" s="47">
        <v>43628</v>
      </c>
      <c r="C131" s="101">
        <v>1855.3199460000001</v>
      </c>
      <c r="D131" s="87">
        <f t="shared" ref="D131:D194" si="52">(C131-C130)/C130</f>
        <v>-4.4964346302115571E-3</v>
      </c>
      <c r="E131" s="87"/>
      <c r="F131" s="108">
        <f t="shared" si="51"/>
        <v>772.77144031973546</v>
      </c>
      <c r="G131" s="90"/>
      <c r="H131" s="5">
        <f t="shared" si="32"/>
        <v>1800.8714249999998</v>
      </c>
      <c r="I131" s="87">
        <f t="shared" si="33"/>
        <v>1.3069505965143413E-2</v>
      </c>
      <c r="J131" s="111">
        <f t="shared" si="46"/>
        <v>655.13344254332935</v>
      </c>
      <c r="K131" s="111">
        <f t="shared" si="34"/>
        <v>-15680.81067300108</v>
      </c>
      <c r="L131" s="111">
        <f t="shared" si="44"/>
        <v>-114784.41121090812</v>
      </c>
      <c r="M131" s="111">
        <f t="shared" si="48"/>
        <v>-22.595356537596672</v>
      </c>
      <c r="N131" s="113">
        <f t="shared" si="35"/>
        <v>1199801.332569283</v>
      </c>
      <c r="O131" s="117">
        <f t="shared" si="36"/>
        <v>706.78834626180367</v>
      </c>
      <c r="P131" s="117">
        <f t="shared" si="37"/>
        <v>-33403.437493938654</v>
      </c>
      <c r="Q131" s="117">
        <f t="shared" si="38"/>
        <v>-227976.55556070019</v>
      </c>
      <c r="R131" s="117">
        <f t="shared" si="49"/>
        <v>-44.877274716680404</v>
      </c>
      <c r="S131" s="119">
        <f t="shared" si="39"/>
        <v>1277915.0789259402</v>
      </c>
      <c r="T131" s="120">
        <f t="shared" si="40"/>
        <v>757.12810533946094</v>
      </c>
      <c r="U131" s="120">
        <f t="shared" si="41"/>
        <v>-52998.784542381756</v>
      </c>
      <c r="V131" s="120">
        <f t="shared" si="42"/>
        <v>-338965.37957268284</v>
      </c>
      <c r="W131" s="120">
        <f t="shared" si="50"/>
        <v>-66.725468419841491</v>
      </c>
      <c r="X131" s="122">
        <f t="shared" si="43"/>
        <v>1351716.0909711092</v>
      </c>
    </row>
    <row r="132" spans="1:24" x14ac:dyDescent="0.45">
      <c r="A132">
        <v>131</v>
      </c>
      <c r="B132" s="47">
        <v>43629</v>
      </c>
      <c r="C132" s="101">
        <v>1870.3000489999999</v>
      </c>
      <c r="D132" s="87">
        <f t="shared" si="52"/>
        <v>8.0741346161326034E-3</v>
      </c>
      <c r="E132" s="87"/>
      <c r="F132" s="108">
        <f t="shared" si="51"/>
        <v>772.77144031973546</v>
      </c>
      <c r="G132" s="90"/>
      <c r="H132" s="5">
        <f t="shared" si="32"/>
        <v>1820.9771378571427</v>
      </c>
      <c r="I132" s="87">
        <f t="shared" si="33"/>
        <v>1.1164435493857016E-2</v>
      </c>
      <c r="J132" s="111">
        <f t="shared" si="46"/>
        <v>662.44763760247281</v>
      </c>
      <c r="K132" s="111">
        <f t="shared" si="34"/>
        <v>-13679.739377511567</v>
      </c>
      <c r="L132" s="111">
        <f t="shared" si="44"/>
        <v>-128470.15058841968</v>
      </c>
      <c r="M132" s="111">
        <f t="shared" si="48"/>
        <v>-25.289399722139933</v>
      </c>
      <c r="N132" s="113">
        <f t="shared" si="35"/>
        <v>1225296.1096903274</v>
      </c>
      <c r="O132" s="117">
        <f t="shared" si="36"/>
        <v>722.57013206110332</v>
      </c>
      <c r="P132" s="117">
        <f t="shared" si="37"/>
        <v>-29516.674753737647</v>
      </c>
      <c r="Q132" s="117">
        <f t="shared" si="38"/>
        <v>-257499.23031443782</v>
      </c>
      <c r="R132" s="117">
        <f t="shared" si="49"/>
        <v>-50.688824865064817</v>
      </c>
      <c r="S132" s="119">
        <f t="shared" si="39"/>
        <v>1321906.2786460803</v>
      </c>
      <c r="T132" s="120">
        <f t="shared" si="40"/>
        <v>782.48682901740665</v>
      </c>
      <c r="U132" s="120">
        <f t="shared" si="41"/>
        <v>-47428.422137439309</v>
      </c>
      <c r="V132" s="120">
        <f t="shared" si="42"/>
        <v>-386399.80171012215</v>
      </c>
      <c r="W132" s="120">
        <f t="shared" si="50"/>
        <v>-76.062953092565294</v>
      </c>
      <c r="X132" s="122">
        <f t="shared" si="43"/>
        <v>1416056.7325156711</v>
      </c>
    </row>
    <row r="133" spans="1:24" x14ac:dyDescent="0.45">
      <c r="A133">
        <v>132</v>
      </c>
      <c r="B133" s="47">
        <v>43630</v>
      </c>
      <c r="C133" s="101">
        <v>1869.670044</v>
      </c>
      <c r="D133" s="87">
        <f t="shared" si="52"/>
        <v>-3.3684702106318709E-4</v>
      </c>
      <c r="E133" s="87"/>
      <c r="F133" s="108">
        <f t="shared" si="51"/>
        <v>772.77144031973546</v>
      </c>
      <c r="G133" s="90"/>
      <c r="H133" s="5">
        <f t="shared" si="32"/>
        <v>1839.7157155714285</v>
      </c>
      <c r="I133" s="87">
        <f t="shared" si="33"/>
        <v>1.0290397020764737E-2</v>
      </c>
      <c r="J133" s="111">
        <f t="shared" si="46"/>
        <v>669.26448679887005</v>
      </c>
      <c r="K133" s="111">
        <f t="shared" si="34"/>
        <v>-12745.258736969397</v>
      </c>
      <c r="L133" s="111">
        <f t="shared" si="44"/>
        <v>-141221.40932538908</v>
      </c>
      <c r="M133" s="111">
        <f t="shared" si="48"/>
        <v>-27.799490024684928</v>
      </c>
      <c r="N133" s="113">
        <f t="shared" si="35"/>
        <v>1238558.5037439114</v>
      </c>
      <c r="O133" s="117">
        <f t="shared" si="36"/>
        <v>737.44119912961366</v>
      </c>
      <c r="P133" s="117">
        <f t="shared" si="37"/>
        <v>-27803.988620308683</v>
      </c>
      <c r="Q133" s="117">
        <f t="shared" si="38"/>
        <v>-285309.21893474652</v>
      </c>
      <c r="R133" s="117">
        <f t="shared" si="49"/>
        <v>-56.163232073769905</v>
      </c>
      <c r="S133" s="119">
        <f t="shared" si="39"/>
        <v>1350967.7306037687</v>
      </c>
      <c r="T133" s="120">
        <f t="shared" si="40"/>
        <v>806.64312941973185</v>
      </c>
      <c r="U133" s="120">
        <f t="shared" si="41"/>
        <v>-45164.311236092573</v>
      </c>
      <c r="V133" s="120">
        <f t="shared" si="42"/>
        <v>-431570.11294621474</v>
      </c>
      <c r="W133" s="120">
        <f t="shared" si="50"/>
        <v>-84.954746642964892</v>
      </c>
      <c r="X133" s="122">
        <f t="shared" si="43"/>
        <v>1462992.1840383951</v>
      </c>
    </row>
    <row r="134" spans="1:24" x14ac:dyDescent="0.45">
      <c r="A134">
        <v>133</v>
      </c>
      <c r="B134" s="47">
        <v>43633</v>
      </c>
      <c r="C134" s="101">
        <v>1886.030029</v>
      </c>
      <c r="D134" s="87">
        <f t="shared" si="52"/>
        <v>8.7501990270963826E-3</v>
      </c>
      <c r="E134" s="87"/>
      <c r="F134" s="108">
        <f t="shared" si="51"/>
        <v>772.77144031973546</v>
      </c>
      <c r="G134" s="90"/>
      <c r="H134" s="5">
        <f t="shared" si="32"/>
        <v>1858.5257218571428</v>
      </c>
      <c r="I134" s="87">
        <f t="shared" si="33"/>
        <v>1.0224409198935261E-2</v>
      </c>
      <c r="J134" s="111">
        <f t="shared" si="46"/>
        <v>676.1073207742171</v>
      </c>
      <c r="K134" s="111">
        <f t="shared" si="34"/>
        <v>-12905.790360965979</v>
      </c>
      <c r="L134" s="111">
        <f t="shared" si="44"/>
        <v>-154133.19968635504</v>
      </c>
      <c r="M134" s="111">
        <f t="shared" si="48"/>
        <v>-30.341181040625088</v>
      </c>
      <c r="N134" s="113">
        <f t="shared" si="35"/>
        <v>1262252.9194459431</v>
      </c>
      <c r="O134" s="117">
        <f t="shared" si="36"/>
        <v>752.52100028972302</v>
      </c>
      <c r="P134" s="117">
        <f t="shared" si="37"/>
        <v>-28440.957819315281</v>
      </c>
      <c r="Q134" s="117">
        <f t="shared" si="38"/>
        <v>-313756.17675406177</v>
      </c>
      <c r="R134" s="117">
        <f t="shared" si="49"/>
        <v>-61.76302692014724</v>
      </c>
      <c r="S134" s="119">
        <f t="shared" si="39"/>
        <v>1390836.24618022</v>
      </c>
      <c r="T134" s="120">
        <f t="shared" si="40"/>
        <v>831.38547771782294</v>
      </c>
      <c r="U134" s="120">
        <f t="shared" si="41"/>
        <v>-46664.811878176835</v>
      </c>
      <c r="V134" s="120">
        <f t="shared" si="42"/>
        <v>-478240.92482439155</v>
      </c>
      <c r="W134" s="120">
        <f t="shared" si="50"/>
        <v>-94.141914335545152</v>
      </c>
      <c r="X134" s="122">
        <f t="shared" si="43"/>
        <v>1521353.1647721475</v>
      </c>
    </row>
    <row r="135" spans="1:24" x14ac:dyDescent="0.45">
      <c r="A135">
        <v>134</v>
      </c>
      <c r="B135" s="47">
        <v>43634</v>
      </c>
      <c r="C135" s="101">
        <v>1901.369995</v>
      </c>
      <c r="D135" s="87">
        <f t="shared" si="52"/>
        <v>8.1334685896456652E-3</v>
      </c>
      <c r="E135" s="87"/>
      <c r="F135" s="108">
        <f t="shared" si="51"/>
        <v>772.77144031973546</v>
      </c>
      <c r="G135" s="90"/>
      <c r="H135" s="5">
        <f t="shared" si="32"/>
        <v>1872.4314312857143</v>
      </c>
      <c r="I135" s="87">
        <f t="shared" si="33"/>
        <v>7.4821183613623405E-3</v>
      </c>
      <c r="J135" s="111">
        <f t="shared" si="46"/>
        <v>681.16603577323326</v>
      </c>
      <c r="K135" s="111">
        <f t="shared" si="34"/>
        <v>-9618.4889123857829</v>
      </c>
      <c r="L135" s="111">
        <f t="shared" si="44"/>
        <v>-163757.68859874082</v>
      </c>
      <c r="M135" s="111">
        <f t="shared" si="48"/>
        <v>-32.235765472200001</v>
      </c>
      <c r="N135" s="113">
        <f t="shared" si="35"/>
        <v>1285530.1731199364</v>
      </c>
      <c r="O135" s="117">
        <f t="shared" si="36"/>
        <v>763.78190267688001</v>
      </c>
      <c r="P135" s="117">
        <f t="shared" si="37"/>
        <v>-21411.141915564171</v>
      </c>
      <c r="Q135" s="117">
        <f t="shared" si="38"/>
        <v>-335173.31866962597</v>
      </c>
      <c r="R135" s="117">
        <f t="shared" si="49"/>
        <v>-65.978999738174025</v>
      </c>
      <c r="S135" s="119">
        <f t="shared" si="39"/>
        <v>1430820.8505582656</v>
      </c>
      <c r="T135" s="120">
        <f t="shared" si="40"/>
        <v>850.04705136243047</v>
      </c>
      <c r="U135" s="120">
        <f t="shared" si="41"/>
        <v>-35482.556187339549</v>
      </c>
      <c r="V135" s="120">
        <f t="shared" si="42"/>
        <v>-513729.48101173108</v>
      </c>
      <c r="W135" s="120">
        <f t="shared" si="50"/>
        <v>-101.12785059289308</v>
      </c>
      <c r="X135" s="122">
        <f t="shared" si="43"/>
        <v>1580771.4016114096</v>
      </c>
    </row>
    <row r="136" spans="1:24" x14ac:dyDescent="0.45">
      <c r="A136">
        <v>135</v>
      </c>
      <c r="B136" s="47">
        <v>43635</v>
      </c>
      <c r="C136" s="101">
        <v>1908.790039</v>
      </c>
      <c r="D136" s="87">
        <f t="shared" si="52"/>
        <v>3.9024724380380062E-3</v>
      </c>
      <c r="E136" s="87"/>
      <c r="F136" s="108">
        <f t="shared" si="51"/>
        <v>772.77144031973546</v>
      </c>
      <c r="G136" s="90"/>
      <c r="H136" s="5">
        <f t="shared" si="32"/>
        <v>1879.3114361428572</v>
      </c>
      <c r="I136" s="87">
        <f t="shared" si="33"/>
        <v>3.6743694547034665E-3</v>
      </c>
      <c r="J136" s="111">
        <f t="shared" si="46"/>
        <v>683.66889144865991</v>
      </c>
      <c r="K136" s="111">
        <f t="shared" si="34"/>
        <v>-4777.425982308996</v>
      </c>
      <c r="L136" s="111">
        <f t="shared" si="44"/>
        <v>-168541.11458104983</v>
      </c>
      <c r="M136" s="111">
        <f t="shared" si="48"/>
        <v>-33.177384760056157</v>
      </c>
      <c r="N136" s="113">
        <f t="shared" si="35"/>
        <v>1300202.9439890652</v>
      </c>
      <c r="O136" s="117">
        <f t="shared" si="36"/>
        <v>769.3947364633824</v>
      </c>
      <c r="P136" s="117">
        <f t="shared" si="37"/>
        <v>-10713.721222238419</v>
      </c>
      <c r="Q136" s="117">
        <f t="shared" si="38"/>
        <v>-345893.03989186441</v>
      </c>
      <c r="R136" s="117">
        <f t="shared" si="49"/>
        <v>-68.089181081100833</v>
      </c>
      <c r="S136" s="119">
        <f t="shared" si="39"/>
        <v>1457899.287798096</v>
      </c>
      <c r="T136" s="120">
        <f t="shared" si="40"/>
        <v>859.417212124191</v>
      </c>
      <c r="U136" s="120">
        <f t="shared" si="41"/>
        <v>-17885.669525877154</v>
      </c>
      <c r="V136" s="120">
        <f t="shared" si="42"/>
        <v>-531621.15053760819</v>
      </c>
      <c r="W136" s="120">
        <f t="shared" si="50"/>
        <v>-104.64983278303407</v>
      </c>
      <c r="X136" s="122">
        <f t="shared" si="43"/>
        <v>1622561.3443219287</v>
      </c>
    </row>
    <row r="137" spans="1:24" x14ac:dyDescent="0.45">
      <c r="A137">
        <v>136</v>
      </c>
      <c r="B137" s="47">
        <v>43636</v>
      </c>
      <c r="C137" s="101">
        <v>1918.1899410000001</v>
      </c>
      <c r="D137" s="87">
        <f t="shared" si="52"/>
        <v>4.9245342902798491E-3</v>
      </c>
      <c r="E137" s="87"/>
      <c r="F137" s="108">
        <f t="shared" si="51"/>
        <v>772.77144031973546</v>
      </c>
      <c r="G137" s="90"/>
      <c r="H137" s="5">
        <f t="shared" ref="H137:H200" si="53">AVERAGE(C131:C137)</f>
        <v>1887.0957204285712</v>
      </c>
      <c r="I137" s="87">
        <f t="shared" si="33"/>
        <v>4.142093820112441E-3</v>
      </c>
      <c r="J137" s="111">
        <f t="shared" si="46"/>
        <v>686.5007121389325</v>
      </c>
      <c r="K137" s="111">
        <f t="shared" si="34"/>
        <v>-5431.9699627965656</v>
      </c>
      <c r="L137" s="111">
        <f t="shared" si="44"/>
        <v>-173979.0845438464</v>
      </c>
      <c r="M137" s="111">
        <f t="shared" si="48"/>
        <v>-34.247851288178936</v>
      </c>
      <c r="N137" s="113">
        <f t="shared" si="35"/>
        <v>1311406.7905514403</v>
      </c>
      <c r="O137" s="117">
        <f t="shared" si="36"/>
        <v>775.76854682964643</v>
      </c>
      <c r="P137" s="117">
        <f t="shared" si="37"/>
        <v>-12226.178930409178</v>
      </c>
      <c r="Q137" s="117">
        <f t="shared" si="38"/>
        <v>-358125.2188222736</v>
      </c>
      <c r="R137" s="117">
        <f t="shared" si="49"/>
        <v>-70.497090319404379</v>
      </c>
      <c r="S137" s="119">
        <f t="shared" si="39"/>
        <v>1475845.2441424059</v>
      </c>
      <c r="T137" s="120">
        <f t="shared" si="40"/>
        <v>870.09657229390461</v>
      </c>
      <c r="U137" s="120">
        <f t="shared" si="41"/>
        <v>-20485.041253860716</v>
      </c>
      <c r="V137" s="120">
        <f t="shared" si="42"/>
        <v>-552112.19179146888</v>
      </c>
      <c r="W137" s="120">
        <f t="shared" si="50"/>
        <v>-108.68350232124794</v>
      </c>
      <c r="X137" s="122">
        <f t="shared" si="43"/>
        <v>1648525.4514188864</v>
      </c>
    </row>
    <row r="138" spans="1:24" x14ac:dyDescent="0.45">
      <c r="A138">
        <v>137</v>
      </c>
      <c r="B138" s="47">
        <v>43637</v>
      </c>
      <c r="C138" s="101">
        <v>1911.3000489999999</v>
      </c>
      <c r="D138" s="87">
        <f t="shared" si="52"/>
        <v>-3.5918716143450704E-3</v>
      </c>
      <c r="E138" s="87"/>
      <c r="F138" s="108">
        <f t="shared" si="51"/>
        <v>772.77144031973546</v>
      </c>
      <c r="G138" s="90"/>
      <c r="H138" s="5">
        <f t="shared" si="53"/>
        <v>1895.0928779999999</v>
      </c>
      <c r="I138" s="87">
        <f t="shared" ref="I138:I201" si="54">(H138-H137)/H137</f>
        <v>4.2378123615332622E-3</v>
      </c>
      <c r="J138" s="111">
        <f t="shared" si="46"/>
        <v>689.4099733430362</v>
      </c>
      <c r="K138" s="111">
        <f t="shared" ref="K138:K201" si="55">(J137-J138)*C138</f>
        <v>-5560.471081957201</v>
      </c>
      <c r="L138" s="111">
        <f t="shared" si="44"/>
        <v>-179545.55562580359</v>
      </c>
      <c r="M138" s="111">
        <f t="shared" si="48"/>
        <v>-35.343613312172238</v>
      </c>
      <c r="N138" s="113">
        <f t="shared" ref="N138:N201" si="56">C138*J138+K138</f>
        <v>1312108.8447496765</v>
      </c>
      <c r="O138" s="117">
        <f t="shared" ref="O138:O201" si="57">(1+2*I138)*O137</f>
        <v>782.34366990453327</v>
      </c>
      <c r="P138" s="117">
        <f t="shared" ref="P138:P201" si="58">(O137-O138)*C138</f>
        <v>-12567.03305521226</v>
      </c>
      <c r="Q138" s="117">
        <f t="shared" ref="Q138:Q201" si="59">Q137+P138-6</f>
        <v>-370698.25187748583</v>
      </c>
      <c r="R138" s="117">
        <f t="shared" si="49"/>
        <v>-72.972096826299094</v>
      </c>
      <c r="S138" s="119">
        <f t="shared" ref="S138:S201" si="60">C138*O138+P138</f>
        <v>1482726.4615681618</v>
      </c>
      <c r="T138" s="120">
        <f t="shared" ref="T138:T201" si="61">(1+3*I138)*T137</f>
        <v>881.15849032328913</v>
      </c>
      <c r="U138" s="120">
        <f t="shared" ref="U138:U201" si="62">(T137-T138)*C138</f>
        <v>-21142.644471596606</v>
      </c>
      <c r="V138" s="120">
        <f t="shared" ref="V138:V201" si="63">V137+U138-6</f>
        <v>-573260.83626306546</v>
      </c>
      <c r="W138" s="120">
        <f t="shared" si="50"/>
        <v>-112.84662131173536</v>
      </c>
      <c r="X138" s="122">
        <f t="shared" ref="X138:X201" si="64">C138*T138+U138</f>
        <v>1663015.6212600719</v>
      </c>
    </row>
    <row r="139" spans="1:24" x14ac:dyDescent="0.45">
      <c r="A139">
        <v>138</v>
      </c>
      <c r="B139" s="47">
        <v>43640</v>
      </c>
      <c r="C139" s="101">
        <v>1913.900024</v>
      </c>
      <c r="D139" s="87">
        <f t="shared" si="52"/>
        <v>1.3603175500154481E-3</v>
      </c>
      <c r="E139" s="87"/>
      <c r="F139" s="108">
        <f t="shared" si="51"/>
        <v>772.77144031973546</v>
      </c>
      <c r="G139" s="90"/>
      <c r="H139" s="5">
        <f t="shared" si="53"/>
        <v>1901.3214458571431</v>
      </c>
      <c r="I139" s="87">
        <f t="shared" si="54"/>
        <v>3.2866821090671429E-3</v>
      </c>
      <c r="J139" s="111">
        <f t="shared" si="46"/>
        <v>691.67584476823515</v>
      </c>
      <c r="K139" s="111">
        <f t="shared" si="55"/>
        <v>-4336.6513750691893</v>
      </c>
      <c r="L139" s="111">
        <f t="shared" ref="L139:L202" si="65">L138+K139-6</f>
        <v>-183888.20700087279</v>
      </c>
      <c r="M139" s="111">
        <f t="shared" si="48"/>
        <v>-36.198465945082717</v>
      </c>
      <c r="N139" s="113">
        <f t="shared" si="56"/>
        <v>1319461.7645270762</v>
      </c>
      <c r="O139" s="117">
        <f t="shared" si="57"/>
        <v>787.48629979056761</v>
      </c>
      <c r="P139" s="117">
        <f t="shared" si="58"/>
        <v>-9842.4794623042453</v>
      </c>
      <c r="Q139" s="117">
        <f t="shared" si="59"/>
        <v>-380546.7313397901</v>
      </c>
      <c r="R139" s="117">
        <f t="shared" si="49"/>
        <v>-74.91077388584381</v>
      </c>
      <c r="S139" s="119">
        <f t="shared" si="60"/>
        <v>1497327.5686065345</v>
      </c>
      <c r="T139" s="120">
        <f t="shared" si="61"/>
        <v>889.84675385948356</v>
      </c>
      <c r="U139" s="120">
        <f t="shared" si="62"/>
        <v>-16628.467790440838</v>
      </c>
      <c r="V139" s="120">
        <f t="shared" si="63"/>
        <v>-589895.30405350635</v>
      </c>
      <c r="W139" s="120">
        <f t="shared" si="50"/>
        <v>-116.12112284521572</v>
      </c>
      <c r="X139" s="122">
        <f t="shared" si="64"/>
        <v>1686449.2557775469</v>
      </c>
    </row>
    <row r="140" spans="1:24" x14ac:dyDescent="0.45">
      <c r="A140">
        <v>139</v>
      </c>
      <c r="B140" s="47">
        <v>43641</v>
      </c>
      <c r="C140" s="101">
        <v>1878.2700199999999</v>
      </c>
      <c r="D140" s="87">
        <f t="shared" si="52"/>
        <v>-1.8616439496946312E-2</v>
      </c>
      <c r="E140" s="87"/>
      <c r="F140" s="108">
        <f t="shared" si="51"/>
        <v>772.77144031973546</v>
      </c>
      <c r="G140" s="90"/>
      <c r="H140" s="5">
        <f t="shared" si="53"/>
        <v>1902.5500138571429</v>
      </c>
      <c r="I140" s="87">
        <f t="shared" si="54"/>
        <v>6.4616533026371674E-4</v>
      </c>
      <c r="J140" s="111">
        <f t="shared" si="46"/>
        <v>692.12278171890523</v>
      </c>
      <c r="K140" s="111">
        <f t="shared" si="55"/>
        <v>-839.46827527382766</v>
      </c>
      <c r="L140" s="111">
        <f t="shared" si="65"/>
        <v>-184733.67527614662</v>
      </c>
      <c r="M140" s="111">
        <f t="shared" si="48"/>
        <v>-36.364896707906155</v>
      </c>
      <c r="N140" s="113">
        <f t="shared" si="56"/>
        <v>1299154.0027863497</v>
      </c>
      <c r="O140" s="117">
        <f t="shared" si="57"/>
        <v>788.50399248053225</v>
      </c>
      <c r="P140" s="117">
        <f t="shared" si="58"/>
        <v>-1911.5016691337255</v>
      </c>
      <c r="Q140" s="117">
        <f t="shared" si="59"/>
        <v>-382464.23300892382</v>
      </c>
      <c r="R140" s="117">
        <f t="shared" si="49"/>
        <v>-75.288234844338149</v>
      </c>
      <c r="S140" s="119">
        <f t="shared" si="60"/>
        <v>1479111.9080573553</v>
      </c>
      <c r="T140" s="120">
        <f t="shared" si="61"/>
        <v>891.57171822425869</v>
      </c>
      <c r="U140" s="120">
        <f t="shared" si="62"/>
        <v>-3239.9488519254755</v>
      </c>
      <c r="V140" s="120">
        <f t="shared" si="63"/>
        <v>-593141.25290543179</v>
      </c>
      <c r="W140" s="120">
        <f t="shared" si="50"/>
        <v>-116.76008915470447</v>
      </c>
      <c r="X140" s="122">
        <f t="shared" si="64"/>
        <v>1671372.4801685871</v>
      </c>
    </row>
    <row r="141" spans="1:24" x14ac:dyDescent="0.45">
      <c r="A141">
        <v>140</v>
      </c>
      <c r="B141" s="47">
        <v>43642</v>
      </c>
      <c r="C141" s="101">
        <v>1897.829956</v>
      </c>
      <c r="D141" s="87">
        <f t="shared" si="52"/>
        <v>1.0413804081268414E-2</v>
      </c>
      <c r="E141" s="87"/>
      <c r="F141" s="108">
        <f t="shared" si="51"/>
        <v>772.77144031973546</v>
      </c>
      <c r="G141" s="90"/>
      <c r="H141" s="5">
        <f t="shared" si="53"/>
        <v>1904.2357177142858</v>
      </c>
      <c r="I141" s="87">
        <f t="shared" si="54"/>
        <v>8.8602341324284391E-4</v>
      </c>
      <c r="J141" s="111">
        <f t="shared" si="46"/>
        <v>692.73601870834693</v>
      </c>
      <c r="K141" s="111">
        <f t="shared" si="55"/>
        <v>-1163.8195286897187</v>
      </c>
      <c r="L141" s="111">
        <f t="shared" si="65"/>
        <v>-185903.49480483634</v>
      </c>
      <c r="M141" s="111">
        <f t="shared" si="48"/>
        <v>-36.59517614269862</v>
      </c>
      <c r="N141" s="113">
        <f t="shared" si="56"/>
        <v>1313531.3483761877</v>
      </c>
      <c r="O141" s="117">
        <f t="shared" si="57"/>
        <v>789.90125847807872</v>
      </c>
      <c r="P141" s="117">
        <f t="shared" si="58"/>
        <v>-2651.7732666439124</v>
      </c>
      <c r="Q141" s="117">
        <f t="shared" si="59"/>
        <v>-385122.00627556775</v>
      </c>
      <c r="R141" s="117">
        <f t="shared" si="49"/>
        <v>-75.811418558238074</v>
      </c>
      <c r="S141" s="119">
        <f t="shared" si="60"/>
        <v>1496446.4973551529</v>
      </c>
      <c r="T141" s="120">
        <f t="shared" si="61"/>
        <v>893.94157847505426</v>
      </c>
      <c r="U141" s="120">
        <f t="shared" si="62"/>
        <v>-4497.5917754935026</v>
      </c>
      <c r="V141" s="120">
        <f t="shared" si="63"/>
        <v>-597644.84468092525</v>
      </c>
      <c r="W141" s="120">
        <f t="shared" si="50"/>
        <v>-117.6466229687212</v>
      </c>
      <c r="X141" s="122">
        <f t="shared" si="64"/>
        <v>1692051.5147683893</v>
      </c>
    </row>
    <row r="142" spans="1:24" x14ac:dyDescent="0.45">
      <c r="A142">
        <v>141</v>
      </c>
      <c r="B142" s="47">
        <v>43643</v>
      </c>
      <c r="C142" s="101">
        <v>1904.280029</v>
      </c>
      <c r="D142" s="87">
        <f t="shared" si="52"/>
        <v>3.3986569658720125E-3</v>
      </c>
      <c r="E142" s="87"/>
      <c r="F142" s="108">
        <f t="shared" si="51"/>
        <v>772.77144031973546</v>
      </c>
      <c r="G142" s="90"/>
      <c r="H142" s="5">
        <f t="shared" si="53"/>
        <v>1904.6514368571427</v>
      </c>
      <c r="I142" s="87">
        <f t="shared" si="54"/>
        <v>2.1831285853408721E-4</v>
      </c>
      <c r="J142" s="111">
        <f t="shared" si="46"/>
        <v>692.88725188880062</v>
      </c>
      <c r="K142" s="111">
        <f t="shared" si="55"/>
        <v>-287.99032526010944</v>
      </c>
      <c r="L142" s="111">
        <f t="shared" si="65"/>
        <v>-186197.48513009647</v>
      </c>
      <c r="M142" s="111">
        <f t="shared" si="48"/>
        <v>-36.653048253967427</v>
      </c>
      <c r="N142" s="113">
        <f t="shared" si="56"/>
        <v>1319163.3657952754</v>
      </c>
      <c r="O142" s="117">
        <f t="shared" si="57"/>
        <v>790.24614968147478</v>
      </c>
      <c r="P142" s="117">
        <f t="shared" si="58"/>
        <v>-656.76943080489332</v>
      </c>
      <c r="Q142" s="117">
        <f t="shared" si="59"/>
        <v>-385784.77570637263</v>
      </c>
      <c r="R142" s="117">
        <f t="shared" si="49"/>
        <v>-75.941884981584735</v>
      </c>
      <c r="S142" s="119">
        <f t="shared" si="60"/>
        <v>1504193.1914017722</v>
      </c>
      <c r="T142" s="120">
        <f t="shared" si="61"/>
        <v>894.52705529913237</v>
      </c>
      <c r="U142" s="120">
        <f t="shared" si="62"/>
        <v>-1114.9118235342989</v>
      </c>
      <c r="V142" s="120">
        <f t="shared" si="63"/>
        <v>-598765.75650445954</v>
      </c>
      <c r="W142" s="120">
        <f t="shared" si="50"/>
        <v>-117.86727490252815</v>
      </c>
      <c r="X142" s="122">
        <f t="shared" si="64"/>
        <v>1702315.0949827819</v>
      </c>
    </row>
    <row r="143" spans="1:24" x14ac:dyDescent="0.45">
      <c r="A143">
        <v>142</v>
      </c>
      <c r="B143" s="47">
        <v>43644</v>
      </c>
      <c r="C143" s="101">
        <v>1893.630005</v>
      </c>
      <c r="D143" s="87">
        <f t="shared" si="52"/>
        <v>-5.5926774622494504E-3</v>
      </c>
      <c r="E143" s="87"/>
      <c r="F143" s="108">
        <f t="shared" si="51"/>
        <v>772.77144031973546</v>
      </c>
      <c r="G143" s="90"/>
      <c r="H143" s="5">
        <f t="shared" si="53"/>
        <v>1902.4857177142856</v>
      </c>
      <c r="I143" s="87">
        <f t="shared" si="54"/>
        <v>-1.1370684950264634E-3</v>
      </c>
      <c r="J143" s="111">
        <f t="shared" si="46"/>
        <v>692.09939162407238</v>
      </c>
      <c r="K143" s="111">
        <f t="shared" si="55"/>
        <v>1491.9158370366342</v>
      </c>
      <c r="L143" s="111">
        <f t="shared" si="65"/>
        <v>-184711.56929305985</v>
      </c>
      <c r="M143" s="111">
        <f t="shared" si="48"/>
        <v>-36.360545136441942</v>
      </c>
      <c r="N143" s="113">
        <f t="shared" si="56"/>
        <v>1312072.0902586258</v>
      </c>
      <c r="O143" s="117">
        <f t="shared" si="57"/>
        <v>788.44902168123724</v>
      </c>
      <c r="P143" s="117">
        <f t="shared" si="58"/>
        <v>3403.0955040754438</v>
      </c>
      <c r="Q143" s="117">
        <f t="shared" si="59"/>
        <v>-382387.68020229717</v>
      </c>
      <c r="R143" s="117">
        <f t="shared" si="49"/>
        <v>-75.273165394202806</v>
      </c>
      <c r="S143" s="119">
        <f t="shared" si="60"/>
        <v>1496433.8203725619</v>
      </c>
      <c r="T143" s="120">
        <f t="shared" si="61"/>
        <v>891.47563970154408</v>
      </c>
      <c r="U143" s="120">
        <f t="shared" si="62"/>
        <v>5778.2521333181885</v>
      </c>
      <c r="V143" s="120">
        <f t="shared" si="63"/>
        <v>-592993.50437114132</v>
      </c>
      <c r="W143" s="120">
        <f t="shared" si="50"/>
        <v>-116.73100479750428</v>
      </c>
      <c r="X143" s="122">
        <f t="shared" si="64"/>
        <v>1693903.2721987313</v>
      </c>
    </row>
    <row r="144" spans="1:24" x14ac:dyDescent="0.45">
      <c r="A144">
        <v>143</v>
      </c>
      <c r="B144" s="47">
        <v>43647</v>
      </c>
      <c r="C144" s="101">
        <v>1922.1899410000001</v>
      </c>
      <c r="D144" s="87">
        <f t="shared" si="52"/>
        <v>1.5082109981669893E-2</v>
      </c>
      <c r="E144" s="87"/>
      <c r="F144" s="108">
        <f t="shared" si="51"/>
        <v>772.77144031973546</v>
      </c>
      <c r="G144" s="90"/>
      <c r="H144" s="5">
        <f t="shared" si="53"/>
        <v>1903.057146285714</v>
      </c>
      <c r="I144" s="87">
        <f t="shared" si="54"/>
        <v>3.0035892837869827E-4</v>
      </c>
      <c r="J144" s="111">
        <f t="shared" si="46"/>
        <v>692.30726985567219</v>
      </c>
      <c r="K144" s="111">
        <f t="shared" si="55"/>
        <v>-399.58144573401717</v>
      </c>
      <c r="L144" s="111">
        <f t="shared" si="65"/>
        <v>-185117.15073879386</v>
      </c>
      <c r="M144" s="111">
        <f t="shared" si="48"/>
        <v>-36.440384003712097</v>
      </c>
      <c r="N144" s="113">
        <f t="shared" si="56"/>
        <v>1330346.4887520117</v>
      </c>
      <c r="O144" s="117">
        <f t="shared" si="57"/>
        <v>788.92265708770401</v>
      </c>
      <c r="P144" s="117">
        <f t="shared" si="58"/>
        <v>-910.41721401187056</v>
      </c>
      <c r="Q144" s="117">
        <f t="shared" si="59"/>
        <v>-383304.09741630906</v>
      </c>
      <c r="R144" s="117">
        <f t="shared" si="49"/>
        <v>-75.453562483540736</v>
      </c>
      <c r="S144" s="119">
        <f t="shared" si="60"/>
        <v>1515548.7784669653</v>
      </c>
      <c r="T144" s="120">
        <f t="shared" si="61"/>
        <v>892.27892770499352</v>
      </c>
      <c r="U144" s="120">
        <f t="shared" si="62"/>
        <v>-1544.0721199564837</v>
      </c>
      <c r="V144" s="120">
        <f t="shared" si="63"/>
        <v>-594543.5764910978</v>
      </c>
      <c r="W144" s="120">
        <f t="shared" si="50"/>
        <v>-117.0361371046165</v>
      </c>
      <c r="X144" s="122">
        <f t="shared" si="64"/>
        <v>1713585.5072808485</v>
      </c>
    </row>
    <row r="145" spans="1:24" x14ac:dyDescent="0.45">
      <c r="A145">
        <v>144</v>
      </c>
      <c r="B145" s="47">
        <v>43648</v>
      </c>
      <c r="C145" s="101">
        <v>1934.3100589999999</v>
      </c>
      <c r="D145" s="87">
        <f t="shared" si="52"/>
        <v>6.3053695899035088E-3</v>
      </c>
      <c r="E145" s="87"/>
      <c r="F145" s="108">
        <f t="shared" si="51"/>
        <v>772.77144031973546</v>
      </c>
      <c r="G145" s="90"/>
      <c r="H145" s="5">
        <f t="shared" si="53"/>
        <v>1906.3442905714287</v>
      </c>
      <c r="I145" s="87">
        <f t="shared" si="54"/>
        <v>1.7272966774173738E-3</v>
      </c>
      <c r="J145" s="111">
        <f t="shared" si="46"/>
        <v>693.5030899026458</v>
      </c>
      <c r="K145" s="111">
        <f t="shared" si="55"/>
        <v>-2313.0867456149031</v>
      </c>
      <c r="L145" s="111">
        <f t="shared" si="65"/>
        <v>-187436.23748440878</v>
      </c>
      <c r="M145" s="111">
        <f t="shared" si="48"/>
        <v>-36.896897142607486</v>
      </c>
      <c r="N145" s="113">
        <f t="shared" si="56"/>
        <v>1339136.9160006542</v>
      </c>
      <c r="O145" s="117">
        <f t="shared" si="57"/>
        <v>791.64806405635773</v>
      </c>
      <c r="P145" s="117">
        <f t="shared" si="58"/>
        <v>-5271.7821143355786</v>
      </c>
      <c r="Q145" s="117">
        <f t="shared" si="59"/>
        <v>-388581.87953064463</v>
      </c>
      <c r="R145" s="117">
        <f t="shared" si="49"/>
        <v>-76.492495970625896</v>
      </c>
      <c r="S145" s="119">
        <f t="shared" si="60"/>
        <v>1526021.0313777535</v>
      </c>
      <c r="T145" s="120">
        <f t="shared" si="61"/>
        <v>896.90261898645667</v>
      </c>
      <c r="U145" s="120">
        <f t="shared" si="62"/>
        <v>-8943.6525554447762</v>
      </c>
      <c r="V145" s="120">
        <f t="shared" si="63"/>
        <v>-603493.22904654255</v>
      </c>
      <c r="W145" s="120">
        <f t="shared" si="50"/>
        <v>-118.7978797336109</v>
      </c>
      <c r="X145" s="122">
        <f t="shared" si="64"/>
        <v>1725944.1052935028</v>
      </c>
    </row>
    <row r="146" spans="1:24" x14ac:dyDescent="0.45">
      <c r="A146">
        <v>145</v>
      </c>
      <c r="B146" s="47">
        <v>43649</v>
      </c>
      <c r="C146" s="101">
        <v>1939</v>
      </c>
      <c r="D146" s="87">
        <f t="shared" si="52"/>
        <v>2.4246066333464124E-3</v>
      </c>
      <c r="E146" s="87"/>
      <c r="F146" s="108">
        <f t="shared" si="51"/>
        <v>772.77144031973546</v>
      </c>
      <c r="G146" s="90"/>
      <c r="H146" s="5">
        <f t="shared" si="53"/>
        <v>1909.9300014285714</v>
      </c>
      <c r="I146" s="87">
        <f t="shared" si="54"/>
        <v>1.8809356079472074E-3</v>
      </c>
      <c r="J146" s="111">
        <f t="shared" si="46"/>
        <v>694.80752455866514</v>
      </c>
      <c r="K146" s="111">
        <f t="shared" si="55"/>
        <v>-2529.2987980214984</v>
      </c>
      <c r="L146" s="111">
        <f t="shared" si="65"/>
        <v>-189971.53628243029</v>
      </c>
      <c r="M146" s="111">
        <f t="shared" si="48"/>
        <v>-37.395971709163859</v>
      </c>
      <c r="N146" s="113">
        <f t="shared" si="56"/>
        <v>1344702.4913212303</v>
      </c>
      <c r="O146" s="117">
        <f t="shared" si="57"/>
        <v>794.62614212164988</v>
      </c>
      <c r="P146" s="117">
        <f t="shared" si="58"/>
        <v>-5774.4933686014829</v>
      </c>
      <c r="Q146" s="117">
        <f t="shared" si="59"/>
        <v>-394362.37289924611</v>
      </c>
      <c r="R146" s="117">
        <f t="shared" si="49"/>
        <v>-77.630388366000261</v>
      </c>
      <c r="S146" s="119">
        <f t="shared" si="60"/>
        <v>1535005.5962052776</v>
      </c>
      <c r="T146" s="120">
        <f t="shared" si="61"/>
        <v>901.96366720519495</v>
      </c>
      <c r="U146" s="120">
        <f t="shared" si="62"/>
        <v>-9813.3724961335229</v>
      </c>
      <c r="V146" s="120">
        <f t="shared" si="63"/>
        <v>-613312.6015426761</v>
      </c>
      <c r="W146" s="120">
        <f t="shared" si="50"/>
        <v>-120.73082707542926</v>
      </c>
      <c r="X146" s="122">
        <f t="shared" si="64"/>
        <v>1739094.1782147395</v>
      </c>
    </row>
    <row r="147" spans="1:24" x14ac:dyDescent="0.45">
      <c r="A147">
        <v>146</v>
      </c>
      <c r="B147" s="47">
        <v>43651</v>
      </c>
      <c r="C147" s="101">
        <v>1942.910034</v>
      </c>
      <c r="D147" s="87">
        <f t="shared" si="52"/>
        <v>2.016520887055181E-3</v>
      </c>
      <c r="E147" s="87"/>
      <c r="F147" s="108">
        <f t="shared" si="51"/>
        <v>772.77144031973546</v>
      </c>
      <c r="G147" s="90"/>
      <c r="H147" s="5">
        <f t="shared" si="53"/>
        <v>1919.1642891428571</v>
      </c>
      <c r="I147" s="87">
        <f t="shared" si="54"/>
        <v>4.8348828006150911E-3</v>
      </c>
      <c r="J147" s="111">
        <f t="shared" si="46"/>
        <v>698.16683750889172</v>
      </c>
      <c r="K147" s="111">
        <f t="shared" si="55"/>
        <v>-6526.8428383413666</v>
      </c>
      <c r="L147" s="111">
        <f t="shared" si="65"/>
        <v>-196504.37912077166</v>
      </c>
      <c r="M147" s="111">
        <f t="shared" si="48"/>
        <v>-38.681964393879753</v>
      </c>
      <c r="N147" s="113">
        <f t="shared" si="56"/>
        <v>1349948.5111637318</v>
      </c>
      <c r="O147" s="117">
        <f t="shared" si="57"/>
        <v>802.30999065657602</v>
      </c>
      <c r="P147" s="117">
        <f t="shared" si="58"/>
        <v>-14929.026418244201</v>
      </c>
      <c r="Q147" s="117">
        <f t="shared" si="59"/>
        <v>-409297.39931749029</v>
      </c>
      <c r="R147" s="117">
        <f t="shared" si="49"/>
        <v>-80.570354196417611</v>
      </c>
      <c r="S147" s="119">
        <f t="shared" si="60"/>
        <v>1543887.1048068635</v>
      </c>
      <c r="T147" s="120">
        <f t="shared" si="61"/>
        <v>915.04633306924518</v>
      </c>
      <c r="U147" s="120">
        <f t="shared" si="62"/>
        <v>-25418.442778732468</v>
      </c>
      <c r="V147" s="120">
        <f t="shared" si="63"/>
        <v>-638737.04432140861</v>
      </c>
      <c r="W147" s="120">
        <f t="shared" si="50"/>
        <v>-125.73563864605967</v>
      </c>
      <c r="X147" s="122">
        <f t="shared" si="64"/>
        <v>1752434.2593164102</v>
      </c>
    </row>
    <row r="148" spans="1:24" x14ac:dyDescent="0.45">
      <c r="A148">
        <v>147</v>
      </c>
      <c r="B148" s="47">
        <v>43654</v>
      </c>
      <c r="C148" s="101">
        <v>1952.3199460000001</v>
      </c>
      <c r="D148" s="87">
        <f t="shared" si="52"/>
        <v>4.8432052103963121E-3</v>
      </c>
      <c r="E148" s="87"/>
      <c r="F148" s="108">
        <f t="shared" si="51"/>
        <v>772.77144031973546</v>
      </c>
      <c r="G148" s="90"/>
      <c r="H148" s="5">
        <f t="shared" si="53"/>
        <v>1926.9485734285715</v>
      </c>
      <c r="I148" s="87">
        <f t="shared" si="54"/>
        <v>4.0560802062396964E-3</v>
      </c>
      <c r="J148" s="111">
        <f t="shared" si="46"/>
        <v>700.99865819916454</v>
      </c>
      <c r="K148" s="111">
        <f t="shared" si="55"/>
        <v>-5528.6200171151158</v>
      </c>
      <c r="L148" s="111">
        <f t="shared" si="65"/>
        <v>-202038.99913788677</v>
      </c>
      <c r="M148" s="111">
        <f t="shared" si="48"/>
        <v>-39.77145652321633</v>
      </c>
      <c r="N148" s="113">
        <f t="shared" si="56"/>
        <v>1363045.0425043504</v>
      </c>
      <c r="O148" s="117">
        <f t="shared" si="57"/>
        <v>808.81845800131703</v>
      </c>
      <c r="P148" s="117">
        <f t="shared" si="58"/>
        <v>-12706.610615027526</v>
      </c>
      <c r="Q148" s="117">
        <f t="shared" si="59"/>
        <v>-422010.00993251783</v>
      </c>
      <c r="R148" s="117">
        <f t="shared" si="49"/>
        <v>-83.072836600942537</v>
      </c>
      <c r="S148" s="119">
        <f t="shared" si="60"/>
        <v>1566365.7976339071</v>
      </c>
      <c r="T148" s="120">
        <f t="shared" si="61"/>
        <v>926.18083702730837</v>
      </c>
      <c r="U148" s="120">
        <f t="shared" si="62"/>
        <v>-21738.114166142717</v>
      </c>
      <c r="V148" s="120">
        <f t="shared" si="63"/>
        <v>-660481.15848755138</v>
      </c>
      <c r="W148" s="120">
        <f t="shared" si="50"/>
        <v>-130.01597608032171</v>
      </c>
      <c r="X148" s="122">
        <f t="shared" si="64"/>
        <v>1786463.2075652468</v>
      </c>
    </row>
    <row r="149" spans="1:24" x14ac:dyDescent="0.45">
      <c r="A149">
        <v>148</v>
      </c>
      <c r="B149" s="47">
        <v>43655</v>
      </c>
      <c r="C149" s="101">
        <v>1988.3000489999999</v>
      </c>
      <c r="D149" s="87">
        <f t="shared" si="52"/>
        <v>1.8429409110795342E-2</v>
      </c>
      <c r="E149" s="87"/>
      <c r="F149" s="108">
        <f t="shared" si="51"/>
        <v>772.77144031973546</v>
      </c>
      <c r="G149" s="90"/>
      <c r="H149" s="5">
        <f t="shared" si="53"/>
        <v>1938.9514334285711</v>
      </c>
      <c r="I149" s="87">
        <f t="shared" si="54"/>
        <v>6.2289467220410615E-3</v>
      </c>
      <c r="J149" s="111">
        <f t="shared" si="46"/>
        <v>705.36514149330947</v>
      </c>
      <c r="K149" s="111">
        <f t="shared" si="55"/>
        <v>-8681.87894770604</v>
      </c>
      <c r="L149" s="111">
        <f t="shared" si="65"/>
        <v>-210726.87808559282</v>
      </c>
      <c r="M149" s="111">
        <f t="shared" si="48"/>
        <v>-41.481668914493639</v>
      </c>
      <c r="N149" s="113">
        <f t="shared" si="56"/>
        <v>1393795.6664463331</v>
      </c>
      <c r="O149" s="117">
        <f t="shared" si="57"/>
        <v>818.89463216670435</v>
      </c>
      <c r="P149" s="117">
        <f t="shared" si="58"/>
        <v>-20034.457586772158</v>
      </c>
      <c r="Q149" s="117">
        <f t="shared" si="59"/>
        <v>-442050.46751928999</v>
      </c>
      <c r="R149" s="117">
        <f t="shared" si="49"/>
        <v>-87.01780856680125</v>
      </c>
      <c r="S149" s="119">
        <f t="shared" si="60"/>
        <v>1608173.7796761231</v>
      </c>
      <c r="T149" s="120">
        <f t="shared" si="61"/>
        <v>943.48823029376376</v>
      </c>
      <c r="U149" s="120">
        <f t="shared" si="62"/>
        <v>-34412.290879755528</v>
      </c>
      <c r="V149" s="120">
        <f t="shared" si="63"/>
        <v>-694899.44936730689</v>
      </c>
      <c r="W149" s="120">
        <f t="shared" si="50"/>
        <v>-136.79123019042891</v>
      </c>
      <c r="X149" s="122">
        <f t="shared" si="64"/>
        <v>1841525.4036442582</v>
      </c>
    </row>
    <row r="150" spans="1:24" x14ac:dyDescent="0.45">
      <c r="A150">
        <v>149</v>
      </c>
      <c r="B150" s="47">
        <v>43656</v>
      </c>
      <c r="C150" s="101">
        <v>2017.410034</v>
      </c>
      <c r="D150" s="87">
        <f t="shared" si="52"/>
        <v>1.4640639884629431E-2</v>
      </c>
      <c r="E150" s="87"/>
      <c r="F150" s="108">
        <f t="shared" si="51"/>
        <v>772.77144031973546</v>
      </c>
      <c r="G150" s="90"/>
      <c r="H150" s="5">
        <f t="shared" si="53"/>
        <v>1956.6342947142857</v>
      </c>
      <c r="I150" s="87">
        <f t="shared" si="54"/>
        <v>9.1198061905277718E-3</v>
      </c>
      <c r="J150" s="111">
        <f t="shared" si="46"/>
        <v>711.79793487728261</v>
      </c>
      <c r="K150" s="111">
        <f t="shared" si="55"/>
        <v>-12977.581919476244</v>
      </c>
      <c r="L150" s="111">
        <f t="shared" si="65"/>
        <v>-223710.46000506906</v>
      </c>
      <c r="M150" s="111">
        <f t="shared" si="48"/>
        <v>-44.037492127012229</v>
      </c>
      <c r="N150" s="113">
        <f t="shared" si="56"/>
        <v>1423010.7140824324</v>
      </c>
      <c r="O150" s="117">
        <f t="shared" si="57"/>
        <v>833.83095283835212</v>
      </c>
      <c r="P150" s="117">
        <f t="shared" si="58"/>
        <v>-30132.683194023819</v>
      </c>
      <c r="Q150" s="117">
        <f t="shared" si="59"/>
        <v>-472189.15071331384</v>
      </c>
      <c r="R150" s="117">
        <f t="shared" si="49"/>
        <v>-92.95062021916965</v>
      </c>
      <c r="S150" s="119">
        <f t="shared" si="60"/>
        <v>1652046.2477218485</v>
      </c>
      <c r="T150" s="120">
        <f t="shared" si="61"/>
        <v>969.30151970373322</v>
      </c>
      <c r="U150" s="120">
        <f t="shared" si="62"/>
        <v>-52075.989066218324</v>
      </c>
      <c r="V150" s="120">
        <f t="shared" si="63"/>
        <v>-746981.43843352527</v>
      </c>
      <c r="W150" s="120">
        <f t="shared" si="50"/>
        <v>-147.04359024285804</v>
      </c>
      <c r="X150" s="122">
        <f t="shared" si="64"/>
        <v>1903402.6227555419</v>
      </c>
    </row>
    <row r="151" spans="1:24" x14ac:dyDescent="0.45">
      <c r="A151">
        <v>150</v>
      </c>
      <c r="B151" s="47">
        <v>43657</v>
      </c>
      <c r="C151" s="101">
        <v>2001.0699460000001</v>
      </c>
      <c r="D151" s="87">
        <f t="shared" si="52"/>
        <v>-8.0995373893336768E-3</v>
      </c>
      <c r="E151" s="87"/>
      <c r="F151" s="108">
        <f t="shared" si="51"/>
        <v>772.77144031973546</v>
      </c>
      <c r="G151" s="90"/>
      <c r="H151" s="5">
        <f t="shared" si="53"/>
        <v>1967.9028668571427</v>
      </c>
      <c r="I151" s="87">
        <f t="shared" si="54"/>
        <v>5.7591611131923275E-3</v>
      </c>
      <c r="J151" s="111">
        <f t="shared" si="46"/>
        <v>715.89729386427848</v>
      </c>
      <c r="K151" s="111">
        <f t="shared" si="55"/>
        <v>-8203.104066742435</v>
      </c>
      <c r="L151" s="111">
        <f t="shared" si="65"/>
        <v>-231919.5640718115</v>
      </c>
      <c r="M151" s="111">
        <f t="shared" si="48"/>
        <v>-45.6534574944817</v>
      </c>
      <c r="N151" s="113">
        <f t="shared" si="56"/>
        <v>1424357.4551077955</v>
      </c>
      <c r="O151" s="117">
        <f t="shared" si="57"/>
        <v>843.43528643547756</v>
      </c>
      <c r="P151" s="117">
        <f t="shared" si="58"/>
        <v>-19218.943312565803</v>
      </c>
      <c r="Q151" s="117">
        <f t="shared" si="59"/>
        <v>-491414.09402587963</v>
      </c>
      <c r="R151" s="117">
        <f t="shared" si="49"/>
        <v>-96.735057879181113</v>
      </c>
      <c r="S151" s="119">
        <f t="shared" si="60"/>
        <v>1668554.0597693699</v>
      </c>
      <c r="T151" s="120">
        <f t="shared" si="61"/>
        <v>986.04861056144114</v>
      </c>
      <c r="U151" s="120">
        <f t="shared" si="62"/>
        <v>-33512.100198290675</v>
      </c>
      <c r="V151" s="120">
        <f t="shared" si="63"/>
        <v>-780499.53863181593</v>
      </c>
      <c r="W151" s="120">
        <f t="shared" si="50"/>
        <v>-153.64164146303665</v>
      </c>
      <c r="X151" s="122">
        <f t="shared" si="64"/>
        <v>1939640.1396912674</v>
      </c>
    </row>
    <row r="152" spans="1:24" x14ac:dyDescent="0.45">
      <c r="A152">
        <v>151</v>
      </c>
      <c r="B152" s="47">
        <v>43658</v>
      </c>
      <c r="C152" s="101">
        <v>2011</v>
      </c>
      <c r="D152" s="87">
        <f t="shared" si="52"/>
        <v>4.9623722648223347E-3</v>
      </c>
      <c r="E152" s="87"/>
      <c r="F152" s="108">
        <f t="shared" si="51"/>
        <v>772.77144031973546</v>
      </c>
      <c r="G152" s="90"/>
      <c r="H152" s="5">
        <f t="shared" si="53"/>
        <v>1978.8585727142856</v>
      </c>
      <c r="I152" s="87">
        <f t="shared" si="54"/>
        <v>5.5671984840592326E-3</v>
      </c>
      <c r="J152" s="111">
        <f t="shared" si="46"/>
        <v>719.88283619342189</v>
      </c>
      <c r="K152" s="111">
        <f t="shared" si="55"/>
        <v>-8014.9256239074048</v>
      </c>
      <c r="L152" s="111">
        <f t="shared" si="65"/>
        <v>-239940.48969571892</v>
      </c>
      <c r="M152" s="111">
        <f t="shared" si="48"/>
        <v>-47.232379861379741</v>
      </c>
      <c r="N152" s="113">
        <f t="shared" si="56"/>
        <v>1439669.4579610641</v>
      </c>
      <c r="O152" s="117">
        <f t="shared" si="57"/>
        <v>852.82642973156896</v>
      </c>
      <c r="P152" s="117">
        <f t="shared" si="58"/>
        <v>-18885.589168439805</v>
      </c>
      <c r="Q152" s="117">
        <f t="shared" si="59"/>
        <v>-510305.68319431943</v>
      </c>
      <c r="R152" s="117">
        <f t="shared" si="49"/>
        <v>-100.45387464459054</v>
      </c>
      <c r="S152" s="119">
        <f t="shared" si="60"/>
        <v>1696148.3610217453</v>
      </c>
      <c r="T152" s="120">
        <f t="shared" si="61"/>
        <v>1002.5171955512202</v>
      </c>
      <c r="U152" s="120">
        <f t="shared" si="62"/>
        <v>-33118.324414445691</v>
      </c>
      <c r="V152" s="120">
        <f t="shared" si="63"/>
        <v>-813623.8630462616</v>
      </c>
      <c r="W152" s="120">
        <f t="shared" si="50"/>
        <v>-160.16217776504345</v>
      </c>
      <c r="X152" s="122">
        <f t="shared" si="64"/>
        <v>1982943.755839058</v>
      </c>
    </row>
    <row r="153" spans="1:24" x14ac:dyDescent="0.45">
      <c r="A153">
        <v>152</v>
      </c>
      <c r="B153" s="47">
        <v>43661</v>
      </c>
      <c r="C153" s="101">
        <v>2020.98999</v>
      </c>
      <c r="D153" s="87">
        <f t="shared" si="52"/>
        <v>4.967672799602205E-3</v>
      </c>
      <c r="E153" s="87"/>
      <c r="F153" s="108">
        <f t="shared" si="51"/>
        <v>772.77144031973546</v>
      </c>
      <c r="G153" s="90"/>
      <c r="H153" s="5">
        <f t="shared" si="53"/>
        <v>1990.5714284285714</v>
      </c>
      <c r="I153" s="87">
        <f t="shared" si="54"/>
        <v>5.9189958675115962E-3</v>
      </c>
      <c r="J153" s="111">
        <f t="shared" si="46"/>
        <v>724.14381972594333</v>
      </c>
      <c r="K153" s="111">
        <f t="shared" si="55"/>
        <v>-8611.4050667806623</v>
      </c>
      <c r="L153" s="111">
        <f t="shared" si="65"/>
        <v>-248557.89476249958</v>
      </c>
      <c r="M153" s="111">
        <f t="shared" si="48"/>
        <v>-48.928719441464636</v>
      </c>
      <c r="N153" s="113">
        <f t="shared" si="56"/>
        <v>1454876.0059197154</v>
      </c>
      <c r="O153" s="117">
        <f t="shared" si="57"/>
        <v>862.92218195814053</v>
      </c>
      <c r="P153" s="117">
        <f t="shared" si="58"/>
        <v>-20403.41419142134</v>
      </c>
      <c r="Q153" s="117">
        <f t="shared" si="59"/>
        <v>-530715.09738574072</v>
      </c>
      <c r="R153" s="117">
        <f t="shared" si="49"/>
        <v>-104.47147586336359</v>
      </c>
      <c r="S153" s="119">
        <f t="shared" si="60"/>
        <v>1723553.6776949393</v>
      </c>
      <c r="T153" s="120">
        <f t="shared" si="61"/>
        <v>1020.3188809639511</v>
      </c>
      <c r="U153" s="120">
        <f t="shared" si="62"/>
        <v>-35977.028024258121</v>
      </c>
      <c r="V153" s="120">
        <f t="shared" si="63"/>
        <v>-849606.89107051969</v>
      </c>
      <c r="W153" s="120">
        <f t="shared" si="50"/>
        <v>-167.24545099819079</v>
      </c>
      <c r="X153" s="122">
        <f t="shared" si="64"/>
        <v>2026077.2170118885</v>
      </c>
    </row>
    <row r="154" spans="1:24" x14ac:dyDescent="0.45">
      <c r="A154">
        <v>153</v>
      </c>
      <c r="B154" s="47">
        <v>43662</v>
      </c>
      <c r="C154" s="101">
        <v>2009.900024</v>
      </c>
      <c r="D154" s="87">
        <f t="shared" si="52"/>
        <v>-5.4873928395855164E-3</v>
      </c>
      <c r="E154" s="87"/>
      <c r="F154" s="108">
        <f t="shared" si="51"/>
        <v>772.77144031973546</v>
      </c>
      <c r="G154" s="90"/>
      <c r="H154" s="5">
        <f t="shared" si="53"/>
        <v>2000.141427</v>
      </c>
      <c r="I154" s="87">
        <f t="shared" si="54"/>
        <v>4.8076639877140922E-3</v>
      </c>
      <c r="J154" s="111">
        <f t="shared" si="46"/>
        <v>727.62525988996549</v>
      </c>
      <c r="K154" s="111">
        <f t="shared" si="55"/>
        <v>-6997.3466692227039</v>
      </c>
      <c r="L154" s="111">
        <f t="shared" si="65"/>
        <v>-255561.24143172227</v>
      </c>
      <c r="M154" s="111">
        <f t="shared" si="48"/>
        <v>-50.307330990530318</v>
      </c>
      <c r="N154" s="113">
        <f t="shared" si="56"/>
        <v>1455456.6806466251</v>
      </c>
      <c r="O154" s="117">
        <f t="shared" si="57"/>
        <v>871.21946175494008</v>
      </c>
      <c r="P154" s="117">
        <f t="shared" si="58"/>
        <v>-16676.702862722144</v>
      </c>
      <c r="Q154" s="117">
        <f t="shared" si="59"/>
        <v>-547397.80024846282</v>
      </c>
      <c r="R154" s="117">
        <f t="shared" si="49"/>
        <v>-107.7554724898655</v>
      </c>
      <c r="S154" s="119">
        <f t="shared" si="60"/>
        <v>1734387.3142277992</v>
      </c>
      <c r="T154" s="120">
        <f t="shared" si="61"/>
        <v>1035.0349319839363</v>
      </c>
      <c r="U154" s="120">
        <f t="shared" si="62"/>
        <v>-29577.791298253538</v>
      </c>
      <c r="V154" s="120">
        <f t="shared" si="63"/>
        <v>-879190.68236877327</v>
      </c>
      <c r="W154" s="120">
        <f t="shared" si="50"/>
        <v>-173.06903196242638</v>
      </c>
      <c r="X154" s="122">
        <f t="shared" si="64"/>
        <v>2050738.9433370985</v>
      </c>
    </row>
    <row r="155" spans="1:24" x14ac:dyDescent="0.45">
      <c r="A155">
        <v>154</v>
      </c>
      <c r="B155" s="47">
        <v>43663</v>
      </c>
      <c r="C155" s="101">
        <v>1992.030029</v>
      </c>
      <c r="D155" s="87">
        <f t="shared" si="52"/>
        <v>-8.8909870076204437E-3</v>
      </c>
      <c r="E155" s="87"/>
      <c r="F155" s="108">
        <f t="shared" si="51"/>
        <v>772.77144031973546</v>
      </c>
      <c r="G155" s="90"/>
      <c r="H155" s="5">
        <f t="shared" si="53"/>
        <v>2005.814296</v>
      </c>
      <c r="I155" s="87">
        <f t="shared" si="54"/>
        <v>2.8362339399712814E-3</v>
      </c>
      <c r="J155" s="111">
        <f t="shared" si="46"/>
        <v>729.68897534764585</v>
      </c>
      <c r="K155" s="111">
        <f t="shared" si="55"/>
        <v>-4110.9831630107547</v>
      </c>
      <c r="L155" s="111">
        <f t="shared" si="65"/>
        <v>-259678.22459473304</v>
      </c>
      <c r="M155" s="111">
        <f t="shared" si="48"/>
        <v>-51.117760747030843</v>
      </c>
      <c r="N155" s="113">
        <f t="shared" si="56"/>
        <v>1449451.3675597406</v>
      </c>
      <c r="O155" s="117">
        <f t="shared" si="57"/>
        <v>876.16142616812579</v>
      </c>
      <c r="P155" s="117">
        <f t="shared" si="58"/>
        <v>-9844.5415133152801</v>
      </c>
      <c r="Q155" s="117">
        <f t="shared" si="59"/>
        <v>-557248.34176177811</v>
      </c>
      <c r="R155" s="117">
        <f t="shared" si="49"/>
        <v>-109.69455546501558</v>
      </c>
      <c r="S155" s="119">
        <f t="shared" si="60"/>
        <v>1735495.3296650578</v>
      </c>
      <c r="T155" s="120">
        <f t="shared" si="61"/>
        <v>1043.8417355933825</v>
      </c>
      <c r="U155" s="120">
        <f t="shared" si="62"/>
        <v>-17543.41724952243</v>
      </c>
      <c r="V155" s="120">
        <f t="shared" si="63"/>
        <v>-896740.09961829567</v>
      </c>
      <c r="W155" s="120">
        <f t="shared" si="50"/>
        <v>-176.52364165720064</v>
      </c>
      <c r="X155" s="122">
        <f t="shared" si="64"/>
        <v>2061820.6655759737</v>
      </c>
    </row>
    <row r="156" spans="1:24" x14ac:dyDescent="0.45">
      <c r="A156">
        <v>155</v>
      </c>
      <c r="B156" s="47">
        <v>43664</v>
      </c>
      <c r="C156" s="101">
        <v>1977.900024</v>
      </c>
      <c r="D156" s="87">
        <f t="shared" si="52"/>
        <v>-7.0932690744091101E-3</v>
      </c>
      <c r="E156" s="87"/>
      <c r="F156" s="108">
        <f t="shared" si="51"/>
        <v>772.77144031973546</v>
      </c>
      <c r="G156" s="90"/>
      <c r="H156" s="5">
        <f t="shared" si="53"/>
        <v>2004.3285781428572</v>
      </c>
      <c r="I156" s="87">
        <f t="shared" si="54"/>
        <v>-7.4070558780325142E-4</v>
      </c>
      <c r="J156" s="111">
        <f t="shared" si="46"/>
        <v>729.14849064624741</v>
      </c>
      <c r="K156" s="111">
        <f t="shared" si="55"/>
        <v>1069.0247038676091</v>
      </c>
      <c r="L156" s="111">
        <f t="shared" si="65"/>
        <v>-258615.19989086542</v>
      </c>
      <c r="M156" s="111">
        <f t="shared" si="48"/>
        <v>-50.908503915561596</v>
      </c>
      <c r="N156" s="113">
        <f t="shared" si="56"/>
        <v>1443251.841852644</v>
      </c>
      <c r="O156" s="117">
        <f t="shared" si="57"/>
        <v>874.863470839765</v>
      </c>
      <c r="P156" s="117">
        <f t="shared" si="58"/>
        <v>2567.225875115726</v>
      </c>
      <c r="Q156" s="117">
        <f t="shared" si="59"/>
        <v>-554687.11588666239</v>
      </c>
      <c r="R156" s="117">
        <f t="shared" si="49"/>
        <v>-109.19037714309525</v>
      </c>
      <c r="S156" s="119">
        <f t="shared" si="60"/>
        <v>1732959.7058458102</v>
      </c>
      <c r="T156" s="120">
        <f t="shared" si="61"/>
        <v>1041.5221973743737</v>
      </c>
      <c r="U156" s="120">
        <f t="shared" si="62"/>
        <v>4587.8146990464056</v>
      </c>
      <c r="V156" s="120">
        <f t="shared" si="63"/>
        <v>-892158.28491924924</v>
      </c>
      <c r="W156" s="120">
        <f t="shared" si="50"/>
        <v>-175.6217096298933</v>
      </c>
      <c r="X156" s="122">
        <f t="shared" si="64"/>
        <v>2064614.5938823528</v>
      </c>
    </row>
    <row r="157" spans="1:24" x14ac:dyDescent="0.45">
      <c r="A157">
        <v>156</v>
      </c>
      <c r="B157" s="47">
        <v>43665</v>
      </c>
      <c r="C157" s="101">
        <v>1964.5200199999999</v>
      </c>
      <c r="D157" s="87">
        <f t="shared" si="52"/>
        <v>-6.7647524332099902E-3</v>
      </c>
      <c r="E157" s="87"/>
      <c r="F157" s="108">
        <f t="shared" si="51"/>
        <v>772.77144031973546</v>
      </c>
      <c r="G157" s="90"/>
      <c r="H157" s="5">
        <f t="shared" si="53"/>
        <v>1996.772861857143</v>
      </c>
      <c r="I157" s="87">
        <f t="shared" si="54"/>
        <v>-3.7696994235920478E-3</v>
      </c>
      <c r="J157" s="111">
        <f t="shared" si="46"/>
        <v>726.39982000134523</v>
      </c>
      <c r="K157" s="111">
        <f t="shared" si="55"/>
        <v>5399.8185102966372</v>
      </c>
      <c r="L157" s="111">
        <f t="shared" si="65"/>
        <v>-253221.38138056878</v>
      </c>
      <c r="M157" s="111">
        <f t="shared" si="48"/>
        <v>-49.846728618256748</v>
      </c>
      <c r="N157" s="113">
        <f t="shared" si="56"/>
        <v>1432426.8074273355</v>
      </c>
      <c r="O157" s="117">
        <f t="shared" si="57"/>
        <v>868.26752619627212</v>
      </c>
      <c r="P157" s="117">
        <f t="shared" si="58"/>
        <v>12957.865302953534</v>
      </c>
      <c r="Q157" s="117">
        <f t="shared" si="59"/>
        <v>-541735.25058370887</v>
      </c>
      <c r="R157" s="117">
        <f t="shared" si="49"/>
        <v>-106.64079735905398</v>
      </c>
      <c r="S157" s="119">
        <f t="shared" si="60"/>
        <v>1718686.8032314046</v>
      </c>
      <c r="T157" s="120">
        <f t="shared" si="61"/>
        <v>1029.7435204930721</v>
      </c>
      <c r="U157" s="120">
        <f t="shared" si="62"/>
        <v>23139.446542428224</v>
      </c>
      <c r="V157" s="120">
        <f t="shared" si="63"/>
        <v>-869024.83837682102</v>
      </c>
      <c r="W157" s="120">
        <f t="shared" si="50"/>
        <v>-171.06788157031406</v>
      </c>
      <c r="X157" s="122">
        <f t="shared" si="64"/>
        <v>2046091.2080163485</v>
      </c>
    </row>
    <row r="158" spans="1:24" x14ac:dyDescent="0.45">
      <c r="A158">
        <v>157</v>
      </c>
      <c r="B158" s="47">
        <v>43668</v>
      </c>
      <c r="C158" s="101">
        <v>1985.630005</v>
      </c>
      <c r="D158" s="87">
        <f t="shared" si="52"/>
        <v>1.0745619685769378E-2</v>
      </c>
      <c r="E158" s="87"/>
      <c r="F158" s="108">
        <f t="shared" si="51"/>
        <v>772.77144031973546</v>
      </c>
      <c r="G158" s="90"/>
      <c r="H158" s="5">
        <f t="shared" si="53"/>
        <v>1994.5671559999998</v>
      </c>
      <c r="I158" s="87">
        <f t="shared" si="54"/>
        <v>-1.1046353339816848E-3</v>
      </c>
      <c r="J158" s="111">
        <f t="shared" si="46"/>
        <v>725.59741309357389</v>
      </c>
      <c r="K158" s="111">
        <f t="shared" si="55"/>
        <v>1593.2832322900445</v>
      </c>
      <c r="L158" s="111">
        <f t="shared" si="65"/>
        <v>-251634.09814827875</v>
      </c>
      <c r="M158" s="111">
        <f t="shared" si="48"/>
        <v>-49.534271289041499</v>
      </c>
      <c r="N158" s="113">
        <f t="shared" si="56"/>
        <v>1442361.2782212703</v>
      </c>
      <c r="O158" s="117">
        <f t="shared" si="57"/>
        <v>866.34928821870153</v>
      </c>
      <c r="P158" s="117">
        <f t="shared" si="58"/>
        <v>3808.9108849946688</v>
      </c>
      <c r="Q158" s="117">
        <f t="shared" si="59"/>
        <v>-537932.3396987142</v>
      </c>
      <c r="R158" s="117">
        <f t="shared" si="49"/>
        <v>-105.89219285408035</v>
      </c>
      <c r="S158" s="119">
        <f t="shared" si="60"/>
        <v>1724058.0523824415</v>
      </c>
      <c r="T158" s="120">
        <f t="shared" si="61"/>
        <v>1026.331047260046</v>
      </c>
      <c r="U158" s="120">
        <f t="shared" si="62"/>
        <v>6775.9092427558789</v>
      </c>
      <c r="V158" s="120">
        <f t="shared" si="63"/>
        <v>-862254.92913406517</v>
      </c>
      <c r="W158" s="120">
        <f t="shared" si="50"/>
        <v>-169.73522227059584</v>
      </c>
      <c r="X158" s="122">
        <f t="shared" si="64"/>
        <v>2044689.6317453764</v>
      </c>
    </row>
    <row r="159" spans="1:24" x14ac:dyDescent="0.45">
      <c r="A159">
        <v>158</v>
      </c>
      <c r="B159" s="47">
        <v>43669</v>
      </c>
      <c r="C159" s="101">
        <v>1994.48999</v>
      </c>
      <c r="D159" s="87">
        <f t="shared" si="52"/>
        <v>4.4620523348709428E-3</v>
      </c>
      <c r="E159" s="87"/>
      <c r="F159" s="108">
        <f t="shared" si="51"/>
        <v>772.77144031973546</v>
      </c>
      <c r="G159" s="90"/>
      <c r="H159" s="5">
        <f t="shared" si="53"/>
        <v>1992.2085831428572</v>
      </c>
      <c r="I159" s="87">
        <f t="shared" si="54"/>
        <v>-1.1824985937664212E-3</v>
      </c>
      <c r="J159" s="111">
        <f t="shared" si="46"/>
        <v>724.73939517295025</v>
      </c>
      <c r="K159" s="111">
        <f t="shared" si="55"/>
        <v>1711.3081539244606</v>
      </c>
      <c r="L159" s="111">
        <f t="shared" si="65"/>
        <v>-249928.78999435427</v>
      </c>
      <c r="M159" s="111">
        <f t="shared" si="48"/>
        <v>-49.198580707568908</v>
      </c>
      <c r="N159" s="113">
        <f t="shared" si="56"/>
        <v>1447196.7771850282</v>
      </c>
      <c r="O159" s="117">
        <f t="shared" si="57"/>
        <v>864.30037458864331</v>
      </c>
      <c r="P159" s="117">
        <f t="shared" si="58"/>
        <v>4086.5377255256894</v>
      </c>
      <c r="Q159" s="117">
        <f t="shared" si="59"/>
        <v>-533851.80197318853</v>
      </c>
      <c r="R159" s="117">
        <f t="shared" si="49"/>
        <v>-105.08893739630003</v>
      </c>
      <c r="S159" s="119">
        <f t="shared" si="60"/>
        <v>1727924.9831958252</v>
      </c>
      <c r="T159" s="120">
        <f t="shared" si="61"/>
        <v>1022.6901421996745</v>
      </c>
      <c r="U159" s="120">
        <f t="shared" si="62"/>
        <v>7261.748697451405</v>
      </c>
      <c r="V159" s="120">
        <f t="shared" si="63"/>
        <v>-854999.18043661374</v>
      </c>
      <c r="W159" s="120">
        <f t="shared" si="50"/>
        <v>-168.30692528293002</v>
      </c>
      <c r="X159" s="122">
        <f t="shared" si="64"/>
        <v>2047007.0001863786</v>
      </c>
    </row>
    <row r="160" spans="1:24" x14ac:dyDescent="0.45">
      <c r="A160">
        <v>159</v>
      </c>
      <c r="B160" s="47">
        <v>43670</v>
      </c>
      <c r="C160" s="101">
        <v>2000.8100589999999</v>
      </c>
      <c r="D160" s="87">
        <f t="shared" si="52"/>
        <v>3.1687644619363951E-3</v>
      </c>
      <c r="E160" s="87"/>
      <c r="F160" s="108">
        <f t="shared" si="51"/>
        <v>772.77144031973546</v>
      </c>
      <c r="G160" s="90"/>
      <c r="H160" s="5">
        <f t="shared" si="53"/>
        <v>1989.3257358571429</v>
      </c>
      <c r="I160" s="87">
        <f t="shared" si="54"/>
        <v>-1.4470609704764449E-3</v>
      </c>
      <c r="J160" s="111">
        <f t="shared" si="46"/>
        <v>723.69065308042877</v>
      </c>
      <c r="K160" s="111">
        <f t="shared" si="55"/>
        <v>2098.3337280136843</v>
      </c>
      <c r="L160" s="111">
        <f t="shared" si="65"/>
        <v>-247836.4562663406</v>
      </c>
      <c r="M160" s="111">
        <f t="shared" si="48"/>
        <v>-48.786703989462694</v>
      </c>
      <c r="N160" s="113">
        <f t="shared" si="56"/>
        <v>1450065.872015615</v>
      </c>
      <c r="O160" s="117">
        <f t="shared" si="57"/>
        <v>861.79898391097254</v>
      </c>
      <c r="P160" s="117">
        <f t="shared" si="58"/>
        <v>5004.8076293725026</v>
      </c>
      <c r="Q160" s="117">
        <f t="shared" si="59"/>
        <v>-528852.99434381607</v>
      </c>
      <c r="R160" s="117">
        <f t="shared" si="49"/>
        <v>-104.10492014652118</v>
      </c>
      <c r="S160" s="119">
        <f t="shared" si="60"/>
        <v>1729300.8834744254</v>
      </c>
      <c r="T160" s="120">
        <f t="shared" si="61"/>
        <v>1018.25045723067</v>
      </c>
      <c r="U160" s="120">
        <f t="shared" si="62"/>
        <v>8882.9663447752555</v>
      </c>
      <c r="V160" s="120">
        <f t="shared" si="63"/>
        <v>-846122.21409183845</v>
      </c>
      <c r="W160" s="120">
        <f t="shared" si="50"/>
        <v>-166.55949096300174</v>
      </c>
      <c r="X160" s="122">
        <f t="shared" si="64"/>
        <v>2046208.7237532488</v>
      </c>
    </row>
    <row r="161" spans="1:24" x14ac:dyDescent="0.45">
      <c r="A161">
        <v>160</v>
      </c>
      <c r="B161" s="47">
        <v>43671</v>
      </c>
      <c r="C161" s="101">
        <v>1973.8199460000001</v>
      </c>
      <c r="D161" s="87">
        <f t="shared" si="52"/>
        <v>-1.3489592816966061E-2</v>
      </c>
      <c r="E161" s="87"/>
      <c r="F161" s="108">
        <f t="shared" si="51"/>
        <v>772.77144031973546</v>
      </c>
      <c r="G161" s="90"/>
      <c r="H161" s="5">
        <f t="shared" si="53"/>
        <v>1984.171439</v>
      </c>
      <c r="I161" s="87">
        <f t="shared" si="54"/>
        <v>-2.5909768140219345E-3</v>
      </c>
      <c r="J161" s="111">
        <f t="shared" ref="J161:J224" si="66">(1+I161)*J160</f>
        <v>721.815587377773</v>
      </c>
      <c r="K161" s="111">
        <f t="shared" si="55"/>
        <v>3701.0420839624735</v>
      </c>
      <c r="L161" s="111">
        <f t="shared" si="65"/>
        <v>-244141.41418237812</v>
      </c>
      <c r="M161" s="111">
        <f t="shared" si="48"/>
        <v>-48.059333500481443</v>
      </c>
      <c r="N161" s="113">
        <f t="shared" si="56"/>
        <v>1428435.0457839167</v>
      </c>
      <c r="O161" s="117">
        <f t="shared" si="57"/>
        <v>857.33318153965058</v>
      </c>
      <c r="P161" s="117">
        <f t="shared" si="58"/>
        <v>8814.6897954093765</v>
      </c>
      <c r="Q161" s="117">
        <f t="shared" si="59"/>
        <v>-520044.30454840668</v>
      </c>
      <c r="R161" s="117">
        <f t="shared" si="49"/>
        <v>-102.37092609226238</v>
      </c>
      <c r="S161" s="119">
        <f t="shared" si="60"/>
        <v>1701036.0238860107</v>
      </c>
      <c r="T161" s="120">
        <f t="shared" si="61"/>
        <v>1010.3356672540143</v>
      </c>
      <c r="U161" s="120">
        <f t="shared" si="62"/>
        <v>15622.370324323891</v>
      </c>
      <c r="V161" s="120">
        <f t="shared" si="63"/>
        <v>-830505.84376751457</v>
      </c>
      <c r="W161" s="120">
        <f t="shared" si="50"/>
        <v>-163.48540231655352</v>
      </c>
      <c r="X161" s="122">
        <f t="shared" si="64"/>
        <v>2009843.0625055165</v>
      </c>
    </row>
    <row r="162" spans="1:24" x14ac:dyDescent="0.45">
      <c r="A162">
        <v>161</v>
      </c>
      <c r="B162" s="47">
        <v>43672</v>
      </c>
      <c r="C162" s="101">
        <v>1943.0500489999999</v>
      </c>
      <c r="D162" s="87">
        <f t="shared" si="52"/>
        <v>-1.5589009049359422E-2</v>
      </c>
      <c r="E162" s="87"/>
      <c r="F162" s="108">
        <f t="shared" si="51"/>
        <v>772.77144031973546</v>
      </c>
      <c r="G162" s="90"/>
      <c r="H162" s="5">
        <f t="shared" si="53"/>
        <v>1977.1742989999998</v>
      </c>
      <c r="I162" s="87">
        <f t="shared" si="54"/>
        <v>-3.5264795483230279E-3</v>
      </c>
      <c r="J162" s="111">
        <f t="shared" si="66"/>
        <v>719.27011947122446</v>
      </c>
      <c r="K162" s="111">
        <f t="shared" si="55"/>
        <v>4945.9715405470643</v>
      </c>
      <c r="L162" s="111">
        <f t="shared" si="65"/>
        <v>-239201.44264183106</v>
      </c>
      <c r="M162" s="111">
        <f t="shared" si="48"/>
        <v>-47.086898157867836</v>
      </c>
      <c r="N162" s="113">
        <f t="shared" si="56"/>
        <v>1402523.8124233454</v>
      </c>
      <c r="O162" s="117">
        <f t="shared" si="57"/>
        <v>851.28644567805395</v>
      </c>
      <c r="P162" s="117">
        <f t="shared" si="58"/>
        <v>11749.11041216539</v>
      </c>
      <c r="Q162" s="117">
        <f t="shared" si="59"/>
        <v>-508301.19413624128</v>
      </c>
      <c r="R162" s="117">
        <f t="shared" si="49"/>
        <v>-100.05929018434836</v>
      </c>
      <c r="S162" s="119">
        <f t="shared" si="60"/>
        <v>1665841.2803999437</v>
      </c>
      <c r="T162" s="120">
        <f t="shared" si="61"/>
        <v>999.64688305147649</v>
      </c>
      <c r="U162" s="120">
        <f t="shared" si="62"/>
        <v>20768.842668491532</v>
      </c>
      <c r="V162" s="120">
        <f t="shared" si="63"/>
        <v>-809743.00109902304</v>
      </c>
      <c r="W162" s="120">
        <f t="shared" si="50"/>
        <v>-159.39822856290266</v>
      </c>
      <c r="X162" s="122">
        <f t="shared" si="64"/>
        <v>1963132.7677643602</v>
      </c>
    </row>
    <row r="163" spans="1:24" x14ac:dyDescent="0.45">
      <c r="A163">
        <v>162</v>
      </c>
      <c r="B163" s="47">
        <v>43675</v>
      </c>
      <c r="C163" s="101">
        <v>1912.4499510000001</v>
      </c>
      <c r="D163" s="87">
        <f t="shared" si="52"/>
        <v>-1.5748486775082494E-2</v>
      </c>
      <c r="E163" s="87"/>
      <c r="F163" s="108">
        <f t="shared" si="51"/>
        <v>772.77144031973546</v>
      </c>
      <c r="G163" s="90"/>
      <c r="H163" s="5">
        <f t="shared" si="53"/>
        <v>1967.8242885714285</v>
      </c>
      <c r="I163" s="87">
        <f t="shared" si="54"/>
        <v>-4.7289763139750866E-3</v>
      </c>
      <c r="J163" s="111">
        <f t="shared" si="66"/>
        <v>715.86870811289498</v>
      </c>
      <c r="K163" s="111">
        <f t="shared" si="55"/>
        <v>6505.028985568063</v>
      </c>
      <c r="L163" s="111">
        <f t="shared" si="65"/>
        <v>-232702.413656263</v>
      </c>
      <c r="M163" s="111">
        <f t="shared" si="48"/>
        <v>-45.807561743393308</v>
      </c>
      <c r="N163" s="113">
        <f t="shared" si="56"/>
        <v>1375568.1047385074</v>
      </c>
      <c r="O163" s="117">
        <f t="shared" si="57"/>
        <v>843.23501880201491</v>
      </c>
      <c r="P163" s="117">
        <f t="shared" si="58"/>
        <v>15397.950934560955</v>
      </c>
      <c r="Q163" s="117">
        <f t="shared" si="59"/>
        <v>-492909.24320168031</v>
      </c>
      <c r="R163" s="117">
        <f t="shared" si="49"/>
        <v>-97.029378583072685</v>
      </c>
      <c r="S163" s="119">
        <f t="shared" si="60"/>
        <v>1628042.7213239586</v>
      </c>
      <c r="T163" s="120">
        <f t="shared" si="61"/>
        <v>985.46496375460811</v>
      </c>
      <c r="U163" s="120">
        <f t="shared" si="62"/>
        <v>27122.210864381901</v>
      </c>
      <c r="V163" s="120">
        <f t="shared" si="63"/>
        <v>-782626.79023464117</v>
      </c>
      <c r="W163" s="120">
        <f t="shared" si="50"/>
        <v>-154.06039177859202</v>
      </c>
      <c r="X163" s="122">
        <f t="shared" si="64"/>
        <v>1911774.6325090989</v>
      </c>
    </row>
    <row r="164" spans="1:24" x14ac:dyDescent="0.45">
      <c r="A164">
        <v>163</v>
      </c>
      <c r="B164" s="47">
        <v>43676</v>
      </c>
      <c r="C164" s="101">
        <v>1898.530029</v>
      </c>
      <c r="D164" s="87">
        <f t="shared" si="52"/>
        <v>-7.278581064420254E-3</v>
      </c>
      <c r="E164" s="87"/>
      <c r="F164" s="108">
        <f t="shared" si="51"/>
        <v>772.77144031973546</v>
      </c>
      <c r="G164" s="90"/>
      <c r="H164" s="5">
        <f t="shared" si="53"/>
        <v>1958.3971469999999</v>
      </c>
      <c r="I164" s="87">
        <f t="shared" si="54"/>
        <v>-4.7906419420569134E-3</v>
      </c>
      <c r="J164" s="111">
        <f t="shared" si="66"/>
        <v>712.43923745480322</v>
      </c>
      <c r="K164" s="111">
        <f t="shared" si="55"/>
        <v>6510.9530279615965</v>
      </c>
      <c r="L164" s="111">
        <f t="shared" si="65"/>
        <v>-226197.4606283014</v>
      </c>
      <c r="M164" s="111">
        <f t="shared" si="48"/>
        <v>-44.527059178828495</v>
      </c>
      <c r="N164" s="113">
        <f t="shared" si="56"/>
        <v>1359098.2391737669</v>
      </c>
      <c r="O164" s="117">
        <f t="shared" si="57"/>
        <v>835.1557447058467</v>
      </c>
      <c r="P164" s="117">
        <f t="shared" si="58"/>
        <v>15338.744484097173</v>
      </c>
      <c r="Q164" s="117">
        <f t="shared" si="59"/>
        <v>-477576.49871758313</v>
      </c>
      <c r="R164" s="117">
        <f t="shared" si="49"/>
        <v>-94.011121794814244</v>
      </c>
      <c r="S164" s="119">
        <f t="shared" si="60"/>
        <v>1600907.0047000051</v>
      </c>
      <c r="T164" s="120">
        <f t="shared" si="61"/>
        <v>971.30193439123684</v>
      </c>
      <c r="U164" s="120">
        <f t="shared" si="62"/>
        <v>26888.936547969101</v>
      </c>
      <c r="V164" s="120">
        <f t="shared" si="63"/>
        <v>-755743.85368667205</v>
      </c>
      <c r="W164" s="120">
        <f t="shared" si="50"/>
        <v>-148.76847513520624</v>
      </c>
      <c r="X164" s="122">
        <f t="shared" si="64"/>
        <v>1870934.82621552</v>
      </c>
    </row>
    <row r="165" spans="1:24" x14ac:dyDescent="0.45">
      <c r="A165">
        <v>164</v>
      </c>
      <c r="B165" s="47">
        <v>43677</v>
      </c>
      <c r="C165" s="101">
        <v>1866.780029</v>
      </c>
      <c r="D165" s="87">
        <f t="shared" si="52"/>
        <v>-1.6723464741152112E-2</v>
      </c>
      <c r="E165" s="87" t="s">
        <v>185</v>
      </c>
      <c r="F165" s="108">
        <f t="shared" si="51"/>
        <v>772.77144031973546</v>
      </c>
      <c r="G165" s="90">
        <f>F165*C165</f>
        <v>1442594.2917704475</v>
      </c>
      <c r="H165" s="5">
        <f t="shared" si="53"/>
        <v>1941.4185789999999</v>
      </c>
      <c r="I165" s="87">
        <f t="shared" si="54"/>
        <v>-8.6696245580263794E-3</v>
      </c>
      <c r="J165" s="111">
        <f t="shared" si="66"/>
        <v>706.26265674566355</v>
      </c>
      <c r="K165" s="111">
        <f t="shared" si="55"/>
        <v>11530.317515328596</v>
      </c>
      <c r="L165" s="111">
        <f t="shared" si="65"/>
        <v>-214673.14311297282</v>
      </c>
      <c r="M165" s="111">
        <f t="shared" si="48"/>
        <v>-42.258492738794303</v>
      </c>
      <c r="N165" s="113">
        <f t="shared" si="56"/>
        <v>1329967.3403566154</v>
      </c>
      <c r="O165" s="117">
        <f t="shared" si="57"/>
        <v>820.67477119768944</v>
      </c>
      <c r="P165" s="117">
        <f t="shared" si="58"/>
        <v>27032.792145506046</v>
      </c>
      <c r="Q165" s="117">
        <f t="shared" si="59"/>
        <v>-450549.70657207706</v>
      </c>
      <c r="R165" s="117">
        <f t="shared" si="49"/>
        <v>-88.690887120552361</v>
      </c>
      <c r="S165" s="119">
        <f t="shared" si="60"/>
        <v>1559052.0653214972</v>
      </c>
      <c r="T165" s="120">
        <f t="shared" si="61"/>
        <v>946.0394650802665</v>
      </c>
      <c r="U165" s="120">
        <f t="shared" si="62"/>
        <v>47159.473192944832</v>
      </c>
      <c r="V165" s="120">
        <f t="shared" si="63"/>
        <v>-708590.38049372728</v>
      </c>
      <c r="W165" s="120">
        <f t="shared" si="50"/>
        <v>-139.48629537282977</v>
      </c>
      <c r="X165" s="122">
        <f t="shared" si="64"/>
        <v>1813207.0532506292</v>
      </c>
    </row>
    <row r="166" spans="1:24" x14ac:dyDescent="0.45">
      <c r="A166">
        <v>165</v>
      </c>
      <c r="B166" s="47">
        <v>43678</v>
      </c>
      <c r="C166" s="102">
        <v>1855.3199460000001</v>
      </c>
      <c r="D166" s="87">
        <f t="shared" si="52"/>
        <v>-6.1389573607871185E-3</v>
      </c>
      <c r="E166" s="87"/>
      <c r="F166" s="108"/>
      <c r="G166" s="90">
        <f>G165</f>
        <v>1442594.2917704475</v>
      </c>
      <c r="H166" s="5">
        <f t="shared" si="53"/>
        <v>1921.5371441428572</v>
      </c>
      <c r="I166" s="87">
        <f t="shared" si="54"/>
        <v>-1.024067404741918E-2</v>
      </c>
      <c r="J166" s="111">
        <f t="shared" si="66"/>
        <v>699.03005108606692</v>
      </c>
      <c r="K166" s="111">
        <f t="shared" si="55"/>
        <v>13418.797541802112</v>
      </c>
      <c r="L166" s="111">
        <f t="shared" si="65"/>
        <v>-201260.34557117071</v>
      </c>
      <c r="M166" s="111">
        <f t="shared" si="48"/>
        <v>-39.618178262055153</v>
      </c>
      <c r="N166" s="113">
        <f t="shared" si="56"/>
        <v>1310343.194175181</v>
      </c>
      <c r="O166" s="117">
        <f t="shared" si="57"/>
        <v>803.86624553613774</v>
      </c>
      <c r="P166" s="117">
        <f t="shared" si="58"/>
        <v>31185.192922729711</v>
      </c>
      <c r="Q166" s="117">
        <f t="shared" si="59"/>
        <v>-419370.51364934735</v>
      </c>
      <c r="R166" s="117">
        <f t="shared" si="49"/>
        <v>-82.553250718396157</v>
      </c>
      <c r="S166" s="119">
        <f t="shared" si="60"/>
        <v>1522614.2721820597</v>
      </c>
      <c r="T166" s="120">
        <f t="shared" si="61"/>
        <v>916.97521968662113</v>
      </c>
      <c r="U166" s="120">
        <f t="shared" si="62"/>
        <v>53923.474194268871</v>
      </c>
      <c r="V166" s="120">
        <f t="shared" si="63"/>
        <v>-654672.90629945835</v>
      </c>
      <c r="W166" s="120">
        <f t="shared" si="50"/>
        <v>-128.87261935032438</v>
      </c>
      <c r="X166" s="122">
        <f t="shared" si="64"/>
        <v>1755205.889266589</v>
      </c>
    </row>
    <row r="167" spans="1:24" x14ac:dyDescent="0.45">
      <c r="A167">
        <v>166</v>
      </c>
      <c r="B167" s="47">
        <v>43679</v>
      </c>
      <c r="C167" s="102">
        <v>1823.23999</v>
      </c>
      <c r="D167" s="87">
        <f t="shared" si="52"/>
        <v>-1.7290794544177254E-2</v>
      </c>
      <c r="E167" s="87"/>
      <c r="F167" s="108"/>
      <c r="G167" s="90">
        <f t="shared" ref="G167:G173" si="67">G166</f>
        <v>1442594.2917704475</v>
      </c>
      <c r="H167" s="5">
        <f t="shared" si="53"/>
        <v>1896.1699914285712</v>
      </c>
      <c r="I167" s="87">
        <f t="shared" si="54"/>
        <v>-1.3201489646770051E-2</v>
      </c>
      <c r="J167" s="111">
        <f t="shared" si="66"/>
        <v>689.80181310387309</v>
      </c>
      <c r="K167" s="111">
        <f t="shared" si="55"/>
        <v>16825.292526372701</v>
      </c>
      <c r="L167" s="111">
        <f t="shared" si="65"/>
        <v>-184441.053044798</v>
      </c>
      <c r="M167" s="111">
        <f t="shared" si="48"/>
        <v>-36.307293906458654</v>
      </c>
      <c r="N167" s="113">
        <f t="shared" si="56"/>
        <v>1274499.5433518603</v>
      </c>
      <c r="O167" s="117">
        <f t="shared" si="57"/>
        <v>782.64178170047126</v>
      </c>
      <c r="P167" s="117">
        <f t="shared" si="58"/>
        <v>38697.291231495925</v>
      </c>
      <c r="Q167" s="117">
        <f t="shared" si="59"/>
        <v>-380679.22241785144</v>
      </c>
      <c r="R167" s="117">
        <f t="shared" si="49"/>
        <v>-74.936854806670453</v>
      </c>
      <c r="S167" s="119">
        <f t="shared" si="60"/>
        <v>1465641.0854726455</v>
      </c>
      <c r="T167" s="120">
        <f t="shared" si="61"/>
        <v>880.65890307950826</v>
      </c>
      <c r="U167" s="120">
        <f t="shared" si="62"/>
        <v>66213.360727589301</v>
      </c>
      <c r="V167" s="120">
        <f t="shared" si="63"/>
        <v>-588465.54557186901</v>
      </c>
      <c r="W167" s="120">
        <f t="shared" si="50"/>
        <v>-115.83967432519421</v>
      </c>
      <c r="X167" s="122">
        <f t="shared" si="64"/>
        <v>1671865.8903716831</v>
      </c>
    </row>
    <row r="168" spans="1:24" x14ac:dyDescent="0.45">
      <c r="A168">
        <v>167</v>
      </c>
      <c r="B168" s="47">
        <v>43682</v>
      </c>
      <c r="C168" s="102">
        <v>1765.130005</v>
      </c>
      <c r="D168" s="87">
        <f t="shared" si="52"/>
        <v>-3.1871824509509608E-2</v>
      </c>
      <c r="E168" s="87"/>
      <c r="F168" s="108"/>
      <c r="G168" s="90">
        <f t="shared" si="67"/>
        <v>1442594.2917704475</v>
      </c>
      <c r="H168" s="5">
        <f t="shared" si="53"/>
        <v>1866.3571427142856</v>
      </c>
      <c r="I168" s="87">
        <f t="shared" si="54"/>
        <v>-1.5722666664408403E-2</v>
      </c>
      <c r="J168" s="111">
        <f t="shared" si="66"/>
        <v>678.95628913193639</v>
      </c>
      <c r="K168" s="111">
        <f t="shared" si="55"/>
        <v>19143.759782812245</v>
      </c>
      <c r="L168" s="111">
        <f t="shared" si="65"/>
        <v>-165303.29326198576</v>
      </c>
      <c r="M168" s="111">
        <f t="shared" si="48"/>
        <v>-32.540018358675297</v>
      </c>
      <c r="N168" s="113">
        <f t="shared" si="56"/>
        <v>1217589.8778130487</v>
      </c>
      <c r="O168" s="117">
        <f t="shared" si="57"/>
        <v>758.03134999784083</v>
      </c>
      <c r="P168" s="117">
        <f t="shared" si="58"/>
        <v>43440.611434316197</v>
      </c>
      <c r="Q168" s="117">
        <f t="shared" si="59"/>
        <v>-337244.61098353524</v>
      </c>
      <c r="R168" s="117">
        <f t="shared" si="49"/>
        <v>-66.38673444557935</v>
      </c>
      <c r="S168" s="119">
        <f t="shared" si="60"/>
        <v>1381464.4920461618</v>
      </c>
      <c r="T168" s="120">
        <f t="shared" si="61"/>
        <v>839.11998394502029</v>
      </c>
      <c r="U168" s="120">
        <f t="shared" si="62"/>
        <v>73321.592539553341</v>
      </c>
      <c r="V168" s="120">
        <f t="shared" si="63"/>
        <v>-515149.95303231565</v>
      </c>
      <c r="W168" s="120">
        <f t="shared" si="50"/>
        <v>-101.40747106942581</v>
      </c>
      <c r="X168" s="122">
        <f t="shared" si="64"/>
        <v>1554477.4539960269</v>
      </c>
    </row>
    <row r="169" spans="1:24" x14ac:dyDescent="0.45">
      <c r="A169">
        <v>168</v>
      </c>
      <c r="B169" s="47">
        <v>43683</v>
      </c>
      <c r="C169" s="102">
        <v>1787.829956</v>
      </c>
      <c r="D169" s="87">
        <f t="shared" si="52"/>
        <v>1.2860214791941093E-2</v>
      </c>
      <c r="E169" s="87"/>
      <c r="F169" s="108"/>
      <c r="G169" s="90">
        <f t="shared" si="67"/>
        <v>1442594.2917704475</v>
      </c>
      <c r="H169" s="5">
        <f t="shared" si="53"/>
        <v>1844.1828437142854</v>
      </c>
      <c r="I169" s="87">
        <f t="shared" si="54"/>
        <v>-1.188105882443896E-2</v>
      </c>
      <c r="J169" s="111">
        <f t="shared" si="66"/>
        <v>670.88956952153706</v>
      </c>
      <c r="K169" s="111">
        <f t="shared" si="55"/>
        <v>14421.922966124575</v>
      </c>
      <c r="L169" s="111">
        <f t="shared" si="65"/>
        <v>-150887.37029586118</v>
      </c>
      <c r="M169" s="111">
        <f t="shared" si="48"/>
        <v>-29.702238247235073</v>
      </c>
      <c r="N169" s="113">
        <f t="shared" si="56"/>
        <v>1213858.3925246731</v>
      </c>
      <c r="O169" s="117">
        <f t="shared" si="57"/>
        <v>740.01891987765441</v>
      </c>
      <c r="P169" s="117">
        <f t="shared" si="58"/>
        <v>32203.162149225969</v>
      </c>
      <c r="Q169" s="117">
        <f t="shared" si="59"/>
        <v>-305047.4488343093</v>
      </c>
      <c r="R169" s="117">
        <f t="shared" si="49"/>
        <v>-60.048710400471464</v>
      </c>
      <c r="S169" s="119">
        <f t="shared" si="60"/>
        <v>1355231.1551132605</v>
      </c>
      <c r="T169" s="120">
        <f t="shared" si="61"/>
        <v>809.21108227498121</v>
      </c>
      <c r="U169" s="120">
        <f t="shared" si="62"/>
        <v>53472.030356754309</v>
      </c>
      <c r="V169" s="120">
        <f t="shared" si="63"/>
        <v>-461683.92267556133</v>
      </c>
      <c r="W169" s="120">
        <f t="shared" si="50"/>
        <v>-90.882661944022402</v>
      </c>
      <c r="X169" s="122">
        <f t="shared" si="64"/>
        <v>1500203.8439751463</v>
      </c>
    </row>
    <row r="170" spans="1:24" x14ac:dyDescent="0.45">
      <c r="A170">
        <v>169</v>
      </c>
      <c r="B170" s="47">
        <v>43684</v>
      </c>
      <c r="C170" s="102">
        <v>1793.400024</v>
      </c>
      <c r="D170" s="87">
        <f t="shared" si="52"/>
        <v>3.115546856851073E-3</v>
      </c>
      <c r="E170" s="87"/>
      <c r="F170" s="108"/>
      <c r="G170" s="90">
        <f t="shared" si="67"/>
        <v>1442594.2917704475</v>
      </c>
      <c r="H170" s="5">
        <f t="shared" si="53"/>
        <v>1827.1757112857142</v>
      </c>
      <c r="I170" s="87">
        <f t="shared" si="54"/>
        <v>-9.2220424273754993E-3</v>
      </c>
      <c r="J170" s="111">
        <f t="shared" si="66"/>
        <v>664.70259744732573</v>
      </c>
      <c r="K170" s="111">
        <f t="shared" si="55"/>
        <v>11095.715866377921</v>
      </c>
      <c r="L170" s="111">
        <f t="shared" si="65"/>
        <v>-139797.65442948326</v>
      </c>
      <c r="M170" s="111">
        <f t="shared" si="48"/>
        <v>-27.519223312905524</v>
      </c>
      <c r="N170" s="113">
        <f t="shared" si="56"/>
        <v>1203173.3700812741</v>
      </c>
      <c r="O170" s="117">
        <f t="shared" si="57"/>
        <v>726.36994812530975</v>
      </c>
      <c r="P170" s="117">
        <f t="shared" si="58"/>
        <v>24478.066268230243</v>
      </c>
      <c r="Q170" s="117">
        <f t="shared" si="59"/>
        <v>-280575.38256607903</v>
      </c>
      <c r="R170" s="117">
        <f t="shared" si="49"/>
        <v>-55.231374520924874</v>
      </c>
      <c r="S170" s="119">
        <f t="shared" si="60"/>
        <v>1327149.9486690396</v>
      </c>
      <c r="T170" s="120">
        <f t="shared" si="61"/>
        <v>786.82334547465427</v>
      </c>
      <c r="U170" s="120">
        <f t="shared" si="62"/>
        <v>40150.167715012009</v>
      </c>
      <c r="V170" s="120">
        <f t="shared" si="63"/>
        <v>-421539.7549605493</v>
      </c>
      <c r="W170" s="120">
        <f t="shared" si="50"/>
        <v>-82.980266724538524</v>
      </c>
      <c r="X170" s="122">
        <f t="shared" si="64"/>
        <v>1451239.1743730174</v>
      </c>
    </row>
    <row r="171" spans="1:24" x14ac:dyDescent="0.45">
      <c r="A171">
        <v>170</v>
      </c>
      <c r="B171" s="47">
        <v>43685</v>
      </c>
      <c r="C171" s="102">
        <v>1832.8900149999999</v>
      </c>
      <c r="D171" s="87">
        <f t="shared" si="52"/>
        <v>2.2019622210064115E-2</v>
      </c>
      <c r="E171" s="87"/>
      <c r="F171" s="108"/>
      <c r="G171" s="90">
        <f t="shared" si="67"/>
        <v>1442594.2917704475</v>
      </c>
      <c r="H171" s="5">
        <f t="shared" si="53"/>
        <v>1817.7985664285713</v>
      </c>
      <c r="I171" s="87">
        <f t="shared" si="54"/>
        <v>-5.1320432945907131E-3</v>
      </c>
      <c r="J171" s="111">
        <f t="shared" si="66"/>
        <v>661.2913149391992</v>
      </c>
      <c r="K171" s="111">
        <f t="shared" si="55"/>
        <v>6252.5056474892781</v>
      </c>
      <c r="L171" s="111">
        <f t="shared" si="65"/>
        <v>-133551.14878199398</v>
      </c>
      <c r="M171" s="111">
        <f t="shared" si="48"/>
        <v>-26.289596216927748</v>
      </c>
      <c r="N171" s="113">
        <f t="shared" si="56"/>
        <v>1218326.7538057677</v>
      </c>
      <c r="O171" s="117">
        <f t="shared" si="57"/>
        <v>718.91442408197236</v>
      </c>
      <c r="P171" s="117">
        <f t="shared" si="58"/>
        <v>13665.155575625531</v>
      </c>
      <c r="Q171" s="117">
        <f t="shared" si="59"/>
        <v>-266916.22699045349</v>
      </c>
      <c r="R171" s="117">
        <f t="shared" si="49"/>
        <v>-52.542564368224703</v>
      </c>
      <c r="S171" s="119">
        <f t="shared" si="60"/>
        <v>1331356.2251149483</v>
      </c>
      <c r="T171" s="120">
        <f t="shared" si="61"/>
        <v>774.70931105214243</v>
      </c>
      <c r="U171" s="120">
        <f t="shared" si="62"/>
        <v>22203.69273438826</v>
      </c>
      <c r="V171" s="120">
        <f t="shared" si="63"/>
        <v>-399342.06222616101</v>
      </c>
      <c r="W171" s="120">
        <f t="shared" si="50"/>
        <v>-78.610642170533538</v>
      </c>
      <c r="X171" s="122">
        <f t="shared" si="64"/>
        <v>1442160.6534893892</v>
      </c>
    </row>
    <row r="172" spans="1:24" x14ac:dyDescent="0.45">
      <c r="A172">
        <v>171</v>
      </c>
      <c r="B172" s="47">
        <v>43686</v>
      </c>
      <c r="C172" s="102">
        <v>1807.579956</v>
      </c>
      <c r="D172" s="87">
        <f t="shared" si="52"/>
        <v>-1.3808825839448915E-2</v>
      </c>
      <c r="E172" s="87"/>
      <c r="F172" s="108"/>
      <c r="G172" s="90">
        <f t="shared" si="67"/>
        <v>1442594.2917704475</v>
      </c>
      <c r="H172" s="5">
        <f t="shared" si="53"/>
        <v>1809.3414131428574</v>
      </c>
      <c r="I172" s="87">
        <f t="shared" si="54"/>
        <v>-4.6524149825520689E-3</v>
      </c>
      <c r="J172" s="111">
        <f t="shared" si="66"/>
        <v>658.21471331774444</v>
      </c>
      <c r="K172" s="111">
        <f t="shared" si="55"/>
        <v>5561.2034235387173</v>
      </c>
      <c r="L172" s="111">
        <f t="shared" si="65"/>
        <v>-127995.94535845527</v>
      </c>
      <c r="M172" s="111">
        <f t="shared" si="48"/>
        <v>-25.196052235929528</v>
      </c>
      <c r="N172" s="113">
        <f t="shared" si="56"/>
        <v>1195336.9259609799</v>
      </c>
      <c r="O172" s="117">
        <f t="shared" si="57"/>
        <v>712.2250476064288</v>
      </c>
      <c r="P172" s="117">
        <f t="shared" si="58"/>
        <v>12091.582835330453</v>
      </c>
      <c r="Q172" s="117">
        <f t="shared" si="59"/>
        <v>-254830.64415512304</v>
      </c>
      <c r="R172" s="117">
        <f t="shared" si="49"/>
        <v>-50.163512628991157</v>
      </c>
      <c r="S172" s="119">
        <f t="shared" si="60"/>
        <v>1299495.3030498568</v>
      </c>
      <c r="T172" s="120">
        <f t="shared" si="61"/>
        <v>763.89650343455776</v>
      </c>
      <c r="U172" s="120">
        <f t="shared" si="62"/>
        <v>19545.014317630157</v>
      </c>
      <c r="V172" s="120">
        <f t="shared" si="63"/>
        <v>-379803.04790853086</v>
      </c>
      <c r="W172" s="120">
        <f t="shared" si="50"/>
        <v>-74.764379509608261</v>
      </c>
      <c r="X172" s="122">
        <f t="shared" si="64"/>
        <v>1400349.0223844219</v>
      </c>
    </row>
    <row r="173" spans="1:24" x14ac:dyDescent="0.45">
      <c r="A173">
        <v>172</v>
      </c>
      <c r="B173" s="47">
        <v>43689</v>
      </c>
      <c r="C173" s="102">
        <v>1784.920044</v>
      </c>
      <c r="D173" s="87">
        <f t="shared" si="52"/>
        <v>-1.2536049608640425E-2</v>
      </c>
      <c r="E173" s="87" t="s">
        <v>186</v>
      </c>
      <c r="F173" s="108">
        <f>G173/C173</f>
        <v>808.21227629759733</v>
      </c>
      <c r="G173" s="90">
        <f t="shared" si="67"/>
        <v>1442594.2917704475</v>
      </c>
      <c r="H173" s="5">
        <f t="shared" si="53"/>
        <v>1799.2842842857146</v>
      </c>
      <c r="I173" s="87">
        <f t="shared" si="54"/>
        <v>-5.5584472803689028E-3</v>
      </c>
      <c r="J173" s="111">
        <f t="shared" si="66"/>
        <v>654.55606153460462</v>
      </c>
      <c r="K173" s="111">
        <f t="shared" si="55"/>
        <v>6530.4009017426006</v>
      </c>
      <c r="L173" s="111">
        <f t="shared" si="65"/>
        <v>-121471.54445671267</v>
      </c>
      <c r="M173" s="111">
        <f t="shared" si="48"/>
        <v>-23.911721349752042</v>
      </c>
      <c r="N173" s="113">
        <f t="shared" si="56"/>
        <v>1174860.6350565557</v>
      </c>
      <c r="O173" s="117">
        <f t="shared" si="57"/>
        <v>704.30731684867169</v>
      </c>
      <c r="P173" s="117">
        <f t="shared" si="58"/>
        <v>14132.516332515979</v>
      </c>
      <c r="Q173" s="117">
        <f t="shared" si="59"/>
        <v>-240704.12782260706</v>
      </c>
      <c r="R173" s="117">
        <f t="shared" si="49"/>
        <v>-47.382702327304287</v>
      </c>
      <c r="S173" s="119">
        <f t="shared" si="60"/>
        <v>1271264.7633115689</v>
      </c>
      <c r="T173" s="120">
        <f t="shared" si="61"/>
        <v>751.15826810856038</v>
      </c>
      <c r="U173" s="120">
        <f t="shared" si="62"/>
        <v>22736.731558561598</v>
      </c>
      <c r="V173" s="120">
        <f t="shared" si="63"/>
        <v>-357072.31634996925</v>
      </c>
      <c r="W173" s="120">
        <f t="shared" si="50"/>
        <v>-70.289826053194702</v>
      </c>
      <c r="X173" s="122">
        <f t="shared" si="64"/>
        <v>1363494.180521857</v>
      </c>
    </row>
    <row r="174" spans="1:24" x14ac:dyDescent="0.45">
      <c r="A174">
        <v>173</v>
      </c>
      <c r="B174" s="47">
        <v>43690</v>
      </c>
      <c r="C174" s="101">
        <v>1824.339966</v>
      </c>
      <c r="D174" s="87">
        <f t="shared" si="52"/>
        <v>2.2084979174562983E-2</v>
      </c>
      <c r="E174" s="87"/>
      <c r="F174" s="108">
        <f>F173</f>
        <v>808.21227629759733</v>
      </c>
      <c r="G174" s="90"/>
      <c r="H174" s="5">
        <f t="shared" si="53"/>
        <v>1799.4414237142857</v>
      </c>
      <c r="I174" s="87">
        <f t="shared" si="54"/>
        <v>8.7334408433118233E-5</v>
      </c>
      <c r="J174" s="111">
        <f t="shared" si="66"/>
        <v>654.61322680102501</v>
      </c>
      <c r="K174" s="111">
        <f t="shared" si="55"/>
        <v>-104.28888019774408</v>
      </c>
      <c r="L174" s="111">
        <f t="shared" si="65"/>
        <v>-121581.83333691041</v>
      </c>
      <c r="M174" s="111">
        <f t="shared" ref="M174:M237" si="68">L174*(1+$D$262*1/$A$255)-L174</f>
        <v>-23.933431759243831</v>
      </c>
      <c r="N174" s="113">
        <f t="shared" si="56"/>
        <v>1194132.7830451345</v>
      </c>
      <c r="O174" s="117">
        <f t="shared" si="57"/>
        <v>704.4303373744159</v>
      </c>
      <c r="P174" s="117">
        <f t="shared" si="58"/>
        <v>-224.43126175349312</v>
      </c>
      <c r="Q174" s="117">
        <f t="shared" si="59"/>
        <v>-240934.55908436055</v>
      </c>
      <c r="R174" s="117">
        <f t="shared" ref="R174:R237" si="69">Q174*(1+$D$262*1/$A$255)-Q174</f>
        <v>-47.428062811901327</v>
      </c>
      <c r="S174" s="119">
        <f t="shared" si="60"/>
        <v>1284895.986473257</v>
      </c>
      <c r="T174" s="120">
        <f t="shared" si="61"/>
        <v>751.35507399751509</v>
      </c>
      <c r="U174" s="120">
        <f t="shared" si="62"/>
        <v>-359.04084876424224</v>
      </c>
      <c r="V174" s="120">
        <f t="shared" si="63"/>
        <v>-357437.35719873349</v>
      </c>
      <c r="W174" s="120">
        <f t="shared" ref="W174:W237" si="70">V174*(1+$D$262*1/$A$255)-V174</f>
        <v>-70.361684487957973</v>
      </c>
      <c r="X174" s="122">
        <f t="shared" si="64"/>
        <v>1370368.0493017898</v>
      </c>
    </row>
    <row r="175" spans="1:24" x14ac:dyDescent="0.45">
      <c r="A175">
        <v>174</v>
      </c>
      <c r="B175" s="47">
        <v>43691</v>
      </c>
      <c r="C175" s="101">
        <v>1762.959961</v>
      </c>
      <c r="D175" s="87">
        <f t="shared" si="52"/>
        <v>-3.3645047602931251E-2</v>
      </c>
      <c r="E175" s="87"/>
      <c r="F175" s="108">
        <f t="shared" ref="F175:F238" si="71">F174</f>
        <v>808.21227629759733</v>
      </c>
      <c r="G175" s="90"/>
      <c r="H175" s="5">
        <f t="shared" si="53"/>
        <v>1799.1314174285715</v>
      </c>
      <c r="I175" s="87">
        <f t="shared" si="54"/>
        <v>-1.7227917598694941E-4</v>
      </c>
      <c r="J175" s="111">
        <f t="shared" si="66"/>
        <v>654.50045057372154</v>
      </c>
      <c r="K175" s="111">
        <f t="shared" si="55"/>
        <v>198.81997328865344</v>
      </c>
      <c r="L175" s="111">
        <f t="shared" si="65"/>
        <v>-121389.01336362175</v>
      </c>
      <c r="M175" s="111">
        <f t="shared" si="68"/>
        <v>-23.895475071592955</v>
      </c>
      <c r="N175" s="113">
        <f t="shared" si="56"/>
        <v>1154056.9087912191</v>
      </c>
      <c r="O175" s="117">
        <f t="shared" si="57"/>
        <v>704.18762001828975</v>
      </c>
      <c r="P175" s="117">
        <f t="shared" si="58"/>
        <v>427.90098069018006</v>
      </c>
      <c r="Q175" s="117">
        <f t="shared" si="59"/>
        <v>-240512.65810367037</v>
      </c>
      <c r="R175" s="117">
        <f t="shared" si="69"/>
        <v>-47.345011437748326</v>
      </c>
      <c r="S175" s="119">
        <f t="shared" si="60"/>
        <v>1241882.4801048171</v>
      </c>
      <c r="T175" s="120">
        <f t="shared" si="61"/>
        <v>750.96674549844943</v>
      </c>
      <c r="U175" s="120">
        <f t="shared" si="62"/>
        <v>684.60759556799292</v>
      </c>
      <c r="V175" s="120">
        <f t="shared" si="63"/>
        <v>-356758.74960316549</v>
      </c>
      <c r="W175" s="120">
        <f t="shared" si="70"/>
        <v>-70.228100315609481</v>
      </c>
      <c r="X175" s="122">
        <f t="shared" si="64"/>
        <v>1324608.9119518113</v>
      </c>
    </row>
    <row r="176" spans="1:24" x14ac:dyDescent="0.45">
      <c r="A176">
        <v>175</v>
      </c>
      <c r="B176" s="47">
        <v>43692</v>
      </c>
      <c r="C176" s="101">
        <v>1776.119995</v>
      </c>
      <c r="D176" s="87">
        <f t="shared" si="52"/>
        <v>7.4647378789789746E-3</v>
      </c>
      <c r="E176" s="87"/>
      <c r="F176" s="108">
        <f t="shared" si="71"/>
        <v>808.21227629759733</v>
      </c>
      <c r="G176" s="90"/>
      <c r="H176" s="5">
        <f t="shared" si="53"/>
        <v>1797.458565857143</v>
      </c>
      <c r="I176" s="87">
        <f t="shared" si="54"/>
        <v>-9.2981066042382337E-4</v>
      </c>
      <c r="J176" s="111">
        <f t="shared" si="66"/>
        <v>653.89188907752589</v>
      </c>
      <c r="K176" s="111">
        <f t="shared" si="55"/>
        <v>1080.8782415802068</v>
      </c>
      <c r="L176" s="111">
        <f t="shared" si="65"/>
        <v>-120314.13512204154</v>
      </c>
      <c r="M176" s="111">
        <f t="shared" si="68"/>
        <v>-23.683884866550216</v>
      </c>
      <c r="N176" s="113">
        <f t="shared" si="56"/>
        <v>1162471.337000496</v>
      </c>
      <c r="O176" s="117">
        <f t="shared" si="57"/>
        <v>702.87809770622675</v>
      </c>
      <c r="P176" s="117">
        <f t="shared" si="58"/>
        <v>2325.8687623537157</v>
      </c>
      <c r="Q176" s="117">
        <f t="shared" si="59"/>
        <v>-238192.78934131665</v>
      </c>
      <c r="R176" s="117">
        <f t="shared" si="69"/>
        <v>-46.888344358536415</v>
      </c>
      <c r="S176" s="119">
        <f t="shared" si="60"/>
        <v>1250721.7121459467</v>
      </c>
      <c r="T176" s="120">
        <f t="shared" si="61"/>
        <v>748.87197484168473</v>
      </c>
      <c r="U176" s="120">
        <f t="shared" si="62"/>
        <v>3720.5640484190562</v>
      </c>
      <c r="V176" s="120">
        <f t="shared" si="63"/>
        <v>-353044.18555474642</v>
      </c>
      <c r="W176" s="120">
        <f t="shared" si="70"/>
        <v>-69.496886920242105</v>
      </c>
      <c r="X176" s="122">
        <f t="shared" si="64"/>
        <v>1333807.0522598722</v>
      </c>
    </row>
    <row r="177" spans="1:24" x14ac:dyDescent="0.45">
      <c r="A177">
        <v>176</v>
      </c>
      <c r="B177" s="47">
        <v>43693</v>
      </c>
      <c r="C177" s="101">
        <v>1792.5699460000001</v>
      </c>
      <c r="D177" s="87">
        <f t="shared" si="52"/>
        <v>9.2617340305321295E-3</v>
      </c>
      <c r="E177" s="87"/>
      <c r="F177" s="108">
        <f t="shared" si="71"/>
        <v>808.21227629759733</v>
      </c>
      <c r="G177" s="90"/>
      <c r="H177" s="5">
        <f t="shared" si="53"/>
        <v>1797.3399832857144</v>
      </c>
      <c r="I177" s="87">
        <f t="shared" si="54"/>
        <v>-6.5972353233068919E-5</v>
      </c>
      <c r="J177" s="111">
        <f t="shared" si="66"/>
        <v>653.84875029084344</v>
      </c>
      <c r="K177" s="111">
        <f t="shared" si="55"/>
        <v>77.329292513861276</v>
      </c>
      <c r="L177" s="111">
        <f t="shared" si="65"/>
        <v>-120242.80582952767</v>
      </c>
      <c r="M177" s="111">
        <f t="shared" si="68"/>
        <v>-23.669843667245004</v>
      </c>
      <c r="N177" s="113">
        <f t="shared" si="56"/>
        <v>1172146.9482935388</v>
      </c>
      <c r="O177" s="117">
        <f t="shared" si="57"/>
        <v>702.78535666194341</v>
      </c>
      <c r="P177" s="117">
        <f t="shared" si="58"/>
        <v>166.24480874297649</v>
      </c>
      <c r="Q177" s="117">
        <f t="shared" si="59"/>
        <v>-238032.54453257367</v>
      </c>
      <c r="R177" s="117">
        <f t="shared" si="69"/>
        <v>-46.856800104869762</v>
      </c>
      <c r="S177" s="119">
        <f t="shared" si="60"/>
        <v>1259958.1536498338</v>
      </c>
      <c r="T177" s="120">
        <f t="shared" si="61"/>
        <v>748.72376030233295</v>
      </c>
      <c r="U177" s="120">
        <f t="shared" si="62"/>
        <v>265.68492880224227</v>
      </c>
      <c r="V177" s="120">
        <f t="shared" si="63"/>
        <v>-352784.50062594417</v>
      </c>
      <c r="W177" s="120">
        <f t="shared" si="70"/>
        <v>-69.445767839788459</v>
      </c>
      <c r="X177" s="122">
        <f t="shared" si="64"/>
        <v>1342405.3955028723</v>
      </c>
    </row>
    <row r="178" spans="1:24" x14ac:dyDescent="0.45">
      <c r="A178">
        <v>177</v>
      </c>
      <c r="B178" s="47">
        <v>43696</v>
      </c>
      <c r="C178" s="101">
        <v>1816.119995</v>
      </c>
      <c r="D178" s="87">
        <f t="shared" si="52"/>
        <v>1.3137590001745986E-2</v>
      </c>
      <c r="E178" s="87"/>
      <c r="F178" s="108">
        <f t="shared" si="71"/>
        <v>808.21227629759733</v>
      </c>
      <c r="G178" s="90"/>
      <c r="H178" s="5">
        <f t="shared" si="53"/>
        <v>1794.9442661428573</v>
      </c>
      <c r="I178" s="87">
        <f t="shared" si="54"/>
        <v>-1.3329237457220301E-3</v>
      </c>
      <c r="J178" s="111">
        <f t="shared" si="66"/>
        <v>652.97721976547007</v>
      </c>
      <c r="K178" s="111">
        <f t="shared" si="55"/>
        <v>1582.8040133834379</v>
      </c>
      <c r="L178" s="111">
        <f t="shared" si="65"/>
        <v>-118666.00181614423</v>
      </c>
      <c r="M178" s="111">
        <f t="shared" si="68"/>
        <v>-23.359449176423368</v>
      </c>
      <c r="N178" s="113">
        <f t="shared" si="56"/>
        <v>1187467.7891089628</v>
      </c>
      <c r="O178" s="117">
        <f t="shared" si="57"/>
        <v>700.91183808186258</v>
      </c>
      <c r="P178" s="117">
        <f t="shared" si="58"/>
        <v>3402.5345542887981</v>
      </c>
      <c r="Q178" s="117">
        <f t="shared" si="59"/>
        <v>-234636.00997828486</v>
      </c>
      <c r="R178" s="117">
        <f t="shared" si="69"/>
        <v>-46.188190940622007</v>
      </c>
      <c r="S178" s="119">
        <f t="shared" si="60"/>
        <v>1276342.5384269617</v>
      </c>
      <c r="T178" s="120">
        <f t="shared" si="61"/>
        <v>745.72978526505312</v>
      </c>
      <c r="U178" s="120">
        <f t="shared" si="62"/>
        <v>5437.4179297347591</v>
      </c>
      <c r="V178" s="120">
        <f t="shared" si="63"/>
        <v>-347353.08269620943</v>
      </c>
      <c r="W178" s="120">
        <f t="shared" si="70"/>
        <v>-68.376591081963852</v>
      </c>
      <c r="X178" s="122">
        <f t="shared" si="64"/>
        <v>1359772.1918166541</v>
      </c>
    </row>
    <row r="179" spans="1:24" x14ac:dyDescent="0.45">
      <c r="A179">
        <v>178</v>
      </c>
      <c r="B179" s="47">
        <v>43697</v>
      </c>
      <c r="C179" s="101">
        <v>1801.380005</v>
      </c>
      <c r="D179" s="87">
        <f t="shared" si="52"/>
        <v>-8.1161982911817643E-3</v>
      </c>
      <c r="E179" s="87"/>
      <c r="F179" s="108">
        <f t="shared" si="71"/>
        <v>808.21227629759733</v>
      </c>
      <c r="G179" s="90"/>
      <c r="H179" s="5">
        <f t="shared" si="53"/>
        <v>1794.0585588571428</v>
      </c>
      <c r="I179" s="87">
        <f t="shared" si="54"/>
        <v>-4.9344556397719157E-4</v>
      </c>
      <c r="J179" s="111">
        <f t="shared" si="66"/>
        <v>652.65501105299859</v>
      </c>
      <c r="K179" s="111">
        <f t="shared" si="55"/>
        <v>580.42033208291639</v>
      </c>
      <c r="L179" s="111">
        <f t="shared" si="65"/>
        <v>-118091.58148406132</v>
      </c>
      <c r="M179" s="111">
        <f t="shared" si="68"/>
        <v>-23.246374307898805</v>
      </c>
      <c r="N179" s="113">
        <f t="shared" si="56"/>
        <v>1176260.1074060088</v>
      </c>
      <c r="O179" s="117">
        <f t="shared" si="57"/>
        <v>700.2201144073814</v>
      </c>
      <c r="P179" s="117">
        <f t="shared" si="58"/>
        <v>1246.0571961955293</v>
      </c>
      <c r="Q179" s="117">
        <f t="shared" si="59"/>
        <v>-233395.95278208933</v>
      </c>
      <c r="R179" s="117">
        <f t="shared" si="69"/>
        <v>-45.944085193332285</v>
      </c>
      <c r="S179" s="119">
        <f t="shared" si="60"/>
        <v>1262608.5703884647</v>
      </c>
      <c r="T179" s="120">
        <f t="shared" si="61"/>
        <v>744.625854101659</v>
      </c>
      <c r="U179" s="120">
        <f t="shared" si="62"/>
        <v>1988.5995246345601</v>
      </c>
      <c r="V179" s="120">
        <f t="shared" si="63"/>
        <v>-345370.48317157489</v>
      </c>
      <c r="W179" s="120">
        <f t="shared" si="70"/>
        <v>-67.986315584974363</v>
      </c>
      <c r="X179" s="122">
        <f t="shared" si="64"/>
        <v>1343342.7243094104</v>
      </c>
    </row>
    <row r="180" spans="1:24" x14ac:dyDescent="0.45">
      <c r="A180">
        <v>179</v>
      </c>
      <c r="B180" s="47">
        <v>43698</v>
      </c>
      <c r="C180" s="101">
        <v>1823.540039</v>
      </c>
      <c r="D180" s="87">
        <f t="shared" si="52"/>
        <v>1.2301698663519914E-2</v>
      </c>
      <c r="E180" s="87"/>
      <c r="F180" s="108">
        <f t="shared" si="71"/>
        <v>808.21227629759733</v>
      </c>
      <c r="G180" s="90"/>
      <c r="H180" s="5">
        <f t="shared" si="53"/>
        <v>1799.575701</v>
      </c>
      <c r="I180" s="87">
        <f t="shared" si="54"/>
        <v>3.0752296883618776E-3</v>
      </c>
      <c r="J180" s="111">
        <f t="shared" si="66"/>
        <v>654.66207511924688</v>
      </c>
      <c r="K180" s="111">
        <f t="shared" si="55"/>
        <v>-3659.9616856419057</v>
      </c>
      <c r="L180" s="111">
        <f t="shared" si="65"/>
        <v>-121757.54316970322</v>
      </c>
      <c r="M180" s="111">
        <f t="shared" si="68"/>
        <v>-23.968020309010171</v>
      </c>
      <c r="N180" s="113">
        <f t="shared" si="56"/>
        <v>1190142.5443091304</v>
      </c>
      <c r="O180" s="117">
        <f t="shared" si="57"/>
        <v>704.52678977580877</v>
      </c>
      <c r="P180" s="117">
        <f t="shared" si="58"/>
        <v>-7853.3949693023742</v>
      </c>
      <c r="Q180" s="117">
        <f t="shared" si="59"/>
        <v>-241255.3477513917</v>
      </c>
      <c r="R180" s="117">
        <f t="shared" si="69"/>
        <v>-47.491210187290562</v>
      </c>
      <c r="S180" s="119">
        <f t="shared" si="60"/>
        <v>1276879.4147350206</v>
      </c>
      <c r="T180" s="120">
        <f t="shared" si="61"/>
        <v>751.49554070142483</v>
      </c>
      <c r="U180" s="120">
        <f t="shared" si="62"/>
        <v>-12527.148570054755</v>
      </c>
      <c r="V180" s="120">
        <f t="shared" si="63"/>
        <v>-357903.63174162962</v>
      </c>
      <c r="W180" s="120">
        <f t="shared" si="70"/>
        <v>-70.453470815322362</v>
      </c>
      <c r="X180" s="122">
        <f t="shared" si="64"/>
        <v>1357855.0590289477</v>
      </c>
    </row>
    <row r="181" spans="1:24" x14ac:dyDescent="0.45">
      <c r="A181">
        <v>180</v>
      </c>
      <c r="B181" s="47">
        <v>43699</v>
      </c>
      <c r="C181" s="101">
        <v>1804.660034</v>
      </c>
      <c r="D181" s="87">
        <f t="shared" si="52"/>
        <v>-1.035349079055784E-2</v>
      </c>
      <c r="E181" s="87"/>
      <c r="F181" s="108">
        <f t="shared" si="71"/>
        <v>808.21227629759733</v>
      </c>
      <c r="G181" s="90"/>
      <c r="H181" s="5">
        <f t="shared" si="53"/>
        <v>1796.7642821428574</v>
      </c>
      <c r="I181" s="87">
        <f t="shared" si="54"/>
        <v>-1.5622676254076619E-3</v>
      </c>
      <c r="J181" s="111">
        <f t="shared" si="66"/>
        <v>653.63931775370588</v>
      </c>
      <c r="K181" s="111">
        <f t="shared" si="55"/>
        <v>1845.7293420709659</v>
      </c>
      <c r="L181" s="111">
        <f t="shared" si="65"/>
        <v>-119917.81382763226</v>
      </c>
      <c r="M181" s="111">
        <f t="shared" si="68"/>
        <v>-23.605868863713113</v>
      </c>
      <c r="N181" s="113">
        <f t="shared" si="56"/>
        <v>1181442.4827432106</v>
      </c>
      <c r="O181" s="117">
        <f t="shared" si="57"/>
        <v>702.32547098601049</v>
      </c>
      <c r="P181" s="117">
        <f t="shared" si="58"/>
        <v>3972.6320420422007</v>
      </c>
      <c r="Q181" s="117">
        <f t="shared" si="59"/>
        <v>-237288.71570934949</v>
      </c>
      <c r="R181" s="117">
        <f t="shared" si="69"/>
        <v>-46.710377108160174</v>
      </c>
      <c r="S181" s="119">
        <f t="shared" si="60"/>
        <v>1271431.3403907218</v>
      </c>
      <c r="T181" s="120">
        <f t="shared" si="61"/>
        <v>747.97342923979659</v>
      </c>
      <c r="U181" s="120">
        <f t="shared" si="62"/>
        <v>6356.2137900938133</v>
      </c>
      <c r="V181" s="120">
        <f t="shared" si="63"/>
        <v>-351553.41795153578</v>
      </c>
      <c r="W181" s="120">
        <f t="shared" si="70"/>
        <v>-69.203428730659653</v>
      </c>
      <c r="X181" s="122">
        <f t="shared" si="64"/>
        <v>1356193.9680330816</v>
      </c>
    </row>
    <row r="182" spans="1:24" x14ac:dyDescent="0.45">
      <c r="A182">
        <v>181</v>
      </c>
      <c r="B182" s="47">
        <v>43700</v>
      </c>
      <c r="C182" s="101">
        <v>1749.619995</v>
      </c>
      <c r="D182" s="87">
        <f t="shared" si="52"/>
        <v>-3.0498840758391828E-2</v>
      </c>
      <c r="E182" s="87"/>
      <c r="F182" s="108">
        <f t="shared" si="71"/>
        <v>808.21227629759733</v>
      </c>
      <c r="G182" s="90"/>
      <c r="H182" s="5">
        <f t="shared" si="53"/>
        <v>1794.8585727142859</v>
      </c>
      <c r="I182" s="87">
        <f t="shared" si="54"/>
        <v>-1.0606340784439119E-3</v>
      </c>
      <c r="J182" s="111">
        <f t="shared" si="66"/>
        <v>652.94604561828544</v>
      </c>
      <c r="K182" s="111">
        <f t="shared" si="55"/>
        <v>1212.9627901079552</v>
      </c>
      <c r="L182" s="111">
        <f t="shared" si="65"/>
        <v>-118710.85103752431</v>
      </c>
      <c r="M182" s="111">
        <f t="shared" si="68"/>
        <v>-23.36827776330756</v>
      </c>
      <c r="N182" s="113">
        <f t="shared" si="56"/>
        <v>1143620.4198600424</v>
      </c>
      <c r="O182" s="117">
        <f t="shared" si="57"/>
        <v>700.83565032863658</v>
      </c>
      <c r="P182" s="117">
        <f t="shared" si="58"/>
        <v>2606.62001110544</v>
      </c>
      <c r="Q182" s="117">
        <f t="shared" si="59"/>
        <v>-234688.09569824405</v>
      </c>
      <c r="R182" s="117">
        <f t="shared" si="69"/>
        <v>-46.198444035107968</v>
      </c>
      <c r="S182" s="119">
        <f t="shared" si="60"/>
        <v>1228802.6870349164</v>
      </c>
      <c r="T182" s="120">
        <f t="shared" si="61"/>
        <v>745.59345091332966</v>
      </c>
      <c r="U182" s="120">
        <f t="shared" si="62"/>
        <v>4164.0576676531709</v>
      </c>
      <c r="V182" s="120">
        <f t="shared" si="63"/>
        <v>-347395.36028388259</v>
      </c>
      <c r="W182" s="120">
        <f t="shared" si="70"/>
        <v>-68.384913441725075</v>
      </c>
      <c r="X182" s="122">
        <f t="shared" si="64"/>
        <v>1308669.2675266657</v>
      </c>
    </row>
    <row r="183" spans="1:24" x14ac:dyDescent="0.45">
      <c r="A183">
        <v>182</v>
      </c>
      <c r="B183" s="47">
        <v>43703</v>
      </c>
      <c r="C183" s="101">
        <v>1768.869995</v>
      </c>
      <c r="D183" s="87">
        <f t="shared" si="52"/>
        <v>1.100238912164467E-2</v>
      </c>
      <c r="E183" s="87"/>
      <c r="F183" s="108">
        <f t="shared" si="71"/>
        <v>808.21227629759733</v>
      </c>
      <c r="G183" s="90"/>
      <c r="H183" s="5">
        <f t="shared" si="53"/>
        <v>1793.8228584285716</v>
      </c>
      <c r="I183" s="87">
        <f t="shared" si="54"/>
        <v>-5.7704506720435112E-4</v>
      </c>
      <c r="J183" s="111">
        <f t="shared" si="66"/>
        <v>652.56926632351087</v>
      </c>
      <c r="K183" s="111">
        <f t="shared" si="55"/>
        <v>666.47358926398783</v>
      </c>
      <c r="L183" s="111">
        <f t="shared" si="65"/>
        <v>-118050.37744826032</v>
      </c>
      <c r="M183" s="111">
        <f t="shared" si="68"/>
        <v>-23.23826327722054</v>
      </c>
      <c r="N183" s="113">
        <f t="shared" si="56"/>
        <v>1154976.6684480864</v>
      </c>
      <c r="O183" s="117">
        <f t="shared" si="57"/>
        <v>700.02682281875036</v>
      </c>
      <c r="P183" s="117">
        <f t="shared" si="58"/>
        <v>1430.71071336829</v>
      </c>
      <c r="Q183" s="117">
        <f t="shared" si="59"/>
        <v>-233263.38498487577</v>
      </c>
      <c r="R183" s="117">
        <f t="shared" si="69"/>
        <v>-45.917989170266083</v>
      </c>
      <c r="S183" s="119">
        <f t="shared" si="60"/>
        <v>1239687.1532926373</v>
      </c>
      <c r="T183" s="120">
        <f t="shared" si="61"/>
        <v>744.30272784436147</v>
      </c>
      <c r="U183" s="120">
        <f t="shared" si="62"/>
        <v>2283.1213085521485</v>
      </c>
      <c r="V183" s="120">
        <f t="shared" si="63"/>
        <v>-345118.23897533043</v>
      </c>
      <c r="W183" s="120">
        <f t="shared" si="70"/>
        <v>-67.936661215673666</v>
      </c>
      <c r="X183" s="122">
        <f t="shared" si="64"/>
        <v>1318857.8837890942</v>
      </c>
    </row>
    <row r="184" spans="1:24" x14ac:dyDescent="0.45">
      <c r="A184">
        <v>183</v>
      </c>
      <c r="B184" s="47">
        <v>43704</v>
      </c>
      <c r="C184" s="101">
        <v>1761.829956</v>
      </c>
      <c r="D184" s="87">
        <f t="shared" si="52"/>
        <v>-3.9799640560921942E-3</v>
      </c>
      <c r="E184" s="87"/>
      <c r="F184" s="108">
        <f t="shared" si="71"/>
        <v>808.21227629759733</v>
      </c>
      <c r="G184" s="90"/>
      <c r="H184" s="5">
        <f t="shared" si="53"/>
        <v>1789.4314312857146</v>
      </c>
      <c r="I184" s="87">
        <f t="shared" si="54"/>
        <v>-2.4480829432088238E-3</v>
      </c>
      <c r="J184" s="111">
        <f t="shared" si="66"/>
        <v>650.97172263336199</v>
      </c>
      <c r="K184" s="111">
        <f t="shared" si="55"/>
        <v>2814.6003293230824</v>
      </c>
      <c r="L184" s="111">
        <f t="shared" si="65"/>
        <v>-115241.77711893723</v>
      </c>
      <c r="M184" s="111">
        <f t="shared" si="68"/>
        <v>-22.685389196645701</v>
      </c>
      <c r="N184" s="113">
        <f t="shared" si="56"/>
        <v>1149716.0817737035</v>
      </c>
      <c r="O184" s="117">
        <f t="shared" si="57"/>
        <v>696.59937536928794</v>
      </c>
      <c r="P184" s="117">
        <f t="shared" si="58"/>
        <v>6038.5795890786876</v>
      </c>
      <c r="Q184" s="117">
        <f t="shared" si="59"/>
        <v>-227230.80539579707</v>
      </c>
      <c r="R184" s="117">
        <f t="shared" si="69"/>
        <v>-44.730473503121175</v>
      </c>
      <c r="S184" s="119">
        <f t="shared" si="60"/>
        <v>1233328.2264455787</v>
      </c>
      <c r="T184" s="120">
        <f t="shared" si="61"/>
        <v>738.8363834065027</v>
      </c>
      <c r="U184" s="120">
        <f t="shared" si="62"/>
        <v>9630.769380433554</v>
      </c>
      <c r="V184" s="120">
        <f t="shared" si="63"/>
        <v>-335493.46959489689</v>
      </c>
      <c r="W184" s="120">
        <f t="shared" si="70"/>
        <v>-66.042021573812235</v>
      </c>
      <c r="X184" s="122">
        <f t="shared" si="64"/>
        <v>1311334.8422487113</v>
      </c>
    </row>
    <row r="185" spans="1:24" x14ac:dyDescent="0.45">
      <c r="A185">
        <v>184</v>
      </c>
      <c r="B185" s="47">
        <v>43705</v>
      </c>
      <c r="C185" s="101">
        <v>1764.25</v>
      </c>
      <c r="D185" s="87">
        <f t="shared" si="52"/>
        <v>1.373596805842914E-3</v>
      </c>
      <c r="E185" s="87"/>
      <c r="F185" s="108">
        <f t="shared" si="71"/>
        <v>808.21227629759733</v>
      </c>
      <c r="G185" s="90"/>
      <c r="H185" s="5">
        <f t="shared" si="53"/>
        <v>1782.021432</v>
      </c>
      <c r="I185" s="87">
        <f t="shared" si="54"/>
        <v>-4.1409797302992659E-3</v>
      </c>
      <c r="J185" s="111">
        <f t="shared" si="66"/>
        <v>648.2760619249392</v>
      </c>
      <c r="K185" s="111">
        <f t="shared" si="55"/>
        <v>4755.8194048349114</v>
      </c>
      <c r="L185" s="111">
        <f t="shared" si="65"/>
        <v>-110491.95771410232</v>
      </c>
      <c r="M185" s="111">
        <f t="shared" si="68"/>
        <v>-21.750385376799386</v>
      </c>
      <c r="N185" s="113">
        <f t="shared" si="56"/>
        <v>1148476.8616559089</v>
      </c>
      <c r="O185" s="117">
        <f t="shared" si="57"/>
        <v>690.83016758220128</v>
      </c>
      <c r="P185" s="117">
        <f t="shared" si="58"/>
        <v>10178.324838367635</v>
      </c>
      <c r="Q185" s="117">
        <f t="shared" si="59"/>
        <v>-217058.48055742943</v>
      </c>
      <c r="R185" s="117">
        <f t="shared" si="69"/>
        <v>-42.7280473538558</v>
      </c>
      <c r="S185" s="119">
        <f t="shared" si="60"/>
        <v>1228975.4479952662</v>
      </c>
      <c r="T185" s="120">
        <f t="shared" si="61"/>
        <v>729.65786394342092</v>
      </c>
      <c r="U185" s="120">
        <f t="shared" si="62"/>
        <v>16193.202962742038</v>
      </c>
      <c r="V185" s="120">
        <f t="shared" si="63"/>
        <v>-319306.26663215487</v>
      </c>
      <c r="W185" s="120">
        <f t="shared" si="70"/>
        <v>-62.855564297700766</v>
      </c>
      <c r="X185" s="122">
        <f t="shared" si="64"/>
        <v>1303492.0894249224</v>
      </c>
    </row>
    <row r="186" spans="1:24" x14ac:dyDescent="0.45">
      <c r="A186">
        <v>185</v>
      </c>
      <c r="B186" s="47">
        <v>43706</v>
      </c>
      <c r="C186" s="101">
        <v>1786.400024</v>
      </c>
      <c r="D186" s="87">
        <f t="shared" si="52"/>
        <v>1.2554923621935684E-2</v>
      </c>
      <c r="E186" s="87"/>
      <c r="F186" s="108">
        <f t="shared" si="71"/>
        <v>808.21227629759733</v>
      </c>
      <c r="G186" s="90"/>
      <c r="H186" s="5">
        <f t="shared" si="53"/>
        <v>1779.8814347142857</v>
      </c>
      <c r="I186" s="87">
        <f t="shared" si="54"/>
        <v>-1.2008819014665722E-3</v>
      </c>
      <c r="J186" s="111">
        <f t="shared" si="66"/>
        <v>647.49755893501947</v>
      </c>
      <c r="K186" s="111">
        <f t="shared" si="55"/>
        <v>1390.7177598766771</v>
      </c>
      <c r="L186" s="111">
        <f t="shared" si="65"/>
        <v>-109107.23995422565</v>
      </c>
      <c r="M186" s="111">
        <f t="shared" si="68"/>
        <v>-21.477803140602191</v>
      </c>
      <c r="N186" s="113">
        <f t="shared" si="56"/>
        <v>1158080.3725813369</v>
      </c>
      <c r="O186" s="117">
        <f t="shared" si="57"/>
        <v>689.17095669172818</v>
      </c>
      <c r="P186" s="117">
        <f t="shared" si="58"/>
        <v>2964.0143745622158</v>
      </c>
      <c r="Q186" s="117">
        <f t="shared" si="59"/>
        <v>-214100.46618286721</v>
      </c>
      <c r="R186" s="117">
        <f t="shared" si="69"/>
        <v>-42.145761059626238</v>
      </c>
      <c r="S186" s="119">
        <f t="shared" si="60"/>
        <v>1234099.0279487686</v>
      </c>
      <c r="T186" s="120">
        <f t="shared" si="61"/>
        <v>727.02916517420363</v>
      </c>
      <c r="U186" s="120">
        <f t="shared" si="62"/>
        <v>4695.9075444185446</v>
      </c>
      <c r="V186" s="120">
        <f t="shared" si="63"/>
        <v>-314616.35908773635</v>
      </c>
      <c r="W186" s="120">
        <f t="shared" si="70"/>
        <v>-61.932354151154868</v>
      </c>
      <c r="X186" s="122">
        <f t="shared" si="64"/>
        <v>1303460.8256603158</v>
      </c>
    </row>
    <row r="187" spans="1:24" x14ac:dyDescent="0.45">
      <c r="A187">
        <v>186</v>
      </c>
      <c r="B187" s="47">
        <v>43707</v>
      </c>
      <c r="C187" s="101">
        <v>1776.290039</v>
      </c>
      <c r="D187" s="87">
        <f t="shared" si="52"/>
        <v>-5.659418307307441E-3</v>
      </c>
      <c r="E187" s="87"/>
      <c r="F187" s="108">
        <f t="shared" si="71"/>
        <v>808.21227629759733</v>
      </c>
      <c r="G187" s="90"/>
      <c r="H187" s="5">
        <f t="shared" si="53"/>
        <v>1773.1314347142857</v>
      </c>
      <c r="I187" s="87">
        <f t="shared" si="54"/>
        <v>-3.7923874412924248E-3</v>
      </c>
      <c r="J187" s="111">
        <f t="shared" si="66"/>
        <v>645.04199732424684</v>
      </c>
      <c r="K187" s="111">
        <f t="shared" si="55"/>
        <v>4361.7896293662243</v>
      </c>
      <c r="L187" s="111">
        <f t="shared" si="65"/>
        <v>-104751.45032485943</v>
      </c>
      <c r="M187" s="111">
        <f t="shared" si="68"/>
        <v>-20.620364237183821</v>
      </c>
      <c r="N187" s="113">
        <f t="shared" si="56"/>
        <v>1150143.4642130905</v>
      </c>
      <c r="O187" s="117">
        <f t="shared" si="57"/>
        <v>683.94375012960586</v>
      </c>
      <c r="P187" s="117">
        <f t="shared" si="58"/>
        <v>9285.034948093311</v>
      </c>
      <c r="Q187" s="117">
        <f t="shared" si="59"/>
        <v>-204821.43123477389</v>
      </c>
      <c r="R187" s="117">
        <f t="shared" si="69"/>
        <v>-40.319179376936518</v>
      </c>
      <c r="S187" s="119">
        <f t="shared" si="60"/>
        <v>1224167.5055396173</v>
      </c>
      <c r="T187" s="120">
        <f t="shared" si="61"/>
        <v>718.75763634782368</v>
      </c>
      <c r="U187" s="120">
        <f t="shared" si="62"/>
        <v>14692.634261600064</v>
      </c>
      <c r="V187" s="120">
        <f t="shared" si="63"/>
        <v>-299929.72482613625</v>
      </c>
      <c r="W187" s="120">
        <f t="shared" si="70"/>
        <v>-59.041284414648544</v>
      </c>
      <c r="X187" s="122">
        <f t="shared" si="64"/>
        <v>1291414.6641614235</v>
      </c>
    </row>
    <row r="188" spans="1:24" x14ac:dyDescent="0.45">
      <c r="A188">
        <v>187</v>
      </c>
      <c r="B188" s="47">
        <v>43711</v>
      </c>
      <c r="C188" s="101">
        <v>1789.839966</v>
      </c>
      <c r="D188" s="87">
        <f t="shared" si="52"/>
        <v>7.6282176347891037E-3</v>
      </c>
      <c r="E188" s="87"/>
      <c r="F188" s="108">
        <f t="shared" si="71"/>
        <v>808.21227629759733</v>
      </c>
      <c r="G188" s="90"/>
      <c r="H188" s="5">
        <f t="shared" si="53"/>
        <v>1771.0142821428569</v>
      </c>
      <c r="I188" s="87">
        <f t="shared" si="54"/>
        <v>-1.1940189711711253E-3</v>
      </c>
      <c r="J188" s="111">
        <f t="shared" si="66"/>
        <v>644.27180494223956</v>
      </c>
      <c r="K188" s="111">
        <f t="shared" si="55"/>
        <v>1378.5211068253702</v>
      </c>
      <c r="L188" s="111">
        <f t="shared" si="65"/>
        <v>-103378.92921803406</v>
      </c>
      <c r="M188" s="111">
        <f t="shared" si="68"/>
        <v>-20.350182916939957</v>
      </c>
      <c r="N188" s="113">
        <f t="shared" si="56"/>
        <v>1154521.9465594022</v>
      </c>
      <c r="O188" s="117">
        <f t="shared" si="57"/>
        <v>682.3104665038685</v>
      </c>
      <c r="P188" s="117">
        <f t="shared" si="58"/>
        <v>2923.3163091581182</v>
      </c>
      <c r="Q188" s="117">
        <f t="shared" si="59"/>
        <v>-201904.11492561578</v>
      </c>
      <c r="R188" s="117">
        <f t="shared" si="69"/>
        <v>-39.74490451294696</v>
      </c>
      <c r="S188" s="119">
        <f t="shared" si="60"/>
        <v>1224149.8584778863</v>
      </c>
      <c r="T188" s="120">
        <f t="shared" si="61"/>
        <v>716.18300558740339</v>
      </c>
      <c r="U188" s="120">
        <f t="shared" si="62"/>
        <v>4608.1770326932083</v>
      </c>
      <c r="V188" s="120">
        <f t="shared" si="63"/>
        <v>-295327.54779344302</v>
      </c>
      <c r="W188" s="120">
        <f t="shared" si="70"/>
        <v>-58.135344053851441</v>
      </c>
      <c r="X188" s="122">
        <f t="shared" si="64"/>
        <v>1286461.1434030291</v>
      </c>
    </row>
    <row r="189" spans="1:24" x14ac:dyDescent="0.45">
      <c r="A189">
        <v>188</v>
      </c>
      <c r="B189" s="47">
        <v>43712</v>
      </c>
      <c r="C189" s="101">
        <v>1800.619995</v>
      </c>
      <c r="D189" s="87">
        <f t="shared" si="52"/>
        <v>6.0229010441037456E-3</v>
      </c>
      <c r="E189" s="87"/>
      <c r="F189" s="108">
        <f t="shared" si="71"/>
        <v>808.21227629759733</v>
      </c>
      <c r="G189" s="90"/>
      <c r="H189" s="5">
        <f t="shared" si="53"/>
        <v>1778.2999964285716</v>
      </c>
      <c r="I189" s="87">
        <f t="shared" si="54"/>
        <v>4.1138653477707987E-3</v>
      </c>
      <c r="J189" s="111">
        <f t="shared" si="66"/>
        <v>646.92225239513721</v>
      </c>
      <c r="K189" s="111">
        <f t="shared" si="55"/>
        <v>-4772.4486793843325</v>
      </c>
      <c r="L189" s="111">
        <f t="shared" si="65"/>
        <v>-108157.3778974184</v>
      </c>
      <c r="M189" s="111">
        <f t="shared" si="68"/>
        <v>-21.290822420764016</v>
      </c>
      <c r="N189" s="113">
        <f t="shared" si="56"/>
        <v>1160088.6941937364</v>
      </c>
      <c r="O189" s="117">
        <f t="shared" si="57"/>
        <v>687.92433327301171</v>
      </c>
      <c r="P189" s="117">
        <f t="shared" si="58"/>
        <v>-10108.440753785322</v>
      </c>
      <c r="Q189" s="117">
        <f t="shared" si="59"/>
        <v>-212018.55567940109</v>
      </c>
      <c r="R189" s="117">
        <f t="shared" si="69"/>
        <v>-41.735936157376273</v>
      </c>
      <c r="S189" s="119">
        <f t="shared" si="60"/>
        <v>1228581.8687846432</v>
      </c>
      <c r="T189" s="120">
        <f t="shared" si="61"/>
        <v>725.02184693544848</v>
      </c>
      <c r="U189" s="120">
        <f t="shared" si="62"/>
        <v>-15915.39446392275</v>
      </c>
      <c r="V189" s="120">
        <f t="shared" si="63"/>
        <v>-311248.94225736579</v>
      </c>
      <c r="W189" s="120">
        <f t="shared" si="70"/>
        <v>-61.269476822344586</v>
      </c>
      <c r="X189" s="122">
        <f t="shared" si="64"/>
        <v>1289573.4399398752</v>
      </c>
    </row>
    <row r="190" spans="1:24" x14ac:dyDescent="0.45">
      <c r="A190">
        <v>189</v>
      </c>
      <c r="B190" s="47">
        <v>43713</v>
      </c>
      <c r="C190" s="101">
        <v>1840.719971</v>
      </c>
      <c r="D190" s="87">
        <f t="shared" si="52"/>
        <v>2.2270093696254867E-2</v>
      </c>
      <c r="E190" s="87"/>
      <c r="F190" s="108">
        <f t="shared" si="71"/>
        <v>808.21227629759733</v>
      </c>
      <c r="G190" s="90"/>
      <c r="H190" s="5">
        <f t="shared" si="53"/>
        <v>1788.5642787142858</v>
      </c>
      <c r="I190" s="87">
        <f t="shared" si="54"/>
        <v>5.7719632830952987E-3</v>
      </c>
      <c r="J190" s="111">
        <f t="shared" si="66"/>
        <v>650.65626388297926</v>
      </c>
      <c r="K190" s="111">
        <f t="shared" si="55"/>
        <v>-6873.2695176142915</v>
      </c>
      <c r="L190" s="111">
        <f t="shared" si="65"/>
        <v>-115036.64741503268</v>
      </c>
      <c r="M190" s="111">
        <f t="shared" si="68"/>
        <v>-22.645009333675262</v>
      </c>
      <c r="N190" s="113">
        <f t="shared" si="56"/>
        <v>1190802.7096680317</v>
      </c>
      <c r="O190" s="117">
        <f t="shared" si="57"/>
        <v>695.86568125941096</v>
      </c>
      <c r="P190" s="117">
        <f t="shared" si="58"/>
        <v>-14617.797835225738</v>
      </c>
      <c r="Q190" s="117">
        <f t="shared" si="59"/>
        <v>-226642.35351462683</v>
      </c>
      <c r="R190" s="117">
        <f t="shared" si="69"/>
        <v>-44.614636518643238</v>
      </c>
      <c r="S190" s="119">
        <f t="shared" si="60"/>
        <v>1266276.0587924924</v>
      </c>
      <c r="T190" s="120">
        <f t="shared" si="61"/>
        <v>737.57624537530864</v>
      </c>
      <c r="U190" s="120">
        <f t="shared" si="62"/>
        <v>-23109.131932141849</v>
      </c>
      <c r="V190" s="120">
        <f t="shared" si="63"/>
        <v>-334364.07418950764</v>
      </c>
      <c r="W190" s="120">
        <f t="shared" si="70"/>
        <v>-65.819699643645436</v>
      </c>
      <c r="X190" s="122">
        <f t="shared" si="64"/>
        <v>1334562.1930653851</v>
      </c>
    </row>
    <row r="191" spans="1:24" x14ac:dyDescent="0.45">
      <c r="A191">
        <v>190</v>
      </c>
      <c r="B191" s="47">
        <v>43714</v>
      </c>
      <c r="C191" s="101">
        <v>1833.51001</v>
      </c>
      <c r="D191" s="87">
        <f t="shared" si="52"/>
        <v>-3.9169244173969039E-3</v>
      </c>
      <c r="E191" s="87"/>
      <c r="F191" s="108">
        <f t="shared" si="71"/>
        <v>808.21227629759733</v>
      </c>
      <c r="G191" s="90"/>
      <c r="H191" s="5">
        <f t="shared" si="53"/>
        <v>1798.8042864285712</v>
      </c>
      <c r="I191" s="87">
        <f t="shared" si="54"/>
        <v>5.725266816603577E-3</v>
      </c>
      <c r="J191" s="111">
        <f t="shared" si="66"/>
        <v>654.38144459960381</v>
      </c>
      <c r="K191" s="111">
        <f t="shared" si="55"/>
        <v>-6830.1561329900851</v>
      </c>
      <c r="L191" s="111">
        <f t="shared" si="65"/>
        <v>-121872.80354802277</v>
      </c>
      <c r="M191" s="111">
        <f t="shared" si="68"/>
        <v>-23.990709359859466</v>
      </c>
      <c r="N191" s="113">
        <f t="shared" si="56"/>
        <v>1192984.772898644</v>
      </c>
      <c r="O191" s="117">
        <f t="shared" si="57"/>
        <v>703.8337146468665</v>
      </c>
      <c r="P191" s="117">
        <f t="shared" si="58"/>
        <v>-14609.468975913931</v>
      </c>
      <c r="Q191" s="117">
        <f t="shared" si="59"/>
        <v>-241257.82249054077</v>
      </c>
      <c r="R191" s="117">
        <f t="shared" si="69"/>
        <v>-47.491697340679821</v>
      </c>
      <c r="S191" s="119">
        <f t="shared" si="60"/>
        <v>1275876.6922045993</v>
      </c>
      <c r="T191" s="120">
        <f t="shared" si="61"/>
        <v>750.24470778239561</v>
      </c>
      <c r="U191" s="120">
        <f t="shared" si="62"/>
        <v>-23227.75263470264</v>
      </c>
      <c r="V191" s="120">
        <f t="shared" si="63"/>
        <v>-357597.82682421029</v>
      </c>
      <c r="W191" s="120">
        <f t="shared" si="70"/>
        <v>-70.393272996938322</v>
      </c>
      <c r="X191" s="122">
        <f t="shared" si="64"/>
        <v>1352353.4290338445</v>
      </c>
    </row>
    <row r="192" spans="1:24" x14ac:dyDescent="0.45">
      <c r="A192">
        <v>191</v>
      </c>
      <c r="B192" s="47">
        <v>43717</v>
      </c>
      <c r="C192" s="101">
        <v>1831.349976</v>
      </c>
      <c r="D192" s="87">
        <f t="shared" si="52"/>
        <v>-1.1780868324793034E-3</v>
      </c>
      <c r="E192" s="87"/>
      <c r="F192" s="108">
        <f t="shared" si="71"/>
        <v>808.21227629759733</v>
      </c>
      <c r="G192" s="90"/>
      <c r="H192" s="5">
        <f t="shared" si="53"/>
        <v>1808.3899972857141</v>
      </c>
      <c r="I192" s="87">
        <f t="shared" si="54"/>
        <v>5.3289348538160296E-3</v>
      </c>
      <c r="J192" s="111">
        <f t="shared" si="66"/>
        <v>657.86860068742124</v>
      </c>
      <c r="K192" s="111">
        <f t="shared" si="55"/>
        <v>-6386.2032177326955</v>
      </c>
      <c r="L192" s="111">
        <f t="shared" si="65"/>
        <v>-128265.00676575546</v>
      </c>
      <c r="M192" s="111">
        <f t="shared" si="68"/>
        <v>-25.249017079884652</v>
      </c>
      <c r="N192" s="113">
        <f t="shared" si="56"/>
        <v>1198401.4428623298</v>
      </c>
      <c r="O192" s="117">
        <f t="shared" si="57"/>
        <v>711.33508267341142</v>
      </c>
      <c r="P192" s="117">
        <f t="shared" si="58"/>
        <v>-13737.630155380213</v>
      </c>
      <c r="Q192" s="117">
        <f t="shared" si="59"/>
        <v>-255001.45264592097</v>
      </c>
      <c r="R192" s="117">
        <f t="shared" si="69"/>
        <v>-50.197136347647756</v>
      </c>
      <c r="S192" s="119">
        <f t="shared" si="60"/>
        <v>1288965.8564265298</v>
      </c>
      <c r="T192" s="120">
        <f t="shared" si="61"/>
        <v>762.23872329897358</v>
      </c>
      <c r="U192" s="120">
        <f t="shared" si="62"/>
        <v>-21965.2400284287</v>
      </c>
      <c r="V192" s="120">
        <f t="shared" si="63"/>
        <v>-379569.06685263896</v>
      </c>
      <c r="W192" s="120">
        <f t="shared" si="70"/>
        <v>-74.718320246611256</v>
      </c>
      <c r="X192" s="122">
        <f t="shared" si="64"/>
        <v>1373960.6275914172</v>
      </c>
    </row>
    <row r="193" spans="1:24" x14ac:dyDescent="0.45">
      <c r="A193">
        <v>192</v>
      </c>
      <c r="B193" s="47">
        <v>43718</v>
      </c>
      <c r="C193" s="101">
        <v>1820.5500489999999</v>
      </c>
      <c r="D193" s="87">
        <f t="shared" si="52"/>
        <v>-5.8972491012280574E-3</v>
      </c>
      <c r="E193" s="87"/>
      <c r="F193" s="108">
        <f t="shared" si="71"/>
        <v>808.21227629759733</v>
      </c>
      <c r="G193" s="90"/>
      <c r="H193" s="5">
        <f t="shared" si="53"/>
        <v>1813.2685722857143</v>
      </c>
      <c r="I193" s="87">
        <f t="shared" si="54"/>
        <v>2.6977449595068726E-3</v>
      </c>
      <c r="J193" s="111">
        <f t="shared" si="66"/>
        <v>659.64336238894361</v>
      </c>
      <c r="K193" s="111">
        <f t="shared" si="55"/>
        <v>-3231.0425026698913</v>
      </c>
      <c r="L193" s="111">
        <f t="shared" si="65"/>
        <v>-131502.04926842535</v>
      </c>
      <c r="M193" s="111">
        <f t="shared" si="68"/>
        <v>-25.886230170959607</v>
      </c>
      <c r="N193" s="113">
        <f t="shared" si="56"/>
        <v>1197682.7132170461</v>
      </c>
      <c r="O193" s="117">
        <f t="shared" si="57"/>
        <v>715.17308394101667</v>
      </c>
      <c r="P193" s="117">
        <f t="shared" si="58"/>
        <v>-6987.2733958008002</v>
      </c>
      <c r="Q193" s="117">
        <f t="shared" si="59"/>
        <v>-261994.72604172176</v>
      </c>
      <c r="R193" s="117">
        <f t="shared" si="69"/>
        <v>-51.573764968867181</v>
      </c>
      <c r="S193" s="119">
        <f t="shared" si="60"/>
        <v>1295021.1196164982</v>
      </c>
      <c r="T193" s="120">
        <f t="shared" si="61"/>
        <v>768.40770032013575</v>
      </c>
      <c r="U193" s="120">
        <f t="shared" si="62"/>
        <v>-11230.93141815665</v>
      </c>
      <c r="V193" s="120">
        <f t="shared" si="63"/>
        <v>-390805.99827079562</v>
      </c>
      <c r="W193" s="120">
        <f t="shared" si="70"/>
        <v>-76.930314620258287</v>
      </c>
      <c r="X193" s="122">
        <f t="shared" si="64"/>
        <v>1387693.7450516436</v>
      </c>
    </row>
    <row r="194" spans="1:24" x14ac:dyDescent="0.45">
      <c r="A194">
        <v>193</v>
      </c>
      <c r="B194" s="47">
        <v>43719</v>
      </c>
      <c r="C194" s="101">
        <v>1822.98999</v>
      </c>
      <c r="D194" s="87">
        <f t="shared" si="52"/>
        <v>1.3402218748890271E-3</v>
      </c>
      <c r="E194" s="87"/>
      <c r="F194" s="108">
        <f t="shared" si="71"/>
        <v>808.21227629759733</v>
      </c>
      <c r="G194" s="90"/>
      <c r="H194" s="5">
        <f t="shared" si="53"/>
        <v>1819.9399938571428</v>
      </c>
      <c r="I194" s="87">
        <f t="shared" si="54"/>
        <v>3.6792241774856477E-3</v>
      </c>
      <c r="J194" s="111">
        <f t="shared" si="66"/>
        <v>662.07033819636297</v>
      </c>
      <c r="K194" s="111">
        <f t="shared" si="55"/>
        <v>-4424.3526028976485</v>
      </c>
      <c r="L194" s="111">
        <f t="shared" si="65"/>
        <v>-135932.401871323</v>
      </c>
      <c r="M194" s="111">
        <f t="shared" si="68"/>
        <v>-26.758346825081389</v>
      </c>
      <c r="N194" s="113">
        <f t="shared" si="56"/>
        <v>1202523.2466049867</v>
      </c>
      <c r="O194" s="117">
        <f t="shared" si="57"/>
        <v>720.43564814406227</v>
      </c>
      <c r="P194" s="117">
        <f t="shared" si="58"/>
        <v>-9593.6018638844544</v>
      </c>
      <c r="Q194" s="117">
        <f t="shared" si="59"/>
        <v>-271594.32790560625</v>
      </c>
      <c r="R194" s="117">
        <f t="shared" si="69"/>
        <v>-53.463450375129469</v>
      </c>
      <c r="S194" s="119">
        <f t="shared" si="60"/>
        <v>1303753.3731419032</v>
      </c>
      <c r="T194" s="120">
        <f t="shared" si="61"/>
        <v>776.88913288768777</v>
      </c>
      <c r="U194" s="120">
        <f t="shared" si="62"/>
        <v>-15461.566671507331</v>
      </c>
      <c r="V194" s="120">
        <f t="shared" si="63"/>
        <v>-406273.56494230294</v>
      </c>
      <c r="W194" s="120">
        <f t="shared" si="70"/>
        <v>-79.975111209147144</v>
      </c>
      <c r="X194" s="122">
        <f t="shared" si="64"/>
        <v>1400799.5459225271</v>
      </c>
    </row>
    <row r="195" spans="1:24" x14ac:dyDescent="0.45">
      <c r="A195">
        <v>194</v>
      </c>
      <c r="B195" s="47">
        <v>43720</v>
      </c>
      <c r="C195" s="101">
        <v>1843.5500489999999</v>
      </c>
      <c r="D195" s="87">
        <f t="shared" ref="D195:D255" si="72">(C195-C194)/C194</f>
        <v>1.1278207292844164E-2</v>
      </c>
      <c r="E195" s="87"/>
      <c r="F195" s="108">
        <f t="shared" si="71"/>
        <v>808.21227629759733</v>
      </c>
      <c r="G195" s="90"/>
      <c r="H195" s="5">
        <f t="shared" si="53"/>
        <v>1827.6128628571425</v>
      </c>
      <c r="I195" s="87">
        <f t="shared" si="54"/>
        <v>4.2160010911887515E-3</v>
      </c>
      <c r="J195" s="111">
        <f t="shared" si="66"/>
        <v>664.86162746464254</v>
      </c>
      <c r="K195" s="111">
        <f t="shared" si="55"/>
        <v>-5145.8814673099751</v>
      </c>
      <c r="L195" s="111">
        <f t="shared" si="65"/>
        <v>-141084.28333863299</v>
      </c>
      <c r="M195" s="111">
        <f t="shared" si="68"/>
        <v>-27.772496720222989</v>
      </c>
      <c r="N195" s="113">
        <f t="shared" si="56"/>
        <v>1220559.8044233515</v>
      </c>
      <c r="O195" s="117">
        <f t="shared" si="57"/>
        <v>726.5103631014756</v>
      </c>
      <c r="P195" s="117">
        <f t="shared" si="58"/>
        <v>-11199.041057400385</v>
      </c>
      <c r="Q195" s="117">
        <f t="shared" si="59"/>
        <v>-282799.36896300665</v>
      </c>
      <c r="R195" s="117">
        <f t="shared" si="69"/>
        <v>-55.669167118729092</v>
      </c>
      <c r="S195" s="119">
        <f t="shared" si="60"/>
        <v>1328159.1744373327</v>
      </c>
      <c r="T195" s="120">
        <f t="shared" si="61"/>
        <v>786.71522918364929</v>
      </c>
      <c r="U195" s="120">
        <f t="shared" si="62"/>
        <v>-18114.900307898577</v>
      </c>
      <c r="V195" s="120">
        <f t="shared" si="63"/>
        <v>-424394.46525020152</v>
      </c>
      <c r="W195" s="120">
        <f t="shared" si="70"/>
        <v>-83.542217568960041</v>
      </c>
      <c r="X195" s="122">
        <f t="shared" si="64"/>
        <v>1432233.9990026641</v>
      </c>
    </row>
    <row r="196" spans="1:24" x14ac:dyDescent="0.45">
      <c r="A196">
        <v>195</v>
      </c>
      <c r="B196" s="47">
        <v>43721</v>
      </c>
      <c r="C196" s="101">
        <v>1839.339966</v>
      </c>
      <c r="D196" s="87">
        <f t="shared" si="72"/>
        <v>-2.2836825082582506E-3</v>
      </c>
      <c r="E196" s="87"/>
      <c r="F196" s="108">
        <f t="shared" si="71"/>
        <v>808.21227629759733</v>
      </c>
      <c r="G196" s="90"/>
      <c r="H196" s="5">
        <f t="shared" si="53"/>
        <v>1833.144287285714</v>
      </c>
      <c r="I196" s="87">
        <f t="shared" si="54"/>
        <v>3.0265843171644372E-3</v>
      </c>
      <c r="J196" s="111">
        <f t="shared" si="66"/>
        <v>666.87388723941137</v>
      </c>
      <c r="K196" s="111">
        <f t="shared" si="55"/>
        <v>-3701.2298257064786</v>
      </c>
      <c r="L196" s="111">
        <f t="shared" si="65"/>
        <v>-144791.51316433947</v>
      </c>
      <c r="M196" s="111">
        <f t="shared" si="68"/>
        <v>-28.502266370953294</v>
      </c>
      <c r="N196" s="113">
        <f t="shared" si="56"/>
        <v>1222906.5632555203</v>
      </c>
      <c r="O196" s="117">
        <f t="shared" si="57"/>
        <v>730.90805284391627</v>
      </c>
      <c r="P196" s="117">
        <f t="shared" si="58"/>
        <v>-8088.8465013393552</v>
      </c>
      <c r="Q196" s="117">
        <f t="shared" si="59"/>
        <v>-290894.21546434599</v>
      </c>
      <c r="R196" s="117">
        <f t="shared" si="69"/>
        <v>-57.262640839442611</v>
      </c>
      <c r="S196" s="119">
        <f t="shared" si="60"/>
        <v>1336299.5465657157</v>
      </c>
      <c r="T196" s="120">
        <f t="shared" si="61"/>
        <v>793.85840910781417</v>
      </c>
      <c r="U196" s="120">
        <f t="shared" si="62"/>
        <v>-13138.736318845318</v>
      </c>
      <c r="V196" s="120">
        <f t="shared" si="63"/>
        <v>-437539.20156904683</v>
      </c>
      <c r="W196" s="120">
        <f t="shared" si="70"/>
        <v>-86.129764088429511</v>
      </c>
      <c r="X196" s="122">
        <f t="shared" si="64"/>
        <v>1447036.7628983357</v>
      </c>
    </row>
    <row r="197" spans="1:24" x14ac:dyDescent="0.45">
      <c r="A197">
        <v>196</v>
      </c>
      <c r="B197" s="47">
        <v>43724</v>
      </c>
      <c r="C197" s="101">
        <v>1807.839966</v>
      </c>
      <c r="D197" s="87">
        <f t="shared" si="72"/>
        <v>-1.7125708451006388E-2</v>
      </c>
      <c r="E197" s="87"/>
      <c r="F197" s="108">
        <f t="shared" si="71"/>
        <v>808.21227629759733</v>
      </c>
      <c r="G197" s="90"/>
      <c r="H197" s="5">
        <f t="shared" si="53"/>
        <v>1828.4471437142856</v>
      </c>
      <c r="I197" s="87">
        <f t="shared" si="54"/>
        <v>-2.562342530267092E-3</v>
      </c>
      <c r="J197" s="111">
        <f t="shared" si="66"/>
        <v>665.16512791581329</v>
      </c>
      <c r="K197" s="111">
        <f t="shared" si="55"/>
        <v>3089.1633974757497</v>
      </c>
      <c r="L197" s="111">
        <f t="shared" si="65"/>
        <v>-141708.34976686371</v>
      </c>
      <c r="M197" s="111">
        <f t="shared" si="68"/>
        <v>-27.895344442309579</v>
      </c>
      <c r="N197" s="113">
        <f t="shared" si="56"/>
        <v>1205601.2656331854</v>
      </c>
      <c r="O197" s="117">
        <f t="shared" si="57"/>
        <v>727.16237926488293</v>
      </c>
      <c r="P197" s="117">
        <f t="shared" si="58"/>
        <v>6771.5783957667263</v>
      </c>
      <c r="Q197" s="117">
        <f t="shared" si="59"/>
        <v>-284128.63706857926</v>
      </c>
      <c r="R197" s="117">
        <f t="shared" si="69"/>
        <v>-55.9308340686257</v>
      </c>
      <c r="S197" s="119">
        <f t="shared" si="60"/>
        <v>1321364.7894024716</v>
      </c>
      <c r="T197" s="120">
        <f t="shared" si="61"/>
        <v>787.75599761381272</v>
      </c>
      <c r="U197" s="120">
        <f t="shared" si="62"/>
        <v>11032.18338783358</v>
      </c>
      <c r="V197" s="120">
        <f t="shared" si="63"/>
        <v>-426513.01818121324</v>
      </c>
      <c r="W197" s="120">
        <f t="shared" si="70"/>
        <v>-83.959255547495559</v>
      </c>
      <c r="X197" s="122">
        <f t="shared" si="64"/>
        <v>1435168.959330285</v>
      </c>
    </row>
    <row r="198" spans="1:24" x14ac:dyDescent="0.45">
      <c r="A198">
        <v>197</v>
      </c>
      <c r="B198" s="47">
        <v>43725</v>
      </c>
      <c r="C198" s="101">
        <v>1822.5500489999999</v>
      </c>
      <c r="D198" s="87">
        <f t="shared" si="72"/>
        <v>8.1368280802792802E-3</v>
      </c>
      <c r="E198" s="87"/>
      <c r="F198" s="108">
        <f t="shared" si="71"/>
        <v>808.21227629759733</v>
      </c>
      <c r="G198" s="90"/>
      <c r="H198" s="5">
        <f t="shared" si="53"/>
        <v>1826.8814349999998</v>
      </c>
      <c r="I198" s="87">
        <f t="shared" si="54"/>
        <v>-8.5630515471466417E-4</v>
      </c>
      <c r="J198" s="111">
        <f t="shared" si="66"/>
        <v>664.59554358804257</v>
      </c>
      <c r="K198" s="111">
        <f t="shared" si="55"/>
        <v>1038.0959444881444</v>
      </c>
      <c r="L198" s="111">
        <f t="shared" si="65"/>
        <v>-140676.25382237558</v>
      </c>
      <c r="M198" s="111">
        <f t="shared" si="68"/>
        <v>-27.692175949312514</v>
      </c>
      <c r="N198" s="113">
        <f t="shared" si="56"/>
        <v>1212296.7364760567</v>
      </c>
      <c r="O198" s="117">
        <f t="shared" si="57"/>
        <v>725.91703347752468</v>
      </c>
      <c r="P198" s="117">
        <f t="shared" si="58"/>
        <v>2269.7050257717156</v>
      </c>
      <c r="Q198" s="117">
        <f t="shared" si="59"/>
        <v>-281864.93204280757</v>
      </c>
      <c r="R198" s="117">
        <f t="shared" si="69"/>
        <v>-55.485222843126394</v>
      </c>
      <c r="S198" s="119">
        <f t="shared" si="60"/>
        <v>1325289.8299601688</v>
      </c>
      <c r="T198" s="120">
        <f t="shared" si="61"/>
        <v>785.73231904957049</v>
      </c>
      <c r="U198" s="120">
        <f t="shared" si="62"/>
        <v>3688.2554664199292</v>
      </c>
      <c r="V198" s="120">
        <f t="shared" si="63"/>
        <v>-422830.76271479332</v>
      </c>
      <c r="W198" s="120">
        <f t="shared" si="70"/>
        <v>-83.23440210922854</v>
      </c>
      <c r="X198" s="122">
        <f t="shared" si="64"/>
        <v>1435724.7320510983</v>
      </c>
    </row>
    <row r="199" spans="1:24" x14ac:dyDescent="0.45">
      <c r="A199">
        <v>198</v>
      </c>
      <c r="B199" s="47">
        <v>43726</v>
      </c>
      <c r="C199" s="101">
        <v>1817.459961</v>
      </c>
      <c r="D199" s="87">
        <f t="shared" si="72"/>
        <v>-2.7928385301642399E-3</v>
      </c>
      <c r="E199" s="87"/>
      <c r="F199" s="108">
        <f t="shared" si="71"/>
        <v>808.21227629759733</v>
      </c>
      <c r="G199" s="90"/>
      <c r="H199" s="5">
        <f t="shared" si="53"/>
        <v>1824.8971471428572</v>
      </c>
      <c r="I199" s="87">
        <f t="shared" si="54"/>
        <v>-1.0861612686663435E-3</v>
      </c>
      <c r="J199" s="111">
        <f t="shared" si="66"/>
        <v>663.87368564926896</v>
      </c>
      <c r="K199" s="111">
        <f t="shared" si="55"/>
        <v>1311.9479012510255</v>
      </c>
      <c r="L199" s="111">
        <f t="shared" si="65"/>
        <v>-139370.30592112456</v>
      </c>
      <c r="M199" s="111">
        <f t="shared" si="68"/>
        <v>-27.435099590773461</v>
      </c>
      <c r="N199" s="113">
        <f t="shared" si="56"/>
        <v>1207875.7907302976</v>
      </c>
      <c r="O199" s="117">
        <f t="shared" si="57"/>
        <v>724.34010754546773</v>
      </c>
      <c r="P199" s="117">
        <f t="shared" si="58"/>
        <v>2865.9997429761161</v>
      </c>
      <c r="Q199" s="117">
        <f t="shared" si="59"/>
        <v>-279004.93229983147</v>
      </c>
      <c r="R199" s="117">
        <f t="shared" si="69"/>
        <v>-54.922230767726433</v>
      </c>
      <c r="S199" s="119">
        <f t="shared" si="60"/>
        <v>1319325.1433532978</v>
      </c>
      <c r="T199" s="120">
        <f t="shared" si="61"/>
        <v>783.17202301209738</v>
      </c>
      <c r="U199" s="120">
        <f t="shared" si="62"/>
        <v>4653.2355364143305</v>
      </c>
      <c r="V199" s="120">
        <f t="shared" si="63"/>
        <v>-418183.52717837901</v>
      </c>
      <c r="W199" s="120">
        <f t="shared" si="70"/>
        <v>-82.319591964303982</v>
      </c>
      <c r="X199" s="122">
        <f t="shared" si="64"/>
        <v>1428037.029936272</v>
      </c>
    </row>
    <row r="200" spans="1:24" x14ac:dyDescent="0.45">
      <c r="A200">
        <v>199</v>
      </c>
      <c r="B200" s="47">
        <v>43727</v>
      </c>
      <c r="C200" s="101">
        <v>1821.5</v>
      </c>
      <c r="D200" s="87">
        <f t="shared" si="72"/>
        <v>2.2229039905655333E-3</v>
      </c>
      <c r="E200" s="87"/>
      <c r="F200" s="108">
        <f t="shared" si="71"/>
        <v>808.21227629759733</v>
      </c>
      <c r="G200" s="90"/>
      <c r="H200" s="5">
        <f t="shared" si="53"/>
        <v>1825.0328544285715</v>
      </c>
      <c r="I200" s="87">
        <f t="shared" si="54"/>
        <v>7.4364347561576668E-5</v>
      </c>
      <c r="J200" s="111">
        <f t="shared" si="66"/>
        <v>663.92305418276555</v>
      </c>
      <c r="K200" s="111">
        <f t="shared" si="55"/>
        <v>-89.924783764039262</v>
      </c>
      <c r="L200" s="111">
        <f t="shared" si="65"/>
        <v>-139466.23070488859</v>
      </c>
      <c r="M200" s="111">
        <f t="shared" si="68"/>
        <v>-27.453982422244735</v>
      </c>
      <c r="N200" s="113">
        <f t="shared" si="56"/>
        <v>1209245.9184101436</v>
      </c>
      <c r="O200" s="117">
        <f t="shared" si="57"/>
        <v>724.44783770448839</v>
      </c>
      <c r="P200" s="117">
        <f t="shared" si="58"/>
        <v>-196.23048465613516</v>
      </c>
      <c r="Q200" s="117">
        <f t="shared" si="59"/>
        <v>-279207.16278448759</v>
      </c>
      <c r="R200" s="117">
        <f t="shared" si="69"/>
        <v>-54.962039918231312</v>
      </c>
      <c r="S200" s="119">
        <f t="shared" si="60"/>
        <v>1319385.5058940696</v>
      </c>
      <c r="T200" s="120">
        <f t="shared" si="61"/>
        <v>783.34674324165678</v>
      </c>
      <c r="U200" s="120">
        <f t="shared" si="62"/>
        <v>-318.25289814244331</v>
      </c>
      <c r="V200" s="120">
        <f t="shared" si="63"/>
        <v>-418507.78007652145</v>
      </c>
      <c r="W200" s="120">
        <f t="shared" si="70"/>
        <v>-82.383421274949796</v>
      </c>
      <c r="X200" s="122">
        <f t="shared" si="64"/>
        <v>1426547.8399165354</v>
      </c>
    </row>
    <row r="201" spans="1:24" x14ac:dyDescent="0.45">
      <c r="A201">
        <v>200</v>
      </c>
      <c r="B201" s="47">
        <v>43728</v>
      </c>
      <c r="C201" s="101">
        <v>1794.160034</v>
      </c>
      <c r="D201" s="87">
        <f t="shared" si="72"/>
        <v>-1.50095888004392E-2</v>
      </c>
      <c r="E201" s="87"/>
      <c r="F201" s="108">
        <f t="shared" si="71"/>
        <v>808.21227629759733</v>
      </c>
      <c r="G201" s="90"/>
      <c r="H201" s="5">
        <f t="shared" ref="H201:H256" si="73">AVERAGE(C195:C201)</f>
        <v>1820.9142892857144</v>
      </c>
      <c r="I201" s="87">
        <f t="shared" si="54"/>
        <v>-2.256707397274006E-3</v>
      </c>
      <c r="J201" s="111">
        <f t="shared" si="66"/>
        <v>662.42477411517052</v>
      </c>
      <c r="K201" s="111">
        <f t="shared" si="55"/>
        <v>2688.1542170178268</v>
      </c>
      <c r="L201" s="111">
        <f t="shared" si="65"/>
        <v>-136784.07648787077</v>
      </c>
      <c r="M201" s="111">
        <f t="shared" si="68"/>
        <v>-26.92599930864526</v>
      </c>
      <c r="N201" s="113">
        <f t="shared" si="56"/>
        <v>1191184.2094659344</v>
      </c>
      <c r="O201" s="117">
        <f t="shared" si="57"/>
        <v>721.17810411591461</v>
      </c>
      <c r="P201" s="117">
        <f t="shared" si="58"/>
        <v>5866.4253264464851</v>
      </c>
      <c r="Q201" s="117">
        <f t="shared" si="59"/>
        <v>-273346.73745804111</v>
      </c>
      <c r="R201" s="117">
        <f t="shared" si="69"/>
        <v>-53.808412885467988</v>
      </c>
      <c r="S201" s="119">
        <f t="shared" si="60"/>
        <v>1299775.3571271114</v>
      </c>
      <c r="T201" s="120">
        <f t="shared" si="61"/>
        <v>778.0433900713449</v>
      </c>
      <c r="U201" s="120">
        <f t="shared" si="62"/>
        <v>9515.0643043607706</v>
      </c>
      <c r="V201" s="120">
        <f t="shared" si="63"/>
        <v>-408998.71577216068</v>
      </c>
      <c r="W201" s="120">
        <f t="shared" si="70"/>
        <v>-80.511558222875465</v>
      </c>
      <c r="X201" s="122">
        <f t="shared" si="64"/>
        <v>1405449.41948824</v>
      </c>
    </row>
    <row r="202" spans="1:24" x14ac:dyDescent="0.45">
      <c r="A202">
        <v>201</v>
      </c>
      <c r="B202" s="47">
        <v>43731</v>
      </c>
      <c r="C202" s="101">
        <v>1785.3000489999999</v>
      </c>
      <c r="D202" s="87">
        <f t="shared" si="72"/>
        <v>-4.9382356267557185E-3</v>
      </c>
      <c r="E202" s="87"/>
      <c r="F202" s="108">
        <f t="shared" si="71"/>
        <v>808.21227629759733</v>
      </c>
      <c r="G202" s="90"/>
      <c r="H202" s="5">
        <f t="shared" si="73"/>
        <v>1812.5928607142857</v>
      </c>
      <c r="I202" s="87">
        <f t="shared" ref="I202:I256" si="74">(H202-H201)/H201</f>
        <v>-4.5699177717436089E-3</v>
      </c>
      <c r="J202" s="111">
        <f t="shared" si="66"/>
        <v>659.3975473674983</v>
      </c>
      <c r="K202" s="111">
        <f t="shared" ref="K202:K255" si="75">(J201-J202)*C202</f>
        <v>5404.5080609533179</v>
      </c>
      <c r="L202" s="111">
        <f t="shared" si="65"/>
        <v>-131385.56842691745</v>
      </c>
      <c r="M202" s="111">
        <f t="shared" si="68"/>
        <v>-25.863300871453248</v>
      </c>
      <c r="N202" s="113">
        <f t="shared" ref="N202:N254" si="76">C202*J202+K202</f>
        <v>1182626.981686628</v>
      </c>
      <c r="O202" s="117">
        <f t="shared" ref="O202:O255" si="77">(1+2*I202)*O201</f>
        <v>714.58665484673122</v>
      </c>
      <c r="P202" s="117">
        <f t="shared" ref="P202:P255" si="78">(O201-O202)*C202</f>
        <v>11767.714703254112</v>
      </c>
      <c r="Q202" s="117">
        <f t="shared" ref="Q202:Q255" si="79">Q201+P202-6</f>
        <v>-261585.022754787</v>
      </c>
      <c r="R202" s="117">
        <f t="shared" si="69"/>
        <v>-51.493114715529373</v>
      </c>
      <c r="S202" s="119">
        <f t="shared" ref="S202:S255" si="80">C202*O202+P202</f>
        <v>1287519.3046158694</v>
      </c>
      <c r="T202" s="120">
        <f t="shared" ref="T202:T255" si="81">(1+3*I202)*T201</f>
        <v>767.37660712492084</v>
      </c>
      <c r="U202" s="120">
        <f t="shared" ref="U202:U255" si="82">(T201-T202)*C202</f>
        <v>19043.408116923245</v>
      </c>
      <c r="V202" s="120">
        <f t="shared" ref="V202:V255" si="83">V201+U202-6</f>
        <v>-389961.30765523744</v>
      </c>
      <c r="W202" s="120">
        <f t="shared" si="70"/>
        <v>-76.764036940061487</v>
      </c>
      <c r="X202" s="122">
        <f t="shared" ref="X202:X255" si="84">C202*T202+U202</f>
        <v>1389040.9024184979</v>
      </c>
    </row>
    <row r="203" spans="1:24" x14ac:dyDescent="0.45">
      <c r="A203">
        <v>202</v>
      </c>
      <c r="B203" s="47">
        <v>43732</v>
      </c>
      <c r="C203" s="101">
        <v>1741.6099850000001</v>
      </c>
      <c r="D203" s="87">
        <f t="shared" si="72"/>
        <v>-2.4472112698631251E-2</v>
      </c>
      <c r="E203" s="87"/>
      <c r="F203" s="108">
        <f t="shared" si="71"/>
        <v>808.21227629759733</v>
      </c>
      <c r="G203" s="90"/>
      <c r="H203" s="5">
        <f t="shared" si="73"/>
        <v>1798.6314348571427</v>
      </c>
      <c r="I203" s="87">
        <f t="shared" si="74"/>
        <v>-7.7024610213025195E-3</v>
      </c>
      <c r="J203" s="111">
        <f t="shared" si="66"/>
        <v>654.3185634613576</v>
      </c>
      <c r="K203" s="111">
        <f t="shared" si="75"/>
        <v>8845.6090845889576</v>
      </c>
      <c r="L203" s="111">
        <f t="shared" ref="L203:L255" si="85">L202+K203-6</f>
        <v>-122545.9593423285</v>
      </c>
      <c r="M203" s="111">
        <f t="shared" si="68"/>
        <v>-24.123220342982677</v>
      </c>
      <c r="N203" s="113">
        <f t="shared" si="76"/>
        <v>1148413.3525797455</v>
      </c>
      <c r="O203" s="117">
        <f t="shared" si="77"/>
        <v>703.57850313613142</v>
      </c>
      <c r="P203" s="117">
        <f t="shared" si="78"/>
        <v>19171.906935575451</v>
      </c>
      <c r="Q203" s="117">
        <f t="shared" si="79"/>
        <v>-242419.11581921155</v>
      </c>
      <c r="R203" s="117">
        <f t="shared" si="69"/>
        <v>-47.720298389642267</v>
      </c>
      <c r="S203" s="119">
        <f t="shared" si="80"/>
        <v>1244531.2532288157</v>
      </c>
      <c r="T203" s="120">
        <f t="shared" si="81"/>
        <v>749.64454190980359</v>
      </c>
      <c r="U203" s="120">
        <f t="shared" si="82"/>
        <v>30882.341833319369</v>
      </c>
      <c r="V203" s="120">
        <f t="shared" si="83"/>
        <v>-359084.9658219181</v>
      </c>
      <c r="W203" s="120">
        <f t="shared" si="70"/>
        <v>-70.686016894120257</v>
      </c>
      <c r="X203" s="122">
        <f t="shared" si="84"/>
        <v>1336470.7612241842</v>
      </c>
    </row>
    <row r="204" spans="1:24" x14ac:dyDescent="0.45">
      <c r="A204">
        <v>203</v>
      </c>
      <c r="B204" s="47">
        <v>43733</v>
      </c>
      <c r="C204" s="101">
        <v>1768.329956</v>
      </c>
      <c r="D204" s="87">
        <f t="shared" si="72"/>
        <v>1.5342109444784783E-2</v>
      </c>
      <c r="E204" s="87"/>
      <c r="F204" s="108">
        <f t="shared" si="71"/>
        <v>808.21227629759733</v>
      </c>
      <c r="G204" s="90"/>
      <c r="H204" s="5">
        <f t="shared" si="73"/>
        <v>1792.9871477142856</v>
      </c>
      <c r="I204" s="87">
        <f t="shared" si="74"/>
        <v>-3.1381010214054433E-3</v>
      </c>
      <c r="J204" s="111">
        <f t="shared" si="66"/>
        <v>652.26524570903496</v>
      </c>
      <c r="K204" s="111">
        <f t="shared" si="75"/>
        <v>3630.9432906187153</v>
      </c>
      <c r="L204" s="111">
        <f t="shared" si="85"/>
        <v>-118921.01605170978</v>
      </c>
      <c r="M204" s="111">
        <f t="shared" si="68"/>
        <v>-23.409648829081561</v>
      </c>
      <c r="N204" s="113">
        <f t="shared" si="76"/>
        <v>1157051.1165356056</v>
      </c>
      <c r="O204" s="117">
        <f t="shared" si="77"/>
        <v>699.16270229747056</v>
      </c>
      <c r="P204" s="117">
        <f t="shared" si="78"/>
        <v>7808.5929027339171</v>
      </c>
      <c r="Q204" s="117">
        <f t="shared" si="79"/>
        <v>-234616.52291647764</v>
      </c>
      <c r="R204" s="117">
        <f t="shared" si="69"/>
        <v>-46.184354904835345</v>
      </c>
      <c r="S204" s="119">
        <f t="shared" si="80"/>
        <v>1244158.9434932612</v>
      </c>
      <c r="T204" s="120">
        <f t="shared" si="81"/>
        <v>742.58716100182914</v>
      </c>
      <c r="U204" s="120">
        <f t="shared" si="82"/>
        <v>12479.778070473696</v>
      </c>
      <c r="V204" s="120">
        <f t="shared" si="83"/>
        <v>-346611.18775144441</v>
      </c>
      <c r="W204" s="120">
        <f t="shared" si="70"/>
        <v>-68.230548769992311</v>
      </c>
      <c r="X204" s="122">
        <f t="shared" si="84"/>
        <v>1325618.8998110034</v>
      </c>
    </row>
    <row r="205" spans="1:24" x14ac:dyDescent="0.45">
      <c r="A205">
        <v>204</v>
      </c>
      <c r="B205" s="47">
        <v>43734</v>
      </c>
      <c r="C205" s="101">
        <v>1739.839966</v>
      </c>
      <c r="D205" s="87">
        <f t="shared" si="72"/>
        <v>-1.6111240949876232E-2</v>
      </c>
      <c r="E205" s="87"/>
      <c r="F205" s="108">
        <f t="shared" si="71"/>
        <v>808.21227629759733</v>
      </c>
      <c r="G205" s="90"/>
      <c r="H205" s="5">
        <f t="shared" si="73"/>
        <v>1781.1714215714287</v>
      </c>
      <c r="I205" s="87">
        <f t="shared" si="74"/>
        <v>-6.5899670044593777E-3</v>
      </c>
      <c r="J205" s="111">
        <f t="shared" si="66"/>
        <v>647.9668392616569</v>
      </c>
      <c r="K205" s="111">
        <f t="shared" si="75"/>
        <v>7478.5393272604188</v>
      </c>
      <c r="L205" s="111">
        <f t="shared" si="85"/>
        <v>-111448.47672444937</v>
      </c>
      <c r="M205" s="111">
        <f t="shared" si="68"/>
        <v>-21.93867652057088</v>
      </c>
      <c r="N205" s="113">
        <f t="shared" si="76"/>
        <v>1134837.1429173891</v>
      </c>
      <c r="O205" s="117">
        <f t="shared" si="77"/>
        <v>689.94778401969268</v>
      </c>
      <c r="P205" s="117">
        <f t="shared" si="78"/>
        <v>16032.483103101851</v>
      </c>
      <c r="Q205" s="117">
        <f t="shared" si="79"/>
        <v>-218590.0398133758</v>
      </c>
      <c r="R205" s="117">
        <f t="shared" si="69"/>
        <v>-43.029535396344727</v>
      </c>
      <c r="S205" s="119">
        <f t="shared" si="80"/>
        <v>1216431.2121936993</v>
      </c>
      <c r="T205" s="120">
        <f t="shared" si="81"/>
        <v>727.90628633501751</v>
      </c>
      <c r="U205" s="120">
        <f t="shared" si="82"/>
        <v>25542.372481155813</v>
      </c>
      <c r="V205" s="120">
        <f t="shared" si="83"/>
        <v>-321074.81527028861</v>
      </c>
      <c r="W205" s="120">
        <f t="shared" si="70"/>
        <v>-63.203703793406021</v>
      </c>
      <c r="X205" s="122">
        <f t="shared" si="84"/>
        <v>1291982.820949459</v>
      </c>
    </row>
    <row r="206" spans="1:24" x14ac:dyDescent="0.45">
      <c r="A206">
        <v>205</v>
      </c>
      <c r="B206" s="47">
        <v>43735</v>
      </c>
      <c r="C206" s="101">
        <v>1725.4499510000001</v>
      </c>
      <c r="D206" s="87">
        <f t="shared" si="72"/>
        <v>-8.2708842659152647E-3</v>
      </c>
      <c r="E206" s="87"/>
      <c r="F206" s="108">
        <f t="shared" si="71"/>
        <v>808.21227629759733</v>
      </c>
      <c r="G206" s="90"/>
      <c r="H206" s="5">
        <f t="shared" si="73"/>
        <v>1768.0271344285716</v>
      </c>
      <c r="I206" s="87">
        <f t="shared" si="74"/>
        <v>-7.3795744663703745E-3</v>
      </c>
      <c r="J206" s="111">
        <f t="shared" si="66"/>
        <v>643.18511971958685</v>
      </c>
      <c r="K206" s="111">
        <f t="shared" si="75"/>
        <v>8250.6177495605098</v>
      </c>
      <c r="L206" s="111">
        <f t="shared" si="85"/>
        <v>-103203.85897488886</v>
      </c>
      <c r="M206" s="111">
        <f t="shared" si="68"/>
        <v>-20.315720270649763</v>
      </c>
      <c r="N206" s="113">
        <f t="shared" si="76"/>
        <v>1118034.351053651</v>
      </c>
      <c r="O206" s="117">
        <f t="shared" si="77"/>
        <v>679.76474191953162</v>
      </c>
      <c r="P206" s="117">
        <f t="shared" si="78"/>
        <v>17570.329492753841</v>
      </c>
      <c r="Q206" s="117">
        <f t="shared" si="79"/>
        <v>-201025.71032062196</v>
      </c>
      <c r="R206" s="117">
        <f t="shared" si="69"/>
        <v>-39.571990220603766</v>
      </c>
      <c r="S206" s="119">
        <f t="shared" si="80"/>
        <v>1190470.3701293373</v>
      </c>
      <c r="T206" s="120">
        <f t="shared" si="81"/>
        <v>711.79137040137232</v>
      </c>
      <c r="U206" s="120">
        <f t="shared" si="82"/>
        <v>27805.480908077217</v>
      </c>
      <c r="V206" s="120">
        <f t="shared" si="83"/>
        <v>-293275.3343622114</v>
      </c>
      <c r="W206" s="120">
        <f t="shared" si="70"/>
        <v>-57.731365031970199</v>
      </c>
      <c r="X206" s="122">
        <f t="shared" si="84"/>
        <v>1255965.866089348</v>
      </c>
    </row>
    <row r="207" spans="1:24" x14ac:dyDescent="0.45">
      <c r="A207">
        <v>206</v>
      </c>
      <c r="B207" s="47">
        <v>43738</v>
      </c>
      <c r="C207" s="101">
        <v>1735.910034</v>
      </c>
      <c r="D207" s="87">
        <f t="shared" si="72"/>
        <v>6.0622349514905987E-3</v>
      </c>
      <c r="E207" s="87"/>
      <c r="F207" s="108">
        <f t="shared" si="71"/>
        <v>808.21227629759733</v>
      </c>
      <c r="G207" s="90"/>
      <c r="H207" s="5">
        <f t="shared" si="73"/>
        <v>1755.7999964285716</v>
      </c>
      <c r="I207" s="87">
        <f t="shared" si="74"/>
        <v>-6.9156958973662997E-3</v>
      </c>
      <c r="J207" s="111">
        <f t="shared" si="66"/>
        <v>638.73704702589509</v>
      </c>
      <c r="K207" s="111">
        <f t="shared" si="75"/>
        <v>7721.4540209409279</v>
      </c>
      <c r="L207" s="111">
        <f t="shared" si="85"/>
        <v>-95488.404953947931</v>
      </c>
      <c r="M207" s="111">
        <f t="shared" si="68"/>
        <v>-18.796930109048844</v>
      </c>
      <c r="N207" s="113">
        <f t="shared" si="76"/>
        <v>1116511.5030407221</v>
      </c>
      <c r="O207" s="117">
        <f t="shared" si="77"/>
        <v>670.36264944579727</v>
      </c>
      <c r="P207" s="117">
        <f t="shared" si="78"/>
        <v>16321.186665751326</v>
      </c>
      <c r="Q207" s="117">
        <f t="shared" si="79"/>
        <v>-184710.52365487063</v>
      </c>
      <c r="R207" s="117">
        <f t="shared" si="69"/>
        <v>-36.360339302162174</v>
      </c>
      <c r="S207" s="119">
        <f t="shared" si="80"/>
        <v>1180010.4362575354</v>
      </c>
      <c r="T207" s="120">
        <f t="shared" si="81"/>
        <v>697.02377242117586</v>
      </c>
      <c r="U207" s="120">
        <f t="shared" si="82"/>
        <v>25635.22151190116</v>
      </c>
      <c r="V207" s="120">
        <f t="shared" si="83"/>
        <v>-267646.11285031022</v>
      </c>
      <c r="W207" s="120">
        <f t="shared" si="70"/>
        <v>-52.686242687108461</v>
      </c>
      <c r="X207" s="122">
        <f t="shared" si="84"/>
        <v>1235605.7819943528</v>
      </c>
    </row>
    <row r="208" spans="1:24" x14ac:dyDescent="0.45">
      <c r="A208">
        <v>207</v>
      </c>
      <c r="B208" s="47">
        <v>43739</v>
      </c>
      <c r="C208" s="101">
        <v>1735.650024</v>
      </c>
      <c r="D208" s="87">
        <f t="shared" si="72"/>
        <v>-1.4978310794185181E-4</v>
      </c>
      <c r="E208" s="87"/>
      <c r="F208" s="108">
        <f t="shared" si="71"/>
        <v>808.21227629759733</v>
      </c>
      <c r="G208" s="90"/>
      <c r="H208" s="5">
        <f t="shared" si="73"/>
        <v>1747.4414235714287</v>
      </c>
      <c r="I208" s="87">
        <f t="shared" si="74"/>
        <v>-4.7605495353370995E-3</v>
      </c>
      <c r="J208" s="111">
        <f t="shared" si="66"/>
        <v>635.69630767347337</v>
      </c>
      <c r="K208" s="111">
        <f t="shared" si="75"/>
        <v>5277.6593300085096</v>
      </c>
      <c r="L208" s="111">
        <f t="shared" si="85"/>
        <v>-90216.745623939423</v>
      </c>
      <c r="M208" s="111">
        <f t="shared" si="68"/>
        <v>-17.759201894485159</v>
      </c>
      <c r="N208" s="113">
        <f t="shared" si="76"/>
        <v>1108623.9710001841</v>
      </c>
      <c r="O208" s="117">
        <f t="shared" si="77"/>
        <v>663.98006024714414</v>
      </c>
      <c r="P208" s="117">
        <f t="shared" si="78"/>
        <v>11077.941095824457</v>
      </c>
      <c r="Q208" s="117">
        <f t="shared" si="79"/>
        <v>-173638.58255904616</v>
      </c>
      <c r="R208" s="117">
        <f t="shared" si="69"/>
        <v>-34.18082333842176</v>
      </c>
      <c r="S208" s="119">
        <f t="shared" si="80"/>
        <v>1163514.9485993015</v>
      </c>
      <c r="T208" s="120">
        <f t="shared" si="81"/>
        <v>687.06912383342024</v>
      </c>
      <c r="U208" s="120">
        <f t="shared" si="82"/>
        <v>17277.786060249622</v>
      </c>
      <c r="V208" s="120">
        <f t="shared" si="83"/>
        <v>-250374.32679006062</v>
      </c>
      <c r="W208" s="120">
        <f t="shared" si="70"/>
        <v>-49.286284801200964</v>
      </c>
      <c r="X208" s="122">
        <f t="shared" si="84"/>
        <v>1209789.3273313844</v>
      </c>
    </row>
    <row r="209" spans="1:24" x14ac:dyDescent="0.45">
      <c r="A209">
        <v>208</v>
      </c>
      <c r="B209" s="47">
        <v>43740</v>
      </c>
      <c r="C209" s="101">
        <v>1713.2299800000001</v>
      </c>
      <c r="D209" s="87">
        <f t="shared" si="72"/>
        <v>-1.2917376020501217E-2</v>
      </c>
      <c r="E209" s="87"/>
      <c r="F209" s="108">
        <f t="shared" si="71"/>
        <v>808.21227629759733</v>
      </c>
      <c r="G209" s="90"/>
      <c r="H209" s="5">
        <f t="shared" si="73"/>
        <v>1737.1456994285716</v>
      </c>
      <c r="I209" s="87">
        <f t="shared" si="74"/>
        <v>-5.891885132157779E-3</v>
      </c>
      <c r="J209" s="111">
        <f t="shared" si="66"/>
        <v>631.95085804972439</v>
      </c>
      <c r="K209" s="111">
        <f t="shared" si="75"/>
        <v>6416.816583986476</v>
      </c>
      <c r="L209" s="111">
        <f t="shared" si="85"/>
        <v>-83805.929039952942</v>
      </c>
      <c r="M209" s="111">
        <f t="shared" si="68"/>
        <v>-16.497230125984061</v>
      </c>
      <c r="N209" s="113">
        <f t="shared" si="76"/>
        <v>1089093.9724814985</v>
      </c>
      <c r="O209" s="117">
        <f t="shared" si="77"/>
        <v>656.15587175710539</v>
      </c>
      <c r="P209" s="117">
        <f t="shared" si="78"/>
        <v>13404.634290305319</v>
      </c>
      <c r="Q209" s="117">
        <f t="shared" si="79"/>
        <v>-160239.94826874085</v>
      </c>
      <c r="R209" s="117">
        <f t="shared" si="69"/>
        <v>-31.543296903313603</v>
      </c>
      <c r="S209" s="119">
        <f t="shared" si="80"/>
        <v>1137550.5453376137</v>
      </c>
      <c r="T209" s="120">
        <f t="shared" si="81"/>
        <v>674.92472676698389</v>
      </c>
      <c r="U209" s="120">
        <f t="shared" si="82"/>
        <v>20806.145143242793</v>
      </c>
      <c r="V209" s="120">
        <f t="shared" si="83"/>
        <v>-229574.18164681783</v>
      </c>
      <c r="W209" s="120">
        <f t="shared" si="70"/>
        <v>-45.191768040735042</v>
      </c>
      <c r="X209" s="122">
        <f t="shared" si="84"/>
        <v>1177107.421283748</v>
      </c>
    </row>
    <row r="210" spans="1:24" x14ac:dyDescent="0.45">
      <c r="A210">
        <v>209</v>
      </c>
      <c r="B210" s="47">
        <v>43741</v>
      </c>
      <c r="C210" s="101">
        <v>1724.420044</v>
      </c>
      <c r="D210" s="87">
        <f t="shared" si="72"/>
        <v>6.5315597617547488E-3</v>
      </c>
      <c r="E210" s="87"/>
      <c r="F210" s="108">
        <f t="shared" si="71"/>
        <v>808.21227629759733</v>
      </c>
      <c r="G210" s="90"/>
      <c r="H210" s="5">
        <f t="shared" si="73"/>
        <v>1734.6899935714287</v>
      </c>
      <c r="I210" s="87">
        <f t="shared" si="74"/>
        <v>-1.4136441508335765E-3</v>
      </c>
      <c r="J210" s="111">
        <f t="shared" si="66"/>
        <v>631.05750441562816</v>
      </c>
      <c r="K210" s="111">
        <f t="shared" si="75"/>
        <v>1540.5169130157794</v>
      </c>
      <c r="L210" s="111">
        <f t="shared" si="85"/>
        <v>-82271.412126937168</v>
      </c>
      <c r="M210" s="111">
        <f t="shared" si="68"/>
        <v>-16.195159867507755</v>
      </c>
      <c r="N210" s="113">
        <f t="shared" si="76"/>
        <v>1089748.7264439436</v>
      </c>
      <c r="O210" s="117">
        <f t="shared" si="77"/>
        <v>654.30072993681631</v>
      </c>
      <c r="P210" s="117">
        <f t="shared" si="78"/>
        <v>3199.0437393691304</v>
      </c>
      <c r="Q210" s="117">
        <f t="shared" si="79"/>
        <v>-157046.90452937171</v>
      </c>
      <c r="R210" s="117">
        <f t="shared" si="69"/>
        <v>-30.914744986104779</v>
      </c>
      <c r="S210" s="119">
        <f t="shared" si="80"/>
        <v>1131488.3372462459</v>
      </c>
      <c r="T210" s="120">
        <f t="shared" si="81"/>
        <v>672.06241659024261</v>
      </c>
      <c r="U210" s="120">
        <f t="shared" si="82"/>
        <v>4935.8250409178618</v>
      </c>
      <c r="V210" s="120">
        <f t="shared" si="83"/>
        <v>-224644.35660589996</v>
      </c>
      <c r="W210" s="120">
        <f t="shared" si="70"/>
        <v>-44.221330040541943</v>
      </c>
      <c r="X210" s="122">
        <f t="shared" si="84"/>
        <v>1163853.7270282104</v>
      </c>
    </row>
    <row r="211" spans="1:24" x14ac:dyDescent="0.45">
      <c r="A211">
        <v>210</v>
      </c>
      <c r="B211" s="47">
        <v>43742</v>
      </c>
      <c r="C211" s="101">
        <v>1739.650024</v>
      </c>
      <c r="D211" s="87">
        <f t="shared" si="72"/>
        <v>8.8319432686900894E-3</v>
      </c>
      <c r="E211" s="87"/>
      <c r="F211" s="108">
        <f t="shared" si="71"/>
        <v>808.21227629759733</v>
      </c>
      <c r="G211" s="90"/>
      <c r="H211" s="5">
        <f t="shared" si="73"/>
        <v>1730.5928604285716</v>
      </c>
      <c r="I211" s="87">
        <f t="shared" si="74"/>
        <v>-2.361882041195011E-3</v>
      </c>
      <c r="J211" s="111">
        <f t="shared" si="66"/>
        <v>629.56702102898748</v>
      </c>
      <c r="K211" s="111">
        <f t="shared" si="75"/>
        <v>2592.9194593410534</v>
      </c>
      <c r="L211" s="111">
        <f t="shared" si="85"/>
        <v>-79684.492667596118</v>
      </c>
      <c r="M211" s="111">
        <f t="shared" si="68"/>
        <v>-15.685923753466341</v>
      </c>
      <c r="N211" s="113">
        <f t="shared" si="76"/>
        <v>1097819.2027020277</v>
      </c>
      <c r="O211" s="117">
        <f t="shared" si="77"/>
        <v>651.20996764965923</v>
      </c>
      <c r="P211" s="117">
        <f t="shared" si="78"/>
        <v>5376.8446870311036</v>
      </c>
      <c r="Q211" s="117">
        <f t="shared" si="79"/>
        <v>-151676.05984234059</v>
      </c>
      <c r="R211" s="117">
        <f t="shared" si="69"/>
        <v>-29.857492094975896</v>
      </c>
      <c r="S211" s="119">
        <f t="shared" si="80"/>
        <v>1138254.2805377999</v>
      </c>
      <c r="T211" s="120">
        <f t="shared" si="81"/>
        <v>667.30042013332275</v>
      </c>
      <c r="U211" s="120">
        <f t="shared" si="82"/>
        <v>8284.2072505685501</v>
      </c>
      <c r="V211" s="120">
        <f t="shared" si="83"/>
        <v>-216366.14935533141</v>
      </c>
      <c r="W211" s="120">
        <f t="shared" si="70"/>
        <v>-42.591761684132507</v>
      </c>
      <c r="X211" s="122">
        <f t="shared" si="84"/>
        <v>1169153.3991507136</v>
      </c>
    </row>
    <row r="212" spans="1:24" x14ac:dyDescent="0.45">
      <c r="A212">
        <v>211</v>
      </c>
      <c r="B212" s="47">
        <v>43745</v>
      </c>
      <c r="C212" s="101">
        <v>1732.660034</v>
      </c>
      <c r="D212" s="87">
        <f t="shared" si="72"/>
        <v>-4.0180438039645805E-3</v>
      </c>
      <c r="E212" s="87"/>
      <c r="F212" s="108">
        <f t="shared" si="71"/>
        <v>808.21227629759733</v>
      </c>
      <c r="G212" s="90"/>
      <c r="H212" s="5">
        <f t="shared" si="73"/>
        <v>1729.567155857143</v>
      </c>
      <c r="I212" s="87">
        <f t="shared" si="74"/>
        <v>-5.9268970471460002E-4</v>
      </c>
      <c r="J212" s="111">
        <f t="shared" si="66"/>
        <v>629.19388313719571</v>
      </c>
      <c r="K212" s="111">
        <f t="shared" si="75"/>
        <v>646.52111227861815</v>
      </c>
      <c r="L212" s="111">
        <f t="shared" si="85"/>
        <v>-79043.971555317505</v>
      </c>
      <c r="M212" s="111">
        <f t="shared" si="68"/>
        <v>-15.55983692035079</v>
      </c>
      <c r="N212" s="113">
        <f t="shared" si="76"/>
        <v>1090825.6160613641</v>
      </c>
      <c r="O212" s="117">
        <f t="shared" si="77"/>
        <v>650.43803676279231</v>
      </c>
      <c r="P212" s="117">
        <f t="shared" si="78"/>
        <v>1337.493796684498</v>
      </c>
      <c r="Q212" s="117">
        <f t="shared" si="79"/>
        <v>-150344.5660456561</v>
      </c>
      <c r="R212" s="117">
        <f t="shared" si="69"/>
        <v>-29.595387016888708</v>
      </c>
      <c r="S212" s="119">
        <f t="shared" si="80"/>
        <v>1128325.4846889975</v>
      </c>
      <c r="T212" s="120">
        <f t="shared" si="81"/>
        <v>666.11391386642845</v>
      </c>
      <c r="U212" s="120">
        <f t="shared" si="82"/>
        <v>2055.8119887382877</v>
      </c>
      <c r="V212" s="120">
        <f t="shared" si="83"/>
        <v>-214316.33736659313</v>
      </c>
      <c r="W212" s="120">
        <f t="shared" si="70"/>
        <v>-42.188255387154641</v>
      </c>
      <c r="X212" s="122">
        <f t="shared" si="84"/>
        <v>1156204.7686364173</v>
      </c>
    </row>
    <row r="213" spans="1:24" x14ac:dyDescent="0.45">
      <c r="A213">
        <v>212</v>
      </c>
      <c r="B213" s="47">
        <v>43746</v>
      </c>
      <c r="C213" s="101">
        <v>1705.51001</v>
      </c>
      <c r="D213" s="87">
        <f t="shared" si="72"/>
        <v>-1.5669562099451088E-2</v>
      </c>
      <c r="E213" s="87"/>
      <c r="F213" s="108">
        <f t="shared" si="71"/>
        <v>808.21227629759733</v>
      </c>
      <c r="G213" s="90"/>
      <c r="H213" s="5">
        <f t="shared" si="73"/>
        <v>1726.718592857143</v>
      </c>
      <c r="I213" s="87">
        <f t="shared" si="74"/>
        <v>-1.6469802807907248E-3</v>
      </c>
      <c r="J213" s="111">
        <f t="shared" si="66"/>
        <v>628.15761321887464</v>
      </c>
      <c r="K213" s="111">
        <f t="shared" si="75"/>
        <v>1767.3687187584637</v>
      </c>
      <c r="L213" s="111">
        <f t="shared" si="85"/>
        <v>-77282.602836559046</v>
      </c>
      <c r="M213" s="111">
        <f t="shared" si="68"/>
        <v>-15.21311079460429</v>
      </c>
      <c r="N213" s="113">
        <f t="shared" si="76"/>
        <v>1073096.4659212574</v>
      </c>
      <c r="O213" s="117">
        <f t="shared" si="77"/>
        <v>648.29551952194322</v>
      </c>
      <c r="P213" s="117">
        <f t="shared" si="78"/>
        <v>3654.0846008657004</v>
      </c>
      <c r="Q213" s="117">
        <f t="shared" si="79"/>
        <v>-146696.48144479041</v>
      </c>
      <c r="R213" s="117">
        <f t="shared" si="69"/>
        <v>-28.877260126930196</v>
      </c>
      <c r="S213" s="119">
        <f t="shared" si="80"/>
        <v>1109328.5825836901</v>
      </c>
      <c r="T213" s="120">
        <f t="shared" si="81"/>
        <v>662.82268442373345</v>
      </c>
      <c r="U213" s="120">
        <f t="shared" si="82"/>
        <v>5613.2247597230407</v>
      </c>
      <c r="V213" s="120">
        <f t="shared" si="83"/>
        <v>-208709.1126068701</v>
      </c>
      <c r="W213" s="120">
        <f t="shared" si="70"/>
        <v>-41.084470985631924</v>
      </c>
      <c r="X213" s="122">
        <f t="shared" si="84"/>
        <v>1136063.9478994715</v>
      </c>
    </row>
    <row r="214" spans="1:24" x14ac:dyDescent="0.45">
      <c r="A214">
        <v>213</v>
      </c>
      <c r="B214" s="47">
        <v>43747</v>
      </c>
      <c r="C214" s="101">
        <v>1721.98999</v>
      </c>
      <c r="D214" s="87">
        <f t="shared" si="72"/>
        <v>9.6627870275590288E-3</v>
      </c>
      <c r="E214" s="87"/>
      <c r="F214" s="108">
        <f t="shared" si="71"/>
        <v>808.21227629759733</v>
      </c>
      <c r="G214" s="90"/>
      <c r="H214" s="5">
        <f t="shared" si="73"/>
        <v>1724.7300151428572</v>
      </c>
      <c r="I214" s="87">
        <f t="shared" si="74"/>
        <v>-1.151651301209079E-3</v>
      </c>
      <c r="J214" s="111">
        <f t="shared" si="66"/>
        <v>627.43419468624677</v>
      </c>
      <c r="K214" s="111">
        <f t="shared" si="75"/>
        <v>1245.7194717656889</v>
      </c>
      <c r="L214" s="111">
        <f t="shared" si="85"/>
        <v>-76042.883364793364</v>
      </c>
      <c r="M214" s="111">
        <f t="shared" si="68"/>
        <v>-14.96907152851054</v>
      </c>
      <c r="N214" s="113">
        <f t="shared" si="76"/>
        <v>1081681.1221051938</v>
      </c>
      <c r="O214" s="117">
        <f t="shared" si="77"/>
        <v>646.8022987646923</v>
      </c>
      <c r="P214" s="117">
        <f t="shared" si="78"/>
        <v>2571.3111968463113</v>
      </c>
      <c r="Q214" s="117">
        <f t="shared" si="79"/>
        <v>-144131.1702479441</v>
      </c>
      <c r="R214" s="117">
        <f t="shared" si="69"/>
        <v>-28.372277607879369</v>
      </c>
      <c r="S214" s="119">
        <f t="shared" si="80"/>
        <v>1116358.3951786358</v>
      </c>
      <c r="T214" s="120">
        <f t="shared" si="81"/>
        <v>660.53266260277098</v>
      </c>
      <c r="U214" s="120">
        <f t="shared" si="82"/>
        <v>3943.3946525789379</v>
      </c>
      <c r="V214" s="120">
        <f t="shared" si="83"/>
        <v>-204771.71795429115</v>
      </c>
      <c r="W214" s="120">
        <f t="shared" si="70"/>
        <v>-40.309393298113719</v>
      </c>
      <c r="X214" s="122">
        <f t="shared" si="84"/>
        <v>1141374.0277225981</v>
      </c>
    </row>
    <row r="215" spans="1:24" x14ac:dyDescent="0.45">
      <c r="A215">
        <v>214</v>
      </c>
      <c r="B215" s="47">
        <v>43748</v>
      </c>
      <c r="C215" s="101">
        <v>1720.26001</v>
      </c>
      <c r="D215" s="87">
        <f t="shared" si="72"/>
        <v>-1.0046399863219116E-3</v>
      </c>
      <c r="E215" s="87"/>
      <c r="F215" s="108">
        <f t="shared" si="71"/>
        <v>808.21227629759733</v>
      </c>
      <c r="G215" s="90"/>
      <c r="H215" s="5">
        <f t="shared" si="73"/>
        <v>1722.5314417142856</v>
      </c>
      <c r="I215" s="87">
        <f t="shared" si="74"/>
        <v>-1.2747348334338753E-3</v>
      </c>
      <c r="J215" s="111">
        <f t="shared" si="66"/>
        <v>626.63438246259273</v>
      </c>
      <c r="K215" s="111">
        <f t="shared" si="75"/>
        <v>1375.8849838612277</v>
      </c>
      <c r="L215" s="111">
        <f t="shared" si="85"/>
        <v>-74672.998380932142</v>
      </c>
      <c r="M215" s="111">
        <f t="shared" si="68"/>
        <v>-14.699409130116692</v>
      </c>
      <c r="N215" s="113">
        <f t="shared" si="76"/>
        <v>1079349.9540253046</v>
      </c>
      <c r="O215" s="117">
        <f t="shared" si="77"/>
        <v>645.15329592353135</v>
      </c>
      <c r="P215" s="117">
        <f t="shared" si="78"/>
        <v>2836.7136440255645</v>
      </c>
      <c r="Q215" s="117">
        <f t="shared" si="79"/>
        <v>-141300.45660391854</v>
      </c>
      <c r="R215" s="117">
        <f t="shared" si="69"/>
        <v>-27.815050512581365</v>
      </c>
      <c r="S215" s="119">
        <f t="shared" si="80"/>
        <v>1112668.1289409725</v>
      </c>
      <c r="T215" s="120">
        <f t="shared" si="81"/>
        <v>658.0066506218493</v>
      </c>
      <c r="U215" s="120">
        <f t="shared" si="82"/>
        <v>4345.3973955604497</v>
      </c>
      <c r="V215" s="120">
        <f t="shared" si="83"/>
        <v>-200432.32055873069</v>
      </c>
      <c r="W215" s="120">
        <f t="shared" si="70"/>
        <v>-39.455181212368188</v>
      </c>
      <c r="X215" s="122">
        <f t="shared" si="84"/>
        <v>1136287.9247743695</v>
      </c>
    </row>
    <row r="216" spans="1:24" x14ac:dyDescent="0.45">
      <c r="A216">
        <v>215</v>
      </c>
      <c r="B216" s="47">
        <v>43749</v>
      </c>
      <c r="C216" s="101">
        <v>1731.920044</v>
      </c>
      <c r="D216" s="87">
        <f t="shared" si="72"/>
        <v>6.7780649042699049E-3</v>
      </c>
      <c r="E216" s="87"/>
      <c r="F216" s="108">
        <f t="shared" si="71"/>
        <v>808.21227629759733</v>
      </c>
      <c r="G216" s="90"/>
      <c r="H216" s="5">
        <f t="shared" si="73"/>
        <v>1725.2014508571428</v>
      </c>
      <c r="I216" s="87">
        <f t="shared" si="74"/>
        <v>1.5500495829556512E-3</v>
      </c>
      <c r="J216" s="111">
        <f t="shared" si="66"/>
        <v>627.60569682579455</v>
      </c>
      <c r="K216" s="111">
        <f t="shared" si="75"/>
        <v>-1682.2388146543406</v>
      </c>
      <c r="L216" s="111">
        <f t="shared" si="85"/>
        <v>-76361.23719558648</v>
      </c>
      <c r="M216" s="111">
        <f t="shared" si="68"/>
        <v>-15.03173960543063</v>
      </c>
      <c r="N216" s="113">
        <f t="shared" si="76"/>
        <v>1085280.6472465266</v>
      </c>
      <c r="O216" s="117">
        <f t="shared" si="77"/>
        <v>647.15333511810888</v>
      </c>
      <c r="P216" s="117">
        <f t="shared" si="78"/>
        <v>-3463.9079698744558</v>
      </c>
      <c r="Q216" s="117">
        <f t="shared" si="79"/>
        <v>-144770.36457379299</v>
      </c>
      <c r="R216" s="117">
        <f t="shared" si="69"/>
        <v>-28.498103262565564</v>
      </c>
      <c r="S216" s="119">
        <f t="shared" si="80"/>
        <v>1117353.9246626273</v>
      </c>
      <c r="T216" s="120">
        <f t="shared" si="81"/>
        <v>661.06647942498466</v>
      </c>
      <c r="U216" s="120">
        <f t="shared" si="82"/>
        <v>-5299.3788353586606</v>
      </c>
      <c r="V216" s="120">
        <f t="shared" si="83"/>
        <v>-205737.69939408934</v>
      </c>
      <c r="W216" s="120">
        <f t="shared" si="70"/>
        <v>-40.499547124840319</v>
      </c>
      <c r="X216" s="122">
        <f t="shared" si="84"/>
        <v>1139614.9072972857</v>
      </c>
    </row>
    <row r="217" spans="1:24" x14ac:dyDescent="0.45">
      <c r="A217">
        <v>216</v>
      </c>
      <c r="B217" s="47">
        <v>43752</v>
      </c>
      <c r="C217" s="101">
        <v>1736.4300539999999</v>
      </c>
      <c r="D217" s="87">
        <f t="shared" si="72"/>
        <v>2.6040520840579671E-3</v>
      </c>
      <c r="E217" s="87"/>
      <c r="F217" s="108">
        <f t="shared" si="71"/>
        <v>808.21227629759733</v>
      </c>
      <c r="G217" s="90"/>
      <c r="H217" s="5">
        <f t="shared" si="73"/>
        <v>1726.9171665714289</v>
      </c>
      <c r="I217" s="87">
        <f t="shared" si="74"/>
        <v>9.9450166439032624E-4</v>
      </c>
      <c r="J217" s="111">
        <f t="shared" si="66"/>
        <v>628.22985173586869</v>
      </c>
      <c r="K217" s="111">
        <f t="shared" si="75"/>
        <v>-1083.8013442044032</v>
      </c>
      <c r="L217" s="111">
        <f t="shared" si="85"/>
        <v>-77451.038539790883</v>
      </c>
      <c r="M217" s="111">
        <f t="shared" si="68"/>
        <v>-15.246267429101863</v>
      </c>
      <c r="N217" s="113">
        <f t="shared" si="76"/>
        <v>1089793.3940299219</v>
      </c>
      <c r="O217" s="117">
        <f t="shared" si="77"/>
        <v>648.44052525589029</v>
      </c>
      <c r="P217" s="117">
        <f t="shared" si="78"/>
        <v>-2235.1156404560384</v>
      </c>
      <c r="Q217" s="117">
        <f t="shared" si="79"/>
        <v>-147011.48021424902</v>
      </c>
      <c r="R217" s="117">
        <f t="shared" si="69"/>
        <v>-28.939267758716596</v>
      </c>
      <c r="S217" s="119">
        <f t="shared" si="80"/>
        <v>1123736.5006454177</v>
      </c>
      <c r="T217" s="120">
        <f t="shared" si="81"/>
        <v>663.03877456716714</v>
      </c>
      <c r="U217" s="120">
        <f t="shared" si="82"/>
        <v>-3424.7525602438518</v>
      </c>
      <c r="V217" s="120">
        <f t="shared" si="83"/>
        <v>-209168.4519543332</v>
      </c>
      <c r="W217" s="120">
        <f t="shared" si="70"/>
        <v>-41.174892117007403</v>
      </c>
      <c r="X217" s="122">
        <f t="shared" si="84"/>
        <v>1147895.7025655159</v>
      </c>
    </row>
    <row r="218" spans="1:24" x14ac:dyDescent="0.45">
      <c r="A218">
        <v>217</v>
      </c>
      <c r="B218" s="47">
        <v>43753</v>
      </c>
      <c r="C218" s="101">
        <v>1767.380005</v>
      </c>
      <c r="D218" s="87">
        <f t="shared" si="72"/>
        <v>1.7823897328144298E-2</v>
      </c>
      <c r="E218" s="87"/>
      <c r="F218" s="108">
        <f t="shared" si="71"/>
        <v>808.21227629759733</v>
      </c>
      <c r="G218" s="90"/>
      <c r="H218" s="5">
        <f t="shared" si="73"/>
        <v>1730.8785924285714</v>
      </c>
      <c r="I218" s="87">
        <f t="shared" si="74"/>
        <v>2.2939292826693347E-3</v>
      </c>
      <c r="J218" s="111">
        <f t="shared" si="66"/>
        <v>629.67096658901266</v>
      </c>
      <c r="K218" s="111">
        <f t="shared" si="75"/>
        <v>-2546.9975763551679</v>
      </c>
      <c r="L218" s="111">
        <f t="shared" si="85"/>
        <v>-80004.036116146046</v>
      </c>
      <c r="M218" s="111">
        <f t="shared" si="68"/>
        <v>-15.748826007125899</v>
      </c>
      <c r="N218" s="113">
        <f t="shared" si="76"/>
        <v>1110320.8785020888</v>
      </c>
      <c r="O218" s="117">
        <f t="shared" si="77"/>
        <v>651.41547867379825</v>
      </c>
      <c r="P218" s="117">
        <f t="shared" si="78"/>
        <v>-5257.8731866169283</v>
      </c>
      <c r="Q218" s="117">
        <f t="shared" si="79"/>
        <v>-152275.35340086595</v>
      </c>
      <c r="R218" s="117">
        <f t="shared" si="69"/>
        <v>-29.975463267910527</v>
      </c>
      <c r="S218" s="119">
        <f t="shared" si="80"/>
        <v>1146040.8187689581</v>
      </c>
      <c r="T218" s="120">
        <f t="shared" si="81"/>
        <v>667.60166674874165</v>
      </c>
      <c r="U218" s="120">
        <f t="shared" si="82"/>
        <v>-8064.3644066856214</v>
      </c>
      <c r="V218" s="120">
        <f t="shared" si="83"/>
        <v>-217238.81636101881</v>
      </c>
      <c r="W218" s="120">
        <f t="shared" si="70"/>
        <v>-42.763546527770814</v>
      </c>
      <c r="X218" s="122">
        <f t="shared" si="84"/>
        <v>1171841.4727097137</v>
      </c>
    </row>
    <row r="219" spans="1:24" x14ac:dyDescent="0.45">
      <c r="A219">
        <v>218</v>
      </c>
      <c r="B219" s="47">
        <v>43754</v>
      </c>
      <c r="C219" s="101">
        <v>1777.4300539999999</v>
      </c>
      <c r="D219" s="87">
        <f t="shared" si="72"/>
        <v>5.6864109425069252E-3</v>
      </c>
      <c r="E219" s="87"/>
      <c r="F219" s="108">
        <f t="shared" si="71"/>
        <v>808.21227629759733</v>
      </c>
      <c r="G219" s="90"/>
      <c r="H219" s="5">
        <f t="shared" si="73"/>
        <v>1737.2743095714286</v>
      </c>
      <c r="I219" s="87">
        <f t="shared" si="74"/>
        <v>3.6950697586960301E-3</v>
      </c>
      <c r="J219" s="111">
        <f t="shared" si="66"/>
        <v>631.99764473558457</v>
      </c>
      <c r="K219" s="111">
        <f t="shared" si="75"/>
        <v>-4135.5076637019256</v>
      </c>
      <c r="L219" s="111">
        <f t="shared" si="85"/>
        <v>-84145.543779847969</v>
      </c>
      <c r="M219" s="111">
        <f t="shared" si="68"/>
        <v>-16.564083421239047</v>
      </c>
      <c r="N219" s="113">
        <f t="shared" si="76"/>
        <v>1119196.1001465409</v>
      </c>
      <c r="O219" s="117">
        <f t="shared" si="77"/>
        <v>656.22952994498633</v>
      </c>
      <c r="P219" s="117">
        <f t="shared" si="78"/>
        <v>-8556.6394109065932</v>
      </c>
      <c r="Q219" s="117">
        <f t="shared" si="79"/>
        <v>-160837.99281177254</v>
      </c>
      <c r="R219" s="117">
        <f t="shared" si="69"/>
        <v>-31.661022207059432</v>
      </c>
      <c r="S219" s="119">
        <f t="shared" si="80"/>
        <v>1157845.449435605</v>
      </c>
      <c r="T219" s="120">
        <f t="shared" si="81"/>
        <v>675.00217093771664</v>
      </c>
      <c r="U219" s="120">
        <f t="shared" si="82"/>
        <v>-13153.878560237046</v>
      </c>
      <c r="V219" s="120">
        <f t="shared" si="83"/>
        <v>-230398.69492125584</v>
      </c>
      <c r="W219" s="120">
        <f t="shared" si="70"/>
        <v>-45.354073803406209</v>
      </c>
      <c r="X219" s="122">
        <f t="shared" si="84"/>
        <v>1186615.2665797058</v>
      </c>
    </row>
    <row r="220" spans="1:24" x14ac:dyDescent="0.45">
      <c r="A220">
        <v>219</v>
      </c>
      <c r="B220" s="47">
        <v>43755</v>
      </c>
      <c r="C220" s="101">
        <v>1787.4799800000001</v>
      </c>
      <c r="D220" s="87">
        <f t="shared" si="72"/>
        <v>5.6541893040366817E-3</v>
      </c>
      <c r="E220" s="87"/>
      <c r="F220" s="108">
        <f t="shared" si="71"/>
        <v>808.21227629759733</v>
      </c>
      <c r="G220" s="90"/>
      <c r="H220" s="5">
        <f t="shared" si="73"/>
        <v>1748.9843052857145</v>
      </c>
      <c r="I220" s="87">
        <f t="shared" si="74"/>
        <v>6.740441420085631E-3</v>
      </c>
      <c r="J220" s="111">
        <f t="shared" si="66"/>
        <v>636.2575878375568</v>
      </c>
      <c r="K220" s="111">
        <f t="shared" si="75"/>
        <v>-7614.5630107144525</v>
      </c>
      <c r="L220" s="111">
        <f t="shared" si="85"/>
        <v>-91766.106790562422</v>
      </c>
      <c r="M220" s="111">
        <f t="shared" si="68"/>
        <v>-18.064194250124274</v>
      </c>
      <c r="N220" s="113">
        <f t="shared" si="76"/>
        <v>1129683.1373720099</v>
      </c>
      <c r="O220" s="117">
        <f t="shared" si="77"/>
        <v>665.07608335443535</v>
      </c>
      <c r="P220" s="117">
        <f t="shared" si="78"/>
        <v>-15813.037111390884</v>
      </c>
      <c r="Q220" s="117">
        <f t="shared" si="79"/>
        <v>-176657.02992316341</v>
      </c>
      <c r="R220" s="117">
        <f t="shared" si="69"/>
        <v>-34.775005890405737</v>
      </c>
      <c r="S220" s="119">
        <f t="shared" si="80"/>
        <v>1172997.1470614737</v>
      </c>
      <c r="T220" s="120">
        <f t="shared" si="81"/>
        <v>688.6516087126256</v>
      </c>
      <c r="U220" s="120">
        <f t="shared" si="82"/>
        <v>-24398.096760905515</v>
      </c>
      <c r="V220" s="120">
        <f t="shared" si="83"/>
        <v>-254802.79168216136</v>
      </c>
      <c r="W220" s="120">
        <f t="shared" si="70"/>
        <v>-50.15802985872142</v>
      </c>
      <c r="X220" s="122">
        <f t="shared" si="84"/>
        <v>1206552.8670077063</v>
      </c>
    </row>
    <row r="221" spans="1:24" x14ac:dyDescent="0.45">
      <c r="A221">
        <v>220</v>
      </c>
      <c r="B221" s="47">
        <v>43756</v>
      </c>
      <c r="C221" s="101">
        <v>1757.51001</v>
      </c>
      <c r="D221" s="87">
        <f t="shared" si="72"/>
        <v>-1.6766604569188014E-2</v>
      </c>
      <c r="E221" s="87"/>
      <c r="F221" s="108">
        <f t="shared" si="71"/>
        <v>808.21227629759733</v>
      </c>
      <c r="G221" s="90"/>
      <c r="H221" s="5">
        <f t="shared" si="73"/>
        <v>1754.0585938571428</v>
      </c>
      <c r="I221" s="87">
        <f t="shared" si="74"/>
        <v>2.901277362005448E-3</v>
      </c>
      <c r="J221" s="111">
        <f t="shared" si="66"/>
        <v>638.10354757355412</v>
      </c>
      <c r="K221" s="111">
        <f t="shared" si="75"/>
        <v>-3244.2927140722577</v>
      </c>
      <c r="L221" s="111">
        <f t="shared" si="85"/>
        <v>-95016.399504634683</v>
      </c>
      <c r="M221" s="111">
        <f t="shared" si="68"/>
        <v>-18.704015650524525</v>
      </c>
      <c r="N221" s="113">
        <f t="shared" si="76"/>
        <v>1118229.0795629604</v>
      </c>
      <c r="O221" s="117">
        <f t="shared" si="77"/>
        <v>668.93522372373025</v>
      </c>
      <c r="P221" s="117">
        <f t="shared" si="78"/>
        <v>-6782.4778290308686</v>
      </c>
      <c r="Q221" s="117">
        <f t="shared" si="79"/>
        <v>-183445.50775219427</v>
      </c>
      <c r="R221" s="117">
        <f t="shared" si="69"/>
        <v>-36.111320423689904</v>
      </c>
      <c r="S221" s="119">
        <f t="shared" si="80"/>
        <v>1168877.8739070145</v>
      </c>
      <c r="T221" s="120">
        <f t="shared" si="81"/>
        <v>694.64551668062541</v>
      </c>
      <c r="U221" s="120">
        <f t="shared" si="82"/>
        <v>-10534.353252778414</v>
      </c>
      <c r="V221" s="120">
        <f t="shared" si="83"/>
        <v>-265343.1449349398</v>
      </c>
      <c r="W221" s="120">
        <f t="shared" si="70"/>
        <v>-52.232902546296827</v>
      </c>
      <c r="X221" s="122">
        <f t="shared" si="84"/>
        <v>1210312.0957150427</v>
      </c>
    </row>
    <row r="222" spans="1:24" x14ac:dyDescent="0.45">
      <c r="A222">
        <v>221</v>
      </c>
      <c r="B222" s="47">
        <v>43759</v>
      </c>
      <c r="C222" s="101">
        <v>1785.660034</v>
      </c>
      <c r="D222" s="87">
        <f t="shared" si="72"/>
        <v>1.6016992130815817E-2</v>
      </c>
      <c r="E222" s="87"/>
      <c r="F222" s="108">
        <f t="shared" si="71"/>
        <v>808.21227629759733</v>
      </c>
      <c r="G222" s="90"/>
      <c r="H222" s="5">
        <f t="shared" si="73"/>
        <v>1763.4014544285715</v>
      </c>
      <c r="I222" s="87">
        <f t="shared" si="74"/>
        <v>5.3264244445129358E-3</v>
      </c>
      <c r="J222" s="111">
        <f t="shared" si="66"/>
        <v>641.50235790748036</v>
      </c>
      <c r="K222" s="111">
        <f t="shared" si="75"/>
        <v>-6069.1197764382723</v>
      </c>
      <c r="L222" s="111">
        <f t="shared" si="85"/>
        <v>-101091.51928107295</v>
      </c>
      <c r="M222" s="111">
        <f t="shared" si="68"/>
        <v>-19.899905370300985</v>
      </c>
      <c r="N222" s="113">
        <f t="shared" si="76"/>
        <v>1139436.0024557132</v>
      </c>
      <c r="O222" s="117">
        <f t="shared" si="77"/>
        <v>676.06128957860585</v>
      </c>
      <c r="P222" s="117">
        <f t="shared" si="78"/>
        <v>-12724.730996703413</v>
      </c>
      <c r="Q222" s="117">
        <f t="shared" si="79"/>
        <v>-196176.23874889768</v>
      </c>
      <c r="R222" s="117">
        <f t="shared" si="69"/>
        <v>-38.617369832471013</v>
      </c>
      <c r="S222" s="119">
        <f t="shared" si="80"/>
        <v>1194490.8943383137</v>
      </c>
      <c r="T222" s="120">
        <f t="shared" si="81"/>
        <v>705.74544726158251</v>
      </c>
      <c r="U222" s="120">
        <f t="shared" si="82"/>
        <v>-19820.702418589506</v>
      </c>
      <c r="V222" s="120">
        <f t="shared" si="83"/>
        <v>-285169.8473535293</v>
      </c>
      <c r="W222" s="120">
        <f t="shared" si="70"/>
        <v>-56.135796723188832</v>
      </c>
      <c r="X222" s="122">
        <f t="shared" si="84"/>
        <v>1240400.736933873</v>
      </c>
    </row>
    <row r="223" spans="1:24" x14ac:dyDescent="0.45">
      <c r="A223">
        <v>222</v>
      </c>
      <c r="B223" s="47">
        <v>43760</v>
      </c>
      <c r="C223" s="101">
        <v>1765.7299800000001</v>
      </c>
      <c r="D223" s="87">
        <f t="shared" si="72"/>
        <v>-1.1161169327038837E-2</v>
      </c>
      <c r="E223" s="87"/>
      <c r="F223" s="108">
        <f t="shared" si="71"/>
        <v>808.21227629759733</v>
      </c>
      <c r="G223" s="90"/>
      <c r="H223" s="5">
        <f t="shared" si="73"/>
        <v>1768.2314452857142</v>
      </c>
      <c r="I223" s="87">
        <f t="shared" si="74"/>
        <v>2.7390194359956047E-3</v>
      </c>
      <c r="J223" s="111">
        <f t="shared" si="66"/>
        <v>643.25944533402594</v>
      </c>
      <c r="K223" s="111">
        <f t="shared" si="75"/>
        <v>-3102.5419465325808</v>
      </c>
      <c r="L223" s="111">
        <f t="shared" si="85"/>
        <v>-104200.06122760553</v>
      </c>
      <c r="M223" s="111">
        <f t="shared" si="68"/>
        <v>-20.511823076303699</v>
      </c>
      <c r="N223" s="113">
        <f t="shared" si="76"/>
        <v>1132719.945597928</v>
      </c>
      <c r="O223" s="117">
        <f t="shared" si="77"/>
        <v>679.764779602766</v>
      </c>
      <c r="P223" s="117">
        <f t="shared" si="78"/>
        <v>-6539.3633662904949</v>
      </c>
      <c r="Q223" s="117">
        <f t="shared" si="79"/>
        <v>-202721.60211518817</v>
      </c>
      <c r="R223" s="117">
        <f t="shared" si="69"/>
        <v>-39.905827188049443</v>
      </c>
      <c r="S223" s="119">
        <f t="shared" si="80"/>
        <v>1193741.6873264059</v>
      </c>
      <c r="T223" s="120">
        <f t="shared" si="81"/>
        <v>711.54459875232715</v>
      </c>
      <c r="U223" s="120">
        <f t="shared" si="82"/>
        <v>-10239.735645769493</v>
      </c>
      <c r="V223" s="120">
        <f t="shared" si="83"/>
        <v>-295415.58299929881</v>
      </c>
      <c r="W223" s="120">
        <f t="shared" si="70"/>
        <v>-58.152673818811309</v>
      </c>
      <c r="X223" s="122">
        <f t="shared" si="84"/>
        <v>1246155.8944782852</v>
      </c>
    </row>
    <row r="224" spans="1:24" x14ac:dyDescent="0.45">
      <c r="A224">
        <v>223</v>
      </c>
      <c r="B224" s="47">
        <v>43761</v>
      </c>
      <c r="C224" s="101">
        <v>1762.170044</v>
      </c>
      <c r="D224" s="87">
        <f t="shared" si="72"/>
        <v>-2.0161270637768223E-3</v>
      </c>
      <c r="E224" s="87"/>
      <c r="F224" s="108">
        <f t="shared" si="71"/>
        <v>808.21227629759733</v>
      </c>
      <c r="G224" s="90"/>
      <c r="H224" s="5">
        <f t="shared" si="73"/>
        <v>1771.9085867142858</v>
      </c>
      <c r="I224" s="87">
        <f t="shared" si="74"/>
        <v>2.0795588939305234E-3</v>
      </c>
      <c r="J224" s="111">
        <f t="shared" si="66"/>
        <v>644.59714123467518</v>
      </c>
      <c r="K224" s="111">
        <f t="shared" si="75"/>
        <v>-2357.2476441056856</v>
      </c>
      <c r="L224" s="111">
        <f t="shared" si="85"/>
        <v>-106563.30887171121</v>
      </c>
      <c r="M224" s="111">
        <f t="shared" si="68"/>
        <v>-20.977029305460746</v>
      </c>
      <c r="N224" s="113">
        <f t="shared" si="76"/>
        <v>1133532.525087676</v>
      </c>
      <c r="O224" s="117">
        <f t="shared" si="77"/>
        <v>682.59200138917333</v>
      </c>
      <c r="P224" s="117">
        <f t="shared" si="78"/>
        <v>-4982.0455397511732</v>
      </c>
      <c r="Q224" s="117">
        <f t="shared" si="79"/>
        <v>-207709.64765493936</v>
      </c>
      <c r="R224" s="117">
        <f t="shared" si="69"/>
        <v>-40.887725916341878</v>
      </c>
      <c r="S224" s="119">
        <f t="shared" si="80"/>
        <v>1197861.1315822564</v>
      </c>
      <c r="T224" s="120">
        <f t="shared" si="81"/>
        <v>715.98369544861805</v>
      </c>
      <c r="U224" s="120">
        <f t="shared" si="82"/>
        <v>-7822.4432206231959</v>
      </c>
      <c r="V224" s="120">
        <f t="shared" si="83"/>
        <v>-303244.026219922</v>
      </c>
      <c r="W224" s="120">
        <f t="shared" si="70"/>
        <v>-59.693705948826391</v>
      </c>
      <c r="X224" s="122">
        <f t="shared" si="84"/>
        <v>1253862.5768913506</v>
      </c>
    </row>
    <row r="225" spans="1:24" x14ac:dyDescent="0.45">
      <c r="A225">
        <v>224</v>
      </c>
      <c r="B225" s="47">
        <v>43762</v>
      </c>
      <c r="C225" s="101">
        <v>1780.780029</v>
      </c>
      <c r="D225" s="87">
        <f t="shared" si="72"/>
        <v>1.0560833821551475E-2</v>
      </c>
      <c r="E225" s="87"/>
      <c r="F225" s="108">
        <f t="shared" si="71"/>
        <v>808.21227629759733</v>
      </c>
      <c r="G225" s="90"/>
      <c r="H225" s="5">
        <f t="shared" si="73"/>
        <v>1773.8228758571429</v>
      </c>
      <c r="I225" s="87">
        <f t="shared" si="74"/>
        <v>1.0803543462740651E-3</v>
      </c>
      <c r="J225" s="111">
        <f t="shared" ref="J225:J255" si="86">(1+I225)*J224</f>
        <v>645.29353455780392</v>
      </c>
      <c r="K225" s="111">
        <f t="shared" si="75"/>
        <v>-1240.123322156614</v>
      </c>
      <c r="L225" s="111">
        <f t="shared" si="85"/>
        <v>-107809.43219386782</v>
      </c>
      <c r="M225" s="111">
        <f t="shared" si="68"/>
        <v>-21.222329172029276</v>
      </c>
      <c r="N225" s="113">
        <f t="shared" si="76"/>
        <v>1147885.7158612018</v>
      </c>
      <c r="O225" s="117">
        <f t="shared" si="77"/>
        <v>684.06688386003873</v>
      </c>
      <c r="P225" s="117">
        <f t="shared" si="78"/>
        <v>-2626.4412492392707</v>
      </c>
      <c r="Q225" s="117">
        <f t="shared" si="79"/>
        <v>-210342.08890417861</v>
      </c>
      <c r="R225" s="117">
        <f t="shared" si="69"/>
        <v>-41.405923012644053</v>
      </c>
      <c r="S225" s="119">
        <f t="shared" si="80"/>
        <v>1215546.2040289801</v>
      </c>
      <c r="T225" s="120">
        <f t="shared" si="81"/>
        <v>718.30424374033589</v>
      </c>
      <c r="U225" s="120">
        <f t="shared" si="82"/>
        <v>-4132.3860542211987</v>
      </c>
      <c r="V225" s="120">
        <f t="shared" si="83"/>
        <v>-307382.41227414319</v>
      </c>
      <c r="W225" s="120">
        <f t="shared" si="70"/>
        <v>-60.508348872885108</v>
      </c>
      <c r="X225" s="122">
        <f t="shared" si="84"/>
        <v>1275009.4659445172</v>
      </c>
    </row>
    <row r="226" spans="1:24" x14ac:dyDescent="0.45">
      <c r="A226">
        <v>225</v>
      </c>
      <c r="B226" s="47">
        <v>43763</v>
      </c>
      <c r="C226" s="101">
        <v>1761.329956</v>
      </c>
      <c r="D226" s="87">
        <f t="shared" si="72"/>
        <v>-1.0922220983645125E-2</v>
      </c>
      <c r="E226" s="87"/>
      <c r="F226" s="108">
        <f t="shared" si="71"/>
        <v>808.21227629759733</v>
      </c>
      <c r="G226" s="90"/>
      <c r="H226" s="5">
        <f t="shared" si="73"/>
        <v>1771.522861857143</v>
      </c>
      <c r="I226" s="87">
        <f t="shared" si="74"/>
        <v>-1.2966424276654519E-3</v>
      </c>
      <c r="J226" s="111">
        <f t="shared" si="86"/>
        <v>644.45681958259809</v>
      </c>
      <c r="K226" s="111">
        <f t="shared" si="75"/>
        <v>1473.7311504638376</v>
      </c>
      <c r="L226" s="111">
        <f t="shared" si="85"/>
        <v>-106341.70104340398</v>
      </c>
      <c r="M226" s="111">
        <f t="shared" si="68"/>
        <v>-20.933405717209098</v>
      </c>
      <c r="N226" s="113">
        <f t="shared" si="76"/>
        <v>1136574.8328297813</v>
      </c>
      <c r="O226" s="117">
        <f t="shared" si="77"/>
        <v>682.29290357009108</v>
      </c>
      <c r="P226" s="117">
        <f t="shared" si="78"/>
        <v>3124.5646260383519</v>
      </c>
      <c r="Q226" s="117">
        <f t="shared" si="79"/>
        <v>-207223.52427814025</v>
      </c>
      <c r="R226" s="117">
        <f t="shared" si="69"/>
        <v>-40.792032338242279</v>
      </c>
      <c r="S226" s="119">
        <f t="shared" si="80"/>
        <v>1204867.494450259</v>
      </c>
      <c r="T226" s="120">
        <f t="shared" si="81"/>
        <v>715.5100924651183</v>
      </c>
      <c r="U226" s="120">
        <f t="shared" si="82"/>
        <v>4921.422342636336</v>
      </c>
      <c r="V226" s="120">
        <f t="shared" si="83"/>
        <v>-302466.98993150686</v>
      </c>
      <c r="W226" s="120">
        <f t="shared" si="70"/>
        <v>-59.540746049548034</v>
      </c>
      <c r="X226" s="122">
        <f t="shared" si="84"/>
        <v>1265170.7820217791</v>
      </c>
    </row>
    <row r="227" spans="1:24" x14ac:dyDescent="0.45">
      <c r="A227">
        <v>226</v>
      </c>
      <c r="B227" s="47">
        <v>43766</v>
      </c>
      <c r="C227" s="101">
        <v>1777.079956</v>
      </c>
      <c r="D227" s="87">
        <f t="shared" si="72"/>
        <v>8.9421064726386782E-3</v>
      </c>
      <c r="E227" s="87"/>
      <c r="F227" s="108">
        <f t="shared" si="71"/>
        <v>808.21227629759733</v>
      </c>
      <c r="G227" s="90"/>
      <c r="H227" s="5">
        <f t="shared" si="73"/>
        <v>1770.0371441428572</v>
      </c>
      <c r="I227" s="87">
        <f t="shared" si="74"/>
        <v>-8.3866697194540248E-4</v>
      </c>
      <c r="J227" s="111">
        <f t="shared" si="86"/>
        <v>643.9163349331692</v>
      </c>
      <c r="K227" s="111">
        <f t="shared" si="75"/>
        <v>960.48443702576799</v>
      </c>
      <c r="L227" s="111">
        <f t="shared" si="85"/>
        <v>-105387.21660637822</v>
      </c>
      <c r="M227" s="111">
        <f t="shared" si="68"/>
        <v>-20.745515080008772</v>
      </c>
      <c r="N227" s="113">
        <f t="shared" si="76"/>
        <v>1145251.2965877436</v>
      </c>
      <c r="O227" s="117">
        <f t="shared" si="77"/>
        <v>681.14847052325717</v>
      </c>
      <c r="P227" s="117">
        <f t="shared" si="78"/>
        <v>2033.7490285125514</v>
      </c>
      <c r="Q227" s="117">
        <f t="shared" si="79"/>
        <v>-205195.77524962771</v>
      </c>
      <c r="R227" s="117">
        <f t="shared" si="69"/>
        <v>-40.392869143659482</v>
      </c>
      <c r="S227" s="119">
        <f t="shared" si="80"/>
        <v>1212489.0430554496</v>
      </c>
      <c r="T227" s="120">
        <f t="shared" si="81"/>
        <v>713.70986841718593</v>
      </c>
      <c r="U227" s="120">
        <f t="shared" si="82"/>
        <v>3199.1420718898062</v>
      </c>
      <c r="V227" s="120">
        <f t="shared" si="83"/>
        <v>-299273.84785961703</v>
      </c>
      <c r="W227" s="120">
        <f t="shared" si="70"/>
        <v>-58.912174775556196</v>
      </c>
      <c r="X227" s="122">
        <f t="shared" si="84"/>
        <v>1271518.6436354683</v>
      </c>
    </row>
    <row r="228" spans="1:24" x14ac:dyDescent="0.45">
      <c r="A228">
        <v>227</v>
      </c>
      <c r="B228" s="47">
        <v>43767</v>
      </c>
      <c r="C228" s="101">
        <v>1762.709961</v>
      </c>
      <c r="D228" s="87">
        <f t="shared" si="72"/>
        <v>-8.0862962589174671E-3</v>
      </c>
      <c r="E228" s="87"/>
      <c r="F228" s="108">
        <f t="shared" si="71"/>
        <v>808.21227629759733</v>
      </c>
      <c r="G228" s="90"/>
      <c r="H228" s="5">
        <f t="shared" si="73"/>
        <v>1770.7799942857143</v>
      </c>
      <c r="I228" s="87">
        <f t="shared" si="74"/>
        <v>4.1968053908658339E-4</v>
      </c>
      <c r="J228" s="111">
        <f t="shared" si="86"/>
        <v>644.18657408774061</v>
      </c>
      <c r="K228" s="111">
        <f t="shared" si="75"/>
        <v>-476.35324961524935</v>
      </c>
      <c r="L228" s="111">
        <f t="shared" si="85"/>
        <v>-105869.56985599347</v>
      </c>
      <c r="M228" s="111">
        <f t="shared" si="68"/>
        <v>-20.840466507099336</v>
      </c>
      <c r="N228" s="113">
        <f t="shared" si="76"/>
        <v>1135037.7376373096</v>
      </c>
      <c r="O228" s="117">
        <f t="shared" si="77"/>
        <v>681.72020003787156</v>
      </c>
      <c r="P228" s="117">
        <f t="shared" si="78"/>
        <v>-1007.7933104084798</v>
      </c>
      <c r="Q228" s="117">
        <f t="shared" si="79"/>
        <v>-206209.56856003619</v>
      </c>
      <c r="R228" s="117">
        <f t="shared" si="69"/>
        <v>-40.592434755933937</v>
      </c>
      <c r="S228" s="119">
        <f t="shared" si="80"/>
        <v>1200667.1939112602</v>
      </c>
      <c r="T228" s="120">
        <f t="shared" si="81"/>
        <v>714.60845884417211</v>
      </c>
      <c r="U228" s="120">
        <f t="shared" si="82"/>
        <v>-1583.9542965077737</v>
      </c>
      <c r="V228" s="120">
        <f t="shared" si="83"/>
        <v>-300863.80215612479</v>
      </c>
      <c r="W228" s="120">
        <f t="shared" si="70"/>
        <v>-59.22515790478792</v>
      </c>
      <c r="X228" s="122">
        <f t="shared" si="84"/>
        <v>1258063.4943229728</v>
      </c>
    </row>
    <row r="229" spans="1:24" x14ac:dyDescent="0.45">
      <c r="A229">
        <v>228</v>
      </c>
      <c r="B229" s="47">
        <v>43768</v>
      </c>
      <c r="C229" s="101">
        <v>1779.98999</v>
      </c>
      <c r="D229" s="87">
        <f t="shared" si="72"/>
        <v>9.8031039605613324E-3</v>
      </c>
      <c r="E229" s="87"/>
      <c r="F229" s="108">
        <f t="shared" si="71"/>
        <v>808.21227629759733</v>
      </c>
      <c r="G229" s="90"/>
      <c r="H229" s="5">
        <f t="shared" si="73"/>
        <v>1769.9699880000001</v>
      </c>
      <c r="I229" s="87">
        <f t="shared" si="74"/>
        <v>-4.5742909244974575E-4</v>
      </c>
      <c r="J229" s="111">
        <f t="shared" si="86"/>
        <v>643.89190440778737</v>
      </c>
      <c r="K229" s="111">
        <f t="shared" si="75"/>
        <v>524.50908067327919</v>
      </c>
      <c r="L229" s="111">
        <f t="shared" si="85"/>
        <v>-105351.06077532019</v>
      </c>
      <c r="M229" s="111">
        <f t="shared" si="68"/>
        <v>-20.738397790424642</v>
      </c>
      <c r="N229" s="113">
        <f t="shared" si="76"/>
        <v>1146645.6535685717</v>
      </c>
      <c r="O229" s="117">
        <f t="shared" si="77"/>
        <v>681.09652273305562</v>
      </c>
      <c r="P229" s="117">
        <f t="shared" si="78"/>
        <v>1110.1393595625557</v>
      </c>
      <c r="Q229" s="117">
        <f t="shared" si="79"/>
        <v>-205105.42920047365</v>
      </c>
      <c r="R229" s="117">
        <f t="shared" si="69"/>
        <v>-40.375084488303401</v>
      </c>
      <c r="S229" s="119">
        <f t="shared" si="80"/>
        <v>1213455.1320482092</v>
      </c>
      <c r="T229" s="120">
        <f t="shared" si="81"/>
        <v>713.62781074781412</v>
      </c>
      <c r="U229" s="120">
        <f t="shared" si="82"/>
        <v>1745.5437952297627</v>
      </c>
      <c r="V229" s="120">
        <f t="shared" si="83"/>
        <v>-299124.25836089504</v>
      </c>
      <c r="W229" s="120">
        <f t="shared" si="70"/>
        <v>-58.882728023803793</v>
      </c>
      <c r="X229" s="122">
        <f t="shared" si="84"/>
        <v>1271995.9035119535</v>
      </c>
    </row>
    <row r="230" spans="1:24" x14ac:dyDescent="0.45">
      <c r="A230">
        <v>229</v>
      </c>
      <c r="B230" s="47">
        <v>43769</v>
      </c>
      <c r="C230" s="101">
        <v>1776.660034</v>
      </c>
      <c r="D230" s="87">
        <f t="shared" si="72"/>
        <v>-1.8707723182196313E-3</v>
      </c>
      <c r="E230" s="87"/>
      <c r="F230" s="108">
        <f t="shared" si="71"/>
        <v>808.21227629759733</v>
      </c>
      <c r="G230" s="90"/>
      <c r="H230" s="5">
        <f t="shared" si="73"/>
        <v>1771.5314242857144</v>
      </c>
      <c r="I230" s="87">
        <f t="shared" si="74"/>
        <v>8.8218235128307036E-4</v>
      </c>
      <c r="J230" s="111">
        <f t="shared" si="86"/>
        <v>644.45993448198988</v>
      </c>
      <c r="K230" s="111">
        <f t="shared" si="75"/>
        <v>-1009.1963309456559</v>
      </c>
      <c r="L230" s="111">
        <f t="shared" si="85"/>
        <v>-106366.25710626585</v>
      </c>
      <c r="M230" s="111">
        <f t="shared" si="68"/>
        <v>-20.938239587863791</v>
      </c>
      <c r="N230" s="113">
        <f t="shared" si="76"/>
        <v>1143977.0127774642</v>
      </c>
      <c r="O230" s="117">
        <f t="shared" si="77"/>
        <v>682.2982253968064</v>
      </c>
      <c r="P230" s="117">
        <f t="shared" si="78"/>
        <v>-2135.0170954373507</v>
      </c>
      <c r="Q230" s="117">
        <f t="shared" si="79"/>
        <v>-207246.44629591101</v>
      </c>
      <c r="R230" s="117">
        <f t="shared" si="69"/>
        <v>-40.796544546465157</v>
      </c>
      <c r="S230" s="119">
        <f t="shared" si="80"/>
        <v>1210076.9712361924</v>
      </c>
      <c r="T230" s="120">
        <f t="shared" si="81"/>
        <v>715.5164603278937</v>
      </c>
      <c r="U230" s="120">
        <f t="shared" si="82"/>
        <v>-3355.4882271582596</v>
      </c>
      <c r="V230" s="120">
        <f t="shared" si="83"/>
        <v>-302485.7465880533</v>
      </c>
      <c r="W230" s="120">
        <f t="shared" si="70"/>
        <v>-59.544438304787036</v>
      </c>
      <c r="X230" s="122">
        <f t="shared" si="84"/>
        <v>1267874.0105065568</v>
      </c>
    </row>
    <row r="231" spans="1:24" x14ac:dyDescent="0.45">
      <c r="A231">
        <v>230</v>
      </c>
      <c r="B231" s="47">
        <v>43770</v>
      </c>
      <c r="C231" s="101">
        <v>1791.4399410000001</v>
      </c>
      <c r="D231" s="87">
        <f t="shared" si="72"/>
        <v>8.3189280544147676E-3</v>
      </c>
      <c r="E231" s="87"/>
      <c r="F231" s="108">
        <f t="shared" si="71"/>
        <v>808.21227629759733</v>
      </c>
      <c r="G231" s="90"/>
      <c r="H231" s="5">
        <f t="shared" si="73"/>
        <v>1775.7128381428574</v>
      </c>
      <c r="I231" s="87">
        <f t="shared" si="74"/>
        <v>2.360338518312779E-3</v>
      </c>
      <c r="J231" s="111">
        <f t="shared" si="86"/>
        <v>645.98107808885709</v>
      </c>
      <c r="K231" s="111">
        <f t="shared" si="75"/>
        <v>-2725.0374133387272</v>
      </c>
      <c r="L231" s="111">
        <f t="shared" si="85"/>
        <v>-109097.29451960458</v>
      </c>
      <c r="M231" s="111">
        <f t="shared" si="68"/>
        <v>-21.475845377877704</v>
      </c>
      <c r="N231" s="113">
        <f t="shared" si="76"/>
        <v>1154511.2670052799</v>
      </c>
      <c r="O231" s="117">
        <f t="shared" si="77"/>
        <v>685.51913496156737</v>
      </c>
      <c r="P231" s="117">
        <f t="shared" si="78"/>
        <v>-5770.0660406617335</v>
      </c>
      <c r="Q231" s="117">
        <f t="shared" si="79"/>
        <v>-213022.51233657275</v>
      </c>
      <c r="R231" s="117">
        <f t="shared" si="69"/>
        <v>-41.933565420593368</v>
      </c>
      <c r="S231" s="119">
        <f t="shared" si="80"/>
        <v>1222296.2926492598</v>
      </c>
      <c r="T231" s="120">
        <f t="shared" si="81"/>
        <v>720.58304351328991</v>
      </c>
      <c r="U231" s="120">
        <f t="shared" si="82"/>
        <v>-9076.479482717783</v>
      </c>
      <c r="V231" s="120">
        <f t="shared" si="83"/>
        <v>-311568.22607077111</v>
      </c>
      <c r="W231" s="120">
        <f t="shared" si="70"/>
        <v>-61.33232796669472</v>
      </c>
      <c r="X231" s="122">
        <f t="shared" si="84"/>
        <v>1281804.7654743309</v>
      </c>
    </row>
    <row r="232" spans="1:24" x14ac:dyDescent="0.45">
      <c r="A232">
        <v>231</v>
      </c>
      <c r="B232" s="47">
        <v>43773</v>
      </c>
      <c r="C232" s="101">
        <v>1804.660034</v>
      </c>
      <c r="D232" s="87">
        <f t="shared" si="72"/>
        <v>7.3795904051465518E-3</v>
      </c>
      <c r="E232" s="87"/>
      <c r="F232" s="108">
        <f t="shared" si="71"/>
        <v>808.21227629759733</v>
      </c>
      <c r="G232" s="90"/>
      <c r="H232" s="5">
        <f t="shared" si="73"/>
        <v>1779.1242674285716</v>
      </c>
      <c r="I232" s="87">
        <f t="shared" si="74"/>
        <v>1.9211604559225858E-3</v>
      </c>
      <c r="J232" s="111">
        <f t="shared" si="86"/>
        <v>647.22211139135561</v>
      </c>
      <c r="K232" s="111">
        <f t="shared" si="75"/>
        <v>-2239.6432018821151</v>
      </c>
      <c r="L232" s="111">
        <f t="shared" si="85"/>
        <v>-111342.9377214867</v>
      </c>
      <c r="M232" s="111">
        <f t="shared" si="68"/>
        <v>-21.917901126289507</v>
      </c>
      <c r="N232" s="113">
        <f t="shared" si="76"/>
        <v>1165776.2343471935</v>
      </c>
      <c r="O232" s="117">
        <f t="shared" si="77"/>
        <v>688.15311946930024</v>
      </c>
      <c r="P232" s="117">
        <f t="shared" si="78"/>
        <v>-4753.4465712806596</v>
      </c>
      <c r="Q232" s="117">
        <f t="shared" si="79"/>
        <v>-217781.9589078534</v>
      </c>
      <c r="R232" s="117">
        <f t="shared" si="69"/>
        <v>-42.870464351959527</v>
      </c>
      <c r="S232" s="119">
        <f t="shared" si="80"/>
        <v>1237128.9854073927</v>
      </c>
      <c r="T232" s="120">
        <f t="shared" si="81"/>
        <v>724.73611045850816</v>
      </c>
      <c r="U232" s="120">
        <f t="shared" si="82"/>
        <v>-7494.8739345618551</v>
      </c>
      <c r="V232" s="120">
        <f t="shared" si="83"/>
        <v>-319069.10000533296</v>
      </c>
      <c r="W232" s="120">
        <f t="shared" si="70"/>
        <v>-62.808877953852061</v>
      </c>
      <c r="X232" s="122">
        <f t="shared" si="84"/>
        <v>1300407.4198065172</v>
      </c>
    </row>
    <row r="233" spans="1:24" x14ac:dyDescent="0.45">
      <c r="A233">
        <v>232</v>
      </c>
      <c r="B233" s="47">
        <v>43774</v>
      </c>
      <c r="C233" s="101">
        <v>1801.709961</v>
      </c>
      <c r="D233" s="87">
        <f t="shared" si="72"/>
        <v>-1.6346973637251696E-3</v>
      </c>
      <c r="E233" s="87"/>
      <c r="F233" s="108">
        <f t="shared" si="71"/>
        <v>808.21227629759733</v>
      </c>
      <c r="G233" s="90"/>
      <c r="H233" s="5">
        <f t="shared" si="73"/>
        <v>1784.8928395714288</v>
      </c>
      <c r="I233" s="87">
        <f t="shared" si="74"/>
        <v>3.2423660609130749E-3</v>
      </c>
      <c r="J233" s="111">
        <f t="shared" si="86"/>
        <v>649.32064239920351</v>
      </c>
      <c r="K233" s="111">
        <f t="shared" si="75"/>
        <v>-3780.9442203069234</v>
      </c>
      <c r="L233" s="111">
        <f t="shared" si="85"/>
        <v>-115129.88194179362</v>
      </c>
      <c r="M233" s="111">
        <f t="shared" si="68"/>
        <v>-22.663362586972653</v>
      </c>
      <c r="N233" s="113">
        <f t="shared" si="76"/>
        <v>1166106.525073257</v>
      </c>
      <c r="O233" s="117">
        <f t="shared" si="77"/>
        <v>692.61560810785772</v>
      </c>
      <c r="P233" s="117">
        <f t="shared" si="78"/>
        <v>-8040.110230938355</v>
      </c>
      <c r="Q233" s="117">
        <f t="shared" si="79"/>
        <v>-225828.06913879176</v>
      </c>
      <c r="R233" s="117">
        <f t="shared" si="69"/>
        <v>-44.454344318684889</v>
      </c>
      <c r="S233" s="119">
        <f t="shared" si="80"/>
        <v>1239852.3300410614</v>
      </c>
      <c r="T233" s="120">
        <f t="shared" si="81"/>
        <v>731.78568976151473</v>
      </c>
      <c r="U233" s="120">
        <f t="shared" si="82"/>
        <v>-12701.297251086369</v>
      </c>
      <c r="V233" s="120">
        <f t="shared" si="83"/>
        <v>-331776.39725641935</v>
      </c>
      <c r="W233" s="120">
        <f t="shared" si="70"/>
        <v>-65.310314420610666</v>
      </c>
      <c r="X233" s="122">
        <f t="shared" si="84"/>
        <v>1305764.2693094905</v>
      </c>
    </row>
    <row r="234" spans="1:24" x14ac:dyDescent="0.45">
      <c r="A234">
        <v>233</v>
      </c>
      <c r="B234" s="47">
        <v>43775</v>
      </c>
      <c r="C234" s="101">
        <v>1795.7700199999999</v>
      </c>
      <c r="D234" s="87">
        <f t="shared" si="72"/>
        <v>-3.2968353001185911E-3</v>
      </c>
      <c r="E234" s="87"/>
      <c r="F234" s="108">
        <f t="shared" si="71"/>
        <v>808.21227629759733</v>
      </c>
      <c r="G234" s="90"/>
      <c r="H234" s="5">
        <f t="shared" si="73"/>
        <v>1787.5628487142858</v>
      </c>
      <c r="I234" s="87">
        <f t="shared" si="74"/>
        <v>1.4958932456124899E-3</v>
      </c>
      <c r="J234" s="111">
        <f t="shared" si="86"/>
        <v>650.29195676240522</v>
      </c>
      <c r="K234" s="111">
        <f t="shared" si="75"/>
        <v>-1744.2572134330285</v>
      </c>
      <c r="L234" s="111">
        <f t="shared" si="85"/>
        <v>-116880.13915522664</v>
      </c>
      <c r="M234" s="111">
        <f t="shared" si="68"/>
        <v>-23.007901408520411</v>
      </c>
      <c r="N234" s="113">
        <f t="shared" si="76"/>
        <v>1166030.5429876305</v>
      </c>
      <c r="O234" s="117">
        <f t="shared" si="77"/>
        <v>694.68776612780641</v>
      </c>
      <c r="P234" s="117">
        <f t="shared" si="78"/>
        <v>-3721.1192489264158</v>
      </c>
      <c r="Q234" s="117">
        <f t="shared" si="79"/>
        <v>-229555.18838771817</v>
      </c>
      <c r="R234" s="117">
        <f t="shared" si="69"/>
        <v>-45.188029210199602</v>
      </c>
      <c r="S234" s="119">
        <f t="shared" si="80"/>
        <v>1243778.3444241597</v>
      </c>
      <c r="T234" s="120">
        <f t="shared" si="81"/>
        <v>735.06970957316503</v>
      </c>
      <c r="U234" s="120">
        <f t="shared" si="82"/>
        <v>-5897.3443228476481</v>
      </c>
      <c r="V234" s="120">
        <f t="shared" si="83"/>
        <v>-337679.74157926702</v>
      </c>
      <c r="W234" s="120">
        <f t="shared" si="70"/>
        <v>-66.472390074690338</v>
      </c>
      <c r="X234" s="122">
        <f t="shared" si="84"/>
        <v>1314118.802738749</v>
      </c>
    </row>
    <row r="235" spans="1:24" x14ac:dyDescent="0.45">
      <c r="A235">
        <v>234</v>
      </c>
      <c r="B235" s="47">
        <v>43776</v>
      </c>
      <c r="C235" s="101">
        <v>1788.1999510000001</v>
      </c>
      <c r="D235" s="87">
        <f t="shared" si="72"/>
        <v>-4.2155002676789741E-3</v>
      </c>
      <c r="E235" s="87"/>
      <c r="F235" s="108">
        <f t="shared" si="71"/>
        <v>808.21227629759733</v>
      </c>
      <c r="G235" s="90"/>
      <c r="H235" s="5">
        <f t="shared" si="73"/>
        <v>1791.2042758571429</v>
      </c>
      <c r="I235" s="87">
        <f t="shared" si="74"/>
        <v>2.037090413618855E-3</v>
      </c>
      <c r="J235" s="111">
        <f t="shared" si="86"/>
        <v>651.61666027357933</v>
      </c>
      <c r="K235" s="111">
        <f t="shared" si="75"/>
        <v>-2368.8347537710661</v>
      </c>
      <c r="L235" s="111">
        <f t="shared" si="85"/>
        <v>-119254.97390899771</v>
      </c>
      <c r="M235" s="111">
        <f t="shared" si="68"/>
        <v>-23.475388564780587</v>
      </c>
      <c r="N235" s="113">
        <f t="shared" si="76"/>
        <v>1162852.0452182272</v>
      </c>
      <c r="O235" s="117">
        <f t="shared" si="77"/>
        <v>697.51804970548096</v>
      </c>
      <c r="P235" s="117">
        <f t="shared" si="78"/>
        <v>-5061.1129549137349</v>
      </c>
      <c r="Q235" s="117">
        <f t="shared" si="79"/>
        <v>-234622.30134263189</v>
      </c>
      <c r="R235" s="117">
        <f t="shared" si="69"/>
        <v>-46.185492390301079</v>
      </c>
      <c r="S235" s="119">
        <f t="shared" si="80"/>
        <v>1242240.6293500431</v>
      </c>
      <c r="T235" s="120">
        <f t="shared" si="81"/>
        <v>739.56191994930441</v>
      </c>
      <c r="U235" s="120">
        <f t="shared" si="82"/>
        <v>-8032.9703744941362</v>
      </c>
      <c r="V235" s="120">
        <f t="shared" si="83"/>
        <v>-345718.71195376117</v>
      </c>
      <c r="W235" s="120">
        <f t="shared" si="70"/>
        <v>-68.054864557867404</v>
      </c>
      <c r="X235" s="122">
        <f t="shared" si="84"/>
        <v>1314451.618640318</v>
      </c>
    </row>
    <row r="236" spans="1:24" x14ac:dyDescent="0.45">
      <c r="A236">
        <v>235</v>
      </c>
      <c r="B236" s="47">
        <v>43777</v>
      </c>
      <c r="C236" s="101">
        <v>1785.880005</v>
      </c>
      <c r="D236" s="87">
        <f t="shared" si="72"/>
        <v>-1.2973638650994866E-3</v>
      </c>
      <c r="E236" s="87"/>
      <c r="F236" s="108">
        <f t="shared" si="71"/>
        <v>808.21227629759733</v>
      </c>
      <c r="G236" s="90"/>
      <c r="H236" s="5">
        <f t="shared" si="73"/>
        <v>1792.0457065714286</v>
      </c>
      <c r="I236" s="87">
        <f t="shared" si="74"/>
        <v>4.6975698172842852E-4</v>
      </c>
      <c r="J236" s="111">
        <f t="shared" si="86"/>
        <v>651.92276174915344</v>
      </c>
      <c r="K236" s="111">
        <f t="shared" si="75"/>
        <v>-546.66050472879863</v>
      </c>
      <c r="L236" s="111">
        <f t="shared" si="85"/>
        <v>-119807.63441372651</v>
      </c>
      <c r="M236" s="111">
        <f t="shared" si="68"/>
        <v>-23.584180002711946</v>
      </c>
      <c r="N236" s="113">
        <f t="shared" si="76"/>
        <v>1163709.1645074631</v>
      </c>
      <c r="O236" s="117">
        <f t="shared" si="77"/>
        <v>698.17337765294246</v>
      </c>
      <c r="P236" s="117">
        <f t="shared" si="78"/>
        <v>-1170.3370780891851</v>
      </c>
      <c r="Q236" s="117">
        <f t="shared" si="79"/>
        <v>-235798.63842072108</v>
      </c>
      <c r="R236" s="117">
        <f t="shared" si="69"/>
        <v>-46.417054807243403</v>
      </c>
      <c r="S236" s="119">
        <f t="shared" si="80"/>
        <v>1245683.5380956146</v>
      </c>
      <c r="T236" s="120">
        <f t="shared" si="81"/>
        <v>740.60416307525452</v>
      </c>
      <c r="U236" s="120">
        <f t="shared" si="82"/>
        <v>-1861.3211589829948</v>
      </c>
      <c r="V236" s="120">
        <f t="shared" si="83"/>
        <v>-347586.03311274416</v>
      </c>
      <c r="W236" s="120">
        <f t="shared" si="70"/>
        <v>-68.422447463148274</v>
      </c>
      <c r="X236" s="122">
        <f t="shared" si="84"/>
        <v>1320768.8452968732</v>
      </c>
    </row>
    <row r="237" spans="1:24" x14ac:dyDescent="0.45">
      <c r="A237">
        <v>236</v>
      </c>
      <c r="B237" s="47">
        <v>43780</v>
      </c>
      <c r="C237" s="101">
        <v>1771.650024</v>
      </c>
      <c r="D237" s="87">
        <f t="shared" si="72"/>
        <v>-7.9680499026584667E-3</v>
      </c>
      <c r="E237" s="87"/>
      <c r="F237" s="108">
        <f t="shared" si="71"/>
        <v>808.21227629759733</v>
      </c>
      <c r="G237" s="90"/>
      <c r="H237" s="5">
        <f t="shared" si="73"/>
        <v>1791.3299908571428</v>
      </c>
      <c r="I237" s="87">
        <f t="shared" si="74"/>
        <v>-3.9938474317997499E-4</v>
      </c>
      <c r="J237" s="111">
        <f t="shared" si="86"/>
        <v>651.66239374437907</v>
      </c>
      <c r="K237" s="111">
        <f t="shared" si="75"/>
        <v>461.28098190733363</v>
      </c>
      <c r="L237" s="111">
        <f t="shared" si="85"/>
        <v>-119352.35343181918</v>
      </c>
      <c r="M237" s="111">
        <f t="shared" si="68"/>
        <v>-23.494557762183831</v>
      </c>
      <c r="N237" s="113">
        <f t="shared" si="76"/>
        <v>1154978.9764990341</v>
      </c>
      <c r="O237" s="117">
        <f t="shared" si="77"/>
        <v>697.61569806268449</v>
      </c>
      <c r="P237" s="117">
        <f t="shared" si="78"/>
        <v>988.01305946485354</v>
      </c>
      <c r="Q237" s="117">
        <f t="shared" si="79"/>
        <v>-234816.62536125621</v>
      </c>
      <c r="R237" s="117">
        <f t="shared" si="69"/>
        <v>-46.223745149880415</v>
      </c>
      <c r="S237" s="119">
        <f t="shared" si="80"/>
        <v>1236918.8812749966</v>
      </c>
      <c r="T237" s="120">
        <f t="shared" si="81"/>
        <v>739.71680506485097</v>
      </c>
      <c r="U237" s="120">
        <f t="shared" si="82"/>
        <v>1572.0878404280336</v>
      </c>
      <c r="V237" s="120">
        <f t="shared" si="83"/>
        <v>-346019.94527231611</v>
      </c>
      <c r="W237" s="120">
        <f t="shared" si="70"/>
        <v>-68.114162455196492</v>
      </c>
      <c r="X237" s="122">
        <f t="shared" si="84"/>
        <v>1312091.3832867746</v>
      </c>
    </row>
    <row r="238" spans="1:24" x14ac:dyDescent="0.45">
      <c r="A238">
        <v>237</v>
      </c>
      <c r="B238" s="47">
        <v>43781</v>
      </c>
      <c r="C238" s="101">
        <v>1778</v>
      </c>
      <c r="D238" s="87">
        <f t="shared" si="72"/>
        <v>3.5842157954329525E-3</v>
      </c>
      <c r="E238" s="87"/>
      <c r="F238" s="108">
        <f t="shared" si="71"/>
        <v>808.21227629759733</v>
      </c>
      <c r="G238" s="90"/>
      <c r="H238" s="5">
        <f t="shared" si="73"/>
        <v>1789.4099992857141</v>
      </c>
      <c r="I238" s="87">
        <f t="shared" si="74"/>
        <v>-1.0718246114497167E-3</v>
      </c>
      <c r="J238" s="111">
        <f t="shared" si="86"/>
        <v>650.96392595240764</v>
      </c>
      <c r="K238" s="111">
        <f t="shared" si="75"/>
        <v>1241.8757341252178</v>
      </c>
      <c r="L238" s="111">
        <f t="shared" si="85"/>
        <v>-118116.47769769396</v>
      </c>
      <c r="M238" s="111">
        <f t="shared" ref="M238:M255" si="87">L238*(1+$D$262*1/$A$255)-L238</f>
        <v>-23.251275137357879</v>
      </c>
      <c r="N238" s="113">
        <f t="shared" si="76"/>
        <v>1158655.7360775061</v>
      </c>
      <c r="O238" s="117">
        <f t="shared" si="77"/>
        <v>696.12025471364996</v>
      </c>
      <c r="P238" s="117">
        <f t="shared" si="78"/>
        <v>2658.898274583396</v>
      </c>
      <c r="Q238" s="117">
        <f t="shared" si="79"/>
        <v>-232163.72708667282</v>
      </c>
      <c r="R238" s="117">
        <f t="shared" ref="R238:R255" si="88">Q238*(1+$D$262*1/$A$255)-Q238</f>
        <v>-45.701521080074599</v>
      </c>
      <c r="S238" s="119">
        <f t="shared" si="80"/>
        <v>1240360.7111554532</v>
      </c>
      <c r="T238" s="120">
        <f t="shared" si="81"/>
        <v>737.3382650333366</v>
      </c>
      <c r="U238" s="120">
        <f t="shared" si="82"/>
        <v>4229.0441760325612</v>
      </c>
      <c r="V238" s="120">
        <f t="shared" si="83"/>
        <v>-341796.90109628357</v>
      </c>
      <c r="W238" s="120">
        <f t="shared" ref="W238:W255" si="89">V238*(1+$D$262*1/$A$255)-V238</f>
        <v>-67.282854546559975</v>
      </c>
      <c r="X238" s="122">
        <f t="shared" si="84"/>
        <v>1315216.4794053051</v>
      </c>
    </row>
    <row r="239" spans="1:24" x14ac:dyDescent="0.45">
      <c r="A239">
        <v>238</v>
      </c>
      <c r="B239" s="47">
        <v>43782</v>
      </c>
      <c r="C239" s="101">
        <v>1753.1099850000001</v>
      </c>
      <c r="D239" s="87">
        <f t="shared" si="72"/>
        <v>-1.399888357705284E-2</v>
      </c>
      <c r="E239" s="87"/>
      <c r="F239" s="108">
        <f t="shared" ref="F239:F255" si="90">F238</f>
        <v>808.21227629759733</v>
      </c>
      <c r="G239" s="90"/>
      <c r="H239" s="5">
        <f t="shared" si="73"/>
        <v>1782.0457065714286</v>
      </c>
      <c r="I239" s="87">
        <f t="shared" si="74"/>
        <v>-4.1154865107634053E-3</v>
      </c>
      <c r="J239" s="111">
        <f t="shared" si="86"/>
        <v>648.28489269615693</v>
      </c>
      <c r="K239" s="111">
        <f t="shared" si="75"/>
        <v>4696.6399516801739</v>
      </c>
      <c r="L239" s="111">
        <f t="shared" si="85"/>
        <v>-113425.83774601379</v>
      </c>
      <c r="M239" s="111">
        <f t="shared" si="87"/>
        <v>-22.327920816154801</v>
      </c>
      <c r="N239" s="113">
        <f t="shared" si="76"/>
        <v>1141211.3584619665</v>
      </c>
      <c r="O239" s="117">
        <f t="shared" si="77"/>
        <v>690.39050767736353</v>
      </c>
      <c r="P239" s="117">
        <f t="shared" si="78"/>
        <v>10044.876740837892</v>
      </c>
      <c r="Q239" s="117">
        <f t="shared" si="79"/>
        <v>-222124.85034583492</v>
      </c>
      <c r="R239" s="117">
        <f t="shared" si="88"/>
        <v>-43.725364241312491</v>
      </c>
      <c r="S239" s="119">
        <f t="shared" si="80"/>
        <v>1220375.3692992432</v>
      </c>
      <c r="T239" s="120">
        <f t="shared" si="81"/>
        <v>728.23474798249345</v>
      </c>
      <c r="U239" s="120">
        <f t="shared" si="82"/>
        <v>15959.466640450883</v>
      </c>
      <c r="V239" s="120">
        <f t="shared" si="83"/>
        <v>-325843.4344558327</v>
      </c>
      <c r="W239" s="120">
        <f t="shared" si="89"/>
        <v>-64.142408357467502</v>
      </c>
      <c r="X239" s="122">
        <f t="shared" si="84"/>
        <v>1292635.0747525189</v>
      </c>
    </row>
    <row r="240" spans="1:24" x14ac:dyDescent="0.45">
      <c r="A240">
        <v>239</v>
      </c>
      <c r="B240" s="47">
        <v>43783</v>
      </c>
      <c r="C240" s="101">
        <v>1754.599976</v>
      </c>
      <c r="D240" s="87">
        <f t="shared" si="72"/>
        <v>8.4991301900543231E-4</v>
      </c>
      <c r="E240" s="87"/>
      <c r="F240" s="108">
        <f t="shared" si="90"/>
        <v>808.21227629759733</v>
      </c>
      <c r="G240" s="90"/>
      <c r="H240" s="5">
        <f t="shared" si="73"/>
        <v>1775.3157087142856</v>
      </c>
      <c r="I240" s="87">
        <f t="shared" si="74"/>
        <v>-3.7765573757876044E-3</v>
      </c>
      <c r="J240" s="111">
        <f t="shared" si="86"/>
        <v>645.8366076030336</v>
      </c>
      <c r="K240" s="111">
        <f t="shared" si="75"/>
        <v>4295.7609656353552</v>
      </c>
      <c r="L240" s="111">
        <f>L239+K240-6</f>
        <v>-109136.07678037843</v>
      </c>
      <c r="M240" s="111">
        <f t="shared" si="87"/>
        <v>-21.483479681191966</v>
      </c>
      <c r="N240" s="113">
        <f t="shared" si="76"/>
        <v>1137480.6571658393</v>
      </c>
      <c r="O240" s="117">
        <f t="shared" si="77"/>
        <v>685.17590894947818</v>
      </c>
      <c r="P240" s="117">
        <f t="shared" si="78"/>
        <v>9149.5348027972577</v>
      </c>
      <c r="Q240" s="117">
        <f t="shared" si="79"/>
        <v>-212981.31554303766</v>
      </c>
      <c r="R240" s="117">
        <f t="shared" si="88"/>
        <v>-41.925455815566238</v>
      </c>
      <c r="S240" s="119">
        <f t="shared" si="80"/>
        <v>1211359.1682013299</v>
      </c>
      <c r="T240" s="120">
        <f t="shared" si="81"/>
        <v>719.98408705609916</v>
      </c>
      <c r="U240" s="120">
        <f t="shared" si="82"/>
        <v>14476.609463435558</v>
      </c>
      <c r="V240" s="120">
        <f t="shared" si="83"/>
        <v>-311372.82499239716</v>
      </c>
      <c r="W240" s="120">
        <f t="shared" si="89"/>
        <v>-61.29386318748584</v>
      </c>
      <c r="X240" s="122">
        <f t="shared" si="84"/>
        <v>1277760.671332449</v>
      </c>
    </row>
    <row r="241" spans="1:24" x14ac:dyDescent="0.45">
      <c r="A241">
        <v>240</v>
      </c>
      <c r="B241" s="47">
        <v>43784</v>
      </c>
      <c r="C241" s="101">
        <v>1739.48999</v>
      </c>
      <c r="D241" s="87">
        <f t="shared" si="72"/>
        <v>-8.6116415175420784E-3</v>
      </c>
      <c r="E241" s="87"/>
      <c r="F241" s="108">
        <f t="shared" si="90"/>
        <v>808.21227629759733</v>
      </c>
      <c r="G241" s="90"/>
      <c r="H241" s="5">
        <f t="shared" si="73"/>
        <v>1767.2757044285713</v>
      </c>
      <c r="I241" s="87">
        <f t="shared" si="74"/>
        <v>-4.5287743730589832E-3</v>
      </c>
      <c r="J241" s="111">
        <f t="shared" si="86"/>
        <v>642.91175932533758</v>
      </c>
      <c r="K241" s="111">
        <f t="shared" si="75"/>
        <v>5087.7443013209577</v>
      </c>
      <c r="L241" s="111">
        <f t="shared" si="85"/>
        <v>-104054.33247905747</v>
      </c>
      <c r="M241" s="111">
        <f t="shared" si="87"/>
        <v>-20.483136314782314</v>
      </c>
      <c r="N241" s="113">
        <f t="shared" si="76"/>
        <v>1123426.3141010348</v>
      </c>
      <c r="O241" s="117">
        <f t="shared" si="77"/>
        <v>678.96989475450255</v>
      </c>
      <c r="P241" s="117">
        <f t="shared" si="78"/>
        <v>10795.29956995803</v>
      </c>
      <c r="Q241" s="117">
        <f t="shared" si="79"/>
        <v>-202192.01597307963</v>
      </c>
      <c r="R241" s="117">
        <f t="shared" si="88"/>
        <v>-39.801577947480837</v>
      </c>
      <c r="S241" s="119">
        <f t="shared" si="80"/>
        <v>1191856.6350067689</v>
      </c>
      <c r="T241" s="120">
        <f t="shared" si="81"/>
        <v>710.20215060868941</v>
      </c>
      <c r="U241" s="120">
        <f t="shared" si="82"/>
        <v>17015.58053308542</v>
      </c>
      <c r="V241" s="120">
        <f t="shared" si="83"/>
        <v>-294363.24445931171</v>
      </c>
      <c r="W241" s="120">
        <f t="shared" si="89"/>
        <v>-57.945520562876482</v>
      </c>
      <c r="X241" s="122">
        <f t="shared" si="84"/>
        <v>1252405.1123933732</v>
      </c>
    </row>
    <row r="242" spans="1:24" x14ac:dyDescent="0.45">
      <c r="A242">
        <v>241</v>
      </c>
      <c r="B242" s="47">
        <v>43787</v>
      </c>
      <c r="C242" s="101">
        <v>1752.530029</v>
      </c>
      <c r="D242" s="87">
        <f t="shared" si="72"/>
        <v>7.4964725724003612E-3</v>
      </c>
      <c r="E242" s="87"/>
      <c r="F242" s="108">
        <f t="shared" si="90"/>
        <v>808.21227629759733</v>
      </c>
      <c r="G242" s="90"/>
      <c r="H242" s="5">
        <f t="shared" si="73"/>
        <v>1762.1800012857143</v>
      </c>
      <c r="I242" s="87">
        <f t="shared" si="74"/>
        <v>-2.8833662625971862E-3</v>
      </c>
      <c r="J242" s="111">
        <f t="shared" si="86"/>
        <v>641.05800924867185</v>
      </c>
      <c r="K242" s="111">
        <f t="shared" si="75"/>
        <v>3248.7526756177494</v>
      </c>
      <c r="L242" s="111">
        <f t="shared" si="85"/>
        <v>-100811.57980343972</v>
      </c>
      <c r="M242" s="111">
        <f t="shared" si="87"/>
        <v>-19.844799173908541</v>
      </c>
      <c r="N242" s="113">
        <f t="shared" si="76"/>
        <v>1126722.1642148751</v>
      </c>
      <c r="O242" s="117">
        <f t="shared" si="77"/>
        <v>675.05445697879395</v>
      </c>
      <c r="P242" s="117">
        <f t="shared" si="78"/>
        <v>6861.9222786102828</v>
      </c>
      <c r="Q242" s="117">
        <f t="shared" si="79"/>
        <v>-195336.09369446934</v>
      </c>
      <c r="R242" s="117">
        <f t="shared" si="88"/>
        <v>-38.451986947737169</v>
      </c>
      <c r="S242" s="119">
        <f t="shared" si="80"/>
        <v>1189915.1293442354</v>
      </c>
      <c r="T242" s="120">
        <f t="shared" si="81"/>
        <v>704.05883184662218</v>
      </c>
      <c r="U242" s="120">
        <f t="shared" si="82"/>
        <v>10766.350608241917</v>
      </c>
      <c r="V242" s="120">
        <f t="shared" si="83"/>
        <v>-283602.89385106979</v>
      </c>
      <c r="W242" s="120">
        <f t="shared" si="89"/>
        <v>-55.827341309282929</v>
      </c>
      <c r="X242" s="122">
        <f t="shared" si="84"/>
        <v>1244650.5956021089</v>
      </c>
    </row>
    <row r="243" spans="1:24" x14ac:dyDescent="0.45">
      <c r="A243">
        <v>242</v>
      </c>
      <c r="B243" s="47">
        <v>43788</v>
      </c>
      <c r="C243" s="101">
        <v>1752.790039</v>
      </c>
      <c r="D243" s="87">
        <f t="shared" si="72"/>
        <v>1.483626503953991E-4</v>
      </c>
      <c r="E243" s="87"/>
      <c r="F243" s="108">
        <f t="shared" si="90"/>
        <v>808.21227629759733</v>
      </c>
      <c r="G243" s="90"/>
      <c r="H243" s="5">
        <f t="shared" si="73"/>
        <v>1757.4528632857141</v>
      </c>
      <c r="I243" s="87">
        <f t="shared" si="74"/>
        <v>-2.6825511562673511E-3</v>
      </c>
      <c r="J243" s="111">
        <f t="shared" si="86"/>
        <v>639.33833834472739</v>
      </c>
      <c r="K243" s="111">
        <f t="shared" si="75"/>
        <v>3014.2220307919774</v>
      </c>
      <c r="L243" s="111">
        <f t="shared" si="85"/>
        <v>-97803.357772647738</v>
      </c>
      <c r="M243" s="111">
        <f t="shared" si="87"/>
        <v>-19.252629482813063</v>
      </c>
      <c r="N243" s="113">
        <f t="shared" si="76"/>
        <v>1123640.0930322418</v>
      </c>
      <c r="O243" s="117">
        <f t="shared" si="77"/>
        <v>671.43272075057018</v>
      </c>
      <c r="P243" s="117">
        <f t="shared" si="78"/>
        <v>6348.1431847160502</v>
      </c>
      <c r="Q243" s="117">
        <f t="shared" si="79"/>
        <v>-188993.95050975328</v>
      </c>
      <c r="R243" s="117">
        <f t="shared" si="88"/>
        <v>-37.203533564927056</v>
      </c>
      <c r="S243" s="119">
        <f t="shared" si="80"/>
        <v>1183228.7279749841</v>
      </c>
      <c r="T243" s="120">
        <f t="shared" si="81"/>
        <v>698.39281034627095</v>
      </c>
      <c r="U243" s="120">
        <f t="shared" si="82"/>
        <v>9931.3460465754797</v>
      </c>
      <c r="V243" s="120">
        <f t="shared" si="83"/>
        <v>-273677.54780449433</v>
      </c>
      <c r="W243" s="120">
        <f t="shared" si="89"/>
        <v>-53.873533032427076</v>
      </c>
      <c r="X243" s="122">
        <f t="shared" si="84"/>
        <v>1234067.3073307355</v>
      </c>
    </row>
    <row r="244" spans="1:24" x14ac:dyDescent="0.45">
      <c r="A244">
        <v>243</v>
      </c>
      <c r="B244" s="47">
        <v>43789</v>
      </c>
      <c r="C244" s="101">
        <v>1745.530029</v>
      </c>
      <c r="D244" s="87">
        <f t="shared" si="72"/>
        <v>-4.141973561272598E-3</v>
      </c>
      <c r="E244" s="87"/>
      <c r="F244" s="108">
        <f t="shared" si="90"/>
        <v>808.21227629759733</v>
      </c>
      <c r="G244" s="90"/>
      <c r="H244" s="5">
        <f t="shared" si="73"/>
        <v>1753.7214354285713</v>
      </c>
      <c r="I244" s="87">
        <f t="shared" si="74"/>
        <v>-2.1232022406373545E-3</v>
      </c>
      <c r="J244" s="111">
        <f t="shared" si="86"/>
        <v>637.98089375222855</v>
      </c>
      <c r="K244" s="111">
        <f t="shared" si="75"/>
        <v>2369.4602989103878</v>
      </c>
      <c r="L244" s="111">
        <f t="shared" si="85"/>
        <v>-95439.89747373735</v>
      </c>
      <c r="M244" s="111">
        <f t="shared" si="87"/>
        <v>-18.78738139248162</v>
      </c>
      <c r="N244" s="113">
        <f t="shared" si="76"/>
        <v>1115984.2682716837</v>
      </c>
      <c r="O244" s="117">
        <f t="shared" si="77"/>
        <v>668.58154583630051</v>
      </c>
      <c r="P244" s="117">
        <f t="shared" si="78"/>
        <v>4976.811430789222</v>
      </c>
      <c r="Q244" s="117">
        <f t="shared" si="79"/>
        <v>-184023.13907896407</v>
      </c>
      <c r="R244" s="117">
        <f t="shared" si="88"/>
        <v>-36.225027377775405</v>
      </c>
      <c r="S244" s="119">
        <f t="shared" si="80"/>
        <v>1172005.9765232918</v>
      </c>
      <c r="T244" s="120">
        <f t="shared" si="81"/>
        <v>693.94432280695423</v>
      </c>
      <c r="U244" s="120">
        <f t="shared" si="82"/>
        <v>7764.9685835096452</v>
      </c>
      <c r="V244" s="120">
        <f t="shared" si="83"/>
        <v>-265918.57922098471</v>
      </c>
      <c r="W244" s="120">
        <f t="shared" si="89"/>
        <v>-52.346177012019325</v>
      </c>
      <c r="X244" s="122">
        <f t="shared" si="84"/>
        <v>1219065.6224971178</v>
      </c>
    </row>
    <row r="245" spans="1:24" x14ac:dyDescent="0.45">
      <c r="A245">
        <v>244</v>
      </c>
      <c r="B245" s="47">
        <v>43790</v>
      </c>
      <c r="C245" s="101">
        <v>1734.709961</v>
      </c>
      <c r="D245" s="87">
        <f t="shared" si="72"/>
        <v>-6.1987292227786654E-3</v>
      </c>
      <c r="E245" s="87"/>
      <c r="F245" s="108">
        <f t="shared" si="90"/>
        <v>808.21227629759733</v>
      </c>
      <c r="G245" s="90"/>
      <c r="H245" s="5">
        <f t="shared" si="73"/>
        <v>1747.5371441428572</v>
      </c>
      <c r="I245" s="87">
        <f t="shared" si="74"/>
        <v>-3.5263817621085567E-3</v>
      </c>
      <c r="J245" s="111">
        <f t="shared" si="86"/>
        <v>635.73112956392697</v>
      </c>
      <c r="K245" s="111">
        <f t="shared" si="75"/>
        <v>3902.688347347836</v>
      </c>
      <c r="L245" s="111">
        <f t="shared" si="85"/>
        <v>-91543.209126389513</v>
      </c>
      <c r="M245" s="111">
        <f t="shared" si="87"/>
        <v>-18.020316757174442</v>
      </c>
      <c r="N245" s="113">
        <f t="shared" si="76"/>
        <v>1106711.8113196734</v>
      </c>
      <c r="O245" s="117">
        <f t="shared" si="77"/>
        <v>663.86619829686151</v>
      </c>
      <c r="P245" s="117">
        <f t="shared" si="78"/>
        <v>8179.7603462416637</v>
      </c>
      <c r="Q245" s="117">
        <f t="shared" si="79"/>
        <v>-175849.3787327224</v>
      </c>
      <c r="R245" s="117">
        <f t="shared" si="88"/>
        <v>-34.616019435605267</v>
      </c>
      <c r="S245" s="119">
        <f t="shared" si="80"/>
        <v>1159795.0673030086</v>
      </c>
      <c r="T245" s="120">
        <f t="shared" si="81"/>
        <v>686.60298499535861</v>
      </c>
      <c r="U245" s="120">
        <f t="shared" si="82"/>
        <v>12735.091828840867</v>
      </c>
      <c r="V245" s="120">
        <f t="shared" si="83"/>
        <v>-253189.48739214384</v>
      </c>
      <c r="W245" s="120">
        <f t="shared" si="89"/>
        <v>-49.840450274059549</v>
      </c>
      <c r="X245" s="122">
        <f t="shared" si="84"/>
        <v>1203792.129152623</v>
      </c>
    </row>
    <row r="246" spans="1:24" x14ac:dyDescent="0.45">
      <c r="A246">
        <v>245</v>
      </c>
      <c r="B246" s="47">
        <v>43791</v>
      </c>
      <c r="C246" s="101">
        <v>1745.719971</v>
      </c>
      <c r="D246" s="87">
        <f t="shared" si="72"/>
        <v>6.3468880951447803E-3</v>
      </c>
      <c r="E246" s="87"/>
      <c r="F246" s="108">
        <f t="shared" si="90"/>
        <v>808.21227629759733</v>
      </c>
      <c r="G246" s="90"/>
      <c r="H246" s="5">
        <f t="shared" si="73"/>
        <v>1746.481427857143</v>
      </c>
      <c r="I246" s="87">
        <f t="shared" si="74"/>
        <v>-6.0411665025409907E-4</v>
      </c>
      <c r="J246" s="111">
        <f t="shared" si="86"/>
        <v>635.34707380347254</v>
      </c>
      <c r="K246" s="111">
        <f t="shared" si="75"/>
        <v>670.45381100289069</v>
      </c>
      <c r="L246" s="111">
        <f t="shared" si="85"/>
        <v>-90878.755315386617</v>
      </c>
      <c r="M246" s="111">
        <f t="shared" si="87"/>
        <v>-17.889518762880471</v>
      </c>
      <c r="N246" s="113">
        <f t="shared" si="76"/>
        <v>1109808.5290661359</v>
      </c>
      <c r="O246" s="117">
        <f t="shared" si="77"/>
        <v>663.06409304899739</v>
      </c>
      <c r="P246" s="117">
        <f t="shared" si="78"/>
        <v>1400.2511500402986</v>
      </c>
      <c r="Q246" s="117">
        <f t="shared" si="79"/>
        <v>-174455.12758268209</v>
      </c>
      <c r="R246" s="117">
        <f t="shared" si="88"/>
        <v>-34.341560547793051</v>
      </c>
      <c r="S246" s="119">
        <f t="shared" si="80"/>
        <v>1158924.4804386771</v>
      </c>
      <c r="T246" s="120">
        <f t="shared" si="81"/>
        <v>685.35862010930907</v>
      </c>
      <c r="U246" s="120">
        <f t="shared" si="82"/>
        <v>2172.312632787819</v>
      </c>
      <c r="V246" s="120">
        <f t="shared" si="83"/>
        <v>-251023.17475935601</v>
      </c>
      <c r="W246" s="120">
        <f t="shared" si="89"/>
        <v>-49.414010779437376</v>
      </c>
      <c r="X246" s="122">
        <f t="shared" si="84"/>
        <v>1198616.5430546107</v>
      </c>
    </row>
    <row r="247" spans="1:24" x14ac:dyDescent="0.45">
      <c r="A247">
        <v>246</v>
      </c>
      <c r="B247" s="47">
        <v>43794</v>
      </c>
      <c r="C247" s="101">
        <v>1773.839966</v>
      </c>
      <c r="D247" s="87">
        <f t="shared" si="72"/>
        <v>1.6107964316803943E-2</v>
      </c>
      <c r="E247" s="87"/>
      <c r="F247" s="108">
        <f t="shared" si="90"/>
        <v>808.21227629759733</v>
      </c>
      <c r="G247" s="90"/>
      <c r="H247" s="5">
        <f t="shared" si="73"/>
        <v>1749.229997857143</v>
      </c>
      <c r="I247" s="87">
        <f t="shared" si="74"/>
        <v>1.5737756818704615E-3</v>
      </c>
      <c r="J247" s="111">
        <f t="shared" si="86"/>
        <v>636.34696757777203</v>
      </c>
      <c r="K247" s="111">
        <f t="shared" si="75"/>
        <v>-1773.6515386070262</v>
      </c>
      <c r="L247" s="111">
        <f t="shared" si="85"/>
        <v>-92658.406853993642</v>
      </c>
      <c r="M247" s="111">
        <f t="shared" si="87"/>
        <v>-18.239843868897879</v>
      </c>
      <c r="N247" s="113">
        <f t="shared" si="76"/>
        <v>1127004.0317937513</v>
      </c>
      <c r="O247" s="117">
        <f t="shared" si="77"/>
        <v>665.15112133932143</v>
      </c>
      <c r="P247" s="117">
        <f t="shared" si="78"/>
        <v>-3702.0541915494373</v>
      </c>
      <c r="Q247" s="117">
        <f t="shared" si="79"/>
        <v>-178163.18177423152</v>
      </c>
      <c r="R247" s="117">
        <f t="shared" si="88"/>
        <v>-35.071492475253763</v>
      </c>
      <c r="S247" s="119">
        <f t="shared" si="80"/>
        <v>1176169.5882698542</v>
      </c>
      <c r="T247" s="120">
        <f t="shared" si="81"/>
        <v>688.59442229837407</v>
      </c>
      <c r="U247" s="120">
        <f t="shared" si="82"/>
        <v>-5739.7952450337816</v>
      </c>
      <c r="V247" s="120">
        <f t="shared" si="83"/>
        <v>-256768.97000438979</v>
      </c>
      <c r="W247" s="120">
        <f t="shared" si="89"/>
        <v>-50.545072835520841</v>
      </c>
      <c r="X247" s="122">
        <f t="shared" si="84"/>
        <v>1215716.5113925037</v>
      </c>
    </row>
    <row r="248" spans="1:24" x14ac:dyDescent="0.45">
      <c r="A248">
        <v>247</v>
      </c>
      <c r="B248" s="47">
        <v>43795</v>
      </c>
      <c r="C248" s="101">
        <v>1796.9399410000001</v>
      </c>
      <c r="D248" s="87">
        <f t="shared" si="72"/>
        <v>1.3022581203923604E-2</v>
      </c>
      <c r="E248" s="87"/>
      <c r="F248" s="108">
        <f t="shared" si="90"/>
        <v>808.21227629759733</v>
      </c>
      <c r="G248" s="90"/>
      <c r="H248" s="5">
        <f t="shared" si="73"/>
        <v>1757.4371337142859</v>
      </c>
      <c r="I248" s="87">
        <f t="shared" si="74"/>
        <v>4.6918563409025157E-3</v>
      </c>
      <c r="J248" s="111">
        <f t="shared" si="86"/>
        <v>639.33261613261584</v>
      </c>
      <c r="K248" s="111">
        <f t="shared" si="75"/>
        <v>-5365.0311379877639</v>
      </c>
      <c r="L248" s="111">
        <f t="shared" si="85"/>
        <v>-98029.437991981409</v>
      </c>
      <c r="M248" s="111">
        <f t="shared" si="87"/>
        <v>-19.297133462998318</v>
      </c>
      <c r="N248" s="113">
        <f t="shared" si="76"/>
        <v>1143477.2823747306</v>
      </c>
      <c r="O248" s="117">
        <f t="shared" si="77"/>
        <v>671.39270835195009</v>
      </c>
      <c r="P248" s="117">
        <f t="shared" si="78"/>
        <v>-11215.756998219305</v>
      </c>
      <c r="Q248" s="117">
        <f t="shared" si="79"/>
        <v>-189384.93877245081</v>
      </c>
      <c r="R248" s="117">
        <f t="shared" si="88"/>
        <v>-37.28049975837348</v>
      </c>
      <c r="S248" s="119">
        <f t="shared" si="80"/>
        <v>1195236.6167355641</v>
      </c>
      <c r="T248" s="120">
        <f t="shared" si="81"/>
        <v>698.28678061808625</v>
      </c>
      <c r="U248" s="120">
        <f t="shared" si="82"/>
        <v>-17416.585787174474</v>
      </c>
      <c r="V248" s="120">
        <f t="shared" si="83"/>
        <v>-274191.55579156429</v>
      </c>
      <c r="W248" s="120">
        <f t="shared" si="89"/>
        <v>-53.974715707008727</v>
      </c>
      <c r="X248" s="122">
        <f t="shared" si="84"/>
        <v>1237362.8205777693</v>
      </c>
    </row>
    <row r="249" spans="1:24" x14ac:dyDescent="0.45">
      <c r="A249">
        <v>248</v>
      </c>
      <c r="B249" s="47">
        <v>43796</v>
      </c>
      <c r="C249" s="101">
        <v>1818.51001</v>
      </c>
      <c r="D249" s="87">
        <f t="shared" si="72"/>
        <v>1.2003778483545809E-2</v>
      </c>
      <c r="E249" s="87"/>
      <c r="F249" s="108">
        <f t="shared" si="90"/>
        <v>808.21227629759733</v>
      </c>
      <c r="G249" s="90"/>
      <c r="H249" s="5">
        <f t="shared" si="73"/>
        <v>1766.8628452857142</v>
      </c>
      <c r="I249" s="87">
        <f t="shared" si="74"/>
        <v>5.3633278770589101E-3</v>
      </c>
      <c r="J249" s="111">
        <f t="shared" si="86"/>
        <v>642.76156657543288</v>
      </c>
      <c r="K249" s="111">
        <f t="shared" si="75"/>
        <v>-6235.5807040567206</v>
      </c>
      <c r="L249" s="111">
        <f t="shared" si="85"/>
        <v>-104271.01869603813</v>
      </c>
      <c r="M249" s="111">
        <f t="shared" si="87"/>
        <v>-20.525791081905481</v>
      </c>
      <c r="N249" s="113">
        <f t="shared" si="76"/>
        <v>1162632.7621566495</v>
      </c>
      <c r="O249" s="117">
        <f t="shared" si="77"/>
        <v>678.59450681026635</v>
      </c>
      <c r="P249" s="117">
        <f t="shared" si="78"/>
        <v>-13096.542586450689</v>
      </c>
      <c r="Q249" s="117">
        <f t="shared" si="79"/>
        <v>-202487.48135890151</v>
      </c>
      <c r="R249" s="117">
        <f t="shared" si="88"/>
        <v>-39.859740424988559</v>
      </c>
      <c r="S249" s="119">
        <f t="shared" si="80"/>
        <v>1220934.3607790319</v>
      </c>
      <c r="T249" s="120">
        <f t="shared" si="81"/>
        <v>709.5222034880984</v>
      </c>
      <c r="U249" s="120">
        <f t="shared" si="82"/>
        <v>-20431.728955700011</v>
      </c>
      <c r="V249" s="120">
        <f t="shared" si="83"/>
        <v>-294629.28474726429</v>
      </c>
      <c r="W249" s="120">
        <f t="shared" si="89"/>
        <v>-57.997890698316041</v>
      </c>
      <c r="X249" s="122">
        <f t="shared" si="84"/>
        <v>1269841.5004046638</v>
      </c>
    </row>
    <row r="250" spans="1:24" x14ac:dyDescent="0.45">
      <c r="A250">
        <v>249</v>
      </c>
      <c r="B250" s="47">
        <v>43798</v>
      </c>
      <c r="C250" s="101">
        <v>1800.8000489999999</v>
      </c>
      <c r="D250" s="87">
        <f t="shared" si="72"/>
        <v>-9.7387206573583945E-3</v>
      </c>
      <c r="E250" s="87"/>
      <c r="F250" s="108">
        <f t="shared" si="90"/>
        <v>808.21227629759733</v>
      </c>
      <c r="G250" s="90"/>
      <c r="H250" s="5">
        <f t="shared" si="73"/>
        <v>1773.7214181428571</v>
      </c>
      <c r="I250" s="87">
        <f t="shared" si="74"/>
        <v>3.8817800008884322E-3</v>
      </c>
      <c r="J250" s="111">
        <f t="shared" si="86"/>
        <v>645.25662556990505</v>
      </c>
      <c r="K250" s="111">
        <f t="shared" si="75"/>
        <v>-4493.1023595033821</v>
      </c>
      <c r="L250" s="111">
        <f t="shared" si="85"/>
        <v>-108770.1210555415</v>
      </c>
      <c r="M250" s="111">
        <f t="shared" si="87"/>
        <v>-21.411441152682528</v>
      </c>
      <c r="N250" s="113">
        <f t="shared" si="76"/>
        <v>1157485.0605843563</v>
      </c>
      <c r="O250" s="117">
        <f t="shared" si="77"/>
        <v>683.86281598076403</v>
      </c>
      <c r="P250" s="117">
        <f t="shared" si="78"/>
        <v>-9487.171412379359</v>
      </c>
      <c r="Q250" s="117">
        <f t="shared" si="79"/>
        <v>-211980.65277128087</v>
      </c>
      <c r="R250" s="117">
        <f t="shared" si="88"/>
        <v>-41.728474954987178</v>
      </c>
      <c r="S250" s="119">
        <f t="shared" si="80"/>
        <v>1222013.0211150586</v>
      </c>
      <c r="T250" s="120">
        <f t="shared" si="81"/>
        <v>717.7848307871576</v>
      </c>
      <c r="U250" s="120">
        <f t="shared" si="82"/>
        <v>-14879.339645014552</v>
      </c>
      <c r="V250" s="120">
        <f t="shared" si="83"/>
        <v>-309514.62439227884</v>
      </c>
      <c r="W250" s="120">
        <f t="shared" si="89"/>
        <v>-60.92807566781994</v>
      </c>
      <c r="X250" s="122">
        <f t="shared" si="84"/>
        <v>1277707.6188079554</v>
      </c>
    </row>
    <row r="251" spans="1:24" x14ac:dyDescent="0.45">
      <c r="A251">
        <v>250</v>
      </c>
      <c r="B251" s="47">
        <v>43801</v>
      </c>
      <c r="C251" s="101">
        <v>1781.599976</v>
      </c>
      <c r="D251" s="87">
        <f t="shared" si="72"/>
        <v>-1.0661968279411111E-2</v>
      </c>
      <c r="E251" s="87"/>
      <c r="F251" s="108">
        <f t="shared" si="90"/>
        <v>808.21227629759733</v>
      </c>
      <c r="G251" s="90"/>
      <c r="H251" s="5">
        <f t="shared" si="73"/>
        <v>1778.8742677142857</v>
      </c>
      <c r="I251" s="87">
        <f t="shared" si="74"/>
        <v>2.9051064720319666E-3</v>
      </c>
      <c r="J251" s="111">
        <f t="shared" si="86"/>
        <v>647.13116476896971</v>
      </c>
      <c r="K251" s="111">
        <f t="shared" si="75"/>
        <v>-3339.6789920646515</v>
      </c>
      <c r="L251" s="111">
        <f t="shared" si="85"/>
        <v>-112115.80004760616</v>
      </c>
      <c r="M251" s="111">
        <f t="shared" si="87"/>
        <v>-22.070039379454101</v>
      </c>
      <c r="N251" s="113">
        <f t="shared" si="76"/>
        <v>1149589.1886291837</v>
      </c>
      <c r="O251" s="117">
        <f t="shared" si="77"/>
        <v>687.83620456613949</v>
      </c>
      <c r="P251" s="117">
        <f t="shared" si="78"/>
        <v>-7078.989008343593</v>
      </c>
      <c r="Q251" s="117">
        <f t="shared" si="79"/>
        <v>-219065.64177962448</v>
      </c>
      <c r="R251" s="117">
        <f t="shared" si="88"/>
        <v>-43.12315783064696</v>
      </c>
      <c r="S251" s="119">
        <f t="shared" si="80"/>
        <v>1218369.9765386216</v>
      </c>
      <c r="T251" s="120">
        <f t="shared" si="81"/>
        <v>724.04055485949596</v>
      </c>
      <c r="U251" s="120">
        <f t="shared" si="82"/>
        <v>-11145.197857140633</v>
      </c>
      <c r="V251" s="120">
        <f t="shared" si="83"/>
        <v>-320665.82224941946</v>
      </c>
      <c r="W251" s="120">
        <f t="shared" si="89"/>
        <v>-63.123193356208503</v>
      </c>
      <c r="X251" s="122">
        <f t="shared" si="84"/>
        <v>1278805.437303564</v>
      </c>
    </row>
    <row r="252" spans="1:24" x14ac:dyDescent="0.45">
      <c r="A252">
        <v>251</v>
      </c>
      <c r="B252" s="47">
        <v>43802</v>
      </c>
      <c r="C252" s="101">
        <v>1769.959961</v>
      </c>
      <c r="D252" s="87">
        <f t="shared" si="72"/>
        <v>-6.5334615832976124E-3</v>
      </c>
      <c r="E252" s="87"/>
      <c r="F252" s="108">
        <f t="shared" si="90"/>
        <v>808.21227629759733</v>
      </c>
      <c r="G252" s="90"/>
      <c r="H252" s="5">
        <f t="shared" si="73"/>
        <v>1783.9099819999999</v>
      </c>
      <c r="I252" s="87">
        <f t="shared" si="74"/>
        <v>2.8308432906754672E-3</v>
      </c>
      <c r="J252" s="111">
        <f t="shared" si="86"/>
        <v>648.96309168494292</v>
      </c>
      <c r="K252" s="111">
        <f t="shared" si="75"/>
        <v>-3242.4372927507984</v>
      </c>
      <c r="L252" s="111">
        <f t="shared" si="85"/>
        <v>-115364.23734035695</v>
      </c>
      <c r="M252" s="111">
        <f t="shared" si="87"/>
        <v>-22.709495539456839</v>
      </c>
      <c r="N252" s="113">
        <f t="shared" si="76"/>
        <v>1145396.2511563704</v>
      </c>
      <c r="O252" s="117">
        <f t="shared" si="77"/>
        <v>691.73051757569897</v>
      </c>
      <c r="P252" s="117">
        <f t="shared" si="78"/>
        <v>-6892.7781025216946</v>
      </c>
      <c r="Q252" s="117">
        <f t="shared" si="79"/>
        <v>-225964.41988214618</v>
      </c>
      <c r="R252" s="117">
        <f t="shared" si="88"/>
        <v>-44.481185016193194</v>
      </c>
      <c r="S252" s="119">
        <f t="shared" si="80"/>
        <v>1217442.5418082722</v>
      </c>
      <c r="T252" s="120">
        <f t="shared" si="81"/>
        <v>730.18949090019885</v>
      </c>
      <c r="U252" s="120">
        <f t="shared" si="82"/>
        <v>-10883.370594793987</v>
      </c>
      <c r="V252" s="120">
        <f t="shared" si="83"/>
        <v>-331555.19284421345</v>
      </c>
      <c r="W252" s="120">
        <f t="shared" si="89"/>
        <v>-65.266770244925283</v>
      </c>
      <c r="X252" s="122">
        <f t="shared" si="84"/>
        <v>1281522.7922415319</v>
      </c>
    </row>
    <row r="253" spans="1:24" x14ac:dyDescent="0.45">
      <c r="A253">
        <v>252</v>
      </c>
      <c r="B253" s="47">
        <v>43803</v>
      </c>
      <c r="C253" s="101">
        <v>1760.6899410000001</v>
      </c>
      <c r="D253" s="87">
        <f t="shared" si="72"/>
        <v>-5.2374179101557262E-3</v>
      </c>
      <c r="E253" s="87"/>
      <c r="F253" s="108">
        <f t="shared" si="90"/>
        <v>808.21227629759733</v>
      </c>
      <c r="G253" s="90"/>
      <c r="H253" s="5">
        <f t="shared" si="73"/>
        <v>1786.0485491428572</v>
      </c>
      <c r="I253" s="87">
        <f t="shared" si="74"/>
        <v>1.1988088885850829E-3</v>
      </c>
      <c r="J253" s="111">
        <f t="shared" si="86"/>
        <v>649.7410744076185</v>
      </c>
      <c r="K253" s="111">
        <f t="shared" si="75"/>
        <v>-1369.7863540866763</v>
      </c>
      <c r="L253" s="111">
        <f t="shared" si="85"/>
        <v>-116740.02369444363</v>
      </c>
      <c r="M253" s="111">
        <f t="shared" si="87"/>
        <v>-22.980319624897675</v>
      </c>
      <c r="N253" s="113">
        <f t="shared" si="76"/>
        <v>1142622.7876099399</v>
      </c>
      <c r="O253" s="117">
        <f t="shared" si="77"/>
        <v>693.38902296164952</v>
      </c>
      <c r="P253" s="117">
        <f t="shared" si="78"/>
        <v>-2920.1137501374524</v>
      </c>
      <c r="Q253" s="117">
        <f t="shared" si="79"/>
        <v>-228890.53363228362</v>
      </c>
      <c r="R253" s="117">
        <f t="shared" si="88"/>
        <v>-45.057191659929231</v>
      </c>
      <c r="S253" s="119">
        <f t="shared" si="80"/>
        <v>1217922.9641782569</v>
      </c>
      <c r="T253" s="120">
        <f t="shared" si="81"/>
        <v>732.81556385632666</v>
      </c>
      <c r="U253" s="120">
        <f t="shared" si="82"/>
        <v>-4623.7002381863767</v>
      </c>
      <c r="V253" s="120">
        <f t="shared" si="83"/>
        <v>-336184.89308239985</v>
      </c>
      <c r="W253" s="120">
        <f t="shared" si="89"/>
        <v>-66.178128559549805</v>
      </c>
      <c r="X253" s="122">
        <f t="shared" si="84"/>
        <v>1285637.2916518911</v>
      </c>
    </row>
    <row r="254" spans="1:24" x14ac:dyDescent="0.45">
      <c r="A254">
        <v>253</v>
      </c>
      <c r="B254" s="47">
        <v>43804</v>
      </c>
      <c r="C254" s="101">
        <v>1740.4799800000001</v>
      </c>
      <c r="D254" s="87">
        <f t="shared" si="72"/>
        <v>-1.1478432703785192E-2</v>
      </c>
      <c r="E254" s="87"/>
      <c r="F254" s="108">
        <f t="shared" si="90"/>
        <v>808.21227629759733</v>
      </c>
      <c r="G254" s="90"/>
      <c r="H254" s="5">
        <f t="shared" si="73"/>
        <v>1781.2828368571429</v>
      </c>
      <c r="I254" s="87">
        <f t="shared" si="74"/>
        <v>-2.6682994076512407E-3</v>
      </c>
      <c r="J254" s="111">
        <f t="shared" si="86"/>
        <v>648.00737068364992</v>
      </c>
      <c r="K254" s="111">
        <f t="shared" si="75"/>
        <v>3017.4766228187495</v>
      </c>
      <c r="L254" s="111">
        <f t="shared" si="85"/>
        <v>-113728.54707162488</v>
      </c>
      <c r="M254" s="111">
        <f t="shared" si="87"/>
        <v>-22.38750926607463</v>
      </c>
      <c r="N254" s="113">
        <f t="shared" si="76"/>
        <v>1130861.3321901504</v>
      </c>
      <c r="O254" s="117">
        <f t="shared" si="77"/>
        <v>689.6886839231687</v>
      </c>
      <c r="P254" s="117">
        <f t="shared" si="78"/>
        <v>6440.366015688317</v>
      </c>
      <c r="Q254" s="117">
        <f t="shared" si="79"/>
        <v>-222456.16761659531</v>
      </c>
      <c r="R254" s="117">
        <f t="shared" si="88"/>
        <v>-43.790584176516859</v>
      </c>
      <c r="S254" s="119">
        <f t="shared" si="80"/>
        <v>1206829.7128165113</v>
      </c>
      <c r="T254" s="120">
        <f t="shared" si="81"/>
        <v>726.94944985146037</v>
      </c>
      <c r="U254" s="120">
        <f t="shared" si="82"/>
        <v>10209.853985867401</v>
      </c>
      <c r="V254" s="120">
        <f t="shared" si="83"/>
        <v>-325981.03909653245</v>
      </c>
      <c r="W254" s="120">
        <f t="shared" si="89"/>
        <v>-64.169495885143988</v>
      </c>
      <c r="X254" s="122">
        <f t="shared" si="84"/>
        <v>1275450.8179243482</v>
      </c>
    </row>
    <row r="255" spans="1:24" ht="14.65" thickBot="1" x14ac:dyDescent="0.5">
      <c r="A255">
        <v>254</v>
      </c>
      <c r="B255" s="48">
        <v>43805</v>
      </c>
      <c r="C255" s="101">
        <v>1751.599976</v>
      </c>
      <c r="D255" s="87">
        <f t="shared" si="72"/>
        <v>6.3890398785281634E-3</v>
      </c>
      <c r="E255" s="87" t="s">
        <v>185</v>
      </c>
      <c r="F255" s="108">
        <f t="shared" si="90"/>
        <v>808.21227629759733</v>
      </c>
      <c r="G255" s="90">
        <f>F255*C255</f>
        <v>1415664.6037657768</v>
      </c>
      <c r="H255" s="5">
        <f t="shared" si="73"/>
        <v>1774.805699</v>
      </c>
      <c r="I255" s="87">
        <f t="shared" si="74"/>
        <v>-3.636220887060827E-3</v>
      </c>
      <c r="J255" s="111">
        <f t="shared" si="86"/>
        <v>645.65107274740069</v>
      </c>
      <c r="K255" s="111">
        <f t="shared" si="75"/>
        <v>4127.291408583008</v>
      </c>
      <c r="L255" s="111">
        <f t="shared" si="85"/>
        <v>-109607.25566304187</v>
      </c>
      <c r="M255" s="111">
        <f t="shared" si="87"/>
        <v>-21.576231429746258</v>
      </c>
      <c r="N255" s="113">
        <f>C255*J255+K255</f>
        <v>1135049.6949373044</v>
      </c>
      <c r="O255" s="117">
        <f t="shared" si="77"/>
        <v>684.67296312706685</v>
      </c>
      <c r="P255" s="117">
        <f t="shared" si="78"/>
        <v>8785.5364260746937</v>
      </c>
      <c r="Q255" s="117">
        <f t="shared" si="79"/>
        <v>-213676.63119052062</v>
      </c>
      <c r="R255" s="117">
        <f t="shared" si="88"/>
        <v>-42.062328974541742</v>
      </c>
      <c r="S255" s="119">
        <f t="shared" si="80"/>
        <v>1208058.682207294</v>
      </c>
      <c r="T255" s="120">
        <f t="shared" si="81"/>
        <v>719.01940353129862</v>
      </c>
      <c r="U255" s="120">
        <f t="shared" si="82"/>
        <v>13890.268944074211</v>
      </c>
      <c r="V255" s="120">
        <f t="shared" si="83"/>
        <v>-312096.77015245822</v>
      </c>
      <c r="W255" s="120">
        <f t="shared" si="89"/>
        <v>-61.436372077267151</v>
      </c>
      <c r="X255" s="122">
        <f t="shared" si="84"/>
        <v>1273324.6389130312</v>
      </c>
    </row>
    <row r="256" spans="1:24" x14ac:dyDescent="0.45">
      <c r="D256" s="86">
        <f>(C255-C2)/C2</f>
        <v>4.9868107649943275E-2</v>
      </c>
      <c r="E256" s="86"/>
      <c r="F256" s="86"/>
      <c r="G256" s="86"/>
      <c r="H256" s="5">
        <f t="shared" si="73"/>
        <v>1767.5216471666665</v>
      </c>
      <c r="I256" s="87">
        <f t="shared" si="74"/>
        <v>-4.1041404348868271E-3</v>
      </c>
      <c r="J256" s="108"/>
      <c r="K256" s="108"/>
      <c r="L256" s="108"/>
      <c r="M256" s="108">
        <f>SUM(M45:M255)</f>
        <v>-5029.7737677709265</v>
      </c>
      <c r="N256" s="87"/>
      <c r="O256" s="108"/>
      <c r="P256" s="108"/>
      <c r="Q256" s="108"/>
      <c r="R256" s="108">
        <f>SUM(R45:R255)</f>
        <v>-10155.952745950362</v>
      </c>
      <c r="S256" s="87"/>
      <c r="T256" s="108"/>
      <c r="U256" s="108"/>
      <c r="V256" s="108"/>
      <c r="W256" s="108">
        <f>SUM(W45:W255)</f>
        <v>-15384.087538190375</v>
      </c>
      <c r="X256" s="87"/>
    </row>
    <row r="257" spans="3:22" x14ac:dyDescent="0.45">
      <c r="D257" t="s">
        <v>200</v>
      </c>
      <c r="E257" t="s">
        <v>199</v>
      </c>
      <c r="L257" t="s">
        <v>202</v>
      </c>
      <c r="Q257" t="s">
        <v>202</v>
      </c>
      <c r="V257" t="s">
        <v>202</v>
      </c>
    </row>
    <row r="258" spans="3:22" x14ac:dyDescent="0.45">
      <c r="C258" s="126" t="s">
        <v>233</v>
      </c>
      <c r="D258" s="89">
        <v>1000000</v>
      </c>
      <c r="E258" s="89">
        <v>1000000</v>
      </c>
      <c r="F258" s="89"/>
      <c r="G258" s="89"/>
      <c r="K258" t="s">
        <v>233</v>
      </c>
      <c r="L258" s="89">
        <f>E258</f>
        <v>1000000</v>
      </c>
      <c r="P258" t="s">
        <v>233</v>
      </c>
      <c r="Q258" s="89">
        <f>L258</f>
        <v>1000000</v>
      </c>
      <c r="U258" t="s">
        <v>233</v>
      </c>
      <c r="V258" s="89">
        <f>Q258</f>
        <v>1000000</v>
      </c>
    </row>
    <row r="259" spans="3:22" ht="57" x14ac:dyDescent="0.45">
      <c r="C259" s="126" t="s">
        <v>232</v>
      </c>
      <c r="D259" s="90">
        <f>D258/C2*C255</f>
        <v>1049868.1076499433</v>
      </c>
      <c r="E259" s="90">
        <f>G255</f>
        <v>1415664.6037657768</v>
      </c>
      <c r="F259" s="90"/>
      <c r="G259" s="90"/>
      <c r="K259" t="s">
        <v>232</v>
      </c>
      <c r="L259" s="109">
        <f>N255+M256+L255</f>
        <v>1020412.6655064916</v>
      </c>
      <c r="P259" t="s">
        <v>232</v>
      </c>
      <c r="Q259" s="109">
        <f>S255+R256+Q255</f>
        <v>984226.09827082313</v>
      </c>
      <c r="U259" t="s">
        <v>232</v>
      </c>
      <c r="V259" s="109">
        <f>X255+W256+V255</f>
        <v>945843.78122238256</v>
      </c>
    </row>
    <row r="260" spans="3:22" x14ac:dyDescent="0.45">
      <c r="C260" s="126" t="s">
        <v>229</v>
      </c>
      <c r="D260" s="86">
        <f>(D259-D258)/D258</f>
        <v>4.9868107649943323E-2</v>
      </c>
      <c r="E260" s="86">
        <f>(E259-E258)/E258</f>
        <v>0.41566460376577685</v>
      </c>
      <c r="K260" t="s">
        <v>229</v>
      </c>
      <c r="L260" s="85">
        <f>(L259-L258)/L258</f>
        <v>2.0412665506491554E-2</v>
      </c>
      <c r="P260" t="s">
        <v>229</v>
      </c>
      <c r="Q260" s="85">
        <f>(Q259-Q258)/Q258</f>
        <v>-1.5773901729176868E-2</v>
      </c>
      <c r="U260" t="s">
        <v>229</v>
      </c>
      <c r="V260" s="85">
        <f>(V259-V258)/V258</f>
        <v>-5.4156218777617442E-2</v>
      </c>
    </row>
    <row r="261" spans="3:22" x14ac:dyDescent="0.45">
      <c r="C261" s="126" t="s">
        <v>231</v>
      </c>
      <c r="D261" s="85">
        <v>0</v>
      </c>
      <c r="K261" t="s">
        <v>231</v>
      </c>
      <c r="L261" s="85">
        <f>ABS(L255)/N255</f>
        <v>9.6566041250816012E-2</v>
      </c>
      <c r="P261" t="s">
        <v>231</v>
      </c>
      <c r="Q261" s="85">
        <f>ABS(Q255)/S255</f>
        <v>0.17687603618733422</v>
      </c>
      <c r="U261" t="s">
        <v>231</v>
      </c>
      <c r="V261" s="85">
        <f>ABS(V255)/X255</f>
        <v>0.24510384910079056</v>
      </c>
    </row>
    <row r="262" spans="3:22" ht="28.5" x14ac:dyDescent="0.45">
      <c r="C262" s="126" t="s">
        <v>208</v>
      </c>
      <c r="D262" s="110">
        <v>0.05</v>
      </c>
    </row>
    <row r="264" spans="3:22" x14ac:dyDescent="0.45">
      <c r="D264" s="1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55"/>
  <sheetViews>
    <sheetView workbookViewId="0">
      <pane xSplit="1" ySplit="1" topLeftCell="B226" activePane="bottomRight" state="frozen"/>
      <selection pane="topRight" activeCell="B1" sqref="B1"/>
      <selection pane="bottomLeft" activeCell="A7" sqref="A7"/>
      <selection pane="bottomRight" activeCell="D2" sqref="D2:D255"/>
    </sheetView>
  </sheetViews>
  <sheetFormatPr defaultRowHeight="14.25" x14ac:dyDescent="0.45"/>
  <cols>
    <col min="1" max="1" width="14.86328125" bestFit="1" customWidth="1"/>
    <col min="2" max="2" width="10.265625" customWidth="1"/>
    <col min="3" max="3" width="13.59765625" customWidth="1"/>
    <col min="4" max="37" width="10.265625" customWidth="1"/>
    <col min="38" max="38" width="9.73046875" customWidth="1"/>
    <col min="39" max="42" width="10.265625" customWidth="1"/>
  </cols>
  <sheetData>
    <row r="1" spans="1:42" s="1" customFormat="1" ht="78.599999999999994" customHeight="1" x14ac:dyDescent="0.45">
      <c r="A1" s="46" t="s">
        <v>2</v>
      </c>
      <c r="B1" s="45" t="s">
        <v>44</v>
      </c>
      <c r="C1" s="45" t="s">
        <v>45</v>
      </c>
      <c r="D1" s="45" t="s">
        <v>46</v>
      </c>
      <c r="E1" s="45" t="s">
        <v>47</v>
      </c>
      <c r="F1" s="45" t="s">
        <v>48</v>
      </c>
      <c r="G1" s="45" t="s">
        <v>49</v>
      </c>
      <c r="H1" s="45" t="s">
        <v>50</v>
      </c>
      <c r="I1" s="45" t="s">
        <v>51</v>
      </c>
      <c r="J1" s="45" t="s">
        <v>52</v>
      </c>
      <c r="K1" s="45" t="s">
        <v>53</v>
      </c>
      <c r="L1" s="45" t="s">
        <v>54</v>
      </c>
      <c r="M1" s="45" t="s">
        <v>55</v>
      </c>
      <c r="N1" s="45" t="s">
        <v>56</v>
      </c>
      <c r="O1" s="45" t="s">
        <v>57</v>
      </c>
      <c r="P1" s="45" t="s">
        <v>58</v>
      </c>
      <c r="Q1" s="45" t="s">
        <v>59</v>
      </c>
      <c r="R1" s="45" t="s">
        <v>60</v>
      </c>
      <c r="S1" s="45" t="s">
        <v>61</v>
      </c>
      <c r="T1" s="45" t="s">
        <v>62</v>
      </c>
      <c r="U1" s="45" t="s">
        <v>63</v>
      </c>
      <c r="V1" s="45" t="s">
        <v>64</v>
      </c>
      <c r="W1" s="45" t="s">
        <v>65</v>
      </c>
      <c r="X1" s="45" t="s">
        <v>66</v>
      </c>
      <c r="Y1" s="45" t="s">
        <v>67</v>
      </c>
      <c r="Z1" s="45" t="s">
        <v>68</v>
      </c>
      <c r="AA1" s="45" t="s">
        <v>69</v>
      </c>
      <c r="AB1" s="45" t="s">
        <v>70</v>
      </c>
      <c r="AC1" s="45" t="s">
        <v>71</v>
      </c>
      <c r="AD1" s="45" t="s">
        <v>72</v>
      </c>
      <c r="AE1" s="45" t="s">
        <v>73</v>
      </c>
      <c r="AF1" s="45" t="s">
        <v>74</v>
      </c>
      <c r="AG1" s="45" t="s">
        <v>75</v>
      </c>
      <c r="AH1" s="45" t="s">
        <v>76</v>
      </c>
      <c r="AI1" s="45" t="s">
        <v>77</v>
      </c>
      <c r="AJ1" s="45" t="s">
        <v>78</v>
      </c>
      <c r="AK1" s="45" t="s">
        <v>79</v>
      </c>
      <c r="AL1" s="45" t="s">
        <v>80</v>
      </c>
      <c r="AM1" s="45" t="s">
        <v>81</v>
      </c>
      <c r="AN1" s="45" t="s">
        <v>82</v>
      </c>
      <c r="AO1" s="45" t="s">
        <v>83</v>
      </c>
      <c r="AP1" s="45" t="s">
        <v>84</v>
      </c>
    </row>
    <row r="2" spans="1:42" x14ac:dyDescent="0.45">
      <c r="A2" s="47">
        <v>43438</v>
      </c>
      <c r="B2" s="49">
        <v>174.07453899999999</v>
      </c>
      <c r="C2" s="49">
        <v>37.198020999999997</v>
      </c>
      <c r="D2" s="49">
        <v>359.70001200000002</v>
      </c>
      <c r="E2" s="49">
        <v>113.504395</v>
      </c>
      <c r="F2" s="49">
        <v>9.57</v>
      </c>
      <c r="G2" s="49">
        <v>150.199997</v>
      </c>
      <c r="H2" s="49">
        <v>94.089995999999999</v>
      </c>
      <c r="I2" s="49">
        <v>54.479275000000001</v>
      </c>
      <c r="J2" s="49">
        <v>7.2</v>
      </c>
      <c r="K2" s="44">
        <v>39.885207999999999</v>
      </c>
      <c r="L2" s="44">
        <v>245.926163</v>
      </c>
      <c r="M2" s="44">
        <v>162.203506</v>
      </c>
      <c r="N2" s="44">
        <v>14.390575</v>
      </c>
      <c r="O2" s="44">
        <v>7.5424259999999999</v>
      </c>
      <c r="P2" s="44">
        <v>116.03465300000001</v>
      </c>
      <c r="Q2" s="44">
        <v>101.526672</v>
      </c>
      <c r="R2" s="44">
        <v>162.16433699999999</v>
      </c>
      <c r="S2" s="44">
        <v>93.488433999999998</v>
      </c>
      <c r="T2" s="44"/>
      <c r="U2" s="44"/>
      <c r="V2" s="44"/>
      <c r="W2" s="44"/>
      <c r="X2" s="44"/>
      <c r="Y2" s="44"/>
      <c r="Z2" s="44"/>
      <c r="AA2" s="44">
        <v>38.699134999999998</v>
      </c>
      <c r="AB2" s="44">
        <v>90.757355000000004</v>
      </c>
      <c r="AC2" s="44">
        <v>48.057246999999997</v>
      </c>
      <c r="AD2" s="44">
        <v>4.21</v>
      </c>
      <c r="AE2" s="44">
        <v>82.701149000000001</v>
      </c>
      <c r="AF2" s="44">
        <v>106.938789</v>
      </c>
      <c r="AG2" s="44">
        <v>21.120000999999998</v>
      </c>
      <c r="AH2" s="44">
        <v>1668.400024</v>
      </c>
      <c r="AI2" s="44">
        <v>137.929993</v>
      </c>
      <c r="AJ2" s="44">
        <v>275.32998700000002</v>
      </c>
      <c r="AK2" s="44">
        <v>47.932578999999997</v>
      </c>
      <c r="AL2" s="44">
        <v>1.49</v>
      </c>
      <c r="AM2" s="44">
        <v>16.721588000000001</v>
      </c>
      <c r="AN2" s="44">
        <v>112.662621</v>
      </c>
      <c r="AO2" s="44">
        <v>1.0900000000000001</v>
      </c>
      <c r="AP2" s="44">
        <v>13.46</v>
      </c>
    </row>
    <row r="3" spans="1:42" x14ac:dyDescent="0.45">
      <c r="A3" s="47">
        <v>43440</v>
      </c>
      <c r="B3" s="49">
        <v>172.13368199999999</v>
      </c>
      <c r="C3" s="49">
        <v>37.709434999999999</v>
      </c>
      <c r="D3" s="49">
        <v>363.05999800000001</v>
      </c>
      <c r="E3" s="49">
        <v>113.473305</v>
      </c>
      <c r="F3" s="49">
        <v>9.44</v>
      </c>
      <c r="G3" s="49">
        <v>156.89999399999999</v>
      </c>
      <c r="H3" s="49">
        <v>91.709998999999996</v>
      </c>
      <c r="I3" s="49">
        <v>54.554482</v>
      </c>
      <c r="J3" s="49">
        <v>7</v>
      </c>
      <c r="K3" s="44">
        <v>38.441654</v>
      </c>
      <c r="L3" s="44">
        <v>252.98387099999999</v>
      </c>
      <c r="M3" s="44">
        <v>164.65104700000001</v>
      </c>
      <c r="N3" s="44">
        <v>13.870671</v>
      </c>
      <c r="O3" s="44">
        <v>7.6359250000000003</v>
      </c>
      <c r="P3" s="44">
        <v>118.23893700000001</v>
      </c>
      <c r="Q3" s="44">
        <v>100.14548499999999</v>
      </c>
      <c r="R3" s="44">
        <v>157.26612900000001</v>
      </c>
      <c r="S3" s="44">
        <v>94.665428000000006</v>
      </c>
      <c r="T3" s="44">
        <v>74.748367000000002</v>
      </c>
      <c r="U3" s="44">
        <v>112.75174699999999</v>
      </c>
      <c r="V3" s="44">
        <v>102.005211</v>
      </c>
      <c r="W3" s="44">
        <v>71.035690000000002</v>
      </c>
      <c r="X3" s="44">
        <v>271.01998900000001</v>
      </c>
      <c r="Y3" s="44">
        <v>65.323402000000002</v>
      </c>
      <c r="Z3" s="44">
        <v>17.049999</v>
      </c>
      <c r="AA3" s="44">
        <v>38.180199000000002</v>
      </c>
      <c r="AB3" s="44">
        <v>90.990798999999996</v>
      </c>
      <c r="AC3" s="44">
        <v>47.863388</v>
      </c>
      <c r="AD3" s="44">
        <v>4.17</v>
      </c>
      <c r="AE3" s="44">
        <v>81.992165</v>
      </c>
      <c r="AF3" s="44">
        <v>107.599037</v>
      </c>
      <c r="AG3" s="44">
        <v>21.299999</v>
      </c>
      <c r="AH3" s="44">
        <v>1699.1899410000001</v>
      </c>
      <c r="AI3" s="44">
        <v>139.63000500000001</v>
      </c>
      <c r="AJ3" s="44">
        <v>282.88000499999998</v>
      </c>
      <c r="AK3" s="44">
        <v>45.897289000000001</v>
      </c>
      <c r="AL3" s="44">
        <v>1.49</v>
      </c>
      <c r="AM3" s="44">
        <v>16.841311000000001</v>
      </c>
      <c r="AN3" s="44">
        <v>111.38454400000001</v>
      </c>
      <c r="AO3" s="44">
        <v>1.36</v>
      </c>
      <c r="AP3" s="44">
        <v>13.35</v>
      </c>
    </row>
    <row r="4" spans="1:42" x14ac:dyDescent="0.45">
      <c r="A4" s="47">
        <v>43441</v>
      </c>
      <c r="B4" s="49">
        <v>165.995926</v>
      </c>
      <c r="C4" s="49">
        <v>37.854171999999998</v>
      </c>
      <c r="D4" s="49">
        <v>357.97000100000002</v>
      </c>
      <c r="E4" s="49">
        <v>112.482704</v>
      </c>
      <c r="F4" s="49">
        <v>8.99</v>
      </c>
      <c r="G4" s="49">
        <v>146.88000500000001</v>
      </c>
      <c r="H4" s="49">
        <v>90.830001999999993</v>
      </c>
      <c r="I4" s="49">
        <v>54.131439</v>
      </c>
      <c r="J4" s="49">
        <v>7.4</v>
      </c>
      <c r="K4" s="44">
        <v>38.291676000000002</v>
      </c>
      <c r="L4" s="44">
        <v>253.50556900000001</v>
      </c>
      <c r="M4" s="44">
        <v>161.645477</v>
      </c>
      <c r="N4" s="44">
        <v>13.968766</v>
      </c>
      <c r="O4" s="44">
        <v>7.5268420000000003</v>
      </c>
      <c r="P4" s="44">
        <v>113.87809</v>
      </c>
      <c r="Q4" s="44">
        <v>99.366104000000007</v>
      </c>
      <c r="R4" s="44">
        <v>155.488541</v>
      </c>
      <c r="S4" s="44">
        <v>89.860175999999996</v>
      </c>
      <c r="T4" s="44">
        <v>72.571410999999998</v>
      </c>
      <c r="U4" s="44">
        <v>111.290802</v>
      </c>
      <c r="V4" s="44">
        <v>100.162727</v>
      </c>
      <c r="W4" s="44">
        <v>70.399765000000002</v>
      </c>
      <c r="X4" s="44">
        <v>271.48001099999999</v>
      </c>
      <c r="Y4" s="44">
        <v>64.263312999999997</v>
      </c>
      <c r="Z4" s="44">
        <v>16.75</v>
      </c>
      <c r="AA4" s="44">
        <v>36.978962000000003</v>
      </c>
      <c r="AB4" s="44">
        <v>89.920883000000003</v>
      </c>
      <c r="AC4" s="44">
        <v>47.582298000000002</v>
      </c>
      <c r="AD4" s="44">
        <v>4.34</v>
      </c>
      <c r="AE4" s="44">
        <v>80.993599000000003</v>
      </c>
      <c r="AF4" s="44">
        <v>103.29270200000001</v>
      </c>
      <c r="AG4" s="44">
        <v>19.459999</v>
      </c>
      <c r="AH4" s="44">
        <v>1629.130005</v>
      </c>
      <c r="AI4" s="44">
        <v>137.41999799999999</v>
      </c>
      <c r="AJ4" s="44">
        <v>265.14001500000001</v>
      </c>
      <c r="AK4" s="44">
        <v>45.228690999999998</v>
      </c>
      <c r="AL4" s="44">
        <v>1.5</v>
      </c>
      <c r="AM4" s="44">
        <v>16.561955999999999</v>
      </c>
      <c r="AN4" s="44">
        <v>110.980942</v>
      </c>
      <c r="AO4" s="44">
        <v>1.35</v>
      </c>
      <c r="AP4" s="44">
        <v>12.85</v>
      </c>
    </row>
    <row r="5" spans="1:42" x14ac:dyDescent="0.45">
      <c r="A5" s="47">
        <v>43444</v>
      </c>
      <c r="B5" s="49">
        <v>167.08947800000001</v>
      </c>
      <c r="C5" s="49">
        <v>38.153297000000002</v>
      </c>
      <c r="D5" s="49">
        <v>365.14999399999999</v>
      </c>
      <c r="E5" s="49">
        <v>112.84204099999999</v>
      </c>
      <c r="F5" s="49">
        <v>8.83</v>
      </c>
      <c r="G5" s="49">
        <v>151.5</v>
      </c>
      <c r="H5" s="49">
        <v>91.010002</v>
      </c>
      <c r="I5" s="49">
        <v>56.199672999999997</v>
      </c>
      <c r="J5" s="49">
        <v>6.6</v>
      </c>
      <c r="K5" s="44">
        <v>37.87923</v>
      </c>
      <c r="L5" s="44">
        <v>265.996735</v>
      </c>
      <c r="M5" s="44">
        <v>167.61746199999999</v>
      </c>
      <c r="N5" s="44">
        <v>13.272289000000001</v>
      </c>
      <c r="O5" s="44">
        <v>7.3476299999999997</v>
      </c>
      <c r="P5" s="44">
        <v>115.58616600000001</v>
      </c>
      <c r="Q5" s="44">
        <v>100.530243</v>
      </c>
      <c r="R5" s="44">
        <v>155.75517300000001</v>
      </c>
      <c r="S5" s="44">
        <v>91.241446999999994</v>
      </c>
      <c r="T5" s="44">
        <v>71.750129999999999</v>
      </c>
      <c r="U5" s="44">
        <v>111.171532</v>
      </c>
      <c r="V5" s="44">
        <v>98.291167999999999</v>
      </c>
      <c r="W5" s="44">
        <v>70.250716999999995</v>
      </c>
      <c r="X5" s="44">
        <v>279.17999300000002</v>
      </c>
      <c r="Y5" s="44">
        <v>64.282944000000001</v>
      </c>
      <c r="Z5" s="44">
        <v>17</v>
      </c>
      <c r="AA5" s="44">
        <v>37.036617</v>
      </c>
      <c r="AB5" s="44">
        <v>90.485016000000002</v>
      </c>
      <c r="AC5" s="44">
        <v>47.727694999999997</v>
      </c>
      <c r="AD5" s="44">
        <v>4.42</v>
      </c>
      <c r="AE5" s="44">
        <v>81.652648999999997</v>
      </c>
      <c r="AF5" s="44">
        <v>106.022339</v>
      </c>
      <c r="AG5" s="44">
        <v>19.989999999999998</v>
      </c>
      <c r="AH5" s="44">
        <v>1641.030029</v>
      </c>
      <c r="AI5" s="44">
        <v>141.85000600000001</v>
      </c>
      <c r="AJ5" s="44">
        <v>269.70001200000002</v>
      </c>
      <c r="AK5" s="44">
        <v>45.887450999999999</v>
      </c>
      <c r="AL5" s="44">
        <v>1.47</v>
      </c>
      <c r="AM5" s="44">
        <v>16.392344000000001</v>
      </c>
      <c r="AN5" s="44">
        <v>110.452423</v>
      </c>
      <c r="AO5" s="44">
        <v>1.3</v>
      </c>
      <c r="AP5" s="44">
        <v>12.97</v>
      </c>
    </row>
    <row r="6" spans="1:42" x14ac:dyDescent="0.45">
      <c r="A6" s="47">
        <v>43445</v>
      </c>
      <c r="B6" s="49">
        <v>166.13385</v>
      </c>
      <c r="C6" s="49">
        <v>38.220840000000003</v>
      </c>
      <c r="D6" s="49">
        <v>366.76001000000002</v>
      </c>
      <c r="E6" s="49">
        <v>113.910332</v>
      </c>
      <c r="F6" s="49">
        <v>8.82</v>
      </c>
      <c r="G6" s="49">
        <v>154.66999799999999</v>
      </c>
      <c r="H6" s="49">
        <v>88.519997000000004</v>
      </c>
      <c r="I6" s="49">
        <v>54.892921000000001</v>
      </c>
      <c r="J6" s="49">
        <v>6.6</v>
      </c>
      <c r="K6" s="44">
        <v>37.738624999999999</v>
      </c>
      <c r="L6" s="44">
        <v>263.80166600000001</v>
      </c>
      <c r="M6" s="44">
        <v>167.441238</v>
      </c>
      <c r="N6" s="44">
        <v>13.184003000000001</v>
      </c>
      <c r="O6" s="44">
        <v>7.4411319999999996</v>
      </c>
      <c r="P6" s="44">
        <v>115.357147</v>
      </c>
      <c r="Q6" s="44">
        <v>100.19480900000001</v>
      </c>
      <c r="R6" s="44">
        <v>156.327957</v>
      </c>
      <c r="S6" s="44">
        <v>91.961265999999995</v>
      </c>
      <c r="T6" s="44">
        <v>72.799003999999996</v>
      </c>
      <c r="U6" s="44">
        <v>111.280861</v>
      </c>
      <c r="V6" s="44">
        <v>97.331146000000004</v>
      </c>
      <c r="W6" s="44">
        <v>70.280533000000005</v>
      </c>
      <c r="X6" s="44">
        <v>268.98998999999998</v>
      </c>
      <c r="Y6" s="44">
        <v>64.705016999999998</v>
      </c>
      <c r="Z6" s="44">
        <v>17</v>
      </c>
      <c r="AA6" s="44">
        <v>37.219208000000002</v>
      </c>
      <c r="AB6" s="44">
        <v>91.340950000000007</v>
      </c>
      <c r="AC6" s="44">
        <v>48.018478000000002</v>
      </c>
      <c r="AD6" s="44">
        <v>4.3499999999999996</v>
      </c>
      <c r="AE6" s="44">
        <v>81.422980999999993</v>
      </c>
      <c r="AF6" s="44">
        <v>107.007774</v>
      </c>
      <c r="AG6" s="44">
        <v>19.98</v>
      </c>
      <c r="AH6" s="44">
        <v>1643.23999</v>
      </c>
      <c r="AI6" s="44">
        <v>142.08000200000001</v>
      </c>
      <c r="AJ6" s="44">
        <v>265.32000699999998</v>
      </c>
      <c r="AK6" s="44">
        <v>45.680976999999999</v>
      </c>
      <c r="AL6" s="44">
        <v>1.48</v>
      </c>
      <c r="AM6" s="44">
        <v>16.571932</v>
      </c>
      <c r="AN6" s="44">
        <v>110.961731</v>
      </c>
      <c r="AO6" s="44">
        <v>1.3</v>
      </c>
      <c r="AP6" s="44">
        <v>13.08</v>
      </c>
    </row>
    <row r="7" spans="1:42" x14ac:dyDescent="0.45">
      <c r="A7" s="47">
        <v>43446</v>
      </c>
      <c r="B7" s="49">
        <v>166.596878</v>
      </c>
      <c r="C7" s="49">
        <v>37.854171999999998</v>
      </c>
      <c r="D7" s="49">
        <v>366.60000600000001</v>
      </c>
      <c r="E7" s="49">
        <v>113.628708</v>
      </c>
      <c r="F7" s="49">
        <v>9.41</v>
      </c>
      <c r="G7" s="49">
        <v>160.08999600000001</v>
      </c>
      <c r="H7" s="49">
        <v>91.440002000000007</v>
      </c>
      <c r="I7" s="49">
        <v>55.607407000000002</v>
      </c>
      <c r="J7" s="49">
        <v>6.6</v>
      </c>
      <c r="K7" s="44">
        <v>38.760361000000003</v>
      </c>
      <c r="L7" s="44">
        <v>265.87863199999998</v>
      </c>
      <c r="M7" s="44">
        <v>168.20486500000001</v>
      </c>
      <c r="N7" s="44">
        <v>13.350765000000001</v>
      </c>
      <c r="O7" s="44">
        <v>7.5580069999999999</v>
      </c>
      <c r="P7" s="44">
        <v>115.61479199999999</v>
      </c>
      <c r="Q7" s="44">
        <v>101.95088200000001</v>
      </c>
      <c r="R7" s="44">
        <v>156.643967</v>
      </c>
      <c r="S7" s="44">
        <v>93.196617000000003</v>
      </c>
      <c r="T7" s="44">
        <v>73.541145</v>
      </c>
      <c r="U7" s="44">
        <v>111.519379</v>
      </c>
      <c r="V7" s="44">
        <v>97.961455999999998</v>
      </c>
      <c r="W7" s="44">
        <v>72.148582000000005</v>
      </c>
      <c r="X7" s="44">
        <v>266.54998799999998</v>
      </c>
      <c r="Y7" s="44">
        <v>64.911133000000007</v>
      </c>
      <c r="Z7" s="44">
        <v>17.040001</v>
      </c>
      <c r="AA7" s="44">
        <v>37.055840000000003</v>
      </c>
      <c r="AB7" s="44">
        <v>91.457663999999994</v>
      </c>
      <c r="AC7" s="44">
        <v>47.708305000000003</v>
      </c>
      <c r="AD7" s="44">
        <v>4.3499999999999996</v>
      </c>
      <c r="AE7" s="44">
        <v>83.160483999999997</v>
      </c>
      <c r="AF7" s="44">
        <v>107.490639</v>
      </c>
      <c r="AG7" s="44">
        <v>20.48</v>
      </c>
      <c r="AH7" s="44">
        <v>1663.540039</v>
      </c>
      <c r="AI7" s="44">
        <v>144.5</v>
      </c>
      <c r="AJ7" s="44">
        <v>274.88000499999998</v>
      </c>
      <c r="AK7" s="44">
        <v>46.526558000000001</v>
      </c>
      <c r="AL7" s="44">
        <v>1.46</v>
      </c>
      <c r="AM7" s="44">
        <v>16.801404999999999</v>
      </c>
      <c r="AN7" s="44">
        <v>111.10586499999999</v>
      </c>
      <c r="AO7" s="44">
        <v>1.3</v>
      </c>
      <c r="AP7" s="44">
        <v>13.27</v>
      </c>
    </row>
    <row r="8" spans="1:42" x14ac:dyDescent="0.45">
      <c r="A8" s="47">
        <v>43447</v>
      </c>
      <c r="B8" s="49">
        <v>168.419479</v>
      </c>
      <c r="C8" s="49">
        <v>38.056807999999997</v>
      </c>
      <c r="D8" s="49">
        <v>376.790009</v>
      </c>
      <c r="E8" s="49">
        <v>114.939796</v>
      </c>
      <c r="F8" s="49">
        <v>9.15</v>
      </c>
      <c r="G8" s="49">
        <v>161.05999800000001</v>
      </c>
      <c r="H8" s="49">
        <v>87.690002000000007</v>
      </c>
      <c r="I8" s="49">
        <v>55.231361</v>
      </c>
      <c r="J8" s="49">
        <v>6.4</v>
      </c>
      <c r="K8" s="44">
        <v>38.732246000000004</v>
      </c>
      <c r="L8" s="44">
        <v>263.65408300000001</v>
      </c>
      <c r="M8" s="44">
        <v>168.811859</v>
      </c>
      <c r="N8" s="44">
        <v>13.370384</v>
      </c>
      <c r="O8" s="44">
        <v>7.7372180000000004</v>
      </c>
      <c r="P8" s="44">
        <v>115.204483</v>
      </c>
      <c r="Q8" s="44">
        <v>102.069275</v>
      </c>
      <c r="R8" s="44">
        <v>158.25366199999999</v>
      </c>
      <c r="S8" s="44">
        <v>93.225800000000007</v>
      </c>
      <c r="T8" s="44">
        <v>72.165710000000004</v>
      </c>
      <c r="U8" s="44">
        <v>112.692116</v>
      </c>
      <c r="V8" s="44">
        <v>98.058425999999997</v>
      </c>
      <c r="W8" s="44">
        <v>71.313911000000004</v>
      </c>
      <c r="X8" s="44">
        <v>262.76001000000002</v>
      </c>
      <c r="Y8" s="44">
        <v>65.676772999999997</v>
      </c>
      <c r="Z8" s="44">
        <v>17.059999000000001</v>
      </c>
      <c r="AA8" s="44">
        <v>36.632998999999998</v>
      </c>
      <c r="AB8" s="44">
        <v>93.850357000000002</v>
      </c>
      <c r="AC8" s="44">
        <v>47.950626</v>
      </c>
      <c r="AD8" s="44">
        <v>4.21</v>
      </c>
      <c r="AE8" s="44">
        <v>81.373054999999994</v>
      </c>
      <c r="AF8" s="44">
        <v>107.85523999999999</v>
      </c>
      <c r="AG8" s="44">
        <v>19.860001</v>
      </c>
      <c r="AH8" s="44">
        <v>1658.380005</v>
      </c>
      <c r="AI8" s="44">
        <v>145.009995</v>
      </c>
      <c r="AJ8" s="44">
        <v>276.01998900000001</v>
      </c>
      <c r="AK8" s="44">
        <v>46.438068000000001</v>
      </c>
      <c r="AL8" s="44">
        <v>1.4</v>
      </c>
      <c r="AM8" s="44">
        <v>16.442228</v>
      </c>
      <c r="AN8" s="44">
        <v>111.413383</v>
      </c>
      <c r="AO8" s="44">
        <v>1.3</v>
      </c>
      <c r="AP8" s="44">
        <v>12.86</v>
      </c>
    </row>
    <row r="9" spans="1:42" x14ac:dyDescent="0.45">
      <c r="A9" s="47">
        <v>43448</v>
      </c>
      <c r="B9" s="49">
        <v>163.03045700000001</v>
      </c>
      <c r="C9" s="49">
        <v>37.748032000000002</v>
      </c>
      <c r="D9" s="49">
        <v>365.709991</v>
      </c>
      <c r="E9" s="49">
        <v>110.66658</v>
      </c>
      <c r="F9" s="49">
        <v>8.86</v>
      </c>
      <c r="G9" s="49">
        <v>140.16999799999999</v>
      </c>
      <c r="H9" s="49">
        <v>86.370002999999997</v>
      </c>
      <c r="I9" s="49">
        <v>55.616802</v>
      </c>
      <c r="J9" s="49">
        <v>6</v>
      </c>
      <c r="K9" s="44">
        <v>38.338546999999998</v>
      </c>
      <c r="L9" s="44">
        <v>258.59454299999999</v>
      </c>
      <c r="M9" s="44">
        <v>166.286011</v>
      </c>
      <c r="N9" s="44">
        <v>13.144765</v>
      </c>
      <c r="O9" s="44">
        <v>7.5969660000000001</v>
      </c>
      <c r="P9" s="44">
        <v>114.41246</v>
      </c>
      <c r="Q9" s="44">
        <v>99.632476999999994</v>
      </c>
      <c r="R9" s="44">
        <v>153.59245300000001</v>
      </c>
      <c r="S9" s="44">
        <v>91.688896</v>
      </c>
      <c r="T9" s="44">
        <v>71.769904999999994</v>
      </c>
      <c r="U9" s="44">
        <v>111.509438</v>
      </c>
      <c r="V9" s="44">
        <v>97.253563</v>
      </c>
      <c r="W9" s="44">
        <v>69.942688000000004</v>
      </c>
      <c r="X9" s="44">
        <v>261.48998999999998</v>
      </c>
      <c r="Y9" s="44">
        <v>64.135695999999996</v>
      </c>
      <c r="Z9" s="44">
        <v>17.030000999999999</v>
      </c>
      <c r="AA9" s="44">
        <v>35.921866999999999</v>
      </c>
      <c r="AB9" s="44">
        <v>93.996253999999993</v>
      </c>
      <c r="AC9" s="44">
        <v>47.824615000000001</v>
      </c>
      <c r="AD9" s="44">
        <v>4.09</v>
      </c>
      <c r="AE9" s="44">
        <v>80.763924000000003</v>
      </c>
      <c r="AF9" s="44">
        <v>104.485077</v>
      </c>
      <c r="AG9" s="44">
        <v>19.899999999999999</v>
      </c>
      <c r="AH9" s="44">
        <v>1591.910034</v>
      </c>
      <c r="AI9" s="44">
        <v>144.05999800000001</v>
      </c>
      <c r="AJ9" s="44">
        <v>266.83999599999999</v>
      </c>
      <c r="AK9" s="44">
        <v>45.818629999999999</v>
      </c>
      <c r="AL9" s="44">
        <v>1.37</v>
      </c>
      <c r="AM9" s="44">
        <v>16.591887</v>
      </c>
      <c r="AN9" s="44">
        <v>109.385757</v>
      </c>
      <c r="AO9" s="44">
        <v>1.25</v>
      </c>
      <c r="AP9" s="44">
        <v>12.64</v>
      </c>
    </row>
    <row r="10" spans="1:42" x14ac:dyDescent="0.45">
      <c r="A10" s="47">
        <v>43451</v>
      </c>
      <c r="B10" s="49">
        <v>161.51326</v>
      </c>
      <c r="C10" s="49">
        <v>36.397129</v>
      </c>
      <c r="D10" s="49">
        <v>348.42001299999998</v>
      </c>
      <c r="E10" s="49">
        <v>109.617706</v>
      </c>
      <c r="F10" s="49">
        <v>9.01</v>
      </c>
      <c r="G10" s="49">
        <v>129.66000399999999</v>
      </c>
      <c r="H10" s="49">
        <v>82.660004000000001</v>
      </c>
      <c r="I10" s="49">
        <v>54.986935000000003</v>
      </c>
      <c r="J10" s="49">
        <v>6.2</v>
      </c>
      <c r="K10" s="44">
        <v>38.151072999999997</v>
      </c>
      <c r="L10" s="44">
        <v>253.21023600000001</v>
      </c>
      <c r="M10" s="44">
        <v>162.458054</v>
      </c>
      <c r="N10" s="44">
        <v>12.948575</v>
      </c>
      <c r="O10" s="44">
        <v>7.4333410000000004</v>
      </c>
      <c r="P10" s="44">
        <v>110.786377</v>
      </c>
      <c r="Q10" s="44">
        <v>98.280890999999997</v>
      </c>
      <c r="R10" s="44">
        <v>149.78054800000001</v>
      </c>
      <c r="S10" s="44">
        <v>89.412719999999993</v>
      </c>
      <c r="T10" s="44">
        <v>69.167465000000007</v>
      </c>
      <c r="U10" s="44">
        <v>109.939171</v>
      </c>
      <c r="V10" s="44">
        <v>96.012305999999995</v>
      </c>
      <c r="W10" s="44">
        <v>68.730430999999996</v>
      </c>
      <c r="X10" s="44">
        <v>265</v>
      </c>
      <c r="Y10" s="44">
        <v>63.281742000000001</v>
      </c>
      <c r="Z10" s="44">
        <v>16.600000000000001</v>
      </c>
      <c r="AA10" s="44">
        <v>35.306835</v>
      </c>
      <c r="AB10" s="44">
        <v>90.232123999999999</v>
      </c>
      <c r="AC10" s="44">
        <v>46.845638000000001</v>
      </c>
      <c r="AD10" s="44">
        <v>3.99</v>
      </c>
      <c r="AE10" s="44">
        <v>77.758246999999997</v>
      </c>
      <c r="AF10" s="44">
        <v>101.390823</v>
      </c>
      <c r="AG10" s="44">
        <v>18.829999999999998</v>
      </c>
      <c r="AH10" s="44">
        <v>1520.910034</v>
      </c>
      <c r="AI10" s="44">
        <v>140.19000199999999</v>
      </c>
      <c r="AJ10" s="44">
        <v>262.79998799999998</v>
      </c>
      <c r="AK10" s="44">
        <v>44.963219000000002</v>
      </c>
      <c r="AL10" s="44">
        <v>1.36</v>
      </c>
      <c r="AM10" s="44">
        <v>15.494408</v>
      </c>
      <c r="AN10" s="44">
        <v>108.059631</v>
      </c>
      <c r="AO10" s="44">
        <v>1.1599999999999999</v>
      </c>
      <c r="AP10" s="44">
        <v>12.36</v>
      </c>
    </row>
    <row r="11" spans="1:42" x14ac:dyDescent="0.45">
      <c r="A11" s="47">
        <v>43452</v>
      </c>
      <c r="B11" s="49">
        <v>163.61174</v>
      </c>
      <c r="C11" s="49">
        <v>36.310284000000003</v>
      </c>
      <c r="D11" s="49">
        <v>337.02999899999998</v>
      </c>
      <c r="E11" s="49">
        <v>108.617378</v>
      </c>
      <c r="F11" s="49">
        <v>9.01</v>
      </c>
      <c r="G11" s="49">
        <v>134.38999899999999</v>
      </c>
      <c r="H11" s="49">
        <v>81.919998000000007</v>
      </c>
      <c r="I11" s="49">
        <v>53.868198</v>
      </c>
      <c r="J11" s="49">
        <v>6.2</v>
      </c>
      <c r="K11" s="44">
        <v>38.235439</v>
      </c>
      <c r="L11" s="44">
        <v>252.91494800000001</v>
      </c>
      <c r="M11" s="44">
        <v>161.381134</v>
      </c>
      <c r="N11" s="44">
        <v>12.634669000000001</v>
      </c>
      <c r="O11" s="44">
        <v>7.6203419999999999</v>
      </c>
      <c r="P11" s="44">
        <v>111.311211</v>
      </c>
      <c r="Q11" s="44">
        <v>98.734711000000004</v>
      </c>
      <c r="R11" s="44">
        <v>150.24468999999999</v>
      </c>
      <c r="S11" s="44">
        <v>91.961265999999995</v>
      </c>
      <c r="T11" s="44">
        <v>70.404365999999996</v>
      </c>
      <c r="U11" s="44">
        <v>108.77636</v>
      </c>
      <c r="V11" s="44">
        <v>95.556540999999996</v>
      </c>
      <c r="W11" s="44">
        <v>68.43235</v>
      </c>
      <c r="X11" s="44">
        <v>259.209991</v>
      </c>
      <c r="Y11" s="44">
        <v>63.723446000000003</v>
      </c>
      <c r="Z11" s="44">
        <v>16.399999999999999</v>
      </c>
      <c r="AA11" s="44">
        <v>35.268394000000001</v>
      </c>
      <c r="AB11" s="44">
        <v>89.959793000000005</v>
      </c>
      <c r="AC11" s="44">
        <v>46.835945000000002</v>
      </c>
      <c r="AD11" s="44">
        <v>3.75</v>
      </c>
      <c r="AE11" s="44">
        <v>80.134833999999998</v>
      </c>
      <c r="AF11" s="44">
        <v>102.45509300000001</v>
      </c>
      <c r="AG11" s="44">
        <v>19.5</v>
      </c>
      <c r="AH11" s="44">
        <v>1551.4799800000001</v>
      </c>
      <c r="AI11" s="44">
        <v>143.66000399999999</v>
      </c>
      <c r="AJ11" s="44">
        <v>270.94000199999999</v>
      </c>
      <c r="AK11" s="44">
        <v>45.081203000000002</v>
      </c>
      <c r="AL11" s="44">
        <v>1.33</v>
      </c>
      <c r="AM11" s="44">
        <v>15.853583</v>
      </c>
      <c r="AN11" s="44">
        <v>105.455437</v>
      </c>
      <c r="AO11" s="44">
        <v>1.02</v>
      </c>
      <c r="AP11" s="44">
        <v>12.77</v>
      </c>
    </row>
    <row r="12" spans="1:42" x14ac:dyDescent="0.45">
      <c r="A12" s="47">
        <v>43453</v>
      </c>
      <c r="B12" s="49">
        <v>158.508408</v>
      </c>
      <c r="C12" s="49">
        <v>36.049754999999998</v>
      </c>
      <c r="D12" s="49">
        <v>332.97000100000002</v>
      </c>
      <c r="E12" s="49">
        <v>106.869247</v>
      </c>
      <c r="F12" s="49">
        <v>8.57</v>
      </c>
      <c r="G12" s="49">
        <v>133.19000199999999</v>
      </c>
      <c r="H12" s="49">
        <v>81.169998000000007</v>
      </c>
      <c r="I12" s="49">
        <v>52.232413999999999</v>
      </c>
      <c r="J12" s="49">
        <v>6.4</v>
      </c>
      <c r="K12" s="44">
        <v>37.813617999999998</v>
      </c>
      <c r="L12" s="44">
        <v>249.38119499999999</v>
      </c>
      <c r="M12" s="44">
        <v>158.92379800000001</v>
      </c>
      <c r="N12" s="44">
        <v>12.428671</v>
      </c>
      <c r="O12" s="44">
        <v>7.4645070000000002</v>
      </c>
      <c r="P12" s="44">
        <v>111.10128</v>
      </c>
      <c r="Q12" s="44">
        <v>98.764304999999993</v>
      </c>
      <c r="R12" s="44">
        <v>149.079407</v>
      </c>
      <c r="S12" s="44">
        <v>88.060637999999997</v>
      </c>
      <c r="T12" s="44">
        <v>68.247214999999997</v>
      </c>
      <c r="U12" s="44">
        <v>108.547783</v>
      </c>
      <c r="V12" s="44">
        <v>94.344391000000002</v>
      </c>
      <c r="W12" s="44">
        <v>67.468513000000002</v>
      </c>
      <c r="X12" s="44">
        <v>257.39999399999999</v>
      </c>
      <c r="Y12" s="44">
        <v>62.879292</v>
      </c>
      <c r="Z12" s="44">
        <v>16.57</v>
      </c>
      <c r="AA12" s="44">
        <v>37.046227000000002</v>
      </c>
      <c r="AB12" s="44">
        <v>89.249763000000002</v>
      </c>
      <c r="AC12" s="44">
        <v>46.428843999999998</v>
      </c>
      <c r="AD12" s="44">
        <v>3.58</v>
      </c>
      <c r="AE12" s="44">
        <v>79.186194999999998</v>
      </c>
      <c r="AF12" s="44">
        <v>102.179176</v>
      </c>
      <c r="AG12" s="44">
        <v>18.16</v>
      </c>
      <c r="AH12" s="44">
        <v>1495.079956</v>
      </c>
      <c r="AI12" s="44">
        <v>133.240005</v>
      </c>
      <c r="AJ12" s="44">
        <v>266.76998900000001</v>
      </c>
      <c r="AK12" s="44">
        <v>45.671146</v>
      </c>
      <c r="AL12" s="44">
        <v>1.32</v>
      </c>
      <c r="AM12" s="44">
        <v>15.274910999999999</v>
      </c>
      <c r="AN12" s="44">
        <v>103.620018</v>
      </c>
      <c r="AO12" s="44">
        <v>0.8</v>
      </c>
      <c r="AP12" s="44">
        <v>12.26</v>
      </c>
    </row>
    <row r="13" spans="1:42" x14ac:dyDescent="0.45">
      <c r="A13" s="47">
        <v>43454</v>
      </c>
      <c r="B13" s="49">
        <v>154.508499</v>
      </c>
      <c r="C13" s="49">
        <v>36.088352</v>
      </c>
      <c r="D13" s="49">
        <v>315.38000499999998</v>
      </c>
      <c r="E13" s="49">
        <v>107.03434799999999</v>
      </c>
      <c r="F13" s="49">
        <v>7.73</v>
      </c>
      <c r="G13" s="49">
        <v>127.709999</v>
      </c>
      <c r="H13" s="49">
        <v>79.559997999999993</v>
      </c>
      <c r="I13" s="49">
        <v>50.737648</v>
      </c>
      <c r="J13" s="49">
        <v>6</v>
      </c>
      <c r="K13" s="44">
        <v>38.413536000000001</v>
      </c>
      <c r="L13" s="44">
        <v>239.80360400000001</v>
      </c>
      <c r="M13" s="44">
        <v>154.63571200000001</v>
      </c>
      <c r="N13" s="44">
        <v>12.350193000000001</v>
      </c>
      <c r="O13" s="44">
        <v>7.6748839999999996</v>
      </c>
      <c r="P13" s="44">
        <v>107.847336</v>
      </c>
      <c r="Q13" s="44">
        <v>98.754440000000002</v>
      </c>
      <c r="R13" s="44">
        <v>141.71232599999999</v>
      </c>
      <c r="S13" s="44">
        <v>87.632637000000003</v>
      </c>
      <c r="T13" s="44">
        <v>66.822304000000003</v>
      </c>
      <c r="U13" s="44">
        <v>106.341446</v>
      </c>
      <c r="V13" s="44">
        <v>93.529815999999997</v>
      </c>
      <c r="W13" s="44">
        <v>65.689887999999996</v>
      </c>
      <c r="X13" s="44">
        <v>252.679993</v>
      </c>
      <c r="Y13" s="44">
        <v>61.004497999999998</v>
      </c>
      <c r="Z13" s="44">
        <v>16.200001</v>
      </c>
      <c r="AA13" s="44">
        <v>37.545943999999999</v>
      </c>
      <c r="AB13" s="44">
        <v>88.491095999999999</v>
      </c>
      <c r="AC13" s="44">
        <v>46.079903000000002</v>
      </c>
      <c r="AD13" s="44">
        <v>3.4</v>
      </c>
      <c r="AE13" s="44">
        <v>74.782523999999995</v>
      </c>
      <c r="AF13" s="44">
        <v>100.03093699999999</v>
      </c>
      <c r="AG13" s="44">
        <v>17.940000999999999</v>
      </c>
      <c r="AH13" s="44">
        <v>1460.829956</v>
      </c>
      <c r="AI13" s="44">
        <v>133.39999399999999</v>
      </c>
      <c r="AJ13" s="44">
        <v>260.57998700000002</v>
      </c>
      <c r="AK13" s="44">
        <v>45.464668000000003</v>
      </c>
      <c r="AL13" s="44">
        <v>1.32</v>
      </c>
      <c r="AM13" s="44">
        <v>15.185119</v>
      </c>
      <c r="AN13" s="44">
        <v>100.88127900000001</v>
      </c>
      <c r="AO13" s="44">
        <v>1.1000000000000001</v>
      </c>
      <c r="AP13" s="44">
        <v>12.14</v>
      </c>
    </row>
    <row r="14" spans="1:42" x14ac:dyDescent="0.45">
      <c r="A14" s="47">
        <v>43455</v>
      </c>
      <c r="B14" s="49">
        <v>148.498795</v>
      </c>
      <c r="C14" s="49">
        <v>35.885711999999998</v>
      </c>
      <c r="D14" s="49">
        <v>319.76998900000001</v>
      </c>
      <c r="E14" s="49">
        <v>106.267105</v>
      </c>
      <c r="F14" s="49">
        <v>7.81</v>
      </c>
      <c r="G14" s="49">
        <v>122.410004</v>
      </c>
      <c r="H14" s="49">
        <v>75.449996999999996</v>
      </c>
      <c r="I14" s="49">
        <v>49.280472000000003</v>
      </c>
      <c r="J14" s="49">
        <v>6</v>
      </c>
      <c r="K14" s="44">
        <v>38.019835999999998</v>
      </c>
      <c r="L14" s="44">
        <v>231.554901</v>
      </c>
      <c r="M14" s="44">
        <v>148.34065200000001</v>
      </c>
      <c r="N14" s="44">
        <v>12.144195</v>
      </c>
      <c r="O14" s="44">
        <v>7.4645070000000002</v>
      </c>
      <c r="P14" s="44">
        <v>105.86254099999999</v>
      </c>
      <c r="Q14" s="44">
        <v>94.847672000000003</v>
      </c>
      <c r="R14" s="44">
        <v>135.490814</v>
      </c>
      <c r="S14" s="44">
        <v>87.943923999999996</v>
      </c>
      <c r="T14" s="44">
        <v>71.611587999999998</v>
      </c>
      <c r="U14" s="44">
        <v>103.57856</v>
      </c>
      <c r="V14" s="44">
        <v>91.318848000000003</v>
      </c>
      <c r="W14" s="44">
        <v>64.795608999999999</v>
      </c>
      <c r="X14" s="44">
        <v>247.020004</v>
      </c>
      <c r="Y14" s="44">
        <v>60.258507000000002</v>
      </c>
      <c r="Z14" s="44">
        <v>16.18</v>
      </c>
      <c r="AA14" s="44">
        <v>37.296084999999998</v>
      </c>
      <c r="AB14" s="44">
        <v>88.481376999999995</v>
      </c>
      <c r="AC14" s="44">
        <v>46.108978</v>
      </c>
      <c r="AD14" s="44">
        <v>3.02</v>
      </c>
      <c r="AE14" s="44">
        <v>73.314635999999993</v>
      </c>
      <c r="AF14" s="44">
        <v>96.798728999999994</v>
      </c>
      <c r="AG14" s="44">
        <v>16.93</v>
      </c>
      <c r="AH14" s="44">
        <v>1377.4499510000001</v>
      </c>
      <c r="AI14" s="44">
        <v>124.949997</v>
      </c>
      <c r="AJ14" s="44">
        <v>246.38999899999999</v>
      </c>
      <c r="AK14" s="44">
        <v>43.262230000000002</v>
      </c>
      <c r="AL14" s="44">
        <v>1.31</v>
      </c>
      <c r="AM14" s="44">
        <v>14.766081</v>
      </c>
      <c r="AN14" s="44">
        <v>100.14134199999999</v>
      </c>
      <c r="AO14" s="44">
        <v>1.25</v>
      </c>
      <c r="AP14" s="44">
        <v>11.76</v>
      </c>
    </row>
    <row r="15" spans="1:42" x14ac:dyDescent="0.45">
      <c r="A15" s="47">
        <v>43458</v>
      </c>
      <c r="B15" s="49">
        <v>144.65654000000001</v>
      </c>
      <c r="C15" s="49">
        <v>34.583061000000001</v>
      </c>
      <c r="D15" s="49">
        <v>295.39001500000001</v>
      </c>
      <c r="E15" s="49">
        <v>102.97479199999999</v>
      </c>
      <c r="F15" s="49">
        <v>7.83</v>
      </c>
      <c r="G15" s="49">
        <v>119.099998</v>
      </c>
      <c r="H15" s="49">
        <v>75.980002999999996</v>
      </c>
      <c r="I15" s="49">
        <v>47.7575</v>
      </c>
      <c r="J15" s="49">
        <v>5.2</v>
      </c>
      <c r="K15" s="44">
        <v>37.841735999999997</v>
      </c>
      <c r="L15" s="44">
        <v>222.68602000000001</v>
      </c>
      <c r="M15" s="44">
        <v>143.59240700000001</v>
      </c>
      <c r="N15" s="44">
        <v>11.869527</v>
      </c>
      <c r="O15" s="44">
        <v>7.3398389999999996</v>
      </c>
      <c r="P15" s="44">
        <v>102.64677399999999</v>
      </c>
      <c r="Q15" s="44">
        <v>93.722992000000005</v>
      </c>
      <c r="R15" s="44">
        <v>132.00477599999999</v>
      </c>
      <c r="S15" s="44">
        <v>85.405113</v>
      </c>
      <c r="T15" s="44">
        <v>67.386330000000001</v>
      </c>
      <c r="U15" s="44">
        <v>99.732376000000002</v>
      </c>
      <c r="V15" s="44">
        <v>89.350311000000005</v>
      </c>
      <c r="W15" s="44">
        <v>62.947426</v>
      </c>
      <c r="X15" s="44">
        <v>242.53999300000001</v>
      </c>
      <c r="Y15" s="44">
        <v>59.443806000000002</v>
      </c>
      <c r="Z15" s="44">
        <v>16</v>
      </c>
      <c r="AA15" s="44">
        <v>36.123676000000003</v>
      </c>
      <c r="AB15" s="44">
        <v>84.970123000000001</v>
      </c>
      <c r="AC15" s="44">
        <v>44.548428000000001</v>
      </c>
      <c r="AD15" s="44">
        <v>3.16</v>
      </c>
      <c r="AE15" s="44">
        <v>71.547179999999997</v>
      </c>
      <c r="AF15" s="44">
        <v>92.758460999999997</v>
      </c>
      <c r="AG15" s="44">
        <v>16.649999999999999</v>
      </c>
      <c r="AH15" s="44">
        <v>1343.959961</v>
      </c>
      <c r="AI15" s="44">
        <v>124.05999799999999</v>
      </c>
      <c r="AJ15" s="44">
        <v>233.88000500000001</v>
      </c>
      <c r="AK15" s="44">
        <v>41.974193999999997</v>
      </c>
      <c r="AL15" s="44">
        <v>1.35</v>
      </c>
      <c r="AM15" s="44">
        <v>14.416883</v>
      </c>
      <c r="AN15" s="44">
        <v>97.047058000000007</v>
      </c>
      <c r="AO15" s="44">
        <v>1.25</v>
      </c>
      <c r="AP15" s="44">
        <v>11.35</v>
      </c>
    </row>
    <row r="16" spans="1:42" x14ac:dyDescent="0.45">
      <c r="A16" s="47">
        <v>43460</v>
      </c>
      <c r="B16" s="49">
        <v>154.84347500000001</v>
      </c>
      <c r="C16" s="49">
        <v>35.316401999999997</v>
      </c>
      <c r="D16" s="49">
        <v>326.08999599999999</v>
      </c>
      <c r="E16" s="49">
        <v>105.208519</v>
      </c>
      <c r="F16" s="49">
        <v>7.65</v>
      </c>
      <c r="G16" s="49">
        <v>130.21000699999999</v>
      </c>
      <c r="H16" s="49">
        <v>81.790001000000004</v>
      </c>
      <c r="I16" s="49">
        <v>50.079563</v>
      </c>
      <c r="J16" s="49">
        <v>4</v>
      </c>
      <c r="K16" s="44">
        <v>38.647880999999998</v>
      </c>
      <c r="L16" s="44">
        <v>228.995621</v>
      </c>
      <c r="M16" s="44">
        <v>146.35322600000001</v>
      </c>
      <c r="N16" s="44">
        <v>12.477717999999999</v>
      </c>
      <c r="O16" s="44">
        <v>7.5456219999999998</v>
      </c>
      <c r="P16" s="44">
        <v>106.291939</v>
      </c>
      <c r="Q16" s="44">
        <v>97.057556000000005</v>
      </c>
      <c r="R16" s="44">
        <v>137.27825899999999</v>
      </c>
      <c r="S16" s="44">
        <v>90.443816999999996</v>
      </c>
      <c r="T16" s="44">
        <v>72.244881000000007</v>
      </c>
      <c r="U16" s="44">
        <v>105.17865</v>
      </c>
      <c r="V16" s="44">
        <v>93.054665</v>
      </c>
      <c r="W16" s="44">
        <v>65.829002000000003</v>
      </c>
      <c r="X16" s="44">
        <v>255.550003</v>
      </c>
      <c r="Y16" s="44">
        <v>61.917366000000001</v>
      </c>
      <c r="Z16" s="44">
        <v>16.700001</v>
      </c>
      <c r="AA16" s="44">
        <v>36.921295000000001</v>
      </c>
      <c r="AB16" s="44">
        <v>87.625450000000001</v>
      </c>
      <c r="AC16" s="44">
        <v>45.498325000000001</v>
      </c>
      <c r="AD16" s="44">
        <v>3.07</v>
      </c>
      <c r="AE16" s="44">
        <v>75.221892999999994</v>
      </c>
      <c r="AF16" s="44">
        <v>99.094772000000006</v>
      </c>
      <c r="AG16" s="44">
        <v>17.899999999999999</v>
      </c>
      <c r="AH16" s="44">
        <v>1470.900024</v>
      </c>
      <c r="AI16" s="44">
        <v>134.179993</v>
      </c>
      <c r="AJ16" s="44">
        <v>253.66999799999999</v>
      </c>
      <c r="AK16" s="44">
        <v>43.842334999999999</v>
      </c>
      <c r="AL16" s="44">
        <v>1.32</v>
      </c>
      <c r="AM16" s="44">
        <v>15.235003000000001</v>
      </c>
      <c r="AN16" s="44">
        <v>103.197197</v>
      </c>
      <c r="AO16" s="44">
        <v>1.23</v>
      </c>
      <c r="AP16" s="44">
        <v>11.43</v>
      </c>
    </row>
    <row r="17" spans="1:42" x14ac:dyDescent="0.45">
      <c r="A17" s="47">
        <v>43461</v>
      </c>
      <c r="B17" s="49">
        <v>153.838562</v>
      </c>
      <c r="C17" s="49">
        <v>35.731323000000003</v>
      </c>
      <c r="D17" s="49">
        <v>316.13000499999998</v>
      </c>
      <c r="E17" s="49">
        <v>106.267105</v>
      </c>
      <c r="F17" s="49">
        <v>7.9</v>
      </c>
      <c r="G17" s="49">
        <v>132.39999399999999</v>
      </c>
      <c r="H17" s="49">
        <v>82.389999000000003</v>
      </c>
      <c r="I17" s="49">
        <v>50.897457000000003</v>
      </c>
      <c r="J17" s="49">
        <v>4.5999999999999996</v>
      </c>
      <c r="K17" s="44">
        <v>38.151072999999997</v>
      </c>
      <c r="L17" s="44">
        <v>235.81706199999999</v>
      </c>
      <c r="M17" s="44">
        <v>150.34762599999999</v>
      </c>
      <c r="N17" s="44">
        <v>12.556194</v>
      </c>
      <c r="O17" s="44">
        <v>7.7372569999999996</v>
      </c>
      <c r="P17" s="44">
        <v>108.57255600000001</v>
      </c>
      <c r="Q17" s="44">
        <v>97.659355000000005</v>
      </c>
      <c r="R17" s="44">
        <v>138.66082800000001</v>
      </c>
      <c r="S17" s="44">
        <v>91.251175000000003</v>
      </c>
      <c r="T17" s="44">
        <v>72.897957000000005</v>
      </c>
      <c r="U17" s="44">
        <v>105.864395</v>
      </c>
      <c r="V17" s="44">
        <v>94.101951999999997</v>
      </c>
      <c r="W17" s="44">
        <v>66.882255999999998</v>
      </c>
      <c r="X17" s="44">
        <v>258.16000400000001</v>
      </c>
      <c r="Y17" s="44">
        <v>62.035148999999997</v>
      </c>
      <c r="Z17" s="44">
        <v>16.620000999999998</v>
      </c>
      <c r="AA17" s="44">
        <v>37.507503999999997</v>
      </c>
      <c r="AB17" s="44">
        <v>89.50264</v>
      </c>
      <c r="AC17" s="44">
        <v>46.070205999999999</v>
      </c>
      <c r="AD17" s="44">
        <v>3.46</v>
      </c>
      <c r="AE17" s="44">
        <v>76.270386000000002</v>
      </c>
      <c r="AF17" s="44">
        <v>99.705742000000001</v>
      </c>
      <c r="AG17" s="44">
        <v>17.489999999999998</v>
      </c>
      <c r="AH17" s="44">
        <v>1461.6400149999999</v>
      </c>
      <c r="AI17" s="44">
        <v>134.520004</v>
      </c>
      <c r="AJ17" s="44">
        <v>255.570007</v>
      </c>
      <c r="AK17" s="44">
        <v>44.215961</v>
      </c>
      <c r="AL17" s="44">
        <v>1.33</v>
      </c>
      <c r="AM17" s="44">
        <v>15.404612999999999</v>
      </c>
      <c r="AN17" s="44">
        <v>105.05184199999999</v>
      </c>
      <c r="AO17" s="44">
        <v>1.02</v>
      </c>
      <c r="AP17" s="44">
        <v>11.2</v>
      </c>
    </row>
    <row r="18" spans="1:42" x14ac:dyDescent="0.45">
      <c r="A18" s="47">
        <v>43462</v>
      </c>
      <c r="B18" s="49">
        <v>153.91738900000001</v>
      </c>
      <c r="C18" s="49">
        <v>35.953254999999999</v>
      </c>
      <c r="D18" s="49">
        <v>333.86999500000002</v>
      </c>
      <c r="E18" s="49">
        <v>107.18002300000001</v>
      </c>
      <c r="F18" s="49">
        <v>8.0500000000000007</v>
      </c>
      <c r="G18" s="49">
        <v>133.46000699999999</v>
      </c>
      <c r="H18" s="49">
        <v>81.319999999999993</v>
      </c>
      <c r="I18" s="49">
        <v>51.442726</v>
      </c>
      <c r="J18" s="49">
        <v>4.4000000000000004</v>
      </c>
      <c r="K18" s="44">
        <v>38.497897999999999</v>
      </c>
      <c r="L18" s="44">
        <v>238.45507799999999</v>
      </c>
      <c r="M18" s="44">
        <v>149.71125799999999</v>
      </c>
      <c r="N18" s="44">
        <v>12.807588000000001</v>
      </c>
      <c r="O18" s="44">
        <v>7.8490440000000001</v>
      </c>
      <c r="P18" s="44">
        <v>107.85688</v>
      </c>
      <c r="Q18" s="44">
        <v>97.866530999999995</v>
      </c>
      <c r="R18" s="44">
        <v>138.07818599999999</v>
      </c>
      <c r="S18" s="44">
        <v>91.251175000000003</v>
      </c>
      <c r="T18" s="44">
        <v>72.571410999999998</v>
      </c>
      <c r="U18" s="44">
        <v>106.63960299999999</v>
      </c>
      <c r="V18" s="44">
        <v>93.898323000000005</v>
      </c>
      <c r="W18" s="44">
        <v>66.305946000000006</v>
      </c>
      <c r="X18" s="44">
        <v>262.35000600000001</v>
      </c>
      <c r="Y18" s="44">
        <v>62.221645000000002</v>
      </c>
      <c r="Z18" s="44">
        <v>16.700001</v>
      </c>
      <c r="AA18" s="44">
        <v>37.248032000000002</v>
      </c>
      <c r="AB18" s="44">
        <v>88.685631000000001</v>
      </c>
      <c r="AC18" s="44">
        <v>45.750343000000001</v>
      </c>
      <c r="AD18" s="44">
        <v>3.53</v>
      </c>
      <c r="AE18" s="44">
        <v>76.619888000000003</v>
      </c>
      <c r="AF18" s="44">
        <v>98.927245999999997</v>
      </c>
      <c r="AG18" s="44">
        <v>17.82</v>
      </c>
      <c r="AH18" s="44">
        <v>1478.0200199999999</v>
      </c>
      <c r="AI18" s="44">
        <v>133.199997</v>
      </c>
      <c r="AJ18" s="44">
        <v>256.07998700000002</v>
      </c>
      <c r="AK18" s="44">
        <v>44.068474000000002</v>
      </c>
      <c r="AL18" s="44">
        <v>1.35</v>
      </c>
      <c r="AM18" s="44">
        <v>15.24498</v>
      </c>
      <c r="AN18" s="44">
        <v>104.40799699999999</v>
      </c>
      <c r="AO18" s="44">
        <v>1.01</v>
      </c>
      <c r="AP18" s="44">
        <v>11.49</v>
      </c>
    </row>
    <row r="19" spans="1:42" x14ac:dyDescent="0.45">
      <c r="A19" s="47">
        <v>43465</v>
      </c>
      <c r="B19" s="49">
        <v>155.405045</v>
      </c>
      <c r="C19" s="49">
        <v>36.233089</v>
      </c>
      <c r="D19" s="49">
        <v>332.79998799999998</v>
      </c>
      <c r="E19" s="49">
        <v>107.29657</v>
      </c>
      <c r="F19" s="49">
        <v>8.17</v>
      </c>
      <c r="G19" s="49">
        <v>138.449997</v>
      </c>
      <c r="H19" s="49">
        <v>83.739998</v>
      </c>
      <c r="I19" s="49">
        <v>52.298225000000002</v>
      </c>
      <c r="J19" s="49">
        <v>4</v>
      </c>
      <c r="K19" s="44">
        <v>38.535392999999999</v>
      </c>
      <c r="L19" s="44">
        <v>241.06355300000001</v>
      </c>
      <c r="M19" s="44">
        <v>150.98876999999999</v>
      </c>
      <c r="N19" s="44">
        <v>12.787929999999999</v>
      </c>
      <c r="O19" s="44">
        <v>7.8969529999999999</v>
      </c>
      <c r="P19" s="44">
        <v>108.46759</v>
      </c>
      <c r="Q19" s="44">
        <v>98.211838</v>
      </c>
      <c r="R19" s="44">
        <v>139.253342</v>
      </c>
      <c r="S19" s="44">
        <v>91.922355999999994</v>
      </c>
      <c r="T19" s="44">
        <v>73.363028999999997</v>
      </c>
      <c r="U19" s="44">
        <v>108.97513600000001</v>
      </c>
      <c r="V19" s="44">
        <v>94.664406</v>
      </c>
      <c r="W19" s="44">
        <v>67.269783000000004</v>
      </c>
      <c r="X19" s="44">
        <v>267.70001200000002</v>
      </c>
      <c r="Y19" s="44">
        <v>63.213028000000001</v>
      </c>
      <c r="Z19" s="44">
        <v>17.120000999999998</v>
      </c>
      <c r="AA19" s="44">
        <v>37.421013000000002</v>
      </c>
      <c r="AB19" s="44">
        <v>89.405388000000002</v>
      </c>
      <c r="AC19" s="44">
        <v>45.895733</v>
      </c>
      <c r="AD19" s="44">
        <v>3.34</v>
      </c>
      <c r="AE19" s="44">
        <v>77.368813000000003</v>
      </c>
      <c r="AF19" s="44">
        <v>100.090057</v>
      </c>
      <c r="AG19" s="44">
        <v>18.459999</v>
      </c>
      <c r="AH19" s="44">
        <v>1501.969971</v>
      </c>
      <c r="AI19" s="44">
        <v>131.08999600000001</v>
      </c>
      <c r="AJ19" s="44">
        <v>267.66000400000001</v>
      </c>
      <c r="AK19" s="44">
        <v>44.392947999999997</v>
      </c>
      <c r="AL19" s="44">
        <v>1.38</v>
      </c>
      <c r="AM19" s="44">
        <v>15.264934999999999</v>
      </c>
      <c r="AN19" s="44">
        <v>104.542534</v>
      </c>
      <c r="AO19" s="44">
        <v>1.01</v>
      </c>
      <c r="AP19" s="44">
        <v>11.42</v>
      </c>
    </row>
    <row r="20" spans="1:42" x14ac:dyDescent="0.45">
      <c r="A20" s="47">
        <v>43467</v>
      </c>
      <c r="B20" s="49">
        <v>155.582367</v>
      </c>
      <c r="C20" s="49">
        <v>35.432198</v>
      </c>
      <c r="D20" s="49">
        <v>310.11999500000002</v>
      </c>
      <c r="E20" s="49">
        <v>106.13114899999999</v>
      </c>
      <c r="F20" s="49">
        <v>8.1999999999999993</v>
      </c>
      <c r="G20" s="49">
        <v>137.60000600000001</v>
      </c>
      <c r="H20" s="49">
        <v>79.239998</v>
      </c>
      <c r="I20" s="49">
        <v>52.674267</v>
      </c>
      <c r="J20" s="49">
        <v>4.5999999999999996</v>
      </c>
      <c r="K20" s="44">
        <v>38.319800999999998</v>
      </c>
      <c r="L20" s="44">
        <v>242.51052899999999</v>
      </c>
      <c r="M20" s="44">
        <v>151.76660200000001</v>
      </c>
      <c r="N20" s="44">
        <v>13.770861999999999</v>
      </c>
      <c r="O20" s="44">
        <v>8.471857</v>
      </c>
      <c r="P20" s="44">
        <v>109.937111</v>
      </c>
      <c r="Q20" s="44">
        <v>97.846808999999993</v>
      </c>
      <c r="R20" s="44">
        <v>138.83857699999999</v>
      </c>
      <c r="S20" s="44">
        <v>91.873717999999997</v>
      </c>
      <c r="T20" s="44">
        <v>73.283867000000001</v>
      </c>
      <c r="U20" s="44">
        <v>108.299324</v>
      </c>
      <c r="V20" s="44">
        <v>96.303229999999999</v>
      </c>
      <c r="W20" s="44">
        <v>67.061119000000005</v>
      </c>
      <c r="X20" s="44">
        <v>265.60998499999999</v>
      </c>
      <c r="Y20" s="44">
        <v>63.134506000000002</v>
      </c>
      <c r="Z20" s="44">
        <v>17.469999000000001</v>
      </c>
      <c r="AA20" s="44">
        <v>36.930911999999999</v>
      </c>
      <c r="AB20" s="44">
        <v>88.782882999999998</v>
      </c>
      <c r="AC20" s="44">
        <v>45.488636</v>
      </c>
      <c r="AD20" s="44">
        <v>3.78</v>
      </c>
      <c r="AE20" s="44">
        <v>75.899597</v>
      </c>
      <c r="AF20" s="44">
        <v>99.646614</v>
      </c>
      <c r="AG20" s="44">
        <v>18.829999999999998</v>
      </c>
      <c r="AH20" s="44">
        <v>1539.130005</v>
      </c>
      <c r="AI20" s="44">
        <v>135.679993</v>
      </c>
      <c r="AJ20" s="44">
        <v>267.66000400000001</v>
      </c>
      <c r="AK20" s="44">
        <v>44.461768999999997</v>
      </c>
      <c r="AL20" s="44">
        <v>1.46</v>
      </c>
      <c r="AM20" s="44">
        <v>15.484432</v>
      </c>
      <c r="AN20" s="44">
        <v>106.368347</v>
      </c>
      <c r="AO20" s="44">
        <v>1</v>
      </c>
      <c r="AP20" s="44">
        <v>11.49</v>
      </c>
    </row>
    <row r="21" spans="1:42" x14ac:dyDescent="0.45">
      <c r="A21" s="47">
        <v>43468</v>
      </c>
      <c r="B21" s="49">
        <v>140.08521999999999</v>
      </c>
      <c r="C21" s="49">
        <v>35.422545999999997</v>
      </c>
      <c r="D21" s="49">
        <v>300.35998499999999</v>
      </c>
      <c r="E21" s="49">
        <v>105.140541</v>
      </c>
      <c r="F21" s="49">
        <v>8.1</v>
      </c>
      <c r="G21" s="49">
        <v>129.78999300000001</v>
      </c>
      <c r="H21" s="49">
        <v>78.279999000000004</v>
      </c>
      <c r="I21" s="49">
        <v>52.580257000000003</v>
      </c>
      <c r="J21" s="49">
        <v>5.6</v>
      </c>
      <c r="K21" s="44">
        <v>37.897984000000001</v>
      </c>
      <c r="L21" s="44">
        <v>236.161575</v>
      </c>
      <c r="M21" s="44">
        <v>147.48358200000001</v>
      </c>
      <c r="N21" s="44">
        <v>14.016593</v>
      </c>
      <c r="O21" s="44">
        <v>8.5804010000000002</v>
      </c>
      <c r="P21" s="44">
        <v>107.74237100000001</v>
      </c>
      <c r="Q21" s="44">
        <v>94.176811000000001</v>
      </c>
      <c r="R21" s="44">
        <v>134.09837300000001</v>
      </c>
      <c r="S21" s="44">
        <v>86.455642999999995</v>
      </c>
      <c r="T21" s="44">
        <v>71.987610000000004</v>
      </c>
      <c r="U21" s="44">
        <v>105.675568</v>
      </c>
      <c r="V21" s="44">
        <v>94.934593000000007</v>
      </c>
      <c r="W21" s="44">
        <v>65.153319999999994</v>
      </c>
      <c r="X21" s="44">
        <v>260.77999899999998</v>
      </c>
      <c r="Y21" s="44">
        <v>60.395927</v>
      </c>
      <c r="Z21" s="44">
        <v>17.170000000000002</v>
      </c>
      <c r="AA21" s="44">
        <v>37.507503999999997</v>
      </c>
      <c r="AB21" s="44">
        <v>88.160399999999996</v>
      </c>
      <c r="AC21" s="44">
        <v>45.207541999999997</v>
      </c>
      <c r="AD21" s="44">
        <v>3.86</v>
      </c>
      <c r="AE21" s="44">
        <v>72.931174999999996</v>
      </c>
      <c r="AF21" s="44">
        <v>95.980819999999994</v>
      </c>
      <c r="AG21" s="44">
        <v>17.049999</v>
      </c>
      <c r="AH21" s="44">
        <v>1500.280029</v>
      </c>
      <c r="AI21" s="44">
        <v>131.740005</v>
      </c>
      <c r="AJ21" s="44">
        <v>271.20001200000002</v>
      </c>
      <c r="AK21" s="44">
        <v>44.029147999999999</v>
      </c>
      <c r="AL21" s="44">
        <v>1.43</v>
      </c>
      <c r="AM21" s="44">
        <v>15.195095</v>
      </c>
      <c r="AN21" s="44">
        <v>104.33111599999999</v>
      </c>
      <c r="AO21" s="44">
        <v>1</v>
      </c>
      <c r="AP21" s="44">
        <v>11.74</v>
      </c>
    </row>
    <row r="22" spans="1:42" x14ac:dyDescent="0.45">
      <c r="A22" s="47">
        <v>43469</v>
      </c>
      <c r="B22" s="49">
        <v>146.06535299999999</v>
      </c>
      <c r="C22" s="49">
        <v>35.866413000000001</v>
      </c>
      <c r="D22" s="49">
        <v>317.69000199999999</v>
      </c>
      <c r="E22" s="49">
        <v>107.29657</v>
      </c>
      <c r="F22" s="49">
        <v>8.92</v>
      </c>
      <c r="G22" s="49">
        <v>138.05999800000001</v>
      </c>
      <c r="H22" s="49">
        <v>83.32</v>
      </c>
      <c r="I22" s="49">
        <v>54.338256999999999</v>
      </c>
      <c r="J22" s="49">
        <v>5.4</v>
      </c>
      <c r="K22" s="44">
        <v>39.004081999999997</v>
      </c>
      <c r="L22" s="44">
        <v>244.016571</v>
      </c>
      <c r="M22" s="44">
        <v>151.37275700000001</v>
      </c>
      <c r="N22" s="44">
        <v>14.508058999999999</v>
      </c>
      <c r="O22" s="44">
        <v>8.6922510000000006</v>
      </c>
      <c r="P22" s="44">
        <v>111.95053900000001</v>
      </c>
      <c r="Q22" s="44">
        <v>97.412719999999993</v>
      </c>
      <c r="R22" s="44">
        <v>139.312622</v>
      </c>
      <c r="S22" s="44">
        <v>90.365996999999993</v>
      </c>
      <c r="T22" s="44">
        <v>73.867699000000002</v>
      </c>
      <c r="U22" s="44">
        <v>108.935379</v>
      </c>
      <c r="V22" s="44">
        <v>98.434394999999995</v>
      </c>
      <c r="W22" s="44">
        <v>67.617553999999998</v>
      </c>
      <c r="X22" s="44">
        <v>266.32000699999998</v>
      </c>
      <c r="Y22" s="44">
        <v>62.398330999999999</v>
      </c>
      <c r="Z22" s="44">
        <v>17.559999000000001</v>
      </c>
      <c r="AA22" s="44">
        <v>38.266685000000003</v>
      </c>
      <c r="AB22" s="44">
        <v>89.959793000000005</v>
      </c>
      <c r="AC22" s="44">
        <v>46.108978</v>
      </c>
      <c r="AD22" s="44">
        <v>3.93</v>
      </c>
      <c r="AE22" s="44">
        <v>75.399863999999994</v>
      </c>
      <c r="AF22" s="44">
        <v>100.444817</v>
      </c>
      <c r="AG22" s="44">
        <v>19</v>
      </c>
      <c r="AH22" s="44">
        <v>1575.3900149999999</v>
      </c>
      <c r="AI22" s="44">
        <v>137.949997</v>
      </c>
      <c r="AJ22" s="44">
        <v>297.57000699999998</v>
      </c>
      <c r="AK22" s="44">
        <v>45.926785000000002</v>
      </c>
      <c r="AL22" s="44">
        <v>1.49</v>
      </c>
      <c r="AM22" s="44">
        <v>15.973307</v>
      </c>
      <c r="AN22" s="44">
        <v>106.49327099999999</v>
      </c>
      <c r="AO22" s="44">
        <v>1.28</v>
      </c>
      <c r="AP22" s="44">
        <v>12.06</v>
      </c>
    </row>
    <row r="23" spans="1:42" x14ac:dyDescent="0.45">
      <c r="A23" s="47">
        <v>43472</v>
      </c>
      <c r="B23" s="49">
        <v>145.74026499999999</v>
      </c>
      <c r="C23" s="49">
        <v>36.319935000000001</v>
      </c>
      <c r="D23" s="49">
        <v>334.959991</v>
      </c>
      <c r="E23" s="49">
        <v>106.373947</v>
      </c>
      <c r="F23" s="49">
        <v>8.8699999999999992</v>
      </c>
      <c r="G23" s="49">
        <v>144.38999899999999</v>
      </c>
      <c r="H23" s="49">
        <v>85.580001999999993</v>
      </c>
      <c r="I23" s="49">
        <v>55.522796999999997</v>
      </c>
      <c r="J23" s="49">
        <v>5.2</v>
      </c>
      <c r="K23" s="44">
        <v>38.479152999999997</v>
      </c>
      <c r="L23" s="44">
        <v>245.91635099999999</v>
      </c>
      <c r="M23" s="44">
        <v>152.96781899999999</v>
      </c>
      <c r="N23" s="44">
        <v>14.802937999999999</v>
      </c>
      <c r="O23" s="44">
        <v>8.6682839999999999</v>
      </c>
      <c r="P23" s="44">
        <v>112.742554</v>
      </c>
      <c r="Q23" s="44">
        <v>98.369681999999997</v>
      </c>
      <c r="R23" s="44">
        <v>139.796494</v>
      </c>
      <c r="S23" s="44">
        <v>91.922355999999994</v>
      </c>
      <c r="T23" s="44">
        <v>74.926483000000005</v>
      </c>
      <c r="U23" s="44">
        <v>109.879532</v>
      </c>
      <c r="V23" s="44">
        <v>98.502831</v>
      </c>
      <c r="W23" s="44">
        <v>67.508262999999999</v>
      </c>
      <c r="X23" s="44">
        <v>268.48001099999999</v>
      </c>
      <c r="Y23" s="44">
        <v>62.398330999999999</v>
      </c>
      <c r="Z23" s="44">
        <v>17.690000999999999</v>
      </c>
      <c r="AA23" s="44">
        <v>38.900944000000003</v>
      </c>
      <c r="AB23" s="44">
        <v>89.599914999999996</v>
      </c>
      <c r="AC23" s="44">
        <v>45.508021999999997</v>
      </c>
      <c r="AD23" s="44">
        <v>4.05</v>
      </c>
      <c r="AE23" s="44">
        <v>75.759674000000004</v>
      </c>
      <c r="AF23" s="44">
        <v>100.57292200000001</v>
      </c>
      <c r="AG23" s="44">
        <v>20.57</v>
      </c>
      <c r="AH23" s="44">
        <v>1629.51001</v>
      </c>
      <c r="AI23" s="44">
        <v>138.050003</v>
      </c>
      <c r="AJ23" s="44">
        <v>315.33999599999999</v>
      </c>
      <c r="AK23" s="44">
        <v>46.654376999999997</v>
      </c>
      <c r="AL23" s="44">
        <v>1.49</v>
      </c>
      <c r="AM23" s="44">
        <v>15.893490999999999</v>
      </c>
      <c r="AN23" s="44">
        <v>107.87705200000001</v>
      </c>
      <c r="AO23" s="44">
        <v>0.84</v>
      </c>
      <c r="AP23" s="44">
        <v>11.83</v>
      </c>
    </row>
    <row r="24" spans="1:42" x14ac:dyDescent="0.45">
      <c r="A24" s="47">
        <v>43473</v>
      </c>
      <c r="B24" s="49">
        <v>148.51850899999999</v>
      </c>
      <c r="C24" s="49">
        <v>36.840995999999997</v>
      </c>
      <c r="D24" s="49">
        <v>335.35000600000001</v>
      </c>
      <c r="E24" s="49">
        <v>107.39368399999999</v>
      </c>
      <c r="F24" s="49">
        <v>9.68</v>
      </c>
      <c r="G24" s="49">
        <v>145.44000199999999</v>
      </c>
      <c r="H24" s="49">
        <v>88.309997999999993</v>
      </c>
      <c r="I24" s="49">
        <v>56.613323000000001</v>
      </c>
      <c r="J24" s="49">
        <v>5.8</v>
      </c>
      <c r="K24" s="44">
        <v>38.582264000000002</v>
      </c>
      <c r="L24" s="44">
        <v>247.02864099999999</v>
      </c>
      <c r="M24" s="44">
        <v>154.78933699999999</v>
      </c>
      <c r="N24" s="44">
        <v>14.940547</v>
      </c>
      <c r="O24" s="44">
        <v>8.812087</v>
      </c>
      <c r="P24" s="44">
        <v>114.345657</v>
      </c>
      <c r="Q24" s="44">
        <v>99.908707000000007</v>
      </c>
      <c r="R24" s="44">
        <v>143.331909</v>
      </c>
      <c r="S24" s="44">
        <v>91.805617999999996</v>
      </c>
      <c r="T24" s="44">
        <v>75.925895999999995</v>
      </c>
      <c r="U24" s="44">
        <v>110.734238</v>
      </c>
      <c r="V24" s="44">
        <v>98.317077999999995</v>
      </c>
      <c r="W24" s="44">
        <v>68.501907000000003</v>
      </c>
      <c r="X24" s="44">
        <v>269.39999399999999</v>
      </c>
      <c r="Y24" s="44">
        <v>62.447403000000001</v>
      </c>
      <c r="Z24" s="44">
        <v>18.010000000000002</v>
      </c>
      <c r="AA24" s="44">
        <v>39.487144000000001</v>
      </c>
      <c r="AB24" s="44">
        <v>89.930610999999999</v>
      </c>
      <c r="AC24" s="44">
        <v>46.021740000000001</v>
      </c>
      <c r="AD24" s="44">
        <v>4.01</v>
      </c>
      <c r="AE24" s="44">
        <v>77.378806999999995</v>
      </c>
      <c r="AF24" s="44">
        <v>101.302139</v>
      </c>
      <c r="AG24" s="44">
        <v>20.75</v>
      </c>
      <c r="AH24" s="44">
        <v>1656.579956</v>
      </c>
      <c r="AI24" s="44">
        <v>142.529999</v>
      </c>
      <c r="AJ24" s="44">
        <v>320.26998900000001</v>
      </c>
      <c r="AK24" s="44">
        <v>47.077171</v>
      </c>
      <c r="AL24" s="44">
        <v>1.52</v>
      </c>
      <c r="AM24" s="44">
        <v>16.322506000000001</v>
      </c>
      <c r="AN24" s="44">
        <v>107.406181</v>
      </c>
      <c r="AO24" s="44">
        <v>0.98</v>
      </c>
      <c r="AP24" s="44">
        <v>12.03</v>
      </c>
    </row>
    <row r="25" spans="1:42" x14ac:dyDescent="0.45">
      <c r="A25" s="47">
        <v>43474</v>
      </c>
      <c r="B25" s="49">
        <v>151.040604</v>
      </c>
      <c r="C25" s="49">
        <v>36.619061000000002</v>
      </c>
      <c r="D25" s="49">
        <v>338.52999899999998</v>
      </c>
      <c r="E25" s="49">
        <v>104.392723</v>
      </c>
      <c r="F25" s="49">
        <v>9.32</v>
      </c>
      <c r="G25" s="49">
        <v>148.61999499999999</v>
      </c>
      <c r="H25" s="49">
        <v>87.949996999999996</v>
      </c>
      <c r="I25" s="49">
        <v>56.556914999999996</v>
      </c>
      <c r="J25" s="49">
        <v>5.8</v>
      </c>
      <c r="K25" s="44">
        <v>38.844726999999999</v>
      </c>
      <c r="L25" s="44">
        <v>248.19996599999999</v>
      </c>
      <c r="M25" s="44">
        <v>155.49823000000001</v>
      </c>
      <c r="N25" s="44">
        <v>15.353377999999999</v>
      </c>
      <c r="O25" s="44">
        <v>9.0437740000000009</v>
      </c>
      <c r="P25" s="44">
        <v>115.16630600000001</v>
      </c>
      <c r="Q25" s="44">
        <v>101.27016399999999</v>
      </c>
      <c r="R25" s="44">
        <v>144.052795</v>
      </c>
      <c r="S25" s="44">
        <v>93.614891</v>
      </c>
      <c r="T25" s="44">
        <v>75.787353999999993</v>
      </c>
      <c r="U25" s="44">
        <v>111.976547</v>
      </c>
      <c r="V25" s="44">
        <v>98.150893999999994</v>
      </c>
      <c r="W25" s="44">
        <v>68.958977000000004</v>
      </c>
      <c r="X25" s="44">
        <v>270.73001099999999</v>
      </c>
      <c r="Y25" s="44">
        <v>62.702618000000001</v>
      </c>
      <c r="Z25" s="44">
        <v>18.200001</v>
      </c>
      <c r="AA25" s="44">
        <v>39.312077000000002</v>
      </c>
      <c r="AB25" s="44">
        <v>88.461922000000001</v>
      </c>
      <c r="AC25" s="44">
        <v>45.139693999999999</v>
      </c>
      <c r="AD25" s="44">
        <v>4.04</v>
      </c>
      <c r="AE25" s="44">
        <v>77.518730000000005</v>
      </c>
      <c r="AF25" s="44">
        <v>102.75071699999999</v>
      </c>
      <c r="AG25" s="44">
        <v>20.190000999999999</v>
      </c>
      <c r="AH25" s="44">
        <v>1659.420044</v>
      </c>
      <c r="AI25" s="44">
        <v>144.229996</v>
      </c>
      <c r="AJ25" s="44">
        <v>319.959991</v>
      </c>
      <c r="AK25" s="44">
        <v>46.978844000000002</v>
      </c>
      <c r="AL25" s="44">
        <v>1.5</v>
      </c>
      <c r="AM25" s="44">
        <v>16.532022000000001</v>
      </c>
      <c r="AN25" s="44">
        <v>108.84761</v>
      </c>
      <c r="AO25" s="44">
        <v>0.98</v>
      </c>
      <c r="AP25" s="44">
        <v>12.02</v>
      </c>
    </row>
    <row r="26" spans="1:42" x14ac:dyDescent="0.45">
      <c r="A26" s="47">
        <v>43475</v>
      </c>
      <c r="B26" s="49">
        <v>151.52337600000001</v>
      </c>
      <c r="C26" s="49">
        <v>37.226967000000002</v>
      </c>
      <c r="D26" s="49">
        <v>344.97000100000002</v>
      </c>
      <c r="E26" s="49">
        <v>105.03370700000001</v>
      </c>
      <c r="F26" s="49">
        <v>9.18</v>
      </c>
      <c r="G26" s="49">
        <v>148.270004</v>
      </c>
      <c r="H26" s="49">
        <v>86.459998999999996</v>
      </c>
      <c r="I26" s="49">
        <v>57.233795000000001</v>
      </c>
      <c r="J26" s="49">
        <v>5.4</v>
      </c>
      <c r="K26" s="44">
        <v>38.929088999999998</v>
      </c>
      <c r="L26" s="44">
        <v>253.623672</v>
      </c>
      <c r="M26" s="44">
        <v>157.12283300000001</v>
      </c>
      <c r="N26" s="44">
        <v>15.215769</v>
      </c>
      <c r="O26" s="44">
        <v>8.9798609999999996</v>
      </c>
      <c r="P26" s="44">
        <v>116.215958</v>
      </c>
      <c r="Q26" s="44">
        <v>101.95088200000001</v>
      </c>
      <c r="R26" s="44">
        <v>145.18847700000001</v>
      </c>
      <c r="S26" s="44">
        <v>95.054519999999997</v>
      </c>
      <c r="T26" s="44">
        <v>75.619140999999999</v>
      </c>
      <c r="U26" s="44">
        <v>112.105751</v>
      </c>
      <c r="V26" s="44">
        <v>98.141113000000004</v>
      </c>
      <c r="W26" s="44">
        <v>70.151343999999995</v>
      </c>
      <c r="X26" s="44">
        <v>277.61999500000002</v>
      </c>
      <c r="Y26" s="44">
        <v>63.006905000000003</v>
      </c>
      <c r="Z26" s="44">
        <v>18.129999000000002</v>
      </c>
      <c r="AA26" s="44">
        <v>40.284668000000003</v>
      </c>
      <c r="AB26" s="44">
        <v>88.675895999999995</v>
      </c>
      <c r="AC26" s="44">
        <v>45.624332000000003</v>
      </c>
      <c r="AD26" s="44">
        <v>3.94</v>
      </c>
      <c r="AE26" s="44">
        <v>78.448234999999997</v>
      </c>
      <c r="AF26" s="44">
        <v>102.090485</v>
      </c>
      <c r="AG26" s="44">
        <v>19.739999999999998</v>
      </c>
      <c r="AH26" s="44">
        <v>1656.219971</v>
      </c>
      <c r="AI26" s="44">
        <v>144.199997</v>
      </c>
      <c r="AJ26" s="44">
        <v>324.66000400000001</v>
      </c>
      <c r="AK26" s="44">
        <v>47.018172999999997</v>
      </c>
      <c r="AL26" s="44">
        <v>1.52</v>
      </c>
      <c r="AM26" s="44">
        <v>16.262642</v>
      </c>
      <c r="AN26" s="44">
        <v>109.020584</v>
      </c>
      <c r="AO26" s="44">
        <v>0.86</v>
      </c>
      <c r="AP26" s="44">
        <v>12.26</v>
      </c>
    </row>
    <row r="27" spans="1:42" x14ac:dyDescent="0.45">
      <c r="A27" s="47">
        <v>43476</v>
      </c>
      <c r="B27" s="49">
        <v>150.035706</v>
      </c>
      <c r="C27" s="49">
        <v>37.024329999999999</v>
      </c>
      <c r="D27" s="49">
        <v>347.26001000000002</v>
      </c>
      <c r="E27" s="49">
        <v>105.043419</v>
      </c>
      <c r="F27" s="49">
        <v>9.6999999999999993</v>
      </c>
      <c r="G27" s="49">
        <v>149.429993</v>
      </c>
      <c r="H27" s="49">
        <v>86.440002000000007</v>
      </c>
      <c r="I27" s="49">
        <v>58.249110999999999</v>
      </c>
      <c r="J27" s="49">
        <v>5.6</v>
      </c>
      <c r="K27" s="44">
        <v>38.825980999999999</v>
      </c>
      <c r="L27" s="44">
        <v>252.03887900000001</v>
      </c>
      <c r="M27" s="44">
        <v>156.71916200000001</v>
      </c>
      <c r="N27" s="44">
        <v>15.029012</v>
      </c>
      <c r="O27" s="44">
        <v>8.9159489999999995</v>
      </c>
      <c r="P27" s="44">
        <v>115.901062</v>
      </c>
      <c r="Q27" s="44">
        <v>100.60916899999999</v>
      </c>
      <c r="R27" s="44">
        <v>144.40831</v>
      </c>
      <c r="S27" s="44">
        <v>95.900786999999994</v>
      </c>
      <c r="T27" s="44">
        <v>75.243126000000004</v>
      </c>
      <c r="U27" s="44">
        <v>111.95667299999999</v>
      </c>
      <c r="V27" s="44">
        <v>97.671875</v>
      </c>
      <c r="W27" s="44">
        <v>70.101669000000001</v>
      </c>
      <c r="X27" s="44">
        <v>280.08999599999999</v>
      </c>
      <c r="Y27" s="44">
        <v>62.555382000000002</v>
      </c>
      <c r="Z27" s="44">
        <v>18.059999000000001</v>
      </c>
      <c r="AA27" s="44">
        <v>40.654254999999999</v>
      </c>
      <c r="AB27" s="44">
        <v>89.259483000000003</v>
      </c>
      <c r="AC27" s="44">
        <v>45.886046999999998</v>
      </c>
      <c r="AD27" s="44">
        <v>3.83</v>
      </c>
      <c r="AE27" s="44">
        <v>78.678116000000003</v>
      </c>
      <c r="AF27" s="44">
        <v>101.302139</v>
      </c>
      <c r="AG27" s="44">
        <v>20.27</v>
      </c>
      <c r="AH27" s="44">
        <v>1640.5600589999999</v>
      </c>
      <c r="AI27" s="44">
        <v>143.800003</v>
      </c>
      <c r="AJ27" s="44">
        <v>337.58999599999999</v>
      </c>
      <c r="AK27" s="44">
        <v>47.480297</v>
      </c>
      <c r="AL27" s="44">
        <v>1.49</v>
      </c>
      <c r="AM27" s="44">
        <v>16.292573999999998</v>
      </c>
      <c r="AN27" s="44">
        <v>108.146118</v>
      </c>
      <c r="AO27" s="44">
        <v>1.25</v>
      </c>
      <c r="AP27" s="44">
        <v>12.11</v>
      </c>
    </row>
    <row r="28" spans="1:42" x14ac:dyDescent="0.45">
      <c r="A28" s="47">
        <v>43479</v>
      </c>
      <c r="B28" s="49">
        <v>147.77960200000001</v>
      </c>
      <c r="C28" s="49">
        <v>36.667309000000003</v>
      </c>
      <c r="D28" s="49">
        <v>334.39999399999999</v>
      </c>
      <c r="E28" s="49">
        <v>104.227631</v>
      </c>
      <c r="F28" s="49">
        <v>9.41</v>
      </c>
      <c r="G28" s="49">
        <v>149.10000600000001</v>
      </c>
      <c r="H28" s="49">
        <v>83.419998000000007</v>
      </c>
      <c r="I28" s="49">
        <v>58.474735000000003</v>
      </c>
      <c r="J28" s="49">
        <v>5.6</v>
      </c>
      <c r="K28" s="44">
        <v>38.413536000000001</v>
      </c>
      <c r="L28" s="44">
        <v>255.88763399999999</v>
      </c>
      <c r="M28" s="44">
        <v>158.038498</v>
      </c>
      <c r="N28" s="44">
        <v>15.068329</v>
      </c>
      <c r="O28" s="44">
        <v>9.0118170000000006</v>
      </c>
      <c r="P28" s="44">
        <v>114.88003500000001</v>
      </c>
      <c r="Q28" s="44">
        <v>99.750861999999998</v>
      </c>
      <c r="R28" s="44">
        <v>143.12449599999999</v>
      </c>
      <c r="S28" s="44">
        <v>93.702438000000001</v>
      </c>
      <c r="T28" s="44">
        <v>75.292595000000006</v>
      </c>
      <c r="U28" s="44">
        <v>111.728088</v>
      </c>
      <c r="V28" s="44">
        <v>98.678802000000005</v>
      </c>
      <c r="W28" s="44">
        <v>69.763831999999994</v>
      </c>
      <c r="X28" s="44">
        <v>274.39999399999999</v>
      </c>
      <c r="Y28" s="44">
        <v>62.202015000000003</v>
      </c>
      <c r="Z28" s="44">
        <v>17.73</v>
      </c>
      <c r="AA28" s="44">
        <v>40.644526999999997</v>
      </c>
      <c r="AB28" s="44">
        <v>88.656441000000001</v>
      </c>
      <c r="AC28" s="44">
        <v>45.701881</v>
      </c>
      <c r="AD28" s="44">
        <v>3.74</v>
      </c>
      <c r="AE28" s="44">
        <v>78.917984000000004</v>
      </c>
      <c r="AF28" s="44">
        <v>100.56307200000001</v>
      </c>
      <c r="AG28" s="44">
        <v>20.23</v>
      </c>
      <c r="AH28" s="44">
        <v>1617.209961</v>
      </c>
      <c r="AI28" s="44">
        <v>145.38999899999999</v>
      </c>
      <c r="AJ28" s="44">
        <v>332.94000199999999</v>
      </c>
      <c r="AK28" s="44">
        <v>47.372138999999997</v>
      </c>
      <c r="AL28" s="44">
        <v>1.48</v>
      </c>
      <c r="AM28" s="44">
        <v>16.142918000000002</v>
      </c>
      <c r="AN28" s="44">
        <v>107.35813899999999</v>
      </c>
      <c r="AO28" s="44">
        <v>1.19</v>
      </c>
      <c r="AP28" s="44">
        <v>12.2</v>
      </c>
    </row>
    <row r="29" spans="1:42" x14ac:dyDescent="0.45">
      <c r="A29" s="47">
        <v>43480</v>
      </c>
      <c r="B29" s="49">
        <v>150.804169</v>
      </c>
      <c r="C29" s="49">
        <v>36.783096</v>
      </c>
      <c r="D29" s="49">
        <v>344.42999300000002</v>
      </c>
      <c r="E29" s="49">
        <v>105.849503</v>
      </c>
      <c r="F29" s="49">
        <v>9.67</v>
      </c>
      <c r="G29" s="49">
        <v>154.300003</v>
      </c>
      <c r="H29" s="49">
        <v>84.93</v>
      </c>
      <c r="I29" s="49">
        <v>58.258507000000002</v>
      </c>
      <c r="J29" s="49">
        <v>5.2</v>
      </c>
      <c r="K29" s="44">
        <v>38.638511999999999</v>
      </c>
      <c r="L29" s="44">
        <v>254.88360599999999</v>
      </c>
      <c r="M29" s="44">
        <v>157.67420999999999</v>
      </c>
      <c r="N29" s="44">
        <v>14.979865</v>
      </c>
      <c r="O29" s="44">
        <v>8.9718730000000004</v>
      </c>
      <c r="P29" s="44">
        <v>116.158714</v>
      </c>
      <c r="Q29" s="44">
        <v>101.053123</v>
      </c>
      <c r="R29" s="44">
        <v>145.060104</v>
      </c>
      <c r="S29" s="44">
        <v>94.966971999999998</v>
      </c>
      <c r="T29" s="44">
        <v>77.063843000000006</v>
      </c>
      <c r="U29" s="44">
        <v>111.07215100000001</v>
      </c>
      <c r="V29" s="44">
        <v>99.402214000000001</v>
      </c>
      <c r="W29" s="44">
        <v>69.435928000000004</v>
      </c>
      <c r="X29" s="44">
        <v>271.64001500000001</v>
      </c>
      <c r="Y29" s="44">
        <v>62.898933</v>
      </c>
      <c r="Z29" s="44">
        <v>18.07</v>
      </c>
      <c r="AA29" s="44">
        <v>40.751517999999997</v>
      </c>
      <c r="AB29" s="44">
        <v>89.492928000000006</v>
      </c>
      <c r="AC29" s="44">
        <v>46.108978</v>
      </c>
      <c r="AD29" s="44">
        <v>3.81</v>
      </c>
      <c r="AE29" s="44">
        <v>78.538193000000007</v>
      </c>
      <c r="AF29" s="44">
        <v>103.47995</v>
      </c>
      <c r="AG29" s="44">
        <v>20.379999000000002</v>
      </c>
      <c r="AH29" s="44">
        <v>1674.5600589999999</v>
      </c>
      <c r="AI29" s="44">
        <v>148.949997</v>
      </c>
      <c r="AJ29" s="44">
        <v>354.64001500000001</v>
      </c>
      <c r="AK29" s="44">
        <v>47.757117999999998</v>
      </c>
      <c r="AL29" s="44">
        <v>1.51</v>
      </c>
      <c r="AM29" s="44">
        <v>16.432252999999999</v>
      </c>
      <c r="AN29" s="44">
        <v>107.74251599999999</v>
      </c>
      <c r="AO29" s="44">
        <v>1.3</v>
      </c>
      <c r="AP29" s="44">
        <v>12.31</v>
      </c>
    </row>
    <row r="30" spans="1:42" x14ac:dyDescent="0.45">
      <c r="A30" s="47">
        <v>43481</v>
      </c>
      <c r="B30" s="49">
        <v>152.64648399999999</v>
      </c>
      <c r="C30" s="49">
        <v>37.130470000000003</v>
      </c>
      <c r="D30" s="49">
        <v>346.04998799999998</v>
      </c>
      <c r="E30" s="49">
        <v>105.218239</v>
      </c>
      <c r="F30" s="49">
        <v>9.82</v>
      </c>
      <c r="G30" s="49">
        <v>158.25</v>
      </c>
      <c r="H30" s="49">
        <v>85</v>
      </c>
      <c r="I30" s="49">
        <v>58.540539000000003</v>
      </c>
      <c r="J30" s="49">
        <v>5.2</v>
      </c>
      <c r="K30" s="44">
        <v>38.938465000000001</v>
      </c>
      <c r="L30" s="44">
        <v>251.73374899999999</v>
      </c>
      <c r="M30" s="44">
        <v>156.92591899999999</v>
      </c>
      <c r="N30" s="44">
        <v>15.038842000000001</v>
      </c>
      <c r="O30" s="44">
        <v>8.9479050000000004</v>
      </c>
      <c r="P30" s="44">
        <v>116.053741</v>
      </c>
      <c r="Q30" s="44">
        <v>100.875542</v>
      </c>
      <c r="R30" s="44">
        <v>146.037766</v>
      </c>
      <c r="S30" s="44">
        <v>94.519515999999996</v>
      </c>
      <c r="T30" s="44">
        <v>76.865943999999999</v>
      </c>
      <c r="U30" s="44">
        <v>110.227386</v>
      </c>
      <c r="V30" s="44">
        <v>100.20384199999999</v>
      </c>
      <c r="W30" s="44">
        <v>69.833382</v>
      </c>
      <c r="X30" s="44">
        <v>271.08999599999999</v>
      </c>
      <c r="Y30" s="44">
        <v>62.594639000000001</v>
      </c>
      <c r="Z30" s="44">
        <v>18.16</v>
      </c>
      <c r="AA30" s="44">
        <v>41.111373999999998</v>
      </c>
      <c r="AB30" s="44">
        <v>88.870445000000004</v>
      </c>
      <c r="AC30" s="44">
        <v>45.478943000000001</v>
      </c>
      <c r="AD30" s="44">
        <v>3.68</v>
      </c>
      <c r="AE30" s="44">
        <v>78.718093999999994</v>
      </c>
      <c r="AF30" s="44">
        <v>103.844551</v>
      </c>
      <c r="AG30" s="44">
        <v>19.73</v>
      </c>
      <c r="AH30" s="44">
        <v>1683.780029</v>
      </c>
      <c r="AI30" s="44">
        <v>147.53999300000001</v>
      </c>
      <c r="AJ30" s="44">
        <v>351.39001500000001</v>
      </c>
      <c r="AK30" s="44">
        <v>47.441237999999998</v>
      </c>
      <c r="AL30" s="44">
        <v>1.54</v>
      </c>
      <c r="AM30" s="44">
        <v>16.482140000000001</v>
      </c>
      <c r="AN30" s="44">
        <v>107.050629</v>
      </c>
      <c r="AO30" s="44">
        <v>1.01</v>
      </c>
      <c r="AP30" s="44">
        <v>12.37</v>
      </c>
    </row>
    <row r="31" spans="1:42" x14ac:dyDescent="0.45">
      <c r="A31" s="47">
        <v>43482</v>
      </c>
      <c r="B31" s="49">
        <v>153.55287200000001</v>
      </c>
      <c r="C31" s="49">
        <v>37.352409000000002</v>
      </c>
      <c r="D31" s="49">
        <v>347.30999800000001</v>
      </c>
      <c r="E31" s="49">
        <v>106.072868</v>
      </c>
      <c r="F31" s="49">
        <v>10.27</v>
      </c>
      <c r="G31" s="49">
        <v>157.69000199999999</v>
      </c>
      <c r="H31" s="49">
        <v>88.010002</v>
      </c>
      <c r="I31" s="49">
        <v>56.744934000000001</v>
      </c>
      <c r="J31" s="49">
        <v>5.2</v>
      </c>
      <c r="K31" s="44">
        <v>38.891598000000002</v>
      </c>
      <c r="L31" s="44">
        <v>259.94305400000002</v>
      </c>
      <c r="M31" s="44">
        <v>160.33264199999999</v>
      </c>
      <c r="N31" s="44">
        <v>15.156794</v>
      </c>
      <c r="O31" s="44">
        <v>8.9958399999999994</v>
      </c>
      <c r="P31" s="44">
        <v>116.597656</v>
      </c>
      <c r="Q31" s="44">
        <v>102.23698400000001</v>
      </c>
      <c r="R31" s="44">
        <v>147.262314</v>
      </c>
      <c r="S31" s="44">
        <v>94.879433000000006</v>
      </c>
      <c r="T31" s="44">
        <v>78.300742999999997</v>
      </c>
      <c r="U31" s="44">
        <v>110.326767</v>
      </c>
      <c r="V31" s="44">
        <v>100.61443300000001</v>
      </c>
      <c r="W31" s="44">
        <v>70.777350999999996</v>
      </c>
      <c r="X31" s="44">
        <v>271.66000400000001</v>
      </c>
      <c r="Y31" s="44">
        <v>63.095238000000002</v>
      </c>
      <c r="Z31" s="44">
        <v>18.18</v>
      </c>
      <c r="AA31" s="44">
        <v>41.792183000000001</v>
      </c>
      <c r="AB31" s="44">
        <v>88.857879999999994</v>
      </c>
      <c r="AC31" s="44">
        <v>45.614646999999998</v>
      </c>
      <c r="AD31" s="44">
        <v>3.66</v>
      </c>
      <c r="AE31" s="44">
        <v>79.227821000000006</v>
      </c>
      <c r="AF31" s="44">
        <v>104.573769</v>
      </c>
      <c r="AG31" s="44">
        <v>20.25</v>
      </c>
      <c r="AH31" s="44">
        <v>1693.219971</v>
      </c>
      <c r="AI31" s="44">
        <v>148.300003</v>
      </c>
      <c r="AJ31" s="44">
        <v>353.19000199999999</v>
      </c>
      <c r="AK31" s="44">
        <v>47.954543999999999</v>
      </c>
      <c r="AL31" s="44">
        <v>1.55</v>
      </c>
      <c r="AM31" s="44">
        <v>16.921129000000001</v>
      </c>
      <c r="AN31" s="44">
        <v>107.588768</v>
      </c>
      <c r="AO31" s="44">
        <v>1.01</v>
      </c>
      <c r="AP31" s="44">
        <v>12.59</v>
      </c>
    </row>
    <row r="32" spans="1:42" x14ac:dyDescent="0.45">
      <c r="A32" s="47">
        <v>43483</v>
      </c>
      <c r="B32" s="49">
        <v>154.49865700000001</v>
      </c>
      <c r="C32" s="49">
        <v>37.506798000000003</v>
      </c>
      <c r="D32" s="49">
        <v>302.26001000000002</v>
      </c>
      <c r="E32" s="49">
        <v>106.89838399999999</v>
      </c>
      <c r="F32" s="49">
        <v>9.81</v>
      </c>
      <c r="G32" s="49">
        <v>158.429993</v>
      </c>
      <c r="H32" s="49">
        <v>89.550003000000004</v>
      </c>
      <c r="I32" s="49">
        <v>56.472304999999999</v>
      </c>
      <c r="J32" s="49">
        <v>5.2</v>
      </c>
      <c r="K32" s="44">
        <v>39.294662000000002</v>
      </c>
      <c r="L32" s="44">
        <v>263.55560300000002</v>
      </c>
      <c r="M32" s="44">
        <v>162.86308299999999</v>
      </c>
      <c r="N32" s="44">
        <v>15.137135000000001</v>
      </c>
      <c r="O32" s="44">
        <v>9.0677409999999998</v>
      </c>
      <c r="P32" s="44">
        <v>118.153053</v>
      </c>
      <c r="Q32" s="44">
        <v>104.31862599999999</v>
      </c>
      <c r="R32" s="44">
        <v>148.57574500000001</v>
      </c>
      <c r="S32" s="44">
        <v>96.708145000000002</v>
      </c>
      <c r="T32" s="44">
        <v>79.606903000000003</v>
      </c>
      <c r="U32" s="44">
        <v>110.356583</v>
      </c>
      <c r="V32" s="44">
        <v>102.24702499999999</v>
      </c>
      <c r="W32" s="44">
        <v>71.900176999999999</v>
      </c>
      <c r="X32" s="44">
        <v>274.58999599999999</v>
      </c>
      <c r="Y32" s="44">
        <v>63.5075</v>
      </c>
      <c r="Z32" s="44">
        <v>18.280000999999999</v>
      </c>
      <c r="AA32" s="44">
        <v>42.278480999999999</v>
      </c>
      <c r="AB32" s="44">
        <v>89.622535999999997</v>
      </c>
      <c r="AC32" s="44">
        <v>46.147754999999997</v>
      </c>
      <c r="AD32" s="44">
        <v>3.59</v>
      </c>
      <c r="AE32" s="44">
        <v>80.227287000000004</v>
      </c>
      <c r="AF32" s="44">
        <v>106.140602</v>
      </c>
      <c r="AG32" s="44">
        <v>20.77</v>
      </c>
      <c r="AH32" s="44">
        <v>1696.1999510000001</v>
      </c>
      <c r="AI32" s="44">
        <v>150.03999300000001</v>
      </c>
      <c r="AJ32" s="44">
        <v>339.10000600000001</v>
      </c>
      <c r="AK32" s="44">
        <v>48.635662000000004</v>
      </c>
      <c r="AL32" s="44">
        <v>1.58</v>
      </c>
      <c r="AM32" s="44">
        <v>16.941084</v>
      </c>
      <c r="AN32" s="44">
        <v>109.90467099999999</v>
      </c>
      <c r="AO32" s="44">
        <v>1.01</v>
      </c>
      <c r="AP32" s="44">
        <v>12.85</v>
      </c>
    </row>
    <row r="33" spans="1:42" x14ac:dyDescent="0.45">
      <c r="A33" s="47">
        <v>43487</v>
      </c>
      <c r="B33" s="49">
        <v>151.030777</v>
      </c>
      <c r="C33" s="49">
        <v>37.391005999999997</v>
      </c>
      <c r="D33" s="49">
        <v>298.92001299999998</v>
      </c>
      <c r="E33" s="49">
        <v>106.74299600000001</v>
      </c>
      <c r="F33" s="49">
        <v>9.11</v>
      </c>
      <c r="G33" s="49">
        <v>156.279999</v>
      </c>
      <c r="H33" s="49">
        <v>84.760002</v>
      </c>
      <c r="I33" s="49">
        <v>56.415897000000001</v>
      </c>
      <c r="J33" s="49">
        <v>5.6</v>
      </c>
      <c r="K33" s="44">
        <v>38.788485999999999</v>
      </c>
      <c r="L33" s="44">
        <v>260.58288599999997</v>
      </c>
      <c r="M33" s="44">
        <v>161.18924000000001</v>
      </c>
      <c r="N33" s="44">
        <v>14.92089</v>
      </c>
      <c r="O33" s="44">
        <v>8.7401859999999996</v>
      </c>
      <c r="P33" s="44">
        <v>116.912544</v>
      </c>
      <c r="Q33" s="44">
        <v>101.941025</v>
      </c>
      <c r="R33" s="44">
        <v>147.11419699999999</v>
      </c>
      <c r="S33" s="44">
        <v>93.984534999999994</v>
      </c>
      <c r="T33" s="44">
        <v>79.903762999999998</v>
      </c>
      <c r="U33" s="44">
        <v>109.91928900000001</v>
      </c>
      <c r="V33" s="44">
        <v>100.633995</v>
      </c>
      <c r="W33" s="44">
        <v>70.340148999999997</v>
      </c>
      <c r="X33" s="44">
        <v>273.72000100000002</v>
      </c>
      <c r="Y33" s="44">
        <v>64.184783999999993</v>
      </c>
      <c r="Z33" s="44">
        <v>18.170000000000002</v>
      </c>
      <c r="AA33" s="44">
        <v>42.054783</v>
      </c>
      <c r="AB33" s="44">
        <v>88.661811999999998</v>
      </c>
      <c r="AC33" s="44">
        <v>46.254375000000003</v>
      </c>
      <c r="AD33" s="44">
        <v>3.44</v>
      </c>
      <c r="AE33" s="44">
        <v>78.018462999999997</v>
      </c>
      <c r="AF33" s="44">
        <v>104.140175</v>
      </c>
      <c r="AG33" s="44">
        <v>19.760000000000002</v>
      </c>
      <c r="AH33" s="44">
        <v>1632.170044</v>
      </c>
      <c r="AI33" s="44">
        <v>147.570007</v>
      </c>
      <c r="AJ33" s="44">
        <v>325.16000400000001</v>
      </c>
      <c r="AK33" s="44">
        <v>48.309910000000002</v>
      </c>
      <c r="AL33" s="44">
        <v>1.58</v>
      </c>
      <c r="AM33" s="44">
        <v>16.472159999999999</v>
      </c>
      <c r="AN33" s="44">
        <v>107.953926</v>
      </c>
      <c r="AO33" s="44">
        <v>1.03</v>
      </c>
      <c r="AP33" s="44">
        <v>12.69</v>
      </c>
    </row>
    <row r="34" spans="1:42" x14ac:dyDescent="0.45">
      <c r="A34" s="47">
        <v>43488</v>
      </c>
      <c r="B34" s="49">
        <v>151.64158599999999</v>
      </c>
      <c r="C34" s="49">
        <v>37.989261999999997</v>
      </c>
      <c r="D34" s="49">
        <v>287.58999599999999</v>
      </c>
      <c r="E34" s="49">
        <v>107.53936</v>
      </c>
      <c r="F34" s="49">
        <v>8.84</v>
      </c>
      <c r="G34" s="49">
        <v>156.60000600000001</v>
      </c>
      <c r="H34" s="49">
        <v>85.160004000000001</v>
      </c>
      <c r="I34" s="49">
        <v>55.898837999999998</v>
      </c>
      <c r="J34" s="49">
        <v>5.4</v>
      </c>
      <c r="K34" s="44">
        <v>39.032200000000003</v>
      </c>
      <c r="L34" s="44">
        <v>265.996735</v>
      </c>
      <c r="M34" s="44">
        <v>162.65631099999999</v>
      </c>
      <c r="N34" s="44">
        <v>15.215769</v>
      </c>
      <c r="O34" s="44">
        <v>9.0357859999999999</v>
      </c>
      <c r="P34" s="44">
        <v>126.80793</v>
      </c>
      <c r="Q34" s="44">
        <v>102.70066799999999</v>
      </c>
      <c r="R34" s="44">
        <v>146.571045</v>
      </c>
      <c r="S34" s="44">
        <v>92.885338000000004</v>
      </c>
      <c r="T34" s="44">
        <v>79.656379999999999</v>
      </c>
      <c r="U34" s="44">
        <v>110.436089</v>
      </c>
      <c r="V34" s="44">
        <v>100.379814</v>
      </c>
      <c r="W34" s="44">
        <v>70.260658000000006</v>
      </c>
      <c r="X34" s="44">
        <v>274.32000699999998</v>
      </c>
      <c r="Y34" s="44">
        <v>65.205619999999996</v>
      </c>
      <c r="Z34" s="44">
        <v>18.219999000000001</v>
      </c>
      <c r="AA34" s="44">
        <v>42.803677</v>
      </c>
      <c r="AB34" s="44">
        <v>92.975296</v>
      </c>
      <c r="AC34" s="44">
        <v>46.787478999999998</v>
      </c>
      <c r="AD34" s="44">
        <v>3.38</v>
      </c>
      <c r="AE34" s="44">
        <v>78.808043999999995</v>
      </c>
      <c r="AF34" s="44">
        <v>105.15516700000001</v>
      </c>
      <c r="AG34" s="44">
        <v>19.799999</v>
      </c>
      <c r="AH34" s="44">
        <v>1640.0200199999999</v>
      </c>
      <c r="AI34" s="44">
        <v>144.300003</v>
      </c>
      <c r="AJ34" s="44">
        <v>321.98998999999998</v>
      </c>
      <c r="AK34" s="44">
        <v>48.606048999999999</v>
      </c>
      <c r="AL34" s="44">
        <v>1.56</v>
      </c>
      <c r="AM34" s="44">
        <v>16.502094</v>
      </c>
      <c r="AN34" s="44">
        <v>107.041016</v>
      </c>
      <c r="AO34" s="44">
        <v>1.19</v>
      </c>
      <c r="AP34" s="44">
        <v>12.8</v>
      </c>
    </row>
    <row r="35" spans="1:42" x14ac:dyDescent="0.45">
      <c r="A35" s="47">
        <v>43489</v>
      </c>
      <c r="B35" s="49">
        <v>150.43963600000001</v>
      </c>
      <c r="C35" s="49">
        <v>37.902416000000002</v>
      </c>
      <c r="D35" s="49">
        <v>291.51001000000002</v>
      </c>
      <c r="E35" s="49">
        <v>106.34481</v>
      </c>
      <c r="F35" s="49">
        <v>9.19</v>
      </c>
      <c r="G35" s="49">
        <v>158.41000399999999</v>
      </c>
      <c r="H35" s="49">
        <v>85.57</v>
      </c>
      <c r="I35" s="49">
        <v>56.650920999999997</v>
      </c>
      <c r="J35" s="49">
        <v>5.4</v>
      </c>
      <c r="K35" s="44">
        <v>38.816605000000003</v>
      </c>
      <c r="L35" s="44">
        <v>265.59316999999999</v>
      </c>
      <c r="M35" s="44">
        <v>163.759064</v>
      </c>
      <c r="N35" s="44">
        <v>15.255087</v>
      </c>
      <c r="O35" s="44">
        <v>9.0917080000000006</v>
      </c>
      <c r="P35" s="44">
        <v>126.464409</v>
      </c>
      <c r="Q35" s="44">
        <v>103.9832</v>
      </c>
      <c r="R35" s="44">
        <v>148.27948000000001</v>
      </c>
      <c r="S35" s="44">
        <v>99.305321000000006</v>
      </c>
      <c r="T35" s="44">
        <v>79.597014999999999</v>
      </c>
      <c r="U35" s="44">
        <v>109.869598</v>
      </c>
      <c r="V35" s="44">
        <v>100.438469</v>
      </c>
      <c r="W35" s="44">
        <v>70.747542999999993</v>
      </c>
      <c r="X35" s="44">
        <v>277.51998900000001</v>
      </c>
      <c r="Y35" s="44">
        <v>63.546768</v>
      </c>
      <c r="Z35" s="44">
        <v>18.360001</v>
      </c>
      <c r="AA35" s="44">
        <v>42.327109999999998</v>
      </c>
      <c r="AB35" s="44">
        <v>92.445922999999993</v>
      </c>
      <c r="AC35" s="44">
        <v>46.225292000000003</v>
      </c>
      <c r="AD35" s="44">
        <v>3.33</v>
      </c>
      <c r="AE35" s="44">
        <v>79.587624000000005</v>
      </c>
      <c r="AF35" s="44">
        <v>104.652603</v>
      </c>
      <c r="AG35" s="44">
        <v>20.85</v>
      </c>
      <c r="AH35" s="44">
        <v>1654.9300539999999</v>
      </c>
      <c r="AI35" s="44">
        <v>145.83000200000001</v>
      </c>
      <c r="AJ35" s="44">
        <v>326.67001299999998</v>
      </c>
      <c r="AK35" s="44">
        <v>48.566558999999998</v>
      </c>
      <c r="AL35" s="44">
        <v>1.63</v>
      </c>
      <c r="AM35" s="44">
        <v>16.542003999999999</v>
      </c>
      <c r="AN35" s="44">
        <v>109.078239</v>
      </c>
      <c r="AO35" s="44">
        <v>1.19</v>
      </c>
      <c r="AP35" s="44">
        <v>12.97</v>
      </c>
    </row>
    <row r="36" spans="1:42" x14ac:dyDescent="0.45">
      <c r="A36" s="47">
        <v>43490</v>
      </c>
      <c r="B36" s="49">
        <v>155.424744</v>
      </c>
      <c r="C36" s="49">
        <v>37.429603999999998</v>
      </c>
      <c r="D36" s="49">
        <v>297.040009</v>
      </c>
      <c r="E36" s="49">
        <v>106.199127</v>
      </c>
      <c r="F36" s="49">
        <v>9.32</v>
      </c>
      <c r="G36" s="49">
        <v>162.820007</v>
      </c>
      <c r="H36" s="49">
        <v>86.019997000000004</v>
      </c>
      <c r="I36" s="49">
        <v>57.158585000000002</v>
      </c>
      <c r="J36" s="49">
        <v>5.6</v>
      </c>
      <c r="K36" s="44">
        <v>39.238425999999997</v>
      </c>
      <c r="L36" s="44">
        <v>268.56585699999999</v>
      </c>
      <c r="M36" s="44">
        <v>165.02920499999999</v>
      </c>
      <c r="N36" s="44">
        <v>15.549966</v>
      </c>
      <c r="O36" s="44">
        <v>9.1955690000000008</v>
      </c>
      <c r="P36" s="44">
        <v>127.838509</v>
      </c>
      <c r="Q36" s="44">
        <v>104.584999</v>
      </c>
      <c r="R36" s="44">
        <v>149.958313</v>
      </c>
      <c r="S36" s="44">
        <v>101.56203499999999</v>
      </c>
      <c r="T36" s="44">
        <v>79.765227999999993</v>
      </c>
      <c r="U36" s="44">
        <v>110.406265</v>
      </c>
      <c r="V36" s="44">
        <v>101.073914</v>
      </c>
      <c r="W36" s="44">
        <v>70.866776000000002</v>
      </c>
      <c r="X36" s="44">
        <v>278.92999300000002</v>
      </c>
      <c r="Y36" s="44">
        <v>65.853447000000003</v>
      </c>
      <c r="Z36" s="44">
        <v>18.73</v>
      </c>
      <c r="AA36" s="44">
        <v>42.103413000000003</v>
      </c>
      <c r="AB36" s="44">
        <v>91.759681999999998</v>
      </c>
      <c r="AC36" s="44">
        <v>45.915118999999997</v>
      </c>
      <c r="AD36" s="44">
        <v>3.19</v>
      </c>
      <c r="AE36" s="44">
        <v>80.117348000000007</v>
      </c>
      <c r="AF36" s="44">
        <v>105.608467</v>
      </c>
      <c r="AG36" s="44">
        <v>21.93</v>
      </c>
      <c r="AH36" s="44">
        <v>1670.5699460000001</v>
      </c>
      <c r="AI36" s="44">
        <v>149.009995</v>
      </c>
      <c r="AJ36" s="44">
        <v>338.04998799999998</v>
      </c>
      <c r="AK36" s="44">
        <v>49.158836000000001</v>
      </c>
      <c r="AL36" s="44">
        <v>1.75</v>
      </c>
      <c r="AM36" s="44">
        <v>16.532022000000001</v>
      </c>
      <c r="AN36" s="44">
        <v>108.79956799999999</v>
      </c>
      <c r="AO36" s="44">
        <v>1.2</v>
      </c>
      <c r="AP36" s="44">
        <v>12.94</v>
      </c>
    </row>
    <row r="37" spans="1:42" x14ac:dyDescent="0.45">
      <c r="A37" s="47">
        <v>43493</v>
      </c>
      <c r="B37" s="49">
        <v>153.98635899999999</v>
      </c>
      <c r="C37" s="49">
        <v>37.236614000000003</v>
      </c>
      <c r="D37" s="49">
        <v>296.38000499999998</v>
      </c>
      <c r="E37" s="49">
        <v>105.68440200000001</v>
      </c>
      <c r="F37" s="49">
        <v>8.8699999999999992</v>
      </c>
      <c r="G37" s="49">
        <v>159.44000199999999</v>
      </c>
      <c r="H37" s="49">
        <v>86.18</v>
      </c>
      <c r="I37" s="49">
        <v>57.666237000000002</v>
      </c>
      <c r="J37" s="49">
        <v>6</v>
      </c>
      <c r="K37" s="44">
        <v>39.013454000000003</v>
      </c>
      <c r="L37" s="44">
        <v>270.00299100000001</v>
      </c>
      <c r="M37" s="44">
        <v>166.053192</v>
      </c>
      <c r="N37" s="44">
        <v>14.832425000000001</v>
      </c>
      <c r="O37" s="44">
        <v>9.1236660000000001</v>
      </c>
      <c r="P37" s="44">
        <v>128.12480199999999</v>
      </c>
      <c r="Q37" s="44">
        <v>105.502495</v>
      </c>
      <c r="R37" s="44">
        <v>150.34345999999999</v>
      </c>
      <c r="S37" s="44">
        <v>99.879233999999997</v>
      </c>
      <c r="T37" s="44">
        <v>79.478279000000001</v>
      </c>
      <c r="U37" s="44">
        <v>110.12799099999999</v>
      </c>
      <c r="V37" s="44">
        <v>101.552933</v>
      </c>
      <c r="W37" s="44">
        <v>69.704216000000002</v>
      </c>
      <c r="X37" s="44">
        <v>279.94000199999999</v>
      </c>
      <c r="Y37" s="44">
        <v>65.666954000000004</v>
      </c>
      <c r="Z37" s="44">
        <v>18.889999</v>
      </c>
      <c r="AA37" s="44">
        <v>42.356285</v>
      </c>
      <c r="AB37" s="44">
        <v>91.681244000000007</v>
      </c>
      <c r="AC37" s="44">
        <v>45.721263999999998</v>
      </c>
      <c r="AD37" s="44">
        <v>2.94</v>
      </c>
      <c r="AE37" s="44">
        <v>79.917450000000002</v>
      </c>
      <c r="AF37" s="44">
        <v>103.54892700000001</v>
      </c>
      <c r="AG37" s="44">
        <v>20.18</v>
      </c>
      <c r="AH37" s="44">
        <v>1637.8900149999999</v>
      </c>
      <c r="AI37" s="44">
        <v>147.470001</v>
      </c>
      <c r="AJ37" s="44">
        <v>335.66000400000001</v>
      </c>
      <c r="AK37" s="44">
        <v>48.882441999999998</v>
      </c>
      <c r="AL37" s="44">
        <v>1.75</v>
      </c>
      <c r="AM37" s="44">
        <v>16.352433999999999</v>
      </c>
      <c r="AN37" s="44">
        <v>107.790558</v>
      </c>
      <c r="AO37" s="44">
        <v>1.21</v>
      </c>
      <c r="AP37" s="44">
        <v>13.04</v>
      </c>
    </row>
    <row r="38" spans="1:42" x14ac:dyDescent="0.45">
      <c r="A38" s="47">
        <v>43494</v>
      </c>
      <c r="B38" s="49">
        <v>152.39032</v>
      </c>
      <c r="C38" s="49">
        <v>37.207672000000002</v>
      </c>
      <c r="D38" s="49">
        <v>297.459991</v>
      </c>
      <c r="E38" s="49">
        <v>105.85921500000001</v>
      </c>
      <c r="F38" s="49">
        <v>8.73</v>
      </c>
      <c r="G38" s="49">
        <v>157.11000100000001</v>
      </c>
      <c r="H38" s="49">
        <v>84</v>
      </c>
      <c r="I38" s="49">
        <v>57.497025000000001</v>
      </c>
      <c r="J38" s="49">
        <v>6</v>
      </c>
      <c r="K38" s="44">
        <v>39.444645000000001</v>
      </c>
      <c r="L38" s="44">
        <v>275.741669</v>
      </c>
      <c r="M38" s="44">
        <v>168.593445</v>
      </c>
      <c r="N38" s="44">
        <v>15.304233</v>
      </c>
      <c r="O38" s="44">
        <v>9.2195370000000008</v>
      </c>
      <c r="P38" s="44">
        <v>128.18202199999999</v>
      </c>
      <c r="Q38" s="44">
        <v>101.309624</v>
      </c>
      <c r="R38" s="44">
        <v>150.126205</v>
      </c>
      <c r="S38" s="44">
        <v>98.585503000000003</v>
      </c>
      <c r="T38" s="44">
        <v>79.379317999999998</v>
      </c>
      <c r="U38" s="44">
        <v>110.217445</v>
      </c>
      <c r="V38" s="44">
        <v>101.836433</v>
      </c>
      <c r="W38" s="44">
        <v>71.313911000000004</v>
      </c>
      <c r="X38" s="44">
        <v>274.89001500000001</v>
      </c>
      <c r="Y38" s="44">
        <v>65.804374999999993</v>
      </c>
      <c r="Z38" s="44">
        <v>18.489999999999998</v>
      </c>
      <c r="AA38" s="44">
        <v>42.385463999999999</v>
      </c>
      <c r="AB38" s="44">
        <v>91.700858999999994</v>
      </c>
      <c r="AC38" s="44">
        <v>45.944201999999997</v>
      </c>
      <c r="AD38" s="44">
        <v>2.8</v>
      </c>
      <c r="AE38" s="44">
        <v>81.066840999999997</v>
      </c>
      <c r="AF38" s="44">
        <v>101.440102</v>
      </c>
      <c r="AG38" s="44">
        <v>19.25</v>
      </c>
      <c r="AH38" s="44">
        <v>1593.880005</v>
      </c>
      <c r="AI38" s="44">
        <v>144.19000199999999</v>
      </c>
      <c r="AJ38" s="44">
        <v>328.89999399999999</v>
      </c>
      <c r="AK38" s="44">
        <v>48.971283</v>
      </c>
      <c r="AL38" s="44">
        <v>1.75</v>
      </c>
      <c r="AM38" s="44">
        <v>15.843605</v>
      </c>
      <c r="AN38" s="44">
        <v>107.46384399999999</v>
      </c>
      <c r="AO38" s="44">
        <v>1.21</v>
      </c>
      <c r="AP38" s="44">
        <v>12.79</v>
      </c>
    </row>
    <row r="39" spans="1:42" x14ac:dyDescent="0.45">
      <c r="A39" s="47">
        <v>43495</v>
      </c>
      <c r="B39" s="49">
        <v>162.803864</v>
      </c>
      <c r="C39" s="49">
        <v>37.391005999999997</v>
      </c>
      <c r="D39" s="49">
        <v>308.76998900000001</v>
      </c>
      <c r="E39" s="49">
        <v>107.62676999999999</v>
      </c>
      <c r="F39" s="49">
        <v>8.5500000000000007</v>
      </c>
      <c r="G39" s="49">
        <v>162.429993</v>
      </c>
      <c r="H39" s="49">
        <v>91.019997000000004</v>
      </c>
      <c r="I39" s="49">
        <v>57.073971</v>
      </c>
      <c r="J39" s="49">
        <v>6</v>
      </c>
      <c r="K39" s="44">
        <v>39.819595</v>
      </c>
      <c r="L39" s="44">
        <v>276.42086799999998</v>
      </c>
      <c r="M39" s="44">
        <v>168.819931</v>
      </c>
      <c r="N39" s="44">
        <v>15.726893</v>
      </c>
      <c r="O39" s="44">
        <v>9.251493</v>
      </c>
      <c r="P39" s="44">
        <v>128.22975199999999</v>
      </c>
      <c r="Q39" s="44">
        <v>101.141907</v>
      </c>
      <c r="R39" s="44">
        <v>152.17039500000001</v>
      </c>
      <c r="S39" s="44">
        <v>100.114571</v>
      </c>
      <c r="T39" s="44">
        <v>80.428207</v>
      </c>
      <c r="U39" s="44">
        <v>109.452179</v>
      </c>
      <c r="V39" s="44">
        <v>102.071068</v>
      </c>
      <c r="W39" s="44">
        <v>72.128708000000003</v>
      </c>
      <c r="X39" s="44">
        <v>276.86999500000002</v>
      </c>
      <c r="Y39" s="44">
        <v>66.893912999999998</v>
      </c>
      <c r="Z39" s="44">
        <v>18.809999000000001</v>
      </c>
      <c r="AA39" s="44">
        <v>42.511901999999999</v>
      </c>
      <c r="AB39" s="44">
        <v>92.661591000000001</v>
      </c>
      <c r="AC39" s="44">
        <v>46.390076000000001</v>
      </c>
      <c r="AD39" s="44">
        <v>3.12</v>
      </c>
      <c r="AE39" s="44">
        <v>82.566047999999995</v>
      </c>
      <c r="AF39" s="44">
        <v>104.82997899999999</v>
      </c>
      <c r="AG39" s="44">
        <v>23.09</v>
      </c>
      <c r="AH39" s="44">
        <v>1670.4300539999999</v>
      </c>
      <c r="AI39" s="44">
        <v>150.41999799999999</v>
      </c>
      <c r="AJ39" s="44">
        <v>340.66000400000001</v>
      </c>
      <c r="AK39" s="44">
        <v>49.711624</v>
      </c>
      <c r="AL39" s="44">
        <v>1.73</v>
      </c>
      <c r="AM39" s="44">
        <v>16.242688999999999</v>
      </c>
      <c r="AN39" s="44">
        <v>108.59777800000001</v>
      </c>
      <c r="AO39" s="44">
        <v>1.2</v>
      </c>
      <c r="AP39" s="44">
        <v>12.85</v>
      </c>
    </row>
    <row r="40" spans="1:42" x14ac:dyDescent="0.45">
      <c r="A40" s="47">
        <v>43496</v>
      </c>
      <c r="B40" s="49">
        <v>163.97624200000001</v>
      </c>
      <c r="C40" s="49">
        <v>37.825221999999997</v>
      </c>
      <c r="D40" s="49">
        <v>307.01998900000001</v>
      </c>
      <c r="E40" s="49">
        <v>109.42346999999999</v>
      </c>
      <c r="F40" s="49">
        <v>9.08</v>
      </c>
      <c r="G40" s="49">
        <v>168.470001</v>
      </c>
      <c r="H40" s="49">
        <v>89.790001000000004</v>
      </c>
      <c r="I40" s="49">
        <v>57.901271999999999</v>
      </c>
      <c r="J40" s="49">
        <v>6</v>
      </c>
      <c r="K40" s="44">
        <v>39.491512</v>
      </c>
      <c r="L40" s="44">
        <v>271.23339800000002</v>
      </c>
      <c r="M40" s="44">
        <v>162.22306800000001</v>
      </c>
      <c r="N40" s="44">
        <v>16.02177</v>
      </c>
      <c r="O40" s="44">
        <v>9.922587</v>
      </c>
      <c r="P40" s="44">
        <v>128.26791399999999</v>
      </c>
      <c r="Q40" s="44">
        <v>102.029808</v>
      </c>
      <c r="R40" s="44">
        <v>151.637146</v>
      </c>
      <c r="S40" s="44">
        <v>98.683525000000003</v>
      </c>
      <c r="T40" s="44">
        <v>81.021918999999997</v>
      </c>
      <c r="U40" s="44">
        <v>110.833626</v>
      </c>
      <c r="V40" s="44">
        <v>101.18145</v>
      </c>
      <c r="W40" s="44">
        <v>72.436745000000002</v>
      </c>
      <c r="X40" s="44">
        <v>277.89999399999999</v>
      </c>
      <c r="Y40" s="44">
        <v>66.884101999999999</v>
      </c>
      <c r="Z40" s="44">
        <v>19.34</v>
      </c>
      <c r="AA40" s="44">
        <v>43.221893000000001</v>
      </c>
      <c r="AB40" s="44">
        <v>94.573250000000002</v>
      </c>
      <c r="AC40" s="44">
        <v>46.651778999999998</v>
      </c>
      <c r="AD40" s="44">
        <v>3.39</v>
      </c>
      <c r="AE40" s="44">
        <v>84.455039999999997</v>
      </c>
      <c r="AF40" s="44">
        <v>102.908394</v>
      </c>
      <c r="AG40" s="44">
        <v>24.41</v>
      </c>
      <c r="AH40" s="44">
        <v>1718.7299800000001</v>
      </c>
      <c r="AI40" s="44">
        <v>166.69000199999999</v>
      </c>
      <c r="AJ40" s="44">
        <v>339.5</v>
      </c>
      <c r="AK40" s="44">
        <v>49.583297999999999</v>
      </c>
      <c r="AL40" s="44">
        <v>1.74</v>
      </c>
      <c r="AM40" s="44">
        <v>16.252666000000001</v>
      </c>
      <c r="AN40" s="44">
        <v>110.173737</v>
      </c>
      <c r="AO40" s="44">
        <v>1.25</v>
      </c>
      <c r="AP40" s="44">
        <v>12.91</v>
      </c>
    </row>
    <row r="41" spans="1:42" x14ac:dyDescent="0.45">
      <c r="A41" s="47">
        <v>43497</v>
      </c>
      <c r="B41" s="49">
        <v>164.055069</v>
      </c>
      <c r="C41" s="49">
        <v>37.419955999999999</v>
      </c>
      <c r="D41" s="49">
        <v>312.209991</v>
      </c>
      <c r="E41" s="49">
        <v>108.95729799999999</v>
      </c>
      <c r="F41" s="49">
        <v>8.89</v>
      </c>
      <c r="G41" s="49">
        <v>170.58999600000001</v>
      </c>
      <c r="H41" s="49">
        <v>89.010002</v>
      </c>
      <c r="I41" s="49">
        <v>58.794376</v>
      </c>
      <c r="J41" s="49">
        <v>6.4</v>
      </c>
      <c r="K41" s="44">
        <v>39.097819999999999</v>
      </c>
      <c r="L41" s="44">
        <v>268.68398999999999</v>
      </c>
      <c r="M41" s="44">
        <v>163.40460200000001</v>
      </c>
      <c r="N41" s="44">
        <v>16.149553000000001</v>
      </c>
      <c r="O41" s="44">
        <v>9.7628009999999996</v>
      </c>
      <c r="P41" s="44">
        <v>127.96257</v>
      </c>
      <c r="Q41" s="44">
        <v>102.55268100000001</v>
      </c>
      <c r="R41" s="44">
        <v>152.81231700000001</v>
      </c>
      <c r="S41" s="44">
        <v>99.967551999999998</v>
      </c>
      <c r="T41" s="44">
        <v>80.655799999999999</v>
      </c>
      <c r="U41" s="44">
        <v>110.614983</v>
      </c>
      <c r="V41" s="44">
        <v>101.552933</v>
      </c>
      <c r="W41" s="44">
        <v>72.943496999999994</v>
      </c>
      <c r="X41" s="44">
        <v>279.05999800000001</v>
      </c>
      <c r="Y41" s="44">
        <v>66.854652000000002</v>
      </c>
      <c r="Z41" s="44">
        <v>19.739999999999998</v>
      </c>
      <c r="AA41" s="44">
        <v>43.027377999999999</v>
      </c>
      <c r="AB41" s="44">
        <v>95.553589000000002</v>
      </c>
      <c r="AC41" s="44">
        <v>47.204273000000001</v>
      </c>
      <c r="AD41" s="44">
        <v>3.19</v>
      </c>
      <c r="AE41" s="44">
        <v>84.624947000000006</v>
      </c>
      <c r="AF41" s="44">
        <v>101.282433</v>
      </c>
      <c r="AG41" s="44">
        <v>24.51</v>
      </c>
      <c r="AH41" s="44">
        <v>1626.2299800000001</v>
      </c>
      <c r="AI41" s="44">
        <v>165.71000699999999</v>
      </c>
      <c r="AJ41" s="44">
        <v>339.85000600000001</v>
      </c>
      <c r="AK41" s="44">
        <v>50.155833999999999</v>
      </c>
      <c r="AL41" s="44">
        <v>1.74</v>
      </c>
      <c r="AM41" s="44">
        <v>16.242688999999999</v>
      </c>
      <c r="AN41" s="44">
        <v>113.74850499999999</v>
      </c>
      <c r="AO41" s="44">
        <v>1.0900000000000001</v>
      </c>
      <c r="AP41" s="44">
        <v>12.87</v>
      </c>
    </row>
    <row r="42" spans="1:42" x14ac:dyDescent="0.45">
      <c r="A42" s="47">
        <v>43500</v>
      </c>
      <c r="B42" s="49">
        <v>168.71504200000001</v>
      </c>
      <c r="C42" s="49">
        <v>37.188369999999999</v>
      </c>
      <c r="D42" s="49">
        <v>312.89001500000001</v>
      </c>
      <c r="E42" s="49">
        <v>109.831367</v>
      </c>
      <c r="F42" s="49">
        <v>8.9499999999999993</v>
      </c>
      <c r="G42" s="49">
        <v>173.550003</v>
      </c>
      <c r="H42" s="49">
        <v>90.660004000000001</v>
      </c>
      <c r="I42" s="49">
        <v>59.414841000000003</v>
      </c>
      <c r="J42" s="49">
        <v>7</v>
      </c>
      <c r="K42" s="44">
        <v>39.341537000000002</v>
      </c>
      <c r="L42" s="44">
        <v>274.36361699999998</v>
      </c>
      <c r="M42" s="44">
        <v>171.96080000000001</v>
      </c>
      <c r="N42" s="44">
        <v>16.20853</v>
      </c>
      <c r="O42" s="44">
        <v>9.9035220000000006</v>
      </c>
      <c r="P42" s="44">
        <v>129.00266999999999</v>
      </c>
      <c r="Q42" s="44">
        <v>102.809189</v>
      </c>
      <c r="R42" s="44">
        <v>154.599762</v>
      </c>
      <c r="S42" s="44">
        <v>99.781318999999996</v>
      </c>
      <c r="T42" s="44">
        <v>81.130775</v>
      </c>
      <c r="U42" s="44">
        <v>111.111908</v>
      </c>
      <c r="V42" s="44">
        <v>101.914642</v>
      </c>
      <c r="W42" s="44">
        <v>73.231650999999999</v>
      </c>
      <c r="X42" s="44">
        <v>279.76998900000001</v>
      </c>
      <c r="Y42" s="44">
        <v>66.334418999999997</v>
      </c>
      <c r="Z42" s="44">
        <v>20.07</v>
      </c>
      <c r="AA42" s="44">
        <v>42.628613000000001</v>
      </c>
      <c r="AB42" s="44">
        <v>96.102576999999997</v>
      </c>
      <c r="AC42" s="44">
        <v>47.737385000000003</v>
      </c>
      <c r="AD42" s="44">
        <v>3.16</v>
      </c>
      <c r="AE42" s="44">
        <v>86.284064999999998</v>
      </c>
      <c r="AF42" s="44">
        <v>104.19929500000001</v>
      </c>
      <c r="AG42" s="44">
        <v>24.129999000000002</v>
      </c>
      <c r="AH42" s="44">
        <v>1633.3100589999999</v>
      </c>
      <c r="AI42" s="44">
        <v>169.25</v>
      </c>
      <c r="AJ42" s="44">
        <v>351.33999599999999</v>
      </c>
      <c r="AK42" s="44">
        <v>50.372996999999998</v>
      </c>
      <c r="AL42" s="44">
        <v>1.73</v>
      </c>
      <c r="AM42" s="44">
        <v>16.352433999999999</v>
      </c>
      <c r="AN42" s="44">
        <v>115.06501</v>
      </c>
      <c r="AO42" s="44">
        <v>1.01</v>
      </c>
      <c r="AP42" s="44">
        <v>13.48</v>
      </c>
    </row>
    <row r="43" spans="1:42" x14ac:dyDescent="0.45">
      <c r="A43" s="47">
        <v>43501</v>
      </c>
      <c r="B43" s="49">
        <v>171.601685</v>
      </c>
      <c r="C43" s="49">
        <v>37.333103000000001</v>
      </c>
      <c r="D43" s="49">
        <v>321.35000600000001</v>
      </c>
      <c r="E43" s="49">
        <v>109.646835</v>
      </c>
      <c r="F43" s="49">
        <v>8.65</v>
      </c>
      <c r="G43" s="49">
        <v>173.570007</v>
      </c>
      <c r="H43" s="49">
        <v>89.099997999999999</v>
      </c>
      <c r="I43" s="49">
        <v>59.320830999999998</v>
      </c>
      <c r="J43" s="49">
        <v>8.8000000000000007</v>
      </c>
      <c r="K43" s="44">
        <v>39.688361999999998</v>
      </c>
      <c r="L43" s="44">
        <v>274.09783900000002</v>
      </c>
      <c r="M43" s="44">
        <v>173.27032500000001</v>
      </c>
      <c r="N43" s="44">
        <v>16.346136000000001</v>
      </c>
      <c r="O43" s="44">
        <v>9.9115149999999996</v>
      </c>
      <c r="P43" s="44">
        <v>129.346191</v>
      </c>
      <c r="Q43" s="44">
        <v>104.841499</v>
      </c>
      <c r="R43" s="44">
        <v>155.360184</v>
      </c>
      <c r="S43" s="44">
        <v>100.291</v>
      </c>
      <c r="T43" s="44">
        <v>81.991652999999999</v>
      </c>
      <c r="U43" s="44">
        <v>111.96661400000001</v>
      </c>
      <c r="V43" s="44">
        <v>101.464951</v>
      </c>
      <c r="W43" s="44">
        <v>74.424034000000006</v>
      </c>
      <c r="X43" s="44">
        <v>287.48998999999998</v>
      </c>
      <c r="Y43" s="44">
        <v>68.061974000000006</v>
      </c>
      <c r="Z43" s="44">
        <v>20.51</v>
      </c>
      <c r="AA43" s="44">
        <v>43.387233999999999</v>
      </c>
      <c r="AB43" s="44">
        <v>95.524185000000003</v>
      </c>
      <c r="AC43" s="44">
        <v>47.747073999999998</v>
      </c>
      <c r="AD43" s="44">
        <v>5.47</v>
      </c>
      <c r="AE43" s="44">
        <v>87.613358000000005</v>
      </c>
      <c r="AF43" s="44">
        <v>105.65774500000001</v>
      </c>
      <c r="AG43" s="44">
        <v>23.309999000000001</v>
      </c>
      <c r="AH43" s="44">
        <v>1658.8100589999999</v>
      </c>
      <c r="AI43" s="44">
        <v>171.16000399999999</v>
      </c>
      <c r="AJ43" s="44">
        <v>355.80999800000001</v>
      </c>
      <c r="AK43" s="44">
        <v>50.580295999999997</v>
      </c>
      <c r="AL43" s="44">
        <v>1.71</v>
      </c>
      <c r="AM43" s="44">
        <v>16.202780000000001</v>
      </c>
      <c r="AN43" s="44">
        <v>114.815163</v>
      </c>
      <c r="AO43" s="44">
        <v>1.07</v>
      </c>
      <c r="AP43" s="44">
        <v>13.61</v>
      </c>
    </row>
    <row r="44" spans="1:42" x14ac:dyDescent="0.45">
      <c r="A44" s="47">
        <v>43502</v>
      </c>
      <c r="B44" s="49">
        <v>171.660797</v>
      </c>
      <c r="C44" s="49">
        <v>37.674182999999999</v>
      </c>
      <c r="D44" s="49">
        <v>317.22000100000002</v>
      </c>
      <c r="E44" s="49">
        <v>109.792519</v>
      </c>
      <c r="F44" s="49">
        <v>8.51</v>
      </c>
      <c r="G44" s="49">
        <v>173.60000600000001</v>
      </c>
      <c r="H44" s="49">
        <v>89.419998000000007</v>
      </c>
      <c r="I44" s="49">
        <v>57.882461999999997</v>
      </c>
      <c r="J44" s="49">
        <v>9.6</v>
      </c>
      <c r="K44" s="44">
        <v>39.463394000000001</v>
      </c>
      <c r="L44" s="44">
        <v>276.01727299999999</v>
      </c>
      <c r="M44" s="44">
        <v>172.37432899999999</v>
      </c>
      <c r="N44" s="44">
        <v>15.943137999999999</v>
      </c>
      <c r="O44" s="44">
        <v>9.4239309999999996</v>
      </c>
      <c r="P44" s="44">
        <v>130.080963</v>
      </c>
      <c r="Q44" s="44">
        <v>103.85494199999999</v>
      </c>
      <c r="R44" s="44">
        <v>155.20214799999999</v>
      </c>
      <c r="S44" s="44">
        <v>104.368515</v>
      </c>
      <c r="T44" s="44">
        <v>81.843224000000006</v>
      </c>
      <c r="U44" s="44">
        <v>110.724304</v>
      </c>
      <c r="V44" s="44">
        <v>101.41606899999999</v>
      </c>
      <c r="W44" s="44">
        <v>74.145813000000004</v>
      </c>
      <c r="X44" s="44">
        <v>284.13000499999998</v>
      </c>
      <c r="Y44" s="44">
        <v>67.933707999999996</v>
      </c>
      <c r="Z44" s="44">
        <v>20.91</v>
      </c>
      <c r="AA44" s="44">
        <v>42.648063999999998</v>
      </c>
      <c r="AB44" s="44">
        <v>95.994736000000003</v>
      </c>
      <c r="AC44" s="44">
        <v>47.747073999999998</v>
      </c>
      <c r="AD44" s="44">
        <v>5.48</v>
      </c>
      <c r="AE44" s="44">
        <v>87.633347000000001</v>
      </c>
      <c r="AF44" s="44">
        <v>104.485077</v>
      </c>
      <c r="AG44" s="44">
        <v>23.26</v>
      </c>
      <c r="AH44" s="44">
        <v>1640.26001</v>
      </c>
      <c r="AI44" s="44">
        <v>170.490005</v>
      </c>
      <c r="AJ44" s="44">
        <v>352.19000199999999</v>
      </c>
      <c r="AK44" s="44">
        <v>50.600033000000003</v>
      </c>
      <c r="AL44" s="44">
        <v>1.72</v>
      </c>
      <c r="AM44" s="44">
        <v>16.392344000000001</v>
      </c>
      <c r="AN44" s="44">
        <v>114.238586</v>
      </c>
      <c r="AO44" s="44">
        <v>1.03</v>
      </c>
      <c r="AP44" s="44">
        <v>13.39</v>
      </c>
    </row>
    <row r="45" spans="1:42" x14ac:dyDescent="0.45">
      <c r="A45" s="47">
        <v>43503</v>
      </c>
      <c r="B45" s="49">
        <v>168.40965299999999</v>
      </c>
      <c r="C45" s="49">
        <v>38.307609999999997</v>
      </c>
      <c r="D45" s="49">
        <v>307.51001000000002</v>
      </c>
      <c r="E45" s="49">
        <v>109.831367</v>
      </c>
      <c r="F45" s="49">
        <v>8.26</v>
      </c>
      <c r="G45" s="49">
        <v>171.800003</v>
      </c>
      <c r="H45" s="49">
        <v>98.040001000000004</v>
      </c>
      <c r="I45" s="49">
        <v>58.484135000000002</v>
      </c>
      <c r="J45" s="49">
        <v>8.4</v>
      </c>
      <c r="K45" s="44">
        <v>39.200927999999998</v>
      </c>
      <c r="L45" s="44">
        <v>274.16674799999998</v>
      </c>
      <c r="M45" s="44">
        <v>173.368774</v>
      </c>
      <c r="N45" s="44">
        <v>15.608941</v>
      </c>
      <c r="O45" s="44">
        <v>9.4798829999999992</v>
      </c>
      <c r="P45" s="44">
        <v>128.57501199999999</v>
      </c>
      <c r="Q45" s="44">
        <v>102.069275</v>
      </c>
      <c r="R45" s="44">
        <v>153.246826</v>
      </c>
      <c r="S45" s="44">
        <v>101.800468</v>
      </c>
      <c r="T45" s="44">
        <v>81.526572999999999</v>
      </c>
      <c r="U45" s="44">
        <v>110.267128</v>
      </c>
      <c r="V45" s="44">
        <v>100.08652499999999</v>
      </c>
      <c r="W45" s="44">
        <v>74.632698000000005</v>
      </c>
      <c r="X45" s="44">
        <v>283.22000100000002</v>
      </c>
      <c r="Y45" s="44">
        <v>68.219848999999996</v>
      </c>
      <c r="Z45" s="44">
        <v>20.9</v>
      </c>
      <c r="AA45" s="44">
        <v>42.657786999999999</v>
      </c>
      <c r="AB45" s="44">
        <v>95.230080000000001</v>
      </c>
      <c r="AC45" s="44">
        <v>47.902161</v>
      </c>
      <c r="AD45" s="44">
        <v>5.45</v>
      </c>
      <c r="AE45" s="44">
        <v>87.473427000000001</v>
      </c>
      <c r="AF45" s="44">
        <v>103.73614499999999</v>
      </c>
      <c r="AG45" s="44">
        <v>22.67</v>
      </c>
      <c r="AH45" s="44">
        <v>1614.369995</v>
      </c>
      <c r="AI45" s="44">
        <v>166.38000500000001</v>
      </c>
      <c r="AJ45" s="44">
        <v>344.709991</v>
      </c>
      <c r="AK45" s="44">
        <v>49.573428999999997</v>
      </c>
      <c r="AL45" s="44">
        <v>1.7</v>
      </c>
      <c r="AM45" s="44">
        <v>15.514360999999999</v>
      </c>
      <c r="AN45" s="44">
        <v>113.613968</v>
      </c>
      <c r="AO45" s="44">
        <v>1</v>
      </c>
      <c r="AP45" s="44">
        <v>13.3</v>
      </c>
    </row>
    <row r="46" spans="1:42" x14ac:dyDescent="0.45">
      <c r="A46" s="47">
        <v>43504</v>
      </c>
      <c r="B46" s="49">
        <v>168.607529</v>
      </c>
      <c r="C46" s="49">
        <v>38.483021000000001</v>
      </c>
      <c r="D46" s="49">
        <v>305.79998799999998</v>
      </c>
      <c r="E46" s="49">
        <v>109.763374</v>
      </c>
      <c r="F46" s="49">
        <v>8.43</v>
      </c>
      <c r="G46" s="49">
        <v>175.949997</v>
      </c>
      <c r="H46" s="49">
        <v>104.16999800000001</v>
      </c>
      <c r="I46" s="49">
        <v>59.424244000000002</v>
      </c>
      <c r="J46" s="49">
        <v>8.1999999999999993</v>
      </c>
      <c r="K46" s="44">
        <v>39.135311000000002</v>
      </c>
      <c r="L46" s="44">
        <v>276.22399899999999</v>
      </c>
      <c r="M46" s="44">
        <v>173.21122700000001</v>
      </c>
      <c r="N46" s="44">
        <v>15.422184</v>
      </c>
      <c r="O46" s="44">
        <v>9.5038640000000001</v>
      </c>
      <c r="P46" s="44">
        <v>129.07699600000001</v>
      </c>
      <c r="Q46" s="44">
        <v>102.631615</v>
      </c>
      <c r="R46" s="44">
        <v>153.65171799999999</v>
      </c>
      <c r="S46" s="44">
        <v>102.47678399999999</v>
      </c>
      <c r="T46" s="44">
        <v>81.496887000000001</v>
      </c>
      <c r="U46" s="44">
        <v>110.82369199999999</v>
      </c>
      <c r="V46" s="44">
        <v>99.089386000000005</v>
      </c>
      <c r="W46" s="44">
        <v>75.278557000000006</v>
      </c>
      <c r="X46" s="44">
        <v>287.88000499999998</v>
      </c>
      <c r="Y46" s="44">
        <v>68.821731999999997</v>
      </c>
      <c r="Z46" s="44">
        <v>21.379999000000002</v>
      </c>
      <c r="AA46" s="44">
        <v>42.745322999999999</v>
      </c>
      <c r="AB46" s="44">
        <v>95.788878999999994</v>
      </c>
      <c r="AC46" s="44">
        <v>47.979702000000003</v>
      </c>
      <c r="AD46" s="44">
        <v>5.7</v>
      </c>
      <c r="AE46" s="44">
        <v>88.253021000000004</v>
      </c>
      <c r="AF46" s="44">
        <v>104.130325</v>
      </c>
      <c r="AG46" s="44">
        <v>23.049999</v>
      </c>
      <c r="AH46" s="44">
        <v>1588.219971</v>
      </c>
      <c r="AI46" s="44">
        <v>167.33000200000001</v>
      </c>
      <c r="AJ46" s="44">
        <v>347.57000699999998</v>
      </c>
      <c r="AK46" s="44">
        <v>50.372996999999998</v>
      </c>
      <c r="AL46" s="44">
        <v>1.69</v>
      </c>
      <c r="AM46" s="44">
        <v>15.135232</v>
      </c>
      <c r="AN46" s="44">
        <v>112.989349</v>
      </c>
      <c r="AO46" s="44">
        <v>1.25</v>
      </c>
      <c r="AP46" s="44">
        <v>13.31</v>
      </c>
    </row>
    <row r="47" spans="1:42" x14ac:dyDescent="0.45">
      <c r="A47" s="47">
        <v>43507</v>
      </c>
      <c r="B47" s="49">
        <v>167.637878</v>
      </c>
      <c r="C47" s="49">
        <v>38.346587999999997</v>
      </c>
      <c r="D47" s="49">
        <v>312.83999599999999</v>
      </c>
      <c r="E47" s="49">
        <v>109.714821</v>
      </c>
      <c r="F47" s="49">
        <v>8.34</v>
      </c>
      <c r="G47" s="49">
        <v>173.16999799999999</v>
      </c>
      <c r="H47" s="49">
        <v>106.25</v>
      </c>
      <c r="I47" s="49">
        <v>59.461849000000001</v>
      </c>
      <c r="J47" s="49">
        <v>7.6</v>
      </c>
      <c r="K47" s="44">
        <v>39.069698000000002</v>
      </c>
      <c r="L47" s="44">
        <v>277.06066900000002</v>
      </c>
      <c r="M47" s="44">
        <v>175.09184300000001</v>
      </c>
      <c r="N47" s="44">
        <v>15.058498999999999</v>
      </c>
      <c r="O47" s="44">
        <v>9.4159389999999998</v>
      </c>
      <c r="P47" s="44">
        <v>129.34730500000001</v>
      </c>
      <c r="Q47" s="44">
        <v>102.690804</v>
      </c>
      <c r="R47" s="44">
        <v>153.385086</v>
      </c>
      <c r="S47" s="44">
        <v>102.682625</v>
      </c>
      <c r="T47" s="44">
        <v>82.803055000000001</v>
      </c>
      <c r="U47" s="44">
        <v>108.766434</v>
      </c>
      <c r="V47" s="44">
        <v>98.620131999999998</v>
      </c>
      <c r="W47" s="44">
        <v>75.566719000000006</v>
      </c>
      <c r="X47" s="44">
        <v>288.38000499999998</v>
      </c>
      <c r="Y47" s="44">
        <v>69.058532999999997</v>
      </c>
      <c r="Z47" s="44">
        <v>21.379999000000002</v>
      </c>
      <c r="AA47" s="44">
        <v>42.784229000000003</v>
      </c>
      <c r="AB47" s="44">
        <v>96.337860000000006</v>
      </c>
      <c r="AC47" s="44">
        <v>48.086326999999997</v>
      </c>
      <c r="AD47" s="44">
        <v>5.01</v>
      </c>
      <c r="AE47" s="44">
        <v>88.852699000000001</v>
      </c>
      <c r="AF47" s="44">
        <v>103.716446</v>
      </c>
      <c r="AG47" s="44">
        <v>22.959999</v>
      </c>
      <c r="AH47" s="44">
        <v>1591</v>
      </c>
      <c r="AI47" s="44">
        <v>165.78999300000001</v>
      </c>
      <c r="AJ47" s="44">
        <v>345.73001099999999</v>
      </c>
      <c r="AK47" s="44">
        <v>50.570422999999998</v>
      </c>
      <c r="AL47" s="44">
        <v>1.69</v>
      </c>
      <c r="AM47" s="44">
        <v>15.135232</v>
      </c>
      <c r="AN47" s="44">
        <v>112.383934</v>
      </c>
      <c r="AO47" s="44">
        <v>1.25</v>
      </c>
      <c r="AP47" s="44">
        <v>13.49</v>
      </c>
    </row>
    <row r="48" spans="1:42" x14ac:dyDescent="0.45">
      <c r="A48" s="47">
        <v>43508</v>
      </c>
      <c r="B48" s="49">
        <v>169.08244300000001</v>
      </c>
      <c r="C48" s="49">
        <v>38.512256999999998</v>
      </c>
      <c r="D48" s="49">
        <v>311.80999800000001</v>
      </c>
      <c r="E48" s="49">
        <v>110.51119199999999</v>
      </c>
      <c r="F48" s="49">
        <v>8.52</v>
      </c>
      <c r="G48" s="49">
        <v>175.550003</v>
      </c>
      <c r="H48" s="49">
        <v>114.5</v>
      </c>
      <c r="I48" s="49">
        <v>59.480656000000003</v>
      </c>
      <c r="J48" s="49">
        <v>8.4</v>
      </c>
      <c r="K48" s="44">
        <v>39.463394000000001</v>
      </c>
      <c r="L48" s="44">
        <v>279.62979100000001</v>
      </c>
      <c r="M48" s="44">
        <v>178.331177</v>
      </c>
      <c r="N48" s="44">
        <v>15.766211</v>
      </c>
      <c r="O48" s="44">
        <v>9.6877089999999999</v>
      </c>
      <c r="P48" s="44">
        <v>131.33592200000001</v>
      </c>
      <c r="Q48" s="44">
        <v>103.223541</v>
      </c>
      <c r="R48" s="44">
        <v>154.67877200000001</v>
      </c>
      <c r="S48" s="44">
        <v>104.329308</v>
      </c>
      <c r="T48" s="44">
        <v>83.822265999999999</v>
      </c>
      <c r="U48" s="44">
        <v>108.527901</v>
      </c>
      <c r="V48" s="44">
        <v>100.301605</v>
      </c>
      <c r="W48" s="44">
        <v>76.848517999999999</v>
      </c>
      <c r="X48" s="44">
        <v>290.39001500000001</v>
      </c>
      <c r="Y48" s="44">
        <v>68.821731999999997</v>
      </c>
      <c r="Z48" s="44">
        <v>21.73</v>
      </c>
      <c r="AA48" s="44">
        <v>43.610928000000001</v>
      </c>
      <c r="AB48" s="44">
        <v>97.308402999999998</v>
      </c>
      <c r="AC48" s="44">
        <v>48.134785000000001</v>
      </c>
      <c r="AD48" s="44">
        <v>4.9000000000000004</v>
      </c>
      <c r="AE48" s="44">
        <v>90.661736000000005</v>
      </c>
      <c r="AF48" s="44">
        <v>105.33255</v>
      </c>
      <c r="AG48" s="44">
        <v>22.82</v>
      </c>
      <c r="AH48" s="44">
        <v>1638.01001</v>
      </c>
      <c r="AI48" s="44">
        <v>165.03999300000001</v>
      </c>
      <c r="AJ48" s="44">
        <v>359.97000100000002</v>
      </c>
      <c r="AK48" s="44">
        <v>50.560555000000001</v>
      </c>
      <c r="AL48" s="44">
        <v>1.71</v>
      </c>
      <c r="AM48" s="44">
        <v>15.504384</v>
      </c>
      <c r="AN48" s="44">
        <v>114.08483099999999</v>
      </c>
      <c r="AO48" s="44">
        <v>1</v>
      </c>
      <c r="AP48" s="44">
        <v>13.39</v>
      </c>
    </row>
    <row r="49" spans="1:42" x14ac:dyDescent="0.45">
      <c r="A49" s="47">
        <v>43509</v>
      </c>
      <c r="B49" s="49">
        <v>168.37994399999999</v>
      </c>
      <c r="C49" s="49">
        <v>38.502505999999997</v>
      </c>
      <c r="D49" s="49">
        <v>308.17001299999998</v>
      </c>
      <c r="E49" s="49">
        <v>110.83168000000001</v>
      </c>
      <c r="F49" s="49">
        <v>8.18</v>
      </c>
      <c r="G49" s="49">
        <v>172.020004</v>
      </c>
      <c r="H49" s="49">
        <v>115.089996</v>
      </c>
      <c r="I49" s="49">
        <v>60.044716000000001</v>
      </c>
      <c r="J49" s="49">
        <v>8.6</v>
      </c>
      <c r="K49" s="44">
        <v>39.678989000000001</v>
      </c>
      <c r="L49" s="44">
        <v>278.86203</v>
      </c>
      <c r="M49" s="44">
        <v>178.15396100000001</v>
      </c>
      <c r="N49" s="44">
        <v>15.982455</v>
      </c>
      <c r="O49" s="44">
        <v>9.4559049999999996</v>
      </c>
      <c r="P49" s="44">
        <v>132.75498999999999</v>
      </c>
      <c r="Q49" s="44">
        <v>103.845078</v>
      </c>
      <c r="R49" s="44">
        <v>156.06132500000001</v>
      </c>
      <c r="S49" s="44">
        <v>105.025223</v>
      </c>
      <c r="T49" s="44">
        <v>84.505035000000007</v>
      </c>
      <c r="U49" s="44">
        <v>109.521744</v>
      </c>
      <c r="V49" s="44">
        <v>100.780632</v>
      </c>
      <c r="W49" s="44">
        <v>78.269431999999995</v>
      </c>
      <c r="X49" s="44">
        <v>289.35000600000001</v>
      </c>
      <c r="Y49" s="44">
        <v>69.571617000000003</v>
      </c>
      <c r="Z49" s="44">
        <v>21.67</v>
      </c>
      <c r="AA49" s="44">
        <v>43.251067999999997</v>
      </c>
      <c r="AB49" s="44">
        <v>97.288787999999997</v>
      </c>
      <c r="AC49" s="44">
        <v>48.260798999999999</v>
      </c>
      <c r="AD49" s="44">
        <v>4.6399999999999997</v>
      </c>
      <c r="AE49" s="44">
        <v>90.921599999999998</v>
      </c>
      <c r="AF49" s="44">
        <v>105.253716</v>
      </c>
      <c r="AG49" s="44">
        <v>22.85</v>
      </c>
      <c r="AH49" s="44">
        <v>1640</v>
      </c>
      <c r="AI49" s="44">
        <v>164.070007</v>
      </c>
      <c r="AJ49" s="44">
        <v>351.76998900000001</v>
      </c>
      <c r="AK49" s="44">
        <v>50.757976999999997</v>
      </c>
      <c r="AL49" s="44">
        <v>1.73</v>
      </c>
      <c r="AM49" s="44">
        <v>15.893741</v>
      </c>
      <c r="AN49" s="44">
        <v>114.901642</v>
      </c>
      <c r="AO49" s="44">
        <v>0.94</v>
      </c>
      <c r="AP49" s="44">
        <v>13.66</v>
      </c>
    </row>
    <row r="50" spans="1:42" x14ac:dyDescent="0.45">
      <c r="A50" s="47">
        <v>43510</v>
      </c>
      <c r="B50" s="49">
        <v>168.99340799999999</v>
      </c>
      <c r="C50" s="49">
        <v>38.444037999999999</v>
      </c>
      <c r="D50" s="49">
        <v>303.76998900000001</v>
      </c>
      <c r="E50" s="49">
        <v>109.345764</v>
      </c>
      <c r="F50" s="49">
        <v>6.82</v>
      </c>
      <c r="G50" s="49">
        <v>176.520004</v>
      </c>
      <c r="H50" s="49">
        <v>115.279999</v>
      </c>
      <c r="I50" s="49">
        <v>52.254612000000002</v>
      </c>
      <c r="J50" s="49">
        <v>8.4</v>
      </c>
      <c r="K50" s="44">
        <v>39.716484000000001</v>
      </c>
      <c r="L50" s="44">
        <v>276.20431500000001</v>
      </c>
      <c r="M50" s="44">
        <v>178.34101899999999</v>
      </c>
      <c r="N50" s="44">
        <v>16.434602999999999</v>
      </c>
      <c r="O50" s="44">
        <v>9.847569</v>
      </c>
      <c r="P50" s="44">
        <v>131.75100699999999</v>
      </c>
      <c r="Q50" s="44">
        <v>104.51593800000001</v>
      </c>
      <c r="R50" s="44">
        <v>155.88357500000001</v>
      </c>
      <c r="S50" s="44">
        <v>104.848793</v>
      </c>
      <c r="T50" s="44">
        <v>83.792572000000007</v>
      </c>
      <c r="U50" s="44">
        <v>109.97892</v>
      </c>
      <c r="V50" s="44">
        <v>100.12563299999999</v>
      </c>
      <c r="W50" s="44">
        <v>77.414908999999994</v>
      </c>
      <c r="X50" s="44">
        <v>290.01998900000001</v>
      </c>
      <c r="Y50" s="44">
        <v>69.897232000000002</v>
      </c>
      <c r="Z50" s="44">
        <v>21.6</v>
      </c>
      <c r="AA50" s="44">
        <v>43.309421999999998</v>
      </c>
      <c r="AB50" s="44">
        <v>96.524124</v>
      </c>
      <c r="AC50" s="44">
        <v>44.189793000000002</v>
      </c>
      <c r="AD50" s="44">
        <v>4.59</v>
      </c>
      <c r="AE50" s="44">
        <v>90.991562000000002</v>
      </c>
      <c r="AF50" s="44">
        <v>105.34240699999999</v>
      </c>
      <c r="AG50" s="44">
        <v>23.129999000000002</v>
      </c>
      <c r="AH50" s="44">
        <v>1622.650024</v>
      </c>
      <c r="AI50" s="44">
        <v>163.949997</v>
      </c>
      <c r="AJ50" s="44">
        <v>359.07000699999998</v>
      </c>
      <c r="AK50" s="44">
        <v>50.817203999999997</v>
      </c>
      <c r="AL50" s="44">
        <v>1.75</v>
      </c>
      <c r="AM50" s="44">
        <v>15.893741</v>
      </c>
      <c r="AN50" s="44">
        <v>114.68810999999999</v>
      </c>
      <c r="AO50" s="44">
        <v>0.87</v>
      </c>
      <c r="AP50" s="44">
        <v>13.7</v>
      </c>
    </row>
    <row r="51" spans="1:42" x14ac:dyDescent="0.45">
      <c r="A51" s="47">
        <v>43511</v>
      </c>
      <c r="B51" s="49">
        <v>168.61743200000001</v>
      </c>
      <c r="C51" s="49">
        <v>38.580471000000003</v>
      </c>
      <c r="D51" s="49">
        <v>307.88000499999998</v>
      </c>
      <c r="E51" s="49">
        <v>112.57010699999999</v>
      </c>
      <c r="F51" s="49">
        <v>7.63</v>
      </c>
      <c r="G51" s="49">
        <v>178.19000199999999</v>
      </c>
      <c r="H51" s="49">
        <v>119.389999</v>
      </c>
      <c r="I51" s="49">
        <v>52.130817</v>
      </c>
      <c r="J51" s="49">
        <v>7.8</v>
      </c>
      <c r="K51" s="44">
        <v>40.119556000000003</v>
      </c>
      <c r="L51" s="44">
        <v>282.484375</v>
      </c>
      <c r="M51" s="44">
        <v>181.76744099999999</v>
      </c>
      <c r="N51" s="44">
        <v>16.464089999999999</v>
      </c>
      <c r="O51" s="44">
        <v>9.9035220000000006</v>
      </c>
      <c r="P51" s="44">
        <v>133.24731399999999</v>
      </c>
      <c r="Q51" s="44">
        <v>105.384109</v>
      </c>
      <c r="R51" s="44">
        <v>157.24636799999999</v>
      </c>
      <c r="S51" s="44">
        <v>105.436905</v>
      </c>
      <c r="T51" s="44">
        <v>84.485236999999998</v>
      </c>
      <c r="U51" s="44">
        <v>111.897034</v>
      </c>
      <c r="V51" s="44">
        <v>103.185524</v>
      </c>
      <c r="W51" s="44">
        <v>78.507912000000005</v>
      </c>
      <c r="X51" s="44">
        <v>291.709991</v>
      </c>
      <c r="Y51" s="44">
        <v>69.768958999999995</v>
      </c>
      <c r="Z51" s="44">
        <v>21.610001</v>
      </c>
      <c r="AA51" s="44">
        <v>43.805447000000001</v>
      </c>
      <c r="AB51" s="44">
        <v>96.543732000000006</v>
      </c>
      <c r="AC51" s="44">
        <v>43.850543999999999</v>
      </c>
      <c r="AD51" s="44">
        <v>4.96</v>
      </c>
      <c r="AE51" s="44">
        <v>92.460776999999993</v>
      </c>
      <c r="AF51" s="44">
        <v>106.64316599999999</v>
      </c>
      <c r="AG51" s="44">
        <v>23.68</v>
      </c>
      <c r="AH51" s="44">
        <v>1607.9499510000001</v>
      </c>
      <c r="AI51" s="44">
        <v>162.5</v>
      </c>
      <c r="AJ51" s="44">
        <v>356.86999500000002</v>
      </c>
      <c r="AK51" s="44">
        <v>51.054119</v>
      </c>
      <c r="AL51" s="44">
        <v>1.75</v>
      </c>
      <c r="AM51" s="44">
        <v>16.452815999999999</v>
      </c>
      <c r="AN51" s="44">
        <v>115.84314000000001</v>
      </c>
      <c r="AO51" s="44">
        <v>0.92</v>
      </c>
      <c r="AP51" s="44">
        <v>13.97</v>
      </c>
    </row>
    <row r="52" spans="1:42" x14ac:dyDescent="0.45">
      <c r="A52" s="47">
        <v>43515</v>
      </c>
      <c r="B52" s="49">
        <v>169.12200899999999</v>
      </c>
      <c r="C52" s="49">
        <v>38.590214000000003</v>
      </c>
      <c r="D52" s="49">
        <v>305.64001500000001</v>
      </c>
      <c r="E52" s="49">
        <v>112.58953099999999</v>
      </c>
      <c r="F52" s="49">
        <v>8.9</v>
      </c>
      <c r="G52" s="49">
        <v>181.300003</v>
      </c>
      <c r="H52" s="49">
        <v>120.510002</v>
      </c>
      <c r="I52" s="49">
        <v>53.073624000000002</v>
      </c>
      <c r="J52" s="49">
        <v>8.6</v>
      </c>
      <c r="K52" s="44">
        <v>38.919719999999998</v>
      </c>
      <c r="L52" s="44">
        <v>282.84860200000003</v>
      </c>
      <c r="M52" s="44">
        <v>181.77728300000001</v>
      </c>
      <c r="N52" s="44">
        <v>16.513237</v>
      </c>
      <c r="O52" s="44">
        <v>9.6797129999999996</v>
      </c>
      <c r="P52" s="44">
        <v>133.89408900000001</v>
      </c>
      <c r="Q52" s="44">
        <v>105.305183</v>
      </c>
      <c r="R52" s="44">
        <v>157.493256</v>
      </c>
      <c r="S52" s="44">
        <v>105.152641</v>
      </c>
      <c r="T52" s="44">
        <v>83.683730999999995</v>
      </c>
      <c r="U52" s="44">
        <v>112.811378</v>
      </c>
      <c r="V52" s="44">
        <v>102.823807</v>
      </c>
      <c r="W52" s="44">
        <v>78.537719999999993</v>
      </c>
      <c r="X52" s="44">
        <v>295.30999800000001</v>
      </c>
      <c r="Y52" s="44">
        <v>69.265738999999996</v>
      </c>
      <c r="Z52" s="44">
        <v>22.049999</v>
      </c>
      <c r="AA52" s="44">
        <v>44.486258999999997</v>
      </c>
      <c r="AB52" s="44">
        <v>98.024039999999999</v>
      </c>
      <c r="AC52" s="44">
        <v>43.453133000000001</v>
      </c>
      <c r="AD52" s="44">
        <v>4.53</v>
      </c>
      <c r="AE52" s="44">
        <v>92.440787999999998</v>
      </c>
      <c r="AF52" s="44">
        <v>106.593895</v>
      </c>
      <c r="AG52" s="44">
        <v>23.950001</v>
      </c>
      <c r="AH52" s="44">
        <v>1627.579956</v>
      </c>
      <c r="AI52" s="44">
        <v>162.28999300000001</v>
      </c>
      <c r="AJ52" s="44">
        <v>361.92001299999998</v>
      </c>
      <c r="AK52" s="44">
        <v>51.350254</v>
      </c>
      <c r="AL52" s="44">
        <v>1.68</v>
      </c>
      <c r="AM52" s="44">
        <v>16.712387</v>
      </c>
      <c r="AN52" s="44">
        <v>115.804321</v>
      </c>
      <c r="AO52" s="44">
        <v>0.92</v>
      </c>
      <c r="AP52" s="44">
        <v>13.87</v>
      </c>
    </row>
    <row r="53" spans="1:42" x14ac:dyDescent="0.45">
      <c r="A53" s="47">
        <v>43516</v>
      </c>
      <c r="B53" s="49">
        <v>170.21038799999999</v>
      </c>
      <c r="C53" s="49">
        <v>38.580471000000003</v>
      </c>
      <c r="D53" s="49">
        <v>302.55999800000001</v>
      </c>
      <c r="E53" s="49">
        <v>112.49241600000001</v>
      </c>
      <c r="F53" s="49">
        <v>8.58</v>
      </c>
      <c r="G53" s="49">
        <v>179.21000699999999</v>
      </c>
      <c r="H53" s="49">
        <v>122.529999</v>
      </c>
      <c r="I53" s="49">
        <v>53.425986999999999</v>
      </c>
      <c r="J53" s="49">
        <v>8.1999999999999993</v>
      </c>
      <c r="K53" s="44">
        <v>39.491512</v>
      </c>
      <c r="L53" s="44">
        <v>283.70495599999998</v>
      </c>
      <c r="M53" s="44">
        <v>184.406158</v>
      </c>
      <c r="N53" s="44">
        <v>16.434602999999999</v>
      </c>
      <c r="O53" s="44">
        <v>9.5438299999999998</v>
      </c>
      <c r="P53" s="44">
        <v>133.21835300000001</v>
      </c>
      <c r="Q53" s="44">
        <v>105.423569</v>
      </c>
      <c r="R53" s="44">
        <v>157.72039799999999</v>
      </c>
      <c r="S53" s="44">
        <v>105.799561</v>
      </c>
      <c r="T53" s="44">
        <v>83.950890000000001</v>
      </c>
      <c r="U53" s="44">
        <v>112.98033100000001</v>
      </c>
      <c r="V53" s="44">
        <v>103.322388</v>
      </c>
      <c r="W53" s="44">
        <v>79.302818000000002</v>
      </c>
      <c r="X53" s="44">
        <v>295.17999300000002</v>
      </c>
      <c r="Y53" s="44">
        <v>69.453216999999995</v>
      </c>
      <c r="Z53" s="44">
        <v>22.27</v>
      </c>
      <c r="AA53" s="44">
        <v>45.663094000000001</v>
      </c>
      <c r="AB53" s="44">
        <v>97.328011000000004</v>
      </c>
      <c r="AC53" s="44">
        <v>43.714835999999998</v>
      </c>
      <c r="AD53" s="44">
        <v>4.47</v>
      </c>
      <c r="AE53" s="44">
        <v>92.740630999999993</v>
      </c>
      <c r="AF53" s="44">
        <v>106.039703</v>
      </c>
      <c r="AG53" s="44">
        <v>23.950001</v>
      </c>
      <c r="AH53" s="44">
        <v>1622.099976</v>
      </c>
      <c r="AI53" s="44">
        <v>162.55999800000001</v>
      </c>
      <c r="AJ53" s="44">
        <v>359.91000400000001</v>
      </c>
      <c r="AK53" s="44">
        <v>51.103473999999999</v>
      </c>
      <c r="AL53" s="44">
        <v>1.7</v>
      </c>
      <c r="AM53" s="44">
        <v>17.031860000000002</v>
      </c>
      <c r="AN53" s="44">
        <v>116.745811</v>
      </c>
      <c r="AO53" s="44">
        <v>1.03</v>
      </c>
      <c r="AP53" s="44">
        <v>13.94</v>
      </c>
    </row>
    <row r="54" spans="1:42" x14ac:dyDescent="0.45">
      <c r="A54" s="47">
        <v>43517</v>
      </c>
      <c r="B54" s="49">
        <v>169.25065599999999</v>
      </c>
      <c r="C54" s="49">
        <v>39.028739999999999</v>
      </c>
      <c r="D54" s="49">
        <v>291.23001099999999</v>
      </c>
      <c r="E54" s="49">
        <v>112.754623</v>
      </c>
      <c r="F54" s="49">
        <v>8.4499999999999993</v>
      </c>
      <c r="G54" s="49">
        <v>178.470001</v>
      </c>
      <c r="H54" s="49">
        <v>119.470001</v>
      </c>
      <c r="I54" s="49">
        <v>53.702168</v>
      </c>
      <c r="J54" s="49">
        <v>8</v>
      </c>
      <c r="K54" s="44">
        <v>39.231955999999997</v>
      </c>
      <c r="L54" s="44">
        <v>282.996216</v>
      </c>
      <c r="M54" s="44">
        <v>182.525589</v>
      </c>
      <c r="N54" s="44">
        <v>16.365797000000001</v>
      </c>
      <c r="O54" s="44">
        <v>9.5038640000000001</v>
      </c>
      <c r="P54" s="44">
        <v>133.06390400000001</v>
      </c>
      <c r="Q54" s="44">
        <v>105.541962</v>
      </c>
      <c r="R54" s="44">
        <v>157.542633</v>
      </c>
      <c r="S54" s="44">
        <v>104.52533699999999</v>
      </c>
      <c r="T54" s="44">
        <v>83.070221000000004</v>
      </c>
      <c r="U54" s="44">
        <v>113.586578</v>
      </c>
      <c r="V54" s="44">
        <v>103.10732299999999</v>
      </c>
      <c r="W54" s="44">
        <v>78.756325000000004</v>
      </c>
      <c r="X54" s="44">
        <v>295.02999899999998</v>
      </c>
      <c r="Y54" s="44">
        <v>69.759086999999994</v>
      </c>
      <c r="Z54" s="44">
        <v>22.440000999999999</v>
      </c>
      <c r="AA54" s="44">
        <v>45.663094000000001</v>
      </c>
      <c r="AB54" s="44">
        <v>97.818175999999994</v>
      </c>
      <c r="AC54" s="44">
        <v>44.451495999999999</v>
      </c>
      <c r="AD54" s="44">
        <v>4.63</v>
      </c>
      <c r="AE54" s="44">
        <v>93.040465999999995</v>
      </c>
      <c r="AF54" s="44">
        <v>108.27628300000001</v>
      </c>
      <c r="AG54" s="44">
        <v>23.92</v>
      </c>
      <c r="AH54" s="44">
        <v>1619.4399410000001</v>
      </c>
      <c r="AI54" s="44">
        <v>160.03999300000001</v>
      </c>
      <c r="AJ54" s="44">
        <v>356.97000100000002</v>
      </c>
      <c r="AK54" s="44">
        <v>51.439095000000002</v>
      </c>
      <c r="AL54" s="44">
        <v>1.69</v>
      </c>
      <c r="AM54" s="44">
        <v>16.882109</v>
      </c>
      <c r="AN54" s="44">
        <v>115.639313</v>
      </c>
      <c r="AO54" s="44">
        <v>1.1499999999999999</v>
      </c>
      <c r="AP54" s="44">
        <v>16.370000999999998</v>
      </c>
    </row>
    <row r="55" spans="1:42" x14ac:dyDescent="0.45">
      <c r="A55" s="47">
        <v>43518</v>
      </c>
      <c r="B55" s="49">
        <v>171.14044200000001</v>
      </c>
      <c r="C55" s="49">
        <v>39.681655999999997</v>
      </c>
      <c r="D55" s="49">
        <v>294.709991</v>
      </c>
      <c r="E55" s="49">
        <v>113.39561500000001</v>
      </c>
      <c r="F55" s="49">
        <v>8.64</v>
      </c>
      <c r="G55" s="49">
        <v>183.63000500000001</v>
      </c>
      <c r="H55" s="49">
        <v>120.5</v>
      </c>
      <c r="I55" s="49">
        <v>54.397368999999998</v>
      </c>
      <c r="J55" s="49">
        <v>8</v>
      </c>
      <c r="K55" s="44">
        <v>39.135821999999997</v>
      </c>
      <c r="L55" s="44">
        <v>285.37838699999998</v>
      </c>
      <c r="M55" s="44">
        <v>183.736649</v>
      </c>
      <c r="N55" s="44">
        <v>16.346136000000001</v>
      </c>
      <c r="O55" s="44">
        <v>9.4878780000000003</v>
      </c>
      <c r="P55" s="44">
        <v>134.425049</v>
      </c>
      <c r="Q55" s="44">
        <v>106.863945</v>
      </c>
      <c r="R55" s="44">
        <v>159.48809800000001</v>
      </c>
      <c r="S55" s="44">
        <v>105.182045</v>
      </c>
      <c r="T55" s="44">
        <v>83.871735000000001</v>
      </c>
      <c r="U55" s="44">
        <v>114.540672</v>
      </c>
      <c r="V55" s="44">
        <v>102.647842</v>
      </c>
      <c r="W55" s="44">
        <v>78.895432</v>
      </c>
      <c r="X55" s="44">
        <v>297.42999300000002</v>
      </c>
      <c r="Y55" s="44">
        <v>70.351105000000004</v>
      </c>
      <c r="Z55" s="44">
        <v>22.6</v>
      </c>
      <c r="AA55" s="44">
        <v>45.303238</v>
      </c>
      <c r="AB55" s="44">
        <v>98.278931</v>
      </c>
      <c r="AC55" s="44">
        <v>43.889308999999997</v>
      </c>
      <c r="AD55" s="44">
        <v>4.93</v>
      </c>
      <c r="AE55" s="44">
        <v>93.959984000000006</v>
      </c>
      <c r="AF55" s="44">
        <v>109.820114</v>
      </c>
      <c r="AG55" s="44">
        <v>24.360001</v>
      </c>
      <c r="AH55" s="44">
        <v>1631.5600589999999</v>
      </c>
      <c r="AI55" s="44">
        <v>161.88999899999999</v>
      </c>
      <c r="AJ55" s="44">
        <v>363.01998900000001</v>
      </c>
      <c r="AK55" s="44">
        <v>51.804329000000003</v>
      </c>
      <c r="AL55" s="44">
        <v>1.71</v>
      </c>
      <c r="AM55" s="44">
        <v>16.971959999999999</v>
      </c>
      <c r="AN55" s="44">
        <v>115.88196600000001</v>
      </c>
      <c r="AO55" s="44">
        <v>1.25</v>
      </c>
      <c r="AP55" s="44">
        <v>16.600000000000001</v>
      </c>
    </row>
    <row r="56" spans="1:42" x14ac:dyDescent="0.45">
      <c r="A56" s="47">
        <v>43521</v>
      </c>
      <c r="B56" s="49">
        <v>172.38711499999999</v>
      </c>
      <c r="C56" s="49">
        <v>39.399051999999998</v>
      </c>
      <c r="D56" s="49">
        <v>298.76998900000001</v>
      </c>
      <c r="E56" s="49">
        <v>112.715782</v>
      </c>
      <c r="F56" s="49">
        <v>8.5</v>
      </c>
      <c r="G56" s="49">
        <v>187.5</v>
      </c>
      <c r="H56" s="49">
        <v>121.69000200000001</v>
      </c>
      <c r="I56" s="49">
        <v>54.406894999999999</v>
      </c>
      <c r="J56" s="49">
        <v>8.4</v>
      </c>
      <c r="K56" s="44">
        <v>39.020462000000002</v>
      </c>
      <c r="L56" s="44">
        <v>283.737549</v>
      </c>
      <c r="M56" s="44">
        <v>183.38218699999999</v>
      </c>
      <c r="N56" s="44">
        <v>15.962797</v>
      </c>
      <c r="O56" s="44">
        <v>9.399953</v>
      </c>
      <c r="P56" s="44">
        <v>134.62776199999999</v>
      </c>
      <c r="Q56" s="44">
        <v>105.887253</v>
      </c>
      <c r="R56" s="44">
        <v>159.65597500000001</v>
      </c>
      <c r="S56" s="44">
        <v>106.044601</v>
      </c>
      <c r="T56" s="44">
        <v>84.277450999999999</v>
      </c>
      <c r="U56" s="44">
        <v>112.890884</v>
      </c>
      <c r="V56" s="44">
        <v>103.723206</v>
      </c>
      <c r="W56" s="44">
        <v>79.263076999999996</v>
      </c>
      <c r="X56" s="44">
        <v>291.80999800000001</v>
      </c>
      <c r="Y56" s="44">
        <v>70.104431000000005</v>
      </c>
      <c r="Z56" s="44">
        <v>22.58</v>
      </c>
      <c r="AA56" s="44">
        <v>44.933647000000001</v>
      </c>
      <c r="AB56" s="44">
        <v>97.612296999999998</v>
      </c>
      <c r="AC56" s="44">
        <v>43.559753000000001</v>
      </c>
      <c r="AD56" s="44">
        <v>4.9000000000000004</v>
      </c>
      <c r="AE56" s="44">
        <v>94.189850000000007</v>
      </c>
      <c r="AF56" s="44">
        <v>110.433685</v>
      </c>
      <c r="AG56" s="44">
        <v>24.709999</v>
      </c>
      <c r="AH56" s="44">
        <v>1633</v>
      </c>
      <c r="AI56" s="44">
        <v>164.61999499999999</v>
      </c>
      <c r="AJ56" s="44">
        <v>363.91000400000001</v>
      </c>
      <c r="AK56" s="44">
        <v>51.883301000000003</v>
      </c>
      <c r="AL56" s="44">
        <v>1.73</v>
      </c>
      <c r="AM56" s="44">
        <v>17.141680000000001</v>
      </c>
      <c r="AN56" s="44">
        <v>116.105209</v>
      </c>
      <c r="AO56" s="44">
        <v>1.25</v>
      </c>
      <c r="AP56" s="44">
        <v>16.709999</v>
      </c>
    </row>
    <row r="57" spans="1:42" x14ac:dyDescent="0.45">
      <c r="A57" s="47">
        <v>43522</v>
      </c>
      <c r="B57" s="49">
        <v>172.486053</v>
      </c>
      <c r="C57" s="49">
        <v>39.740124000000002</v>
      </c>
      <c r="D57" s="49">
        <v>297.85998499999999</v>
      </c>
      <c r="E57" s="49">
        <v>112.62838000000001</v>
      </c>
      <c r="F57" s="49">
        <v>8.86</v>
      </c>
      <c r="G57" s="49">
        <v>185.029999</v>
      </c>
      <c r="H57" s="49">
        <v>120.860001</v>
      </c>
      <c r="I57" s="49">
        <v>53.806922999999998</v>
      </c>
      <c r="J57" s="49">
        <v>11.8</v>
      </c>
      <c r="K57" s="44">
        <v>39.183886999999999</v>
      </c>
      <c r="L57" s="44">
        <v>283.24331699999999</v>
      </c>
      <c r="M57" s="44">
        <v>182.38772599999999</v>
      </c>
      <c r="N57" s="44">
        <v>15.992284</v>
      </c>
      <c r="O57" s="44">
        <v>9.5678090000000005</v>
      </c>
      <c r="P57" s="44">
        <v>134.878738</v>
      </c>
      <c r="Q57" s="44">
        <v>106.12402299999999</v>
      </c>
      <c r="R57" s="44">
        <v>159.33009300000001</v>
      </c>
      <c r="S57" s="44">
        <v>105.142838</v>
      </c>
      <c r="T57" s="44">
        <v>84.900841</v>
      </c>
      <c r="U57" s="44">
        <v>112.80143700000001</v>
      </c>
      <c r="V57" s="44">
        <v>102.931343</v>
      </c>
      <c r="W57" s="44">
        <v>78.627144000000001</v>
      </c>
      <c r="X57" s="44">
        <v>289.16000400000001</v>
      </c>
      <c r="Y57" s="44">
        <v>70.193236999999996</v>
      </c>
      <c r="Z57" s="44">
        <v>22.629999000000002</v>
      </c>
      <c r="AA57" s="44">
        <v>45.575558000000001</v>
      </c>
      <c r="AB57" s="44">
        <v>97.867203000000003</v>
      </c>
      <c r="AC57" s="44">
        <v>43.317431999999997</v>
      </c>
      <c r="AD57" s="44">
        <v>4.5999999999999996</v>
      </c>
      <c r="AE57" s="44">
        <v>93.550194000000005</v>
      </c>
      <c r="AF57" s="44">
        <v>111.19570899999999</v>
      </c>
      <c r="AG57" s="44">
        <v>24.209999</v>
      </c>
      <c r="AH57" s="44">
        <v>1636.400024</v>
      </c>
      <c r="AI57" s="44">
        <v>164.13000500000001</v>
      </c>
      <c r="AJ57" s="44">
        <v>364.97000100000002</v>
      </c>
      <c r="AK57" s="44">
        <v>51.922787</v>
      </c>
      <c r="AL57" s="44">
        <v>1.71</v>
      </c>
      <c r="AM57" s="44">
        <v>16.842175999999998</v>
      </c>
      <c r="AN57" s="44">
        <v>116.41580999999999</v>
      </c>
      <c r="AO57" s="44">
        <v>1.1000000000000001</v>
      </c>
      <c r="AP57" s="44">
        <v>16.559999000000001</v>
      </c>
    </row>
    <row r="58" spans="1:42" x14ac:dyDescent="0.45">
      <c r="A58" s="47">
        <v>43523</v>
      </c>
      <c r="B58" s="49">
        <v>173.02034</v>
      </c>
      <c r="C58" s="49">
        <v>39.681655999999997</v>
      </c>
      <c r="D58" s="49">
        <v>314.73998999999998</v>
      </c>
      <c r="E58" s="49">
        <v>112.04566199999999</v>
      </c>
      <c r="F58" s="49">
        <v>9.56</v>
      </c>
      <c r="G58" s="49">
        <v>189.199997</v>
      </c>
      <c r="H58" s="49">
        <v>124.07</v>
      </c>
      <c r="I58" s="49">
        <v>54.235474000000004</v>
      </c>
      <c r="J58" s="49">
        <v>8</v>
      </c>
      <c r="K58" s="44">
        <v>39.539580999999998</v>
      </c>
      <c r="L58" s="44">
        <v>283.46078499999999</v>
      </c>
      <c r="M58" s="44">
        <v>182.50588999999999</v>
      </c>
      <c r="N58" s="44">
        <v>16.139724999999999</v>
      </c>
      <c r="O58" s="44">
        <v>9.5118580000000001</v>
      </c>
      <c r="P58" s="44">
        <v>134.34780900000001</v>
      </c>
      <c r="Q58" s="44">
        <v>105.571556</v>
      </c>
      <c r="R58" s="44">
        <v>158.62893700000001</v>
      </c>
      <c r="S58" s="44">
        <v>103.613777</v>
      </c>
      <c r="T58" s="44">
        <v>85.266968000000006</v>
      </c>
      <c r="U58" s="44">
        <v>112.085869</v>
      </c>
      <c r="V58" s="44">
        <v>102.80426</v>
      </c>
      <c r="W58" s="44">
        <v>79.133904000000001</v>
      </c>
      <c r="X58" s="44">
        <v>287.97000100000002</v>
      </c>
      <c r="Y58" s="44">
        <v>69.216414999999998</v>
      </c>
      <c r="Z58" s="44">
        <v>22.82</v>
      </c>
      <c r="AA58" s="44">
        <v>45.799255000000002</v>
      </c>
      <c r="AB58" s="44">
        <v>96.965286000000006</v>
      </c>
      <c r="AC58" s="44">
        <v>43.559753000000001</v>
      </c>
      <c r="AD58" s="44">
        <v>4.66</v>
      </c>
      <c r="AE58" s="44">
        <v>92.860564999999994</v>
      </c>
      <c r="AF58" s="44">
        <v>111.00767500000001</v>
      </c>
      <c r="AG58" s="44">
        <v>23.48</v>
      </c>
      <c r="AH58" s="44">
        <v>1641.089966</v>
      </c>
      <c r="AI58" s="44">
        <v>162.80999800000001</v>
      </c>
      <c r="AJ58" s="44">
        <v>362.86999500000002</v>
      </c>
      <c r="AK58" s="44">
        <v>51.705620000000003</v>
      </c>
      <c r="AL58" s="44">
        <v>1.71</v>
      </c>
      <c r="AM58" s="44">
        <v>17.121711999999999</v>
      </c>
      <c r="AN58" s="44">
        <v>116.551697</v>
      </c>
      <c r="AO58" s="44">
        <v>1.25</v>
      </c>
      <c r="AP58" s="44">
        <v>16.600000000000001</v>
      </c>
    </row>
    <row r="59" spans="1:42" x14ac:dyDescent="0.45">
      <c r="A59" s="47">
        <v>43524</v>
      </c>
      <c r="B59" s="49">
        <v>171.31854200000001</v>
      </c>
      <c r="C59" s="49">
        <v>39.710887999999997</v>
      </c>
      <c r="D59" s="49">
        <v>319.88000499999998</v>
      </c>
      <c r="E59" s="49">
        <v>113.218582</v>
      </c>
      <c r="F59" s="49">
        <v>9.15</v>
      </c>
      <c r="G59" s="49">
        <v>189.14999399999999</v>
      </c>
      <c r="H59" s="49">
        <v>125.05999799999999</v>
      </c>
      <c r="I59" s="49">
        <v>53.054577000000002</v>
      </c>
      <c r="J59" s="49">
        <v>7.6</v>
      </c>
      <c r="K59" s="44">
        <v>39.251185999999997</v>
      </c>
      <c r="L59" s="44">
        <v>286.614014</v>
      </c>
      <c r="M59" s="44">
        <v>183.62832599999999</v>
      </c>
      <c r="N59" s="44">
        <v>15.451672</v>
      </c>
      <c r="O59" s="44">
        <v>9.176145</v>
      </c>
      <c r="P59" s="44">
        <v>133.34385700000001</v>
      </c>
      <c r="Q59" s="44">
        <v>105.689941</v>
      </c>
      <c r="R59" s="44">
        <v>159.36958300000001</v>
      </c>
      <c r="S59" s="44">
        <v>103.682396</v>
      </c>
      <c r="T59" s="44">
        <v>84.831573000000006</v>
      </c>
      <c r="U59" s="44">
        <v>112.1455</v>
      </c>
      <c r="V59" s="44">
        <v>102.022186</v>
      </c>
      <c r="W59" s="44">
        <v>79.074286999999998</v>
      </c>
      <c r="X59" s="44">
        <v>288.14001500000001</v>
      </c>
      <c r="Y59" s="44">
        <v>69.324950999999999</v>
      </c>
      <c r="Z59" s="44">
        <v>22.92</v>
      </c>
      <c r="AA59" s="44">
        <v>45.838158</v>
      </c>
      <c r="AB59" s="44">
        <v>96.612365999999994</v>
      </c>
      <c r="AC59" s="44">
        <v>43.947471999999998</v>
      </c>
      <c r="AD59" s="44">
        <v>4.74</v>
      </c>
      <c r="AE59" s="44">
        <v>93.680130000000005</v>
      </c>
      <c r="AF59" s="44">
        <v>110.86913300000001</v>
      </c>
      <c r="AG59" s="44">
        <v>23.530000999999999</v>
      </c>
      <c r="AH59" s="44">
        <v>1639.829956</v>
      </c>
      <c r="AI59" s="44">
        <v>161.449997</v>
      </c>
      <c r="AJ59" s="44">
        <v>358.10000600000001</v>
      </c>
      <c r="AK59" s="44">
        <v>51.458838999999998</v>
      </c>
      <c r="AL59" s="44">
        <v>1.66</v>
      </c>
      <c r="AM59" s="44">
        <v>17.181612000000001</v>
      </c>
      <c r="AN59" s="44">
        <v>116.066391</v>
      </c>
      <c r="AO59" s="44">
        <v>1.35</v>
      </c>
      <c r="AP59" s="44">
        <v>16.620000999999998</v>
      </c>
    </row>
    <row r="60" spans="1:42" x14ac:dyDescent="0.45">
      <c r="A60" s="47">
        <v>43525</v>
      </c>
      <c r="B60" s="49">
        <v>173.11927800000001</v>
      </c>
      <c r="C60" s="49">
        <v>39.857067000000001</v>
      </c>
      <c r="D60" s="49">
        <v>294.790009</v>
      </c>
      <c r="E60" s="49">
        <v>113.747276</v>
      </c>
      <c r="F60" s="49">
        <v>9.1999999999999993</v>
      </c>
      <c r="G60" s="49">
        <v>191.520004</v>
      </c>
      <c r="H60" s="49">
        <v>129.55999800000001</v>
      </c>
      <c r="I60" s="49">
        <v>53.206947</v>
      </c>
      <c r="J60" s="49">
        <v>7.8</v>
      </c>
      <c r="K60" s="44">
        <v>39.039684000000001</v>
      </c>
      <c r="L60" s="44">
        <v>283.68814099999997</v>
      </c>
      <c r="M60" s="44">
        <v>183.32311999999999</v>
      </c>
      <c r="N60" s="44">
        <v>15.225597</v>
      </c>
      <c r="O60" s="44">
        <v>8.9763160000000006</v>
      </c>
      <c r="P60" s="44">
        <v>134.376755</v>
      </c>
      <c r="Q60" s="44">
        <v>106.923134</v>
      </c>
      <c r="R60" s="44">
        <v>162.15446499999999</v>
      </c>
      <c r="S60" s="44">
        <v>104.642967</v>
      </c>
      <c r="T60" s="44">
        <v>86.468491</v>
      </c>
      <c r="U60" s="44">
        <v>113.30830400000001</v>
      </c>
      <c r="V60" s="44">
        <v>102.090614</v>
      </c>
      <c r="W60" s="44">
        <v>79.064362000000003</v>
      </c>
      <c r="X60" s="44">
        <v>293.19000199999999</v>
      </c>
      <c r="Y60" s="44">
        <v>69.907088999999999</v>
      </c>
      <c r="Z60" s="44">
        <v>23.299999</v>
      </c>
      <c r="AA60" s="44">
        <v>45.925694</v>
      </c>
      <c r="AB60" s="44">
        <v>96.504517000000007</v>
      </c>
      <c r="AC60" s="44">
        <v>43.986243999999999</v>
      </c>
      <c r="AD60" s="44">
        <v>4.6500000000000004</v>
      </c>
      <c r="AE60" s="44">
        <v>93.710114000000004</v>
      </c>
      <c r="AF60" s="44">
        <v>111.363945</v>
      </c>
      <c r="AG60" s="44">
        <v>23.68</v>
      </c>
      <c r="AH60" s="44">
        <v>1671.7299800000001</v>
      </c>
      <c r="AI60" s="44">
        <v>162.279999</v>
      </c>
      <c r="AJ60" s="44">
        <v>357.32000699999998</v>
      </c>
      <c r="AK60" s="44">
        <v>51.833942</v>
      </c>
      <c r="AL60" s="44">
        <v>1.68</v>
      </c>
      <c r="AM60" s="44">
        <v>17.491102000000001</v>
      </c>
      <c r="AN60" s="44">
        <v>118.444389</v>
      </c>
      <c r="AO60" s="44">
        <v>1.2</v>
      </c>
      <c r="AP60" s="44">
        <v>16.77</v>
      </c>
    </row>
    <row r="61" spans="1:42" x14ac:dyDescent="0.45">
      <c r="A61" s="47">
        <v>43528</v>
      </c>
      <c r="B61" s="49">
        <v>173.98999000000001</v>
      </c>
      <c r="C61" s="49">
        <v>39.701149000000001</v>
      </c>
      <c r="D61" s="49">
        <v>285.35998499999999</v>
      </c>
      <c r="E61" s="49">
        <v>113.73748000000001</v>
      </c>
      <c r="F61" s="49">
        <v>8.65</v>
      </c>
      <c r="G61" s="49">
        <v>186.470001</v>
      </c>
      <c r="H61" s="49">
        <v>130.779999</v>
      </c>
      <c r="I61" s="49">
        <v>51.083244000000001</v>
      </c>
      <c r="J61" s="49">
        <v>7</v>
      </c>
      <c r="K61" s="44">
        <v>39.106983</v>
      </c>
      <c r="L61" s="44">
        <v>279.83316000000002</v>
      </c>
      <c r="M61" s="44">
        <v>180.87144499999999</v>
      </c>
      <c r="N61" s="44">
        <v>15.294404</v>
      </c>
      <c r="O61" s="44">
        <v>8.9683220000000006</v>
      </c>
      <c r="P61" s="44">
        <v>133.633453</v>
      </c>
      <c r="Q61" s="44">
        <v>105.877388</v>
      </c>
      <c r="R61" s="44">
        <v>160.79165599999999</v>
      </c>
      <c r="S61" s="44">
        <v>105.27027099999999</v>
      </c>
      <c r="T61" s="44">
        <v>84.960548000000003</v>
      </c>
      <c r="U61" s="44">
        <v>113.626335</v>
      </c>
      <c r="V61" s="44">
        <v>101.85599499999999</v>
      </c>
      <c r="W61" s="44">
        <v>78.994797000000005</v>
      </c>
      <c r="X61" s="44">
        <v>289</v>
      </c>
      <c r="Y61" s="44">
        <v>70.005752999999999</v>
      </c>
      <c r="Z61" s="44">
        <v>22.75</v>
      </c>
      <c r="AA61" s="44">
        <v>45.497753000000003</v>
      </c>
      <c r="AB61" s="44">
        <v>96.926063999999997</v>
      </c>
      <c r="AC61" s="44">
        <v>44.247951999999998</v>
      </c>
      <c r="AD61" s="44">
        <v>4.8</v>
      </c>
      <c r="AE61" s="44">
        <v>93.050460999999999</v>
      </c>
      <c r="AF61" s="44">
        <v>111.09674800000001</v>
      </c>
      <c r="AG61" s="44">
        <v>23.370000999999998</v>
      </c>
      <c r="AH61" s="44">
        <v>1696.170044</v>
      </c>
      <c r="AI61" s="44">
        <v>167.36999499999999</v>
      </c>
      <c r="AJ61" s="44">
        <v>351.040009</v>
      </c>
      <c r="AK61" s="44">
        <v>51.369995000000003</v>
      </c>
      <c r="AL61" s="44">
        <v>1.66</v>
      </c>
      <c r="AM61" s="44">
        <v>17.411234</v>
      </c>
      <c r="AN61" s="44">
        <v>118.531761</v>
      </c>
      <c r="AO61" s="44">
        <v>1.42</v>
      </c>
      <c r="AP61" s="44">
        <v>16.700001</v>
      </c>
    </row>
    <row r="62" spans="1:42" x14ac:dyDescent="0.45">
      <c r="A62" s="47">
        <v>43529</v>
      </c>
      <c r="B62" s="49">
        <v>173.67337000000001</v>
      </c>
      <c r="C62" s="49">
        <v>39.389301000000003</v>
      </c>
      <c r="D62" s="49">
        <v>276.540009</v>
      </c>
      <c r="E62" s="49">
        <v>113.600418</v>
      </c>
      <c r="F62" s="49">
        <v>8.51</v>
      </c>
      <c r="G62" s="49">
        <v>187.5</v>
      </c>
      <c r="H62" s="49">
        <v>129.36000100000001</v>
      </c>
      <c r="I62" s="49">
        <v>50.921348999999999</v>
      </c>
      <c r="J62" s="49">
        <v>6.2</v>
      </c>
      <c r="K62" s="44">
        <v>39.414608000000001</v>
      </c>
      <c r="L62" s="44">
        <v>279.60580399999998</v>
      </c>
      <c r="M62" s="44">
        <v>179.808075</v>
      </c>
      <c r="N62" s="44">
        <v>15.392696000000001</v>
      </c>
      <c r="O62" s="44">
        <v>9.0482530000000008</v>
      </c>
      <c r="P62" s="44">
        <v>133.102509</v>
      </c>
      <c r="Q62" s="44">
        <v>106.518654</v>
      </c>
      <c r="R62" s="44">
        <v>161.631058</v>
      </c>
      <c r="S62" s="44">
        <v>104.456726</v>
      </c>
      <c r="T62" s="44">
        <v>84.762137999999993</v>
      </c>
      <c r="U62" s="44">
        <v>113.29836299999999</v>
      </c>
      <c r="V62" s="44">
        <v>101.777779</v>
      </c>
      <c r="W62" s="44">
        <v>78.647025999999997</v>
      </c>
      <c r="X62" s="44">
        <v>291.80999800000001</v>
      </c>
      <c r="Y62" s="44">
        <v>70.627380000000002</v>
      </c>
      <c r="Z62" s="44">
        <v>22.620000999999998</v>
      </c>
      <c r="AA62" s="44">
        <v>45.536655000000003</v>
      </c>
      <c r="AB62" s="44">
        <v>97.141739000000001</v>
      </c>
      <c r="AC62" s="44">
        <v>44.199482000000003</v>
      </c>
      <c r="AD62" s="44">
        <v>4.72</v>
      </c>
      <c r="AE62" s="44">
        <v>91.471298000000004</v>
      </c>
      <c r="AF62" s="44">
        <v>110.54254899999999</v>
      </c>
      <c r="AG62" s="44">
        <v>23.5</v>
      </c>
      <c r="AH62" s="44">
        <v>1692.4300539999999</v>
      </c>
      <c r="AI62" s="44">
        <v>171.259995</v>
      </c>
      <c r="AJ62" s="44">
        <v>354.29998799999998</v>
      </c>
      <c r="AK62" s="44">
        <v>51.685875000000003</v>
      </c>
      <c r="AL62" s="44">
        <v>1.66</v>
      </c>
      <c r="AM62" s="44">
        <v>17.501085</v>
      </c>
      <c r="AN62" s="44">
        <v>119.66738100000001</v>
      </c>
      <c r="AO62" s="44">
        <v>1.42</v>
      </c>
      <c r="AP62" s="44">
        <v>16.489999999999998</v>
      </c>
    </row>
    <row r="63" spans="1:42" x14ac:dyDescent="0.45">
      <c r="A63" s="47">
        <v>43530</v>
      </c>
      <c r="B63" s="49">
        <v>172.674057</v>
      </c>
      <c r="C63" s="49">
        <v>39.681655999999997</v>
      </c>
      <c r="D63" s="49">
        <v>276.23998999999998</v>
      </c>
      <c r="E63" s="49">
        <v>114.21721599999999</v>
      </c>
      <c r="F63" s="49">
        <v>8.35</v>
      </c>
      <c r="G63" s="49">
        <v>187.36999499999999</v>
      </c>
      <c r="H63" s="49">
        <v>124.739998</v>
      </c>
      <c r="I63" s="49">
        <v>49.645221999999997</v>
      </c>
      <c r="J63" s="49">
        <v>6</v>
      </c>
      <c r="K63" s="44">
        <v>39.385769000000003</v>
      </c>
      <c r="L63" s="44">
        <v>277.22360200000003</v>
      </c>
      <c r="M63" s="44">
        <v>178.79394500000001</v>
      </c>
      <c r="N63" s="44">
        <v>15.029012</v>
      </c>
      <c r="O63" s="44">
        <v>8.7812110000000008</v>
      </c>
      <c r="P63" s="44">
        <v>132.233688</v>
      </c>
      <c r="Q63" s="44">
        <v>106.143753</v>
      </c>
      <c r="R63" s="44">
        <v>160.36700400000001</v>
      </c>
      <c r="S63" s="44">
        <v>103.32952899999999</v>
      </c>
      <c r="T63" s="44">
        <v>84.454589999999996</v>
      </c>
      <c r="U63" s="44">
        <v>114.14312700000001</v>
      </c>
      <c r="V63" s="44">
        <v>101.396523</v>
      </c>
      <c r="W63" s="44">
        <v>78.756325000000004</v>
      </c>
      <c r="X63" s="44">
        <v>294.32000699999998</v>
      </c>
      <c r="Y63" s="44">
        <v>70.321503000000007</v>
      </c>
      <c r="Z63" s="44">
        <v>22.450001</v>
      </c>
      <c r="AA63" s="44">
        <v>45.526927999999998</v>
      </c>
      <c r="AB63" s="44">
        <v>96.984886000000003</v>
      </c>
      <c r="AC63" s="44">
        <v>44.054091999999997</v>
      </c>
      <c r="AD63" s="44">
        <v>4.5599999999999996</v>
      </c>
      <c r="AE63" s="44">
        <v>90.841637000000006</v>
      </c>
      <c r="AF63" s="44">
        <v>110.592033</v>
      </c>
      <c r="AG63" s="44">
        <v>22.41</v>
      </c>
      <c r="AH63" s="44">
        <v>1668.9499510000001</v>
      </c>
      <c r="AI63" s="44">
        <v>172.509995</v>
      </c>
      <c r="AJ63" s="44">
        <v>359.60998499999999</v>
      </c>
      <c r="AK63" s="44">
        <v>51.676006000000001</v>
      </c>
      <c r="AL63" s="44">
        <v>1.64</v>
      </c>
      <c r="AM63" s="44">
        <v>17.401250999999998</v>
      </c>
      <c r="AN63" s="44">
        <v>119.90033</v>
      </c>
      <c r="AO63" s="44">
        <v>1.42</v>
      </c>
      <c r="AP63" s="44">
        <v>16.290001</v>
      </c>
    </row>
    <row r="64" spans="1:42" x14ac:dyDescent="0.45">
      <c r="A64" s="47">
        <v>43531</v>
      </c>
      <c r="B64" s="49">
        <v>170.67541499999999</v>
      </c>
      <c r="C64" s="49">
        <v>39.740124000000002</v>
      </c>
      <c r="D64" s="49">
        <v>276.58999599999999</v>
      </c>
      <c r="E64" s="49">
        <v>113.66894499999999</v>
      </c>
      <c r="F64" s="49">
        <v>8.18</v>
      </c>
      <c r="G64" s="49">
        <v>186.94000199999999</v>
      </c>
      <c r="H64" s="49">
        <v>121.69000200000001</v>
      </c>
      <c r="I64" s="49">
        <v>48.88335</v>
      </c>
      <c r="J64" s="49">
        <v>6</v>
      </c>
      <c r="K64" s="44">
        <v>39.289634999999997</v>
      </c>
      <c r="L64" s="44">
        <v>273.25</v>
      </c>
      <c r="M64" s="44">
        <v>177.44503800000001</v>
      </c>
      <c r="N64" s="44">
        <v>14.783279</v>
      </c>
      <c r="O64" s="44">
        <v>8.7492230000000006</v>
      </c>
      <c r="P64" s="44">
        <v>130.66982999999999</v>
      </c>
      <c r="Q64" s="44">
        <v>104.92042499999999</v>
      </c>
      <c r="R64" s="44">
        <v>159.83374000000001</v>
      </c>
      <c r="S64" s="44">
        <v>102.86885100000001</v>
      </c>
      <c r="T64" s="44">
        <v>84.583564999999993</v>
      </c>
      <c r="U64" s="44">
        <v>113.30830400000001</v>
      </c>
      <c r="V64" s="44">
        <v>100.66332199999999</v>
      </c>
      <c r="W64" s="44">
        <v>78.428413000000006</v>
      </c>
      <c r="X64" s="44">
        <v>295.10000600000001</v>
      </c>
      <c r="Y64" s="44">
        <v>69.670287999999999</v>
      </c>
      <c r="Z64" s="44">
        <v>22.41</v>
      </c>
      <c r="AA64" s="44">
        <v>45.128169999999997</v>
      </c>
      <c r="AB64" s="44">
        <v>96.612365999999994</v>
      </c>
      <c r="AC64" s="44">
        <v>43.889308999999997</v>
      </c>
      <c r="AD64" s="44">
        <v>4.37</v>
      </c>
      <c r="AE64" s="44">
        <v>90.581772000000001</v>
      </c>
      <c r="AF64" s="44">
        <v>109.24612399999999</v>
      </c>
      <c r="AG64" s="44">
        <v>22.08</v>
      </c>
      <c r="AH64" s="44">
        <v>1625.9499510000001</v>
      </c>
      <c r="AI64" s="44">
        <v>169.13000500000001</v>
      </c>
      <c r="AJ64" s="44">
        <v>352.60000600000001</v>
      </c>
      <c r="AK64" s="44">
        <v>51.903046000000003</v>
      </c>
      <c r="AL64" s="44">
        <v>1.6</v>
      </c>
      <c r="AM64" s="44">
        <v>16.742339999999999</v>
      </c>
      <c r="AN64" s="44">
        <v>118.35704</v>
      </c>
      <c r="AO64" s="44">
        <v>1.42</v>
      </c>
      <c r="AP64" s="44">
        <v>16.079999999999998</v>
      </c>
    </row>
    <row r="65" spans="1:42" x14ac:dyDescent="0.45">
      <c r="A65" s="47">
        <v>43532</v>
      </c>
      <c r="B65" s="49">
        <v>171.081085</v>
      </c>
      <c r="C65" s="49">
        <v>39.847316999999997</v>
      </c>
      <c r="D65" s="49">
        <v>284.14001500000001</v>
      </c>
      <c r="E65" s="49">
        <v>112.817177</v>
      </c>
      <c r="F65" s="49">
        <v>8.42</v>
      </c>
      <c r="G65" s="49">
        <v>189.759995</v>
      </c>
      <c r="H65" s="49">
        <v>122.199997</v>
      </c>
      <c r="I65" s="49">
        <v>47.845303000000001</v>
      </c>
      <c r="J65" s="49">
        <v>5.8</v>
      </c>
      <c r="K65" s="44">
        <v>39.289634999999997</v>
      </c>
      <c r="L65" s="44">
        <v>272.77554300000003</v>
      </c>
      <c r="M65" s="44">
        <v>177.97671500000001</v>
      </c>
      <c r="N65" s="44">
        <v>14.724303000000001</v>
      </c>
      <c r="O65" s="44">
        <v>8.8771819999999995</v>
      </c>
      <c r="P65" s="44">
        <v>130.40917999999999</v>
      </c>
      <c r="Q65" s="44">
        <v>106.518654</v>
      </c>
      <c r="R65" s="44">
        <v>159.67572000000001</v>
      </c>
      <c r="S65" s="44">
        <v>102.780632</v>
      </c>
      <c r="T65" s="44">
        <v>84.127219999999994</v>
      </c>
      <c r="U65" s="44">
        <v>113.109528</v>
      </c>
      <c r="V65" s="44">
        <v>100.702423</v>
      </c>
      <c r="W65" s="44">
        <v>78.140259</v>
      </c>
      <c r="X65" s="44">
        <v>293.51001000000002</v>
      </c>
      <c r="Y65" s="44">
        <v>68.436920000000001</v>
      </c>
      <c r="Z65" s="44">
        <v>22.389999</v>
      </c>
      <c r="AA65" s="44">
        <v>45.283779000000003</v>
      </c>
      <c r="AB65" s="44">
        <v>96.475112999999993</v>
      </c>
      <c r="AC65" s="44">
        <v>43.462826</v>
      </c>
      <c r="AD65" s="44">
        <v>4.2699999999999996</v>
      </c>
      <c r="AE65" s="44">
        <v>91.031540000000007</v>
      </c>
      <c r="AF65" s="44">
        <v>109.364876</v>
      </c>
      <c r="AG65" s="44">
        <v>22.01</v>
      </c>
      <c r="AH65" s="44">
        <v>1620.8000489999999</v>
      </c>
      <c r="AI65" s="44">
        <v>169.60000600000001</v>
      </c>
      <c r="AJ65" s="44">
        <v>349.60000600000001</v>
      </c>
      <c r="AK65" s="44">
        <v>52.090598999999997</v>
      </c>
      <c r="AL65" s="44">
        <v>1.61</v>
      </c>
      <c r="AM65" s="44">
        <v>16.802240000000001</v>
      </c>
      <c r="AN65" s="44">
        <v>118.046448</v>
      </c>
      <c r="AO65" s="44">
        <v>1.42</v>
      </c>
      <c r="AP65" s="44">
        <v>16.190000999999999</v>
      </c>
    </row>
    <row r="66" spans="1:42" x14ac:dyDescent="0.45">
      <c r="A66" s="47">
        <v>43535</v>
      </c>
      <c r="B66" s="49">
        <v>177.00770600000001</v>
      </c>
      <c r="C66" s="49">
        <v>40.305332</v>
      </c>
      <c r="D66" s="49">
        <v>290.92001299999998</v>
      </c>
      <c r="E66" s="49">
        <v>114.148689</v>
      </c>
      <c r="F66" s="49">
        <v>8.61</v>
      </c>
      <c r="G66" s="49">
        <v>200.38999899999999</v>
      </c>
      <c r="H66" s="49">
        <v>122.970001</v>
      </c>
      <c r="I66" s="49">
        <v>47.616748999999999</v>
      </c>
      <c r="J66" s="49">
        <v>5.8</v>
      </c>
      <c r="K66" s="44">
        <v>39.424216999999999</v>
      </c>
      <c r="L66" s="44">
        <v>275.99789399999997</v>
      </c>
      <c r="M66" s="44">
        <v>179.335464</v>
      </c>
      <c r="N66" s="44">
        <v>15.599112</v>
      </c>
      <c r="O66" s="44">
        <v>9.3170409999999997</v>
      </c>
      <c r="P66" s="44">
        <v>132.93841599999999</v>
      </c>
      <c r="Q66" s="44">
        <v>106.27201100000001</v>
      </c>
      <c r="R66" s="44">
        <v>161.897705</v>
      </c>
      <c r="S66" s="44">
        <v>104.339096</v>
      </c>
      <c r="T66" s="44">
        <v>85.139122</v>
      </c>
      <c r="U66" s="44">
        <v>114.043747</v>
      </c>
      <c r="V66" s="44">
        <v>102.012405</v>
      </c>
      <c r="W66" s="44">
        <v>79.581039000000004</v>
      </c>
      <c r="X66" s="44">
        <v>297.07000699999998</v>
      </c>
      <c r="Y66" s="44">
        <v>68.752669999999995</v>
      </c>
      <c r="Z66" s="44">
        <v>22.84</v>
      </c>
      <c r="AA66" s="44">
        <v>45.624186999999999</v>
      </c>
      <c r="AB66" s="44">
        <v>97.622101000000001</v>
      </c>
      <c r="AC66" s="44">
        <v>44.761673000000002</v>
      </c>
      <c r="AD66" s="44">
        <v>4.4000000000000004</v>
      </c>
      <c r="AE66" s="44">
        <v>91.671195999999995</v>
      </c>
      <c r="AF66" s="44">
        <v>111.660843</v>
      </c>
      <c r="AG66" s="44">
        <v>22.959999</v>
      </c>
      <c r="AH66" s="44">
        <v>1670.619995</v>
      </c>
      <c r="AI66" s="44">
        <v>172.070007</v>
      </c>
      <c r="AJ66" s="44">
        <v>358.85998499999999</v>
      </c>
      <c r="AK66" s="44">
        <v>51.982013999999999</v>
      </c>
      <c r="AL66" s="44">
        <v>1.64</v>
      </c>
      <c r="AM66" s="44">
        <v>16.792255000000001</v>
      </c>
      <c r="AN66" s="44">
        <v>119.987686</v>
      </c>
      <c r="AO66" s="44">
        <v>1.5</v>
      </c>
      <c r="AP66" s="44">
        <v>16.299999</v>
      </c>
    </row>
    <row r="67" spans="1:42" x14ac:dyDescent="0.45">
      <c r="A67" s="47">
        <v>43536</v>
      </c>
      <c r="B67" s="49">
        <v>178.996475</v>
      </c>
      <c r="C67" s="49">
        <v>40.519725999999999</v>
      </c>
      <c r="D67" s="49">
        <v>283.35998499999999</v>
      </c>
      <c r="E67" s="49">
        <v>114.129105</v>
      </c>
      <c r="F67" s="49">
        <v>8.64</v>
      </c>
      <c r="G67" s="49">
        <v>202.470001</v>
      </c>
      <c r="H67" s="49">
        <v>123.980003</v>
      </c>
      <c r="I67" s="49">
        <v>46.883445999999999</v>
      </c>
      <c r="J67" s="49">
        <v>6</v>
      </c>
      <c r="K67" s="44">
        <v>39.481898999999999</v>
      </c>
      <c r="L67" s="44">
        <v>271.99465900000001</v>
      </c>
      <c r="M67" s="44">
        <v>177.19889800000001</v>
      </c>
      <c r="N67" s="44">
        <v>15.549966</v>
      </c>
      <c r="O67" s="44">
        <v>9.3650260000000003</v>
      </c>
      <c r="P67" s="44">
        <v>133.48864699999999</v>
      </c>
      <c r="Q67" s="44">
        <v>106.55811300000001</v>
      </c>
      <c r="R67" s="44">
        <v>161.94708299999999</v>
      </c>
      <c r="S67" s="44">
        <v>104.407715</v>
      </c>
      <c r="T67" s="44">
        <v>84.752205000000004</v>
      </c>
      <c r="U67" s="44">
        <v>114.023872</v>
      </c>
      <c r="V67" s="44">
        <v>101.709351</v>
      </c>
      <c r="W67" s="44">
        <v>79.63073</v>
      </c>
      <c r="X67" s="44">
        <v>296.01001000000002</v>
      </c>
      <c r="Y67" s="44">
        <v>69.117744000000002</v>
      </c>
      <c r="Z67" s="44">
        <v>22.99</v>
      </c>
      <c r="AA67" s="44">
        <v>45.546387000000003</v>
      </c>
      <c r="AB67" s="44">
        <v>98.08287</v>
      </c>
      <c r="AC67" s="44">
        <v>44.635662000000004</v>
      </c>
      <c r="AD67" s="44">
        <v>4.66</v>
      </c>
      <c r="AE67" s="44">
        <v>91.611228999999994</v>
      </c>
      <c r="AF67" s="44">
        <v>112.442657</v>
      </c>
      <c r="AG67" s="44">
        <v>23.49</v>
      </c>
      <c r="AH67" s="44">
        <v>1673.099976</v>
      </c>
      <c r="AI67" s="44">
        <v>171.91999799999999</v>
      </c>
      <c r="AJ67" s="44">
        <v>356.26998900000001</v>
      </c>
      <c r="AK67" s="44">
        <v>52.120209000000003</v>
      </c>
      <c r="AL67" s="44">
        <v>1.6</v>
      </c>
      <c r="AM67" s="44">
        <v>16.961974999999999</v>
      </c>
      <c r="AN67" s="44">
        <v>120.25946</v>
      </c>
      <c r="AO67" s="44">
        <v>1.48</v>
      </c>
      <c r="AP67" s="44">
        <v>16.290001</v>
      </c>
    </row>
    <row r="68" spans="1:42" x14ac:dyDescent="0.45">
      <c r="A68" s="47">
        <v>43537</v>
      </c>
      <c r="B68" s="49">
        <v>179.787994</v>
      </c>
      <c r="C68" s="49">
        <v>40.558703999999999</v>
      </c>
      <c r="D68" s="49">
        <v>288.959991</v>
      </c>
      <c r="E68" s="49">
        <v>114.138901</v>
      </c>
      <c r="F68" s="49">
        <v>8.7899999999999991</v>
      </c>
      <c r="G68" s="49">
        <v>205.509995</v>
      </c>
      <c r="H68" s="49">
        <v>125.029999</v>
      </c>
      <c r="I68" s="49">
        <v>48.492893000000002</v>
      </c>
      <c r="J68" s="49">
        <v>5.4</v>
      </c>
      <c r="K68" s="44">
        <v>39.529967999999997</v>
      </c>
      <c r="L68" s="44">
        <v>275.93862899999999</v>
      </c>
      <c r="M68" s="44">
        <v>178.79394500000001</v>
      </c>
      <c r="N68" s="44">
        <v>15.972625000000001</v>
      </c>
      <c r="O68" s="44">
        <v>9.4609970000000008</v>
      </c>
      <c r="P68" s="44">
        <v>133.75894199999999</v>
      </c>
      <c r="Q68" s="44">
        <v>107.39669000000001</v>
      </c>
      <c r="R68" s="44">
        <v>162.06558200000001</v>
      </c>
      <c r="S68" s="44">
        <v>105.446701</v>
      </c>
      <c r="T68" s="44">
        <v>85.248244999999997</v>
      </c>
      <c r="U68" s="44">
        <v>113.38780199999999</v>
      </c>
      <c r="V68" s="44">
        <v>102.051506</v>
      </c>
      <c r="W68" s="44">
        <v>80.574684000000005</v>
      </c>
      <c r="X68" s="44">
        <v>296.85000600000001</v>
      </c>
      <c r="Y68" s="44">
        <v>69.167068</v>
      </c>
      <c r="Z68" s="44">
        <v>23.049999</v>
      </c>
      <c r="AA68" s="44">
        <v>45.789532000000001</v>
      </c>
      <c r="AB68" s="44">
        <v>99.190651000000003</v>
      </c>
      <c r="AC68" s="44">
        <v>44.800441999999997</v>
      </c>
      <c r="AD68" s="44">
        <v>4.4000000000000004</v>
      </c>
      <c r="AE68" s="44">
        <v>92.390816000000001</v>
      </c>
      <c r="AF68" s="44">
        <v>113.313545</v>
      </c>
      <c r="AG68" s="44">
        <v>23.379999000000002</v>
      </c>
      <c r="AH68" s="44">
        <v>1690.8100589999999</v>
      </c>
      <c r="AI68" s="44">
        <v>173.36999499999999</v>
      </c>
      <c r="AJ68" s="44">
        <v>361.209991</v>
      </c>
      <c r="AK68" s="44">
        <v>52.376865000000002</v>
      </c>
      <c r="AL68" s="44">
        <v>1.59</v>
      </c>
      <c r="AM68" s="44">
        <v>17.091763</v>
      </c>
      <c r="AN68" s="44">
        <v>121.006828</v>
      </c>
      <c r="AO68" s="44">
        <v>1.4</v>
      </c>
      <c r="AP68" s="44">
        <v>16.489999999999998</v>
      </c>
    </row>
    <row r="69" spans="1:42" x14ac:dyDescent="0.45">
      <c r="A69" s="47">
        <v>43538</v>
      </c>
      <c r="B69" s="49">
        <v>181.786621</v>
      </c>
      <c r="C69" s="49">
        <v>40.159160999999997</v>
      </c>
      <c r="D69" s="49">
        <v>289.959991</v>
      </c>
      <c r="E69" s="49">
        <v>113.081512</v>
      </c>
      <c r="F69" s="49">
        <v>8.49</v>
      </c>
      <c r="G69" s="49">
        <v>208.229996</v>
      </c>
      <c r="H69" s="49">
        <v>125.470001</v>
      </c>
      <c r="I69" s="49">
        <v>48.969054999999997</v>
      </c>
      <c r="J69" s="49">
        <v>5.4</v>
      </c>
      <c r="K69" s="44">
        <v>39.549191</v>
      </c>
      <c r="L69" s="44">
        <v>271.579498</v>
      </c>
      <c r="M69" s="44">
        <v>177.47456399999999</v>
      </c>
      <c r="N69" s="44">
        <v>15.972625000000001</v>
      </c>
      <c r="O69" s="44">
        <v>9.4370039999999999</v>
      </c>
      <c r="P69" s="44">
        <v>133.98097200000001</v>
      </c>
      <c r="Q69" s="44">
        <v>108.047813</v>
      </c>
      <c r="R69" s="44">
        <v>162.766739</v>
      </c>
      <c r="S69" s="44">
        <v>104.976219</v>
      </c>
      <c r="T69" s="44">
        <v>86.180794000000006</v>
      </c>
      <c r="U69" s="44">
        <v>113.775414</v>
      </c>
      <c r="V69" s="44">
        <v>102.980217</v>
      </c>
      <c r="W69" s="44">
        <v>80.276077000000001</v>
      </c>
      <c r="X69" s="44">
        <v>295.01998900000001</v>
      </c>
      <c r="Y69" s="44">
        <v>69.798552999999998</v>
      </c>
      <c r="Z69" s="44">
        <v>23.42</v>
      </c>
      <c r="AA69" s="44">
        <v>46.159115</v>
      </c>
      <c r="AB69" s="44">
        <v>99.327895999999996</v>
      </c>
      <c r="AC69" s="44">
        <v>44.683112999999999</v>
      </c>
      <c r="AD69" s="44">
        <v>4.1500000000000004</v>
      </c>
      <c r="AE69" s="44">
        <v>92.110969999999995</v>
      </c>
      <c r="AF69" s="44">
        <v>113.402603</v>
      </c>
      <c r="AG69" s="44">
        <v>22.82</v>
      </c>
      <c r="AH69" s="44">
        <v>1686.219971</v>
      </c>
      <c r="AI69" s="44">
        <v>170.16999799999999</v>
      </c>
      <c r="AJ69" s="44">
        <v>358.82000699999998</v>
      </c>
      <c r="AK69" s="44">
        <v>52.366988999999997</v>
      </c>
      <c r="AL69" s="44">
        <v>1.58</v>
      </c>
      <c r="AM69" s="44">
        <v>16.862141000000001</v>
      </c>
      <c r="AN69" s="44">
        <v>120.938873</v>
      </c>
      <c r="AO69" s="44">
        <v>1.5</v>
      </c>
      <c r="AP69" s="44">
        <v>16.32</v>
      </c>
    </row>
    <row r="70" spans="1:42" x14ac:dyDescent="0.45">
      <c r="A70" s="47">
        <v>43539</v>
      </c>
      <c r="B70" s="49">
        <v>184.15133700000001</v>
      </c>
      <c r="C70" s="49">
        <v>40.178649999999998</v>
      </c>
      <c r="D70" s="49">
        <v>275.42999300000002</v>
      </c>
      <c r="E70" s="49">
        <v>113.238167</v>
      </c>
      <c r="F70" s="49">
        <v>8.6999999999999993</v>
      </c>
      <c r="G70" s="49">
        <v>205.979996</v>
      </c>
      <c r="H70" s="49">
        <v>124.709999</v>
      </c>
      <c r="I70" s="49">
        <v>48.759548000000002</v>
      </c>
      <c r="J70" s="49">
        <v>5.4</v>
      </c>
      <c r="K70" s="44">
        <v>39.808750000000003</v>
      </c>
      <c r="L70" s="44">
        <v>268.080353</v>
      </c>
      <c r="M70" s="44">
        <v>175.20997600000001</v>
      </c>
      <c r="N70" s="44">
        <v>16.306822</v>
      </c>
      <c r="O70" s="44">
        <v>9.5249760000000006</v>
      </c>
      <c r="P70" s="44">
        <v>134.59878499999999</v>
      </c>
      <c r="Q70" s="44">
        <v>110.97789</v>
      </c>
      <c r="R70" s="44">
        <v>164.317184</v>
      </c>
      <c r="S70" s="44">
        <v>108.54402899999999</v>
      </c>
      <c r="T70" s="44">
        <v>86.111343000000005</v>
      </c>
      <c r="U70" s="44">
        <v>114.25245700000001</v>
      </c>
      <c r="V70" s="44">
        <v>104.163124</v>
      </c>
      <c r="W70" s="44">
        <v>80.435340999999994</v>
      </c>
      <c r="X70" s="44">
        <v>297.29998799999998</v>
      </c>
      <c r="Y70" s="44">
        <v>69.729477000000003</v>
      </c>
      <c r="Z70" s="44">
        <v>23.790001</v>
      </c>
      <c r="AA70" s="44">
        <v>46.207745000000003</v>
      </c>
      <c r="AB70" s="44">
        <v>100.425873</v>
      </c>
      <c r="AC70" s="44">
        <v>44.292011000000002</v>
      </c>
      <c r="AD70" s="44">
        <v>3.93</v>
      </c>
      <c r="AE70" s="44">
        <v>91.081505000000007</v>
      </c>
      <c r="AF70" s="44">
        <v>114.70893100000001</v>
      </c>
      <c r="AG70" s="44">
        <v>23.290001</v>
      </c>
      <c r="AH70" s="44">
        <v>1712.3599850000001</v>
      </c>
      <c r="AI70" s="44">
        <v>165.979996</v>
      </c>
      <c r="AJ70" s="44">
        <v>361.459991</v>
      </c>
      <c r="AK70" s="44">
        <v>52.258408000000003</v>
      </c>
      <c r="AL70" s="44">
        <v>1.59</v>
      </c>
      <c r="AM70" s="44">
        <v>16.692421</v>
      </c>
      <c r="AN70" s="44">
        <v>121.628021</v>
      </c>
      <c r="AO70" s="44">
        <v>1.2</v>
      </c>
      <c r="AP70" s="44">
        <v>16.540001</v>
      </c>
    </row>
    <row r="71" spans="1:42" x14ac:dyDescent="0.45">
      <c r="A71" s="47">
        <v>43542</v>
      </c>
      <c r="B71" s="49">
        <v>186.03126499999999</v>
      </c>
      <c r="C71" s="49">
        <v>40.188400000000001</v>
      </c>
      <c r="D71" s="49">
        <v>269.48998999999998</v>
      </c>
      <c r="E71" s="49">
        <v>114.814438</v>
      </c>
      <c r="F71" s="49">
        <v>8.6199999999999992</v>
      </c>
      <c r="G71" s="49">
        <v>205.770004</v>
      </c>
      <c r="H71" s="49">
        <v>127.83000199999999</v>
      </c>
      <c r="I71" s="49">
        <v>48.159576000000001</v>
      </c>
      <c r="J71" s="49">
        <v>5.4</v>
      </c>
      <c r="K71" s="44">
        <v>39.924109999999999</v>
      </c>
      <c r="L71" s="44">
        <v>271.717896</v>
      </c>
      <c r="M71" s="44">
        <v>177.45488</v>
      </c>
      <c r="N71" s="44">
        <v>16.817945000000002</v>
      </c>
      <c r="O71" s="44">
        <v>9.6689299999999996</v>
      </c>
      <c r="P71" s="44">
        <v>135.351776</v>
      </c>
      <c r="Q71" s="44">
        <v>110.632599</v>
      </c>
      <c r="R71" s="44">
        <v>164.35665900000001</v>
      </c>
      <c r="S71" s="44">
        <v>107.632469</v>
      </c>
      <c r="T71" s="44">
        <v>87.123244999999997</v>
      </c>
      <c r="U71" s="44">
        <v>112.423782</v>
      </c>
      <c r="V71" s="44">
        <v>104.788788</v>
      </c>
      <c r="W71" s="44">
        <v>81.380936000000005</v>
      </c>
      <c r="X71" s="44">
        <v>294.48001099999999</v>
      </c>
      <c r="Y71" s="44">
        <v>69.897232000000002</v>
      </c>
      <c r="Z71" s="44">
        <v>23.6</v>
      </c>
      <c r="AA71" s="44">
        <v>46.314723999999998</v>
      </c>
      <c r="AB71" s="44">
        <v>99.514167999999998</v>
      </c>
      <c r="AC71" s="44">
        <v>44.399566999999998</v>
      </c>
      <c r="AD71" s="44">
        <v>3.81</v>
      </c>
      <c r="AE71" s="44">
        <v>92.870559999999998</v>
      </c>
      <c r="AF71" s="44">
        <v>116.35172300000001</v>
      </c>
      <c r="AG71" s="44">
        <v>23.25</v>
      </c>
      <c r="AH71" s="44">
        <v>1742.150024</v>
      </c>
      <c r="AI71" s="44">
        <v>160.470001</v>
      </c>
      <c r="AJ71" s="44">
        <v>363.44000199999999</v>
      </c>
      <c r="AK71" s="44">
        <v>52.771712999999998</v>
      </c>
      <c r="AL71" s="44">
        <v>1.6</v>
      </c>
      <c r="AM71" s="44">
        <v>16.842175999999998</v>
      </c>
      <c r="AN71" s="44">
        <v>122.18126700000001</v>
      </c>
      <c r="AO71" s="44">
        <v>1.2</v>
      </c>
      <c r="AP71" s="44">
        <v>16.559999000000001</v>
      </c>
    </row>
    <row r="72" spans="1:42" x14ac:dyDescent="0.45">
      <c r="A72" s="47">
        <v>43543</v>
      </c>
      <c r="B72" s="49">
        <v>184.55702199999999</v>
      </c>
      <c r="C72" s="49">
        <v>39.379559</v>
      </c>
      <c r="D72" s="49">
        <v>267.47000100000002</v>
      </c>
      <c r="E72" s="49">
        <v>115.617271</v>
      </c>
      <c r="F72" s="49">
        <v>8.48</v>
      </c>
      <c r="G72" s="49">
        <v>202.08999600000001</v>
      </c>
      <c r="H72" s="49">
        <v>121.33000199999999</v>
      </c>
      <c r="I72" s="49">
        <v>47.597698000000001</v>
      </c>
      <c r="J72" s="49">
        <v>5.6</v>
      </c>
      <c r="K72" s="44">
        <v>39.779915000000003</v>
      </c>
      <c r="L72" s="44">
        <v>267.88265999999999</v>
      </c>
      <c r="M72" s="44">
        <v>177.395813</v>
      </c>
      <c r="N72" s="44">
        <v>17.073509000000001</v>
      </c>
      <c r="O72" s="44">
        <v>9.4929860000000001</v>
      </c>
      <c r="P72" s="44">
        <v>135.62207000000001</v>
      </c>
      <c r="Q72" s="44">
        <v>111.91512299999999</v>
      </c>
      <c r="R72" s="44">
        <v>164.12953200000001</v>
      </c>
      <c r="S72" s="44">
        <v>107.83831000000001</v>
      </c>
      <c r="T72" s="44">
        <v>86.994277999999994</v>
      </c>
      <c r="U72" s="44">
        <v>109.32298299999999</v>
      </c>
      <c r="V72" s="44">
        <v>104.407524</v>
      </c>
      <c r="W72" s="44">
        <v>80.714034999999996</v>
      </c>
      <c r="X72" s="44">
        <v>292.20001200000002</v>
      </c>
      <c r="Y72" s="44">
        <v>70.430037999999996</v>
      </c>
      <c r="Z72" s="44">
        <v>23.700001</v>
      </c>
      <c r="AA72" s="44">
        <v>45.945141</v>
      </c>
      <c r="AB72" s="44">
        <v>99.896491999999995</v>
      </c>
      <c r="AC72" s="44">
        <v>44.546230000000001</v>
      </c>
      <c r="AD72" s="44">
        <v>3.88</v>
      </c>
      <c r="AE72" s="44">
        <v>92.640686000000002</v>
      </c>
      <c r="AF72" s="44">
        <v>116.430893</v>
      </c>
      <c r="AG72" s="44">
        <v>26</v>
      </c>
      <c r="AH72" s="44">
        <v>1761.849976</v>
      </c>
      <c r="AI72" s="44">
        <v>161.570007</v>
      </c>
      <c r="AJ72" s="44">
        <v>358.77999899999998</v>
      </c>
      <c r="AK72" s="44">
        <v>53.344242000000001</v>
      </c>
      <c r="AL72" s="44">
        <v>1.53</v>
      </c>
      <c r="AM72" s="44">
        <v>16.762305999999999</v>
      </c>
      <c r="AN72" s="44">
        <v>121.598907</v>
      </c>
      <c r="AO72" s="44">
        <v>1.1299999999999999</v>
      </c>
      <c r="AP72" s="44">
        <v>16.59</v>
      </c>
    </row>
    <row r="73" spans="1:42" x14ac:dyDescent="0.45">
      <c r="A73" s="47">
        <v>43544</v>
      </c>
      <c r="B73" s="49">
        <v>186.16978499999999</v>
      </c>
      <c r="C73" s="49">
        <v>39.554969999999997</v>
      </c>
      <c r="D73" s="49">
        <v>273.60000600000001</v>
      </c>
      <c r="E73" s="49">
        <v>115.842461</v>
      </c>
      <c r="F73" s="49">
        <v>8.5299999999999994</v>
      </c>
      <c r="G73" s="49">
        <v>201.33999600000001</v>
      </c>
      <c r="H73" s="49">
        <v>122.760002</v>
      </c>
      <c r="I73" s="49">
        <v>46.064442</v>
      </c>
      <c r="J73" s="49">
        <v>6</v>
      </c>
      <c r="K73" s="44">
        <v>39.616486000000002</v>
      </c>
      <c r="L73" s="44">
        <v>267.33898900000003</v>
      </c>
      <c r="M73" s="44">
        <v>177.24812299999999</v>
      </c>
      <c r="N73" s="44">
        <v>17.329069</v>
      </c>
      <c r="O73" s="44">
        <v>9.3250390000000003</v>
      </c>
      <c r="P73" s="44">
        <v>134.762924</v>
      </c>
      <c r="Q73" s="44">
        <v>112.990471</v>
      </c>
      <c r="R73" s="44">
        <v>164.198669</v>
      </c>
      <c r="S73" s="44">
        <v>107.456039</v>
      </c>
      <c r="T73" s="44">
        <v>86.002219999999994</v>
      </c>
      <c r="U73" s="44">
        <v>109.313042</v>
      </c>
      <c r="V73" s="44">
        <v>102.178589</v>
      </c>
      <c r="W73" s="44">
        <v>80.485114999999993</v>
      </c>
      <c r="X73" s="44">
        <v>291.67001299999998</v>
      </c>
      <c r="Y73" s="44">
        <v>70.676704000000001</v>
      </c>
      <c r="Z73" s="44">
        <v>23.43</v>
      </c>
      <c r="AA73" s="44">
        <v>46.966366000000001</v>
      </c>
      <c r="AB73" s="44">
        <v>99.720032000000003</v>
      </c>
      <c r="AC73" s="44">
        <v>44.516891000000001</v>
      </c>
      <c r="AD73" s="44">
        <v>3.1</v>
      </c>
      <c r="AE73" s="44">
        <v>92.870559999999998</v>
      </c>
      <c r="AF73" s="44">
        <v>116.30223100000001</v>
      </c>
      <c r="AG73" s="44">
        <v>25.700001</v>
      </c>
      <c r="AH73" s="44">
        <v>1797.2700199999999</v>
      </c>
      <c r="AI73" s="44">
        <v>165.44000199999999</v>
      </c>
      <c r="AJ73" s="44">
        <v>375.22000100000002</v>
      </c>
      <c r="AK73" s="44">
        <v>51.962268999999999</v>
      </c>
      <c r="AL73" s="44">
        <v>1.56</v>
      </c>
      <c r="AM73" s="44">
        <v>16.542667000000002</v>
      </c>
      <c r="AN73" s="44">
        <v>121.026245</v>
      </c>
      <c r="AO73" s="44">
        <v>1.04</v>
      </c>
      <c r="AP73" s="44">
        <v>16.52</v>
      </c>
    </row>
    <row r="74" spans="1:42" x14ac:dyDescent="0.45">
      <c r="A74" s="47">
        <v>43545</v>
      </c>
      <c r="B74" s="49">
        <v>193.02645899999999</v>
      </c>
      <c r="C74" s="49">
        <v>40.188400000000001</v>
      </c>
      <c r="D74" s="49">
        <v>274.01998900000001</v>
      </c>
      <c r="E74" s="49">
        <v>116.93901099999999</v>
      </c>
      <c r="F74" s="49">
        <v>8.68</v>
      </c>
      <c r="G74" s="49">
        <v>205</v>
      </c>
      <c r="H74" s="49">
        <v>125.550003</v>
      </c>
      <c r="I74" s="49">
        <v>46.464424000000001</v>
      </c>
      <c r="J74" s="49">
        <v>6</v>
      </c>
      <c r="K74" s="44">
        <v>39.481898999999999</v>
      </c>
      <c r="L74" s="44">
        <v>269.33572400000003</v>
      </c>
      <c r="M74" s="44">
        <v>179.12870799999999</v>
      </c>
      <c r="N74" s="44">
        <v>16.758970000000001</v>
      </c>
      <c r="O74" s="44">
        <v>8.9731520000000007</v>
      </c>
      <c r="P74" s="44">
        <v>136.539154</v>
      </c>
      <c r="Q74" s="44">
        <v>112.89181499999999</v>
      </c>
      <c r="R74" s="44">
        <v>166.14413500000001</v>
      </c>
      <c r="S74" s="44">
        <v>109.99469000000001</v>
      </c>
      <c r="T74" s="44">
        <v>87.311751999999998</v>
      </c>
      <c r="U74" s="44">
        <v>107.99123400000001</v>
      </c>
      <c r="V74" s="44">
        <v>100.56555899999999</v>
      </c>
      <c r="W74" s="44">
        <v>81.759170999999995</v>
      </c>
      <c r="X74" s="44">
        <v>294.92999300000002</v>
      </c>
      <c r="Y74" s="44">
        <v>71.298332000000002</v>
      </c>
      <c r="Z74" s="44">
        <v>23.809999000000001</v>
      </c>
      <c r="AA74" s="44">
        <v>48.668391999999997</v>
      </c>
      <c r="AB74" s="44">
        <v>100.474892</v>
      </c>
      <c r="AC74" s="44">
        <v>44.497337000000002</v>
      </c>
      <c r="AD74" s="44">
        <v>2.78</v>
      </c>
      <c r="AE74" s="44">
        <v>94.699584999999999</v>
      </c>
      <c r="AF74" s="44">
        <v>118.974266</v>
      </c>
      <c r="AG74" s="44">
        <v>27.889999</v>
      </c>
      <c r="AH74" s="44">
        <v>1819.26001</v>
      </c>
      <c r="AI74" s="44">
        <v>166.08000200000001</v>
      </c>
      <c r="AJ74" s="44">
        <v>377.86999500000002</v>
      </c>
      <c r="AK74" s="44">
        <v>53.344242000000001</v>
      </c>
      <c r="AL74" s="44">
        <v>1.55</v>
      </c>
      <c r="AM74" s="44">
        <v>16.622536</v>
      </c>
      <c r="AN74" s="44">
        <v>122.161858</v>
      </c>
      <c r="AO74" s="44">
        <v>1.01</v>
      </c>
      <c r="AP74" s="44">
        <v>16.610001</v>
      </c>
    </row>
    <row r="75" spans="1:42" x14ac:dyDescent="0.45">
      <c r="A75" s="47">
        <v>43546</v>
      </c>
      <c r="B75" s="49">
        <v>189.02920499999999</v>
      </c>
      <c r="C75" s="49">
        <v>40.704875999999999</v>
      </c>
      <c r="D75" s="49">
        <v>264.52999899999998</v>
      </c>
      <c r="E75" s="49">
        <v>118.192215</v>
      </c>
      <c r="F75" s="49">
        <v>8</v>
      </c>
      <c r="G75" s="49">
        <v>198.75</v>
      </c>
      <c r="H75" s="49">
        <v>119.25</v>
      </c>
      <c r="I75" s="49">
        <v>45.293053</v>
      </c>
      <c r="J75" s="49">
        <v>6.2</v>
      </c>
      <c r="K75" s="44">
        <v>38.857033000000001</v>
      </c>
      <c r="L75" s="44">
        <v>265.263214</v>
      </c>
      <c r="M75" s="44">
        <v>177.218582</v>
      </c>
      <c r="N75" s="44">
        <v>15.549966</v>
      </c>
      <c r="O75" s="44">
        <v>8.4373210000000007</v>
      </c>
      <c r="P75" s="44">
        <v>134.61810299999999</v>
      </c>
      <c r="Q75" s="44">
        <v>110.21824599999999</v>
      </c>
      <c r="R75" s="44">
        <v>163.18150299999999</v>
      </c>
      <c r="S75" s="44">
        <v>107.50505800000001</v>
      </c>
      <c r="T75" s="44">
        <v>81.537918000000005</v>
      </c>
      <c r="U75" s="44">
        <v>107.56388099999999</v>
      </c>
      <c r="V75" s="44">
        <v>97.525229999999993</v>
      </c>
      <c r="W75" s="44">
        <v>79.041831999999999</v>
      </c>
      <c r="X75" s="44">
        <v>286.64001500000001</v>
      </c>
      <c r="Y75" s="44">
        <v>71.002326999999994</v>
      </c>
      <c r="Z75" s="44">
        <v>23.4</v>
      </c>
      <c r="AA75" s="44">
        <v>49.349212999999999</v>
      </c>
      <c r="AB75" s="44">
        <v>99.661216999999994</v>
      </c>
      <c r="AC75" s="44">
        <v>44.907992999999998</v>
      </c>
      <c r="AD75" s="44">
        <v>2.2599999999999998</v>
      </c>
      <c r="AE75" s="44">
        <v>91.881088000000005</v>
      </c>
      <c r="AF75" s="44">
        <v>115.837112</v>
      </c>
      <c r="AG75" s="44">
        <v>26.370000999999998</v>
      </c>
      <c r="AH75" s="44">
        <v>1764.7700199999999</v>
      </c>
      <c r="AI75" s="44">
        <v>164.33999600000001</v>
      </c>
      <c r="AJ75" s="44">
        <v>361.01001000000002</v>
      </c>
      <c r="AK75" s="44">
        <v>52.090598999999997</v>
      </c>
      <c r="AL75" s="44">
        <v>1.55</v>
      </c>
      <c r="AM75" s="44">
        <v>15.734005</v>
      </c>
      <c r="AN75" s="44">
        <v>119.47324399999999</v>
      </c>
      <c r="AO75" s="44">
        <v>1</v>
      </c>
      <c r="AP75" s="44">
        <v>15.97</v>
      </c>
    </row>
    <row r="76" spans="1:42" x14ac:dyDescent="0.45">
      <c r="A76" s="47">
        <v>43549</v>
      </c>
      <c r="B76" s="49">
        <v>186.74363700000001</v>
      </c>
      <c r="C76" s="49">
        <v>40.792583</v>
      </c>
      <c r="D76" s="49">
        <v>260.42001299999998</v>
      </c>
      <c r="E76" s="49">
        <v>118.319489</v>
      </c>
      <c r="F76" s="49">
        <v>8.26</v>
      </c>
      <c r="G76" s="49">
        <v>201.449997</v>
      </c>
      <c r="H76" s="49">
        <v>120.470001</v>
      </c>
      <c r="I76" s="49">
        <v>44.521656</v>
      </c>
      <c r="J76" s="49">
        <v>6.2</v>
      </c>
      <c r="K76" s="44">
        <v>38.86665</v>
      </c>
      <c r="L76" s="44">
        <v>265.50048800000002</v>
      </c>
      <c r="M76" s="44">
        <v>177.83886699999999</v>
      </c>
      <c r="N76" s="44">
        <v>15.608941</v>
      </c>
      <c r="O76" s="44">
        <v>8.5492840000000001</v>
      </c>
      <c r="P76" s="44">
        <v>134.35746800000001</v>
      </c>
      <c r="Q76" s="44">
        <v>110.09985399999999</v>
      </c>
      <c r="R76" s="44">
        <v>163.02349899999999</v>
      </c>
      <c r="S76" s="44">
        <v>104.986023</v>
      </c>
      <c r="T76" s="44">
        <v>81.676811000000001</v>
      </c>
      <c r="U76" s="44">
        <v>107.126587</v>
      </c>
      <c r="V76" s="44">
        <v>96.713820999999996</v>
      </c>
      <c r="W76" s="44">
        <v>79.250861999999998</v>
      </c>
      <c r="X76" s="44">
        <v>286.42001299999998</v>
      </c>
      <c r="Y76" s="44">
        <v>71.337799000000004</v>
      </c>
      <c r="Z76" s="44">
        <v>23.530000999999999</v>
      </c>
      <c r="AA76" s="44">
        <v>49.689616999999998</v>
      </c>
      <c r="AB76" s="44">
        <v>99.955307000000005</v>
      </c>
      <c r="AC76" s="44">
        <v>45.005768000000003</v>
      </c>
      <c r="AD76" s="44">
        <v>2.09</v>
      </c>
      <c r="AE76" s="44">
        <v>93.230362</v>
      </c>
      <c r="AF76" s="44">
        <v>116.44079600000001</v>
      </c>
      <c r="AG76" s="44">
        <v>25.969999000000001</v>
      </c>
      <c r="AH76" s="44">
        <v>1774.26001</v>
      </c>
      <c r="AI76" s="44">
        <v>166.28999300000001</v>
      </c>
      <c r="AJ76" s="44">
        <v>366.23001099999999</v>
      </c>
      <c r="AK76" s="44">
        <v>52.060986</v>
      </c>
      <c r="AL76" s="44">
        <v>1.43</v>
      </c>
      <c r="AM76" s="44">
        <v>15.873773999999999</v>
      </c>
      <c r="AN76" s="44">
        <v>119.279129</v>
      </c>
      <c r="AO76" s="44">
        <v>1</v>
      </c>
      <c r="AP76" s="44">
        <v>16.25</v>
      </c>
    </row>
    <row r="77" spans="1:42" x14ac:dyDescent="0.45">
      <c r="A77" s="47">
        <v>43550</v>
      </c>
      <c r="B77" s="49">
        <v>184.814255</v>
      </c>
      <c r="C77" s="49">
        <v>40.929015999999997</v>
      </c>
      <c r="D77" s="49">
        <v>267.76998900000001</v>
      </c>
      <c r="E77" s="49">
        <v>119.46498099999999</v>
      </c>
      <c r="F77" s="49">
        <v>8.14</v>
      </c>
      <c r="G77" s="49">
        <v>204.36999499999999</v>
      </c>
      <c r="H77" s="49">
        <v>121.269997</v>
      </c>
      <c r="I77" s="49">
        <v>46.112053000000003</v>
      </c>
      <c r="J77" s="49">
        <v>6</v>
      </c>
      <c r="K77" s="44">
        <v>39.010849</v>
      </c>
      <c r="L77" s="44">
        <v>262.782196</v>
      </c>
      <c r="M77" s="44">
        <v>178.124405</v>
      </c>
      <c r="N77" s="44">
        <v>16.110234999999999</v>
      </c>
      <c r="O77" s="44">
        <v>8.6132650000000002</v>
      </c>
      <c r="P77" s="44">
        <v>135.361435</v>
      </c>
      <c r="Q77" s="44">
        <v>112.398537</v>
      </c>
      <c r="R77" s="44">
        <v>164.86033599999999</v>
      </c>
      <c r="S77" s="44">
        <v>106.181831</v>
      </c>
      <c r="T77" s="44">
        <v>82.718474999999998</v>
      </c>
      <c r="U77" s="44">
        <v>109.46212</v>
      </c>
      <c r="V77" s="44">
        <v>97.681647999999996</v>
      </c>
      <c r="W77" s="44">
        <v>80.276077000000001</v>
      </c>
      <c r="X77" s="44">
        <v>286.10998499999999</v>
      </c>
      <c r="Y77" s="44">
        <v>71.989006000000003</v>
      </c>
      <c r="Z77" s="44">
        <v>23.860001</v>
      </c>
      <c r="AA77" s="44">
        <v>50.38015</v>
      </c>
      <c r="AB77" s="44">
        <v>100.994469</v>
      </c>
      <c r="AC77" s="44">
        <v>45.602195999999999</v>
      </c>
      <c r="AD77" s="44">
        <v>1.88</v>
      </c>
      <c r="AE77" s="44">
        <v>93.500229000000004</v>
      </c>
      <c r="AF77" s="44">
        <v>116.688202</v>
      </c>
      <c r="AG77" s="44">
        <v>25.690000999999999</v>
      </c>
      <c r="AH77" s="44">
        <v>1783.76001</v>
      </c>
      <c r="AI77" s="44">
        <v>167.679993</v>
      </c>
      <c r="AJ77" s="44">
        <v>359.97000100000002</v>
      </c>
      <c r="AK77" s="44">
        <v>52.594031999999999</v>
      </c>
      <c r="AL77" s="44">
        <v>1.48</v>
      </c>
      <c r="AM77" s="44">
        <v>15.83384</v>
      </c>
      <c r="AN77" s="44">
        <v>120.48268899999999</v>
      </c>
      <c r="AO77" s="44">
        <v>1</v>
      </c>
      <c r="AP77" s="44">
        <v>16.329999999999998</v>
      </c>
    </row>
    <row r="78" spans="1:42" x14ac:dyDescent="0.45">
      <c r="A78" s="47">
        <v>43551</v>
      </c>
      <c r="B78" s="49">
        <v>186.47648599999999</v>
      </c>
      <c r="C78" s="49">
        <v>40.656157999999998</v>
      </c>
      <c r="D78" s="49">
        <v>274.82998700000002</v>
      </c>
      <c r="E78" s="49">
        <v>119.33770800000001</v>
      </c>
      <c r="F78" s="49">
        <v>7.84</v>
      </c>
      <c r="G78" s="49">
        <v>200.08000200000001</v>
      </c>
      <c r="H78" s="49">
        <v>115.709999</v>
      </c>
      <c r="I78" s="49">
        <v>46.607269000000002</v>
      </c>
      <c r="J78" s="49">
        <v>5.4</v>
      </c>
      <c r="K78" s="44">
        <v>39.078144000000002</v>
      </c>
      <c r="L78" s="44">
        <v>260.87451199999998</v>
      </c>
      <c r="M78" s="44">
        <v>177.051208</v>
      </c>
      <c r="N78" s="44">
        <v>15.225597</v>
      </c>
      <c r="O78" s="44">
        <v>8.1574109999999997</v>
      </c>
      <c r="P78" s="44">
        <v>134.41539</v>
      </c>
      <c r="Q78" s="44">
        <v>112.033508</v>
      </c>
      <c r="R78" s="44">
        <v>164.39617899999999</v>
      </c>
      <c r="S78" s="44">
        <v>103.868622</v>
      </c>
      <c r="T78" s="44">
        <v>82.430779000000001</v>
      </c>
      <c r="U78" s="44">
        <v>109.601257</v>
      </c>
      <c r="V78" s="44">
        <v>97.349266</v>
      </c>
      <c r="W78" s="44">
        <v>80.305938999999995</v>
      </c>
      <c r="X78" s="44">
        <v>288.290009</v>
      </c>
      <c r="Y78" s="44">
        <v>71.771941999999996</v>
      </c>
      <c r="Z78" s="44">
        <v>23.91</v>
      </c>
      <c r="AA78" s="44">
        <v>49.893859999999997</v>
      </c>
      <c r="AB78" s="44">
        <v>100.876839</v>
      </c>
      <c r="AC78" s="44">
        <v>45.572865</v>
      </c>
      <c r="AD78" s="44">
        <v>2.34</v>
      </c>
      <c r="AE78" s="44">
        <v>92.920531999999994</v>
      </c>
      <c r="AF78" s="44">
        <v>115.560013</v>
      </c>
      <c r="AG78" s="44">
        <v>24.889999</v>
      </c>
      <c r="AH78" s="44">
        <v>1765.6999510000001</v>
      </c>
      <c r="AI78" s="44">
        <v>165.86999499999999</v>
      </c>
      <c r="AJ78" s="44">
        <v>353.36999500000002</v>
      </c>
      <c r="AK78" s="44">
        <v>52.130085000000001</v>
      </c>
      <c r="AL78" s="44">
        <v>1.46</v>
      </c>
      <c r="AM78" s="44">
        <v>15.654137</v>
      </c>
      <c r="AN78" s="44">
        <v>119.18206000000001</v>
      </c>
      <c r="AO78" s="44">
        <v>1</v>
      </c>
      <c r="AP78" s="44">
        <v>16.299999</v>
      </c>
    </row>
    <row r="79" spans="1:42" x14ac:dyDescent="0.45">
      <c r="A79" s="47">
        <v>43552</v>
      </c>
      <c r="B79" s="49">
        <v>186.72384600000001</v>
      </c>
      <c r="C79" s="49">
        <v>40.344318000000001</v>
      </c>
      <c r="D79" s="49">
        <v>278.61999500000002</v>
      </c>
      <c r="E79" s="49">
        <v>119.288757</v>
      </c>
      <c r="F79" s="49">
        <v>8.16</v>
      </c>
      <c r="G79" s="49">
        <v>203.449997</v>
      </c>
      <c r="H79" s="49">
        <v>116.449997</v>
      </c>
      <c r="I79" s="49">
        <v>46.378712</v>
      </c>
      <c r="J79" s="49">
        <v>5.8</v>
      </c>
      <c r="K79" s="44">
        <v>38.943550000000002</v>
      </c>
      <c r="L79" s="44">
        <v>263.91894500000001</v>
      </c>
      <c r="M79" s="44">
        <v>178.17366000000001</v>
      </c>
      <c r="N79" s="44">
        <v>15.530307000000001</v>
      </c>
      <c r="O79" s="44">
        <v>8.5492840000000001</v>
      </c>
      <c r="P79" s="44">
        <v>135.07182299999999</v>
      </c>
      <c r="Q79" s="44">
        <v>112.674767</v>
      </c>
      <c r="R79" s="44">
        <v>172.93841599999999</v>
      </c>
      <c r="S79" s="44">
        <v>102.829651</v>
      </c>
      <c r="T79" s="44">
        <v>83.373244999999997</v>
      </c>
      <c r="U79" s="44">
        <v>110.02861</v>
      </c>
      <c r="V79" s="44">
        <v>98.453948999999994</v>
      </c>
      <c r="W79" s="44">
        <v>81.848754999999997</v>
      </c>
      <c r="X79" s="44">
        <v>293.5</v>
      </c>
      <c r="Y79" s="44">
        <v>72.975707999999997</v>
      </c>
      <c r="Z79" s="44">
        <v>24.139999</v>
      </c>
      <c r="AA79" s="44">
        <v>50.078648000000001</v>
      </c>
      <c r="AB79" s="44">
        <v>101.514053</v>
      </c>
      <c r="AC79" s="44">
        <v>45.543532999999996</v>
      </c>
      <c r="AD79" s="44">
        <v>2.1</v>
      </c>
      <c r="AE79" s="44">
        <v>94.279808000000003</v>
      </c>
      <c r="AF79" s="44">
        <v>115.718361</v>
      </c>
      <c r="AG79" s="44">
        <v>25.059999000000001</v>
      </c>
      <c r="AH79" s="44">
        <v>1773.420044</v>
      </c>
      <c r="AI79" s="44">
        <v>165.550003</v>
      </c>
      <c r="AJ79" s="44">
        <v>354.60998499999999</v>
      </c>
      <c r="AK79" s="44">
        <v>52.505187999999997</v>
      </c>
      <c r="AL79" s="44">
        <v>1.49</v>
      </c>
      <c r="AM79" s="44">
        <v>15.883756999999999</v>
      </c>
      <c r="AN79" s="44">
        <v>119.405304</v>
      </c>
      <c r="AO79" s="44">
        <v>1.21</v>
      </c>
      <c r="AP79" s="44">
        <v>16.549999</v>
      </c>
    </row>
    <row r="80" spans="1:42" x14ac:dyDescent="0.45">
      <c r="A80" s="47">
        <v>43553</v>
      </c>
      <c r="B80" s="49">
        <v>187.940842</v>
      </c>
      <c r="C80" s="49">
        <v>40.548957999999999</v>
      </c>
      <c r="D80" s="49">
        <v>279.85998499999999</v>
      </c>
      <c r="E80" s="49">
        <v>119.98389400000001</v>
      </c>
      <c r="F80" s="49">
        <v>8.2799999999999994</v>
      </c>
      <c r="G80" s="49">
        <v>206.61999499999999</v>
      </c>
      <c r="H80" s="49">
        <v>117.69000200000001</v>
      </c>
      <c r="I80" s="49">
        <v>46.997726</v>
      </c>
      <c r="J80" s="49">
        <v>5.4</v>
      </c>
      <c r="K80" s="44">
        <v>39.010849</v>
      </c>
      <c r="L80" s="44">
        <v>266.488922</v>
      </c>
      <c r="M80" s="44">
        <v>179.276398</v>
      </c>
      <c r="N80" s="44">
        <v>15.648258</v>
      </c>
      <c r="O80" s="44">
        <v>8.7252290000000006</v>
      </c>
      <c r="P80" s="44">
        <v>136.21095299999999</v>
      </c>
      <c r="Q80" s="44">
        <v>113.907967</v>
      </c>
      <c r="R80" s="44">
        <v>173.82720900000001</v>
      </c>
      <c r="S80" s="44">
        <v>103.96663700000001</v>
      </c>
      <c r="T80" s="44">
        <v>83.541884999999994</v>
      </c>
      <c r="U80" s="44">
        <v>110.346642</v>
      </c>
      <c r="V80" s="44">
        <v>98.962303000000006</v>
      </c>
      <c r="W80" s="44">
        <v>82.585319999999996</v>
      </c>
      <c r="X80" s="44">
        <v>293.13000499999998</v>
      </c>
      <c r="Y80" s="44">
        <v>73.350639000000001</v>
      </c>
      <c r="Z80" s="44">
        <v>24.26</v>
      </c>
      <c r="AA80" s="44">
        <v>50.331519999999998</v>
      </c>
      <c r="AB80" s="44">
        <v>102.004227</v>
      </c>
      <c r="AC80" s="44">
        <v>45.817298999999998</v>
      </c>
      <c r="AD80" s="44">
        <v>2.09</v>
      </c>
      <c r="AE80" s="44">
        <v>94.819526999999994</v>
      </c>
      <c r="AF80" s="44">
        <v>116.717896</v>
      </c>
      <c r="AG80" s="44">
        <v>25.52</v>
      </c>
      <c r="AH80" s="44">
        <v>1780.75</v>
      </c>
      <c r="AI80" s="44">
        <v>166.69000199999999</v>
      </c>
      <c r="AJ80" s="44">
        <v>356.55999800000001</v>
      </c>
      <c r="AK80" s="44">
        <v>53.018493999999997</v>
      </c>
      <c r="AL80" s="44">
        <v>1.42</v>
      </c>
      <c r="AM80" s="44">
        <v>15.903725</v>
      </c>
      <c r="AN80" s="44">
        <v>119.56059999999999</v>
      </c>
      <c r="AO80" s="44">
        <v>1.19</v>
      </c>
      <c r="AP80" s="44">
        <v>16.52</v>
      </c>
    </row>
    <row r="81" spans="1:42" x14ac:dyDescent="0.45">
      <c r="A81" s="47">
        <v>43556</v>
      </c>
      <c r="B81" s="49">
        <v>189.217209</v>
      </c>
      <c r="C81" s="49">
        <v>40.393039999999999</v>
      </c>
      <c r="D81" s="49">
        <v>289.17999300000002</v>
      </c>
      <c r="E81" s="49">
        <v>119.445412</v>
      </c>
      <c r="F81" s="49">
        <v>8.2899999999999991</v>
      </c>
      <c r="G81" s="49">
        <v>206.03999300000001</v>
      </c>
      <c r="H81" s="49">
        <v>118.94000200000001</v>
      </c>
      <c r="I81" s="49">
        <v>47.235809000000003</v>
      </c>
      <c r="J81" s="49">
        <v>5.4</v>
      </c>
      <c r="K81" s="44">
        <v>40.145221999999997</v>
      </c>
      <c r="L81" s="44">
        <v>270.94686899999999</v>
      </c>
      <c r="M81" s="44">
        <v>181.91511499999999</v>
      </c>
      <c r="N81" s="44">
        <v>15.667916999999999</v>
      </c>
      <c r="O81" s="44">
        <v>8.8867790000000007</v>
      </c>
      <c r="P81" s="44">
        <v>138.33471700000001</v>
      </c>
      <c r="Q81" s="44">
        <v>114.26313</v>
      </c>
      <c r="R81" s="44">
        <v>174.12348900000001</v>
      </c>
      <c r="S81" s="44">
        <v>106.48568</v>
      </c>
      <c r="T81" s="44">
        <v>84.553802000000005</v>
      </c>
      <c r="U81" s="44">
        <v>111.81753500000001</v>
      </c>
      <c r="V81" s="44">
        <v>102.295914</v>
      </c>
      <c r="W81" s="44">
        <v>83.610550000000003</v>
      </c>
      <c r="X81" s="44">
        <v>293.07000699999998</v>
      </c>
      <c r="Y81" s="44">
        <v>72.975707999999997</v>
      </c>
      <c r="Z81" s="44">
        <v>24.690000999999999</v>
      </c>
      <c r="AA81" s="44">
        <v>49.592357999999997</v>
      </c>
      <c r="AB81" s="44">
        <v>101.60227999999999</v>
      </c>
      <c r="AC81" s="44">
        <v>45.680419999999998</v>
      </c>
      <c r="AD81" s="44">
        <v>2.0699999999999998</v>
      </c>
      <c r="AE81" s="44">
        <v>98.177734000000001</v>
      </c>
      <c r="AF81" s="44">
        <v>117.786697</v>
      </c>
      <c r="AG81" s="44">
        <v>26.360001</v>
      </c>
      <c r="AH81" s="44">
        <v>1814.1899410000001</v>
      </c>
      <c r="AI81" s="44">
        <v>168.699997</v>
      </c>
      <c r="AJ81" s="44">
        <v>366.959991</v>
      </c>
      <c r="AK81" s="44">
        <v>53.877296000000001</v>
      </c>
      <c r="AL81" s="44">
        <v>1.44</v>
      </c>
      <c r="AM81" s="44">
        <v>15.913707</v>
      </c>
      <c r="AN81" s="44">
        <v>121.26889</v>
      </c>
      <c r="AO81" s="44">
        <v>1.24</v>
      </c>
      <c r="AP81" s="44">
        <v>16.559999000000001</v>
      </c>
    </row>
    <row r="82" spans="1:42" x14ac:dyDescent="0.45">
      <c r="A82" s="47">
        <v>43557</v>
      </c>
      <c r="B82" s="49">
        <v>191.967804</v>
      </c>
      <c r="C82" s="49">
        <v>40.285846999999997</v>
      </c>
      <c r="D82" s="49">
        <v>285.88000499999998</v>
      </c>
      <c r="E82" s="49">
        <v>119.13211099999999</v>
      </c>
      <c r="F82" s="49">
        <v>9.5500000000000007</v>
      </c>
      <c r="G82" s="49">
        <v>201.46000699999999</v>
      </c>
      <c r="H82" s="49">
        <v>121.480003</v>
      </c>
      <c r="I82" s="49">
        <v>47.616748999999999</v>
      </c>
      <c r="J82" s="49">
        <v>5.6</v>
      </c>
      <c r="K82" s="44">
        <v>40.520142</v>
      </c>
      <c r="L82" s="44">
        <v>270.17587300000002</v>
      </c>
      <c r="M82" s="44">
        <v>182.94897499999999</v>
      </c>
      <c r="N82" s="44">
        <v>15.746551999999999</v>
      </c>
      <c r="O82" s="44">
        <v>8.8004069999999999</v>
      </c>
      <c r="P82" s="44">
        <v>138.04510500000001</v>
      </c>
      <c r="Q82" s="44">
        <v>114.253258</v>
      </c>
      <c r="R82" s="44">
        <v>173.185303</v>
      </c>
      <c r="S82" s="44">
        <v>108.093155</v>
      </c>
      <c r="T82" s="44">
        <v>83.700622999999993</v>
      </c>
      <c r="U82" s="44">
        <v>111.27092</v>
      </c>
      <c r="V82" s="44">
        <v>102.78469800000001</v>
      </c>
      <c r="W82" s="44">
        <v>83.331847999999994</v>
      </c>
      <c r="X82" s="44">
        <v>297.39999399999999</v>
      </c>
      <c r="Y82" s="44">
        <v>73.281577999999996</v>
      </c>
      <c r="Z82" s="44">
        <v>24.549999</v>
      </c>
      <c r="AA82" s="44">
        <v>49.582630000000002</v>
      </c>
      <c r="AB82" s="44">
        <v>101.710121</v>
      </c>
      <c r="AC82" s="44">
        <v>45.533752</v>
      </c>
      <c r="AD82" s="44">
        <v>2.13</v>
      </c>
      <c r="AE82" s="44">
        <v>97.697990000000004</v>
      </c>
      <c r="AF82" s="44">
        <v>117.95494100000001</v>
      </c>
      <c r="AG82" s="44">
        <v>26.75</v>
      </c>
      <c r="AH82" s="44">
        <v>1813.9799800000001</v>
      </c>
      <c r="AI82" s="44">
        <v>174.199997</v>
      </c>
      <c r="AJ82" s="44">
        <v>367.72000100000002</v>
      </c>
      <c r="AK82" s="44">
        <v>53.452826999999999</v>
      </c>
      <c r="AL82" s="44">
        <v>1.44</v>
      </c>
      <c r="AM82" s="44">
        <v>15.773939</v>
      </c>
      <c r="AN82" s="44">
        <v>121.259186</v>
      </c>
      <c r="AO82" s="44">
        <v>1.26</v>
      </c>
      <c r="AP82" s="44">
        <v>16.48</v>
      </c>
    </row>
    <row r="83" spans="1:42" x14ac:dyDescent="0.45">
      <c r="A83" s="47">
        <v>43558</v>
      </c>
      <c r="B83" s="49">
        <v>193.283737</v>
      </c>
      <c r="C83" s="49">
        <v>40.042220999999998</v>
      </c>
      <c r="D83" s="49">
        <v>291.80999800000001</v>
      </c>
      <c r="E83" s="49">
        <v>119.014618</v>
      </c>
      <c r="F83" s="49">
        <v>9.35</v>
      </c>
      <c r="G83" s="49">
        <v>205.11999499999999</v>
      </c>
      <c r="H83" s="49">
        <v>122.629997</v>
      </c>
      <c r="I83" s="49">
        <v>47.664360000000002</v>
      </c>
      <c r="J83" s="49">
        <v>5.4</v>
      </c>
      <c r="K83" s="44">
        <v>40.904671</v>
      </c>
      <c r="L83" s="44">
        <v>263.68170199999997</v>
      </c>
      <c r="M83" s="44">
        <v>174.63891599999999</v>
      </c>
      <c r="N83" s="44">
        <v>15.451672</v>
      </c>
      <c r="O83" s="44">
        <v>8.6852420000000006</v>
      </c>
      <c r="P83" s="44">
        <v>138.65327500000001</v>
      </c>
      <c r="Q83" s="44">
        <v>114.864929</v>
      </c>
      <c r="R83" s="44">
        <v>174.98263499999999</v>
      </c>
      <c r="S83" s="44">
        <v>110.51417499999999</v>
      </c>
      <c r="T83" s="44">
        <v>83.799835000000002</v>
      </c>
      <c r="U83" s="44">
        <v>111.82746899999999</v>
      </c>
      <c r="V83" s="44">
        <v>102.989998</v>
      </c>
      <c r="W83" s="44">
        <v>83.939018000000004</v>
      </c>
      <c r="X83" s="44">
        <v>298.70001200000002</v>
      </c>
      <c r="Y83" s="44">
        <v>73.340774999999994</v>
      </c>
      <c r="Z83" s="44">
        <v>24.65</v>
      </c>
      <c r="AA83" s="44">
        <v>48.911541</v>
      </c>
      <c r="AB83" s="44">
        <v>101.65129899999999</v>
      </c>
      <c r="AC83" s="44">
        <v>45.152431</v>
      </c>
      <c r="AD83" s="44">
        <v>2.5</v>
      </c>
      <c r="AE83" s="44">
        <v>97.767951999999994</v>
      </c>
      <c r="AF83" s="44">
        <v>118.72685199999999</v>
      </c>
      <c r="AG83" s="44">
        <v>29.02</v>
      </c>
      <c r="AH83" s="44">
        <v>1820.6999510000001</v>
      </c>
      <c r="AI83" s="44">
        <v>173.53999300000001</v>
      </c>
      <c r="AJ83" s="44">
        <v>369.75</v>
      </c>
      <c r="AK83" s="44">
        <v>53.363987000000002</v>
      </c>
      <c r="AL83" s="44">
        <v>1.41</v>
      </c>
      <c r="AM83" s="44">
        <v>15.734005</v>
      </c>
      <c r="AN83" s="44">
        <v>120.249741</v>
      </c>
      <c r="AO83" s="44">
        <v>1.26</v>
      </c>
      <c r="AP83" s="44">
        <v>16.670000000000002</v>
      </c>
    </row>
    <row r="84" spans="1:42" x14ac:dyDescent="0.45">
      <c r="A84" s="47">
        <v>43559</v>
      </c>
      <c r="B84" s="49">
        <v>193.62011699999999</v>
      </c>
      <c r="C84" s="49">
        <v>38.434296000000003</v>
      </c>
      <c r="D84" s="49">
        <v>267.77999899999998</v>
      </c>
      <c r="E84" s="49">
        <v>118.926506</v>
      </c>
      <c r="F84" s="49">
        <v>9.8800000000000008</v>
      </c>
      <c r="G84" s="49">
        <v>194.75</v>
      </c>
      <c r="H84" s="49">
        <v>121.589996</v>
      </c>
      <c r="I84" s="49">
        <v>47.683411</v>
      </c>
      <c r="J84" s="49">
        <v>5</v>
      </c>
      <c r="K84" s="44">
        <v>40.664341</v>
      </c>
      <c r="L84" s="44">
        <v>267.88265999999999</v>
      </c>
      <c r="M84" s="44">
        <v>174.22538800000001</v>
      </c>
      <c r="N84" s="44">
        <v>15.893992000000001</v>
      </c>
      <c r="O84" s="44">
        <v>8.9347639999999995</v>
      </c>
      <c r="P84" s="44">
        <v>137.832718</v>
      </c>
      <c r="Q84" s="44">
        <v>114.39138</v>
      </c>
      <c r="R84" s="44">
        <v>174.953003</v>
      </c>
      <c r="S84" s="44">
        <v>110.994461</v>
      </c>
      <c r="T84" s="44">
        <v>84.603401000000005</v>
      </c>
      <c r="U84" s="44">
        <v>114.043747</v>
      </c>
      <c r="V84" s="44">
        <v>103.984932</v>
      </c>
      <c r="W84" s="44">
        <v>83.620506000000006</v>
      </c>
      <c r="X84" s="44">
        <v>295.26001000000002</v>
      </c>
      <c r="Y84" s="44">
        <v>73.360504000000006</v>
      </c>
      <c r="Z84" s="44">
        <v>24.719999000000001</v>
      </c>
      <c r="AA84" s="44">
        <v>48.882362000000001</v>
      </c>
      <c r="AB84" s="44">
        <v>101.396416</v>
      </c>
      <c r="AC84" s="44">
        <v>45.445754999999998</v>
      </c>
      <c r="AD84" s="44">
        <v>2.9</v>
      </c>
      <c r="AE84" s="44">
        <v>97.807929999999999</v>
      </c>
      <c r="AF84" s="44">
        <v>118.123177</v>
      </c>
      <c r="AG84" s="44">
        <v>29.09</v>
      </c>
      <c r="AH84" s="44">
        <v>1818.8599850000001</v>
      </c>
      <c r="AI84" s="44">
        <v>176.020004</v>
      </c>
      <c r="AJ84" s="44">
        <v>367.88000499999998</v>
      </c>
      <c r="AK84" s="44">
        <v>53.127079000000002</v>
      </c>
      <c r="AL84" s="44">
        <v>1.42</v>
      </c>
      <c r="AM84" s="44">
        <v>16.153313000000001</v>
      </c>
      <c r="AN84" s="44">
        <v>121.133011</v>
      </c>
      <c r="AO84" s="44">
        <v>1.26</v>
      </c>
      <c r="AP84" s="44">
        <v>17</v>
      </c>
    </row>
    <row r="85" spans="1:42" x14ac:dyDescent="0.45">
      <c r="A85" s="47">
        <v>43560</v>
      </c>
      <c r="B85" s="49">
        <v>194.91625999999999</v>
      </c>
      <c r="C85" s="49">
        <v>39.925277999999999</v>
      </c>
      <c r="D85" s="49">
        <v>274.959991</v>
      </c>
      <c r="E85" s="49">
        <v>119.073364</v>
      </c>
      <c r="F85" s="49">
        <v>10.09</v>
      </c>
      <c r="G85" s="49">
        <v>196.64999399999999</v>
      </c>
      <c r="H85" s="49">
        <v>124.360001</v>
      </c>
      <c r="I85" s="49">
        <v>47.845303000000001</v>
      </c>
      <c r="J85" s="49">
        <v>5.2</v>
      </c>
      <c r="K85" s="44">
        <v>40.837378999999999</v>
      </c>
      <c r="L85" s="44">
        <v>273.111603</v>
      </c>
      <c r="M85" s="44">
        <v>176.864136</v>
      </c>
      <c r="N85" s="44">
        <v>16.218359</v>
      </c>
      <c r="O85" s="44">
        <v>9.0163810000000009</v>
      </c>
      <c r="P85" s="44">
        <v>138.315414</v>
      </c>
      <c r="Q85" s="44">
        <v>113.069397</v>
      </c>
      <c r="R85" s="44">
        <v>175.930679</v>
      </c>
      <c r="S85" s="44">
        <v>111.376732</v>
      </c>
      <c r="T85" s="44">
        <v>84.722449999999995</v>
      </c>
      <c r="U85" s="44">
        <v>114.29220599999999</v>
      </c>
      <c r="V85" s="44">
        <v>103.738663</v>
      </c>
      <c r="W85" s="44">
        <v>83.899208000000002</v>
      </c>
      <c r="X85" s="44">
        <v>297.25</v>
      </c>
      <c r="Y85" s="44">
        <v>74.031464</v>
      </c>
      <c r="Z85" s="44">
        <v>25</v>
      </c>
      <c r="AA85" s="44">
        <v>49.485374</v>
      </c>
      <c r="AB85" s="44">
        <v>101.612083</v>
      </c>
      <c r="AC85" s="44">
        <v>45.435977999999999</v>
      </c>
      <c r="AD85" s="44">
        <v>2.77</v>
      </c>
      <c r="AE85" s="44">
        <v>98.587517000000005</v>
      </c>
      <c r="AF85" s="44">
        <v>118.64769</v>
      </c>
      <c r="AG85" s="44">
        <v>28.98</v>
      </c>
      <c r="AH85" s="44">
        <v>1837.280029</v>
      </c>
      <c r="AI85" s="44">
        <v>175.720001</v>
      </c>
      <c r="AJ85" s="44">
        <v>365.48998999999998</v>
      </c>
      <c r="AK85" s="44">
        <v>53.235661</v>
      </c>
      <c r="AL85" s="44">
        <v>1.4</v>
      </c>
      <c r="AM85" s="44">
        <v>16.462800999999999</v>
      </c>
      <c r="AN85" s="44">
        <v>122.705406</v>
      </c>
      <c r="AO85" s="44">
        <v>1.26</v>
      </c>
      <c r="AP85" s="44">
        <v>17.18</v>
      </c>
    </row>
    <row r="86" spans="1:42" x14ac:dyDescent="0.45">
      <c r="A86" s="47">
        <v>43563</v>
      </c>
      <c r="B86" s="49">
        <v>197.983475</v>
      </c>
      <c r="C86" s="49">
        <v>39.389301000000003</v>
      </c>
      <c r="D86" s="49">
        <v>273.20001200000002</v>
      </c>
      <c r="E86" s="49">
        <v>119.445412</v>
      </c>
      <c r="F86" s="49">
        <v>9.67</v>
      </c>
      <c r="G86" s="49">
        <v>200.240005</v>
      </c>
      <c r="H86" s="49">
        <v>123.860001</v>
      </c>
      <c r="I86" s="49">
        <v>47.788170000000001</v>
      </c>
      <c r="J86" s="49">
        <v>5</v>
      </c>
      <c r="K86" s="44">
        <v>40.914287999999999</v>
      </c>
      <c r="L86" s="44">
        <v>273.70471199999997</v>
      </c>
      <c r="M86" s="44">
        <v>178.83332799999999</v>
      </c>
      <c r="N86" s="44">
        <v>16.699992999999999</v>
      </c>
      <c r="O86" s="44">
        <v>9.0355849999999993</v>
      </c>
      <c r="P86" s="44">
        <v>138.42160000000001</v>
      </c>
      <c r="Q86" s="44">
        <v>113.385094</v>
      </c>
      <c r="R86" s="44">
        <v>176.68121300000001</v>
      </c>
      <c r="S86" s="44">
        <v>112.935204</v>
      </c>
      <c r="T86" s="44">
        <v>84.057770000000005</v>
      </c>
      <c r="U86" s="44">
        <v>114.25245700000001</v>
      </c>
      <c r="V86" s="44">
        <v>104.073593</v>
      </c>
      <c r="W86" s="44">
        <v>84.227676000000002</v>
      </c>
      <c r="X86" s="44">
        <v>296.98998999999998</v>
      </c>
      <c r="Y86" s="44">
        <v>74.199202999999997</v>
      </c>
      <c r="Z86" s="44">
        <v>24.9</v>
      </c>
      <c r="AA86" s="44">
        <v>49.903584000000002</v>
      </c>
      <c r="AB86" s="44">
        <v>102.906136</v>
      </c>
      <c r="AC86" s="44">
        <v>45.514198</v>
      </c>
      <c r="AD86" s="44">
        <v>2.99</v>
      </c>
      <c r="AE86" s="44">
        <v>98.377624999999995</v>
      </c>
      <c r="AF86" s="44">
        <v>118.687271</v>
      </c>
      <c r="AG86" s="44">
        <v>28.530000999999999</v>
      </c>
      <c r="AH86" s="44">
        <v>1849.8599850000001</v>
      </c>
      <c r="AI86" s="44">
        <v>174.929993</v>
      </c>
      <c r="AJ86" s="44">
        <v>361.41000400000001</v>
      </c>
      <c r="AK86" s="44">
        <v>53.028370000000002</v>
      </c>
      <c r="AL86" s="44">
        <v>1.38</v>
      </c>
      <c r="AM86" s="44">
        <v>16.522701000000001</v>
      </c>
      <c r="AN86" s="44">
        <v>122.957764</v>
      </c>
      <c r="AO86" s="44">
        <v>0.92</v>
      </c>
      <c r="AP86" s="44">
        <v>16.969999000000001</v>
      </c>
    </row>
    <row r="87" spans="1:42" x14ac:dyDescent="0.45">
      <c r="A87" s="47">
        <v>43564</v>
      </c>
      <c r="B87" s="49">
        <v>197.38983200000001</v>
      </c>
      <c r="C87" s="49">
        <v>39.808337999999999</v>
      </c>
      <c r="D87" s="49">
        <v>272.30999800000001</v>
      </c>
      <c r="E87" s="49">
        <v>119.611847</v>
      </c>
      <c r="F87" s="49">
        <v>9.84</v>
      </c>
      <c r="G87" s="49">
        <v>203.96000699999999</v>
      </c>
      <c r="H87" s="49">
        <v>122.05999799999999</v>
      </c>
      <c r="I87" s="49">
        <v>47.911968000000002</v>
      </c>
      <c r="J87" s="49">
        <v>5.4</v>
      </c>
      <c r="K87" s="44">
        <v>40.981579000000004</v>
      </c>
      <c r="L87" s="44">
        <v>270.314301</v>
      </c>
      <c r="M87" s="44">
        <v>177.20320100000001</v>
      </c>
      <c r="N87" s="44">
        <v>16.591868999999999</v>
      </c>
      <c r="O87" s="44">
        <v>8.9779739999999997</v>
      </c>
      <c r="P87" s="44">
        <v>137.18594400000001</v>
      </c>
      <c r="Q87" s="44">
        <v>108.886391</v>
      </c>
      <c r="R87" s="44">
        <v>175.51589999999999</v>
      </c>
      <c r="S87" s="44">
        <v>111.68058000000001</v>
      </c>
      <c r="T87" s="44">
        <v>83.611335999999994</v>
      </c>
      <c r="U87" s="44">
        <v>116.140762</v>
      </c>
      <c r="V87" s="44">
        <v>103.305229</v>
      </c>
      <c r="W87" s="44">
        <v>83.162643000000003</v>
      </c>
      <c r="X87" s="44">
        <v>300.209991</v>
      </c>
      <c r="Y87" s="44">
        <v>74.120270000000005</v>
      </c>
      <c r="Z87" s="44">
        <v>24.969999000000001</v>
      </c>
      <c r="AA87" s="44">
        <v>50.109794999999998</v>
      </c>
      <c r="AB87" s="44">
        <v>102.602226</v>
      </c>
      <c r="AC87" s="44">
        <v>45.631526999999998</v>
      </c>
      <c r="AD87" s="44">
        <v>3.55</v>
      </c>
      <c r="AE87" s="44">
        <v>97.957854999999995</v>
      </c>
      <c r="AF87" s="44">
        <v>118.043999</v>
      </c>
      <c r="AG87" s="44">
        <v>27.24</v>
      </c>
      <c r="AH87" s="44">
        <v>1835.839966</v>
      </c>
      <c r="AI87" s="44">
        <v>177.58000200000001</v>
      </c>
      <c r="AJ87" s="44">
        <v>364.709991</v>
      </c>
      <c r="AK87" s="44">
        <v>53.136951000000003</v>
      </c>
      <c r="AL87" s="44">
        <v>1.34</v>
      </c>
      <c r="AM87" s="44">
        <v>16.402899000000001</v>
      </c>
      <c r="AN87" s="44">
        <v>121.851265</v>
      </c>
      <c r="AO87" s="44">
        <v>0.92</v>
      </c>
      <c r="AP87" s="44">
        <v>17.23</v>
      </c>
    </row>
    <row r="88" spans="1:42" x14ac:dyDescent="0.45">
      <c r="A88" s="47">
        <v>43565</v>
      </c>
      <c r="B88" s="49">
        <v>198.49797100000001</v>
      </c>
      <c r="C88" s="49">
        <v>39.788853000000003</v>
      </c>
      <c r="D88" s="49">
        <v>276.05999800000001</v>
      </c>
      <c r="E88" s="49">
        <v>119.484566</v>
      </c>
      <c r="F88" s="49">
        <v>10.49</v>
      </c>
      <c r="G88" s="49">
        <v>206.5</v>
      </c>
      <c r="H88" s="49">
        <v>126</v>
      </c>
      <c r="I88" s="49">
        <v>47.854832000000002</v>
      </c>
      <c r="J88" s="49">
        <v>6</v>
      </c>
      <c r="K88" s="44">
        <v>40.895057999999999</v>
      </c>
      <c r="L88" s="44">
        <v>267.40823399999999</v>
      </c>
      <c r="M88" s="44">
        <v>176.767731</v>
      </c>
      <c r="N88" s="44">
        <v>16.699992999999999</v>
      </c>
      <c r="O88" s="44">
        <v>8.9683700000000002</v>
      </c>
      <c r="P88" s="44">
        <v>138.06440699999999</v>
      </c>
      <c r="Q88" s="44">
        <v>110.76084899999999</v>
      </c>
      <c r="R88" s="44">
        <v>176.242783</v>
      </c>
      <c r="S88" s="44">
        <v>112.641144</v>
      </c>
      <c r="T88" s="44">
        <v>84.206581</v>
      </c>
      <c r="U88" s="44">
        <v>116.438919</v>
      </c>
      <c r="V88" s="44">
        <v>103.76821099999999</v>
      </c>
      <c r="W88" s="44">
        <v>83.650368</v>
      </c>
      <c r="X88" s="44">
        <v>303.75</v>
      </c>
      <c r="Y88" s="44">
        <v>74.475479000000007</v>
      </c>
      <c r="Z88" s="44">
        <v>25.139999</v>
      </c>
      <c r="AA88" s="44">
        <v>50.620421999999998</v>
      </c>
      <c r="AB88" s="44">
        <v>102.592422</v>
      </c>
      <c r="AC88" s="44">
        <v>45.602195999999999</v>
      </c>
      <c r="AD88" s="44">
        <v>3.75</v>
      </c>
      <c r="AE88" s="44">
        <v>98.847374000000002</v>
      </c>
      <c r="AF88" s="44">
        <v>118.94457199999999</v>
      </c>
      <c r="AG88" s="44">
        <v>27.83</v>
      </c>
      <c r="AH88" s="44">
        <v>1847.329956</v>
      </c>
      <c r="AI88" s="44">
        <v>177.820007</v>
      </c>
      <c r="AJ88" s="44">
        <v>363.92001299999998</v>
      </c>
      <c r="AK88" s="44">
        <v>53.513741000000003</v>
      </c>
      <c r="AL88" s="44">
        <v>1.44</v>
      </c>
      <c r="AM88" s="44">
        <v>16.512720000000002</v>
      </c>
      <c r="AN88" s="44">
        <v>121.802727</v>
      </c>
      <c r="AO88" s="44">
        <v>0.92</v>
      </c>
      <c r="AP88" s="44">
        <v>17.559999000000001</v>
      </c>
    </row>
    <row r="89" spans="1:42" x14ac:dyDescent="0.45">
      <c r="A89" s="47">
        <v>43566</v>
      </c>
      <c r="B89" s="49">
        <v>196.845642</v>
      </c>
      <c r="C89" s="49">
        <v>40.159160999999997</v>
      </c>
      <c r="D89" s="49">
        <v>268.42001299999998</v>
      </c>
      <c r="E89" s="49">
        <v>119.122322</v>
      </c>
      <c r="F89" s="49">
        <v>10.34</v>
      </c>
      <c r="G89" s="49">
        <v>210.990005</v>
      </c>
      <c r="H89" s="49">
        <v>127.910004</v>
      </c>
      <c r="I89" s="49">
        <v>48.016724000000004</v>
      </c>
      <c r="J89" s="49">
        <v>5.8</v>
      </c>
      <c r="K89" s="44">
        <v>40.943123</v>
      </c>
      <c r="L89" s="44">
        <v>274.18905599999999</v>
      </c>
      <c r="M89" s="44">
        <v>179.59840399999999</v>
      </c>
      <c r="N89" s="44">
        <v>16.188869</v>
      </c>
      <c r="O89" s="44">
        <v>8.7379219999999993</v>
      </c>
      <c r="P89" s="44">
        <v>138.79808</v>
      </c>
      <c r="Q89" s="44">
        <v>110.82004499999999</v>
      </c>
      <c r="R89" s="44">
        <v>177.59697</v>
      </c>
      <c r="S89" s="44">
        <v>112.60193599999999</v>
      </c>
      <c r="T89" s="44">
        <v>84.325622999999993</v>
      </c>
      <c r="U89" s="44">
        <v>115.882362</v>
      </c>
      <c r="V89" s="44">
        <v>104.644936</v>
      </c>
      <c r="W89" s="44">
        <v>84.406836999999996</v>
      </c>
      <c r="X89" s="44">
        <v>303.790009</v>
      </c>
      <c r="Y89" s="44">
        <v>74.860291000000004</v>
      </c>
      <c r="Z89" s="44">
        <v>25.24</v>
      </c>
      <c r="AA89" s="44">
        <v>50.630240999999998</v>
      </c>
      <c r="AB89" s="44">
        <v>102.69046</v>
      </c>
      <c r="AC89" s="44">
        <v>45.670639000000001</v>
      </c>
      <c r="AD89" s="44">
        <v>2.89</v>
      </c>
      <c r="AE89" s="44">
        <v>99.746902000000006</v>
      </c>
      <c r="AF89" s="44">
        <v>119.083122</v>
      </c>
      <c r="AG89" s="44">
        <v>27.790001</v>
      </c>
      <c r="AH89" s="44">
        <v>1844.0699460000001</v>
      </c>
      <c r="AI89" s="44">
        <v>177.509995</v>
      </c>
      <c r="AJ89" s="44">
        <v>367.64999399999999</v>
      </c>
      <c r="AK89" s="44">
        <v>53.335258000000003</v>
      </c>
      <c r="AL89" s="44">
        <v>1.47</v>
      </c>
      <c r="AM89" s="44">
        <v>16.472784000000001</v>
      </c>
      <c r="AN89" s="44">
        <v>122.28804</v>
      </c>
      <c r="AO89" s="44">
        <v>1.19</v>
      </c>
      <c r="AP89" s="44">
        <v>17.75</v>
      </c>
    </row>
    <row r="90" spans="1:42" x14ac:dyDescent="0.45">
      <c r="A90" s="47">
        <v>43567</v>
      </c>
      <c r="B90" s="49">
        <v>196.76649499999999</v>
      </c>
      <c r="C90" s="49">
        <v>40.315078999999997</v>
      </c>
      <c r="D90" s="49">
        <v>267.70001200000002</v>
      </c>
      <c r="E90" s="49">
        <v>119.670593</v>
      </c>
      <c r="F90" s="49">
        <v>10.3</v>
      </c>
      <c r="G90" s="49">
        <v>214.83000200000001</v>
      </c>
      <c r="H90" s="49">
        <v>128.03999300000001</v>
      </c>
      <c r="I90" s="49">
        <v>48.216717000000003</v>
      </c>
      <c r="J90" s="49">
        <v>5.6</v>
      </c>
      <c r="K90" s="44">
        <v>41.375729</v>
      </c>
      <c r="L90" s="44">
        <v>279.78372200000001</v>
      </c>
      <c r="M90" s="44">
        <v>182.51812699999999</v>
      </c>
      <c r="N90" s="44">
        <v>14.684984999999999</v>
      </c>
      <c r="O90" s="44">
        <v>8.5842860000000005</v>
      </c>
      <c r="P90" s="44">
        <v>139.34832800000001</v>
      </c>
      <c r="Q90" s="44">
        <v>110.81017300000001</v>
      </c>
      <c r="R90" s="44">
        <v>177.87576300000001</v>
      </c>
      <c r="S90" s="44">
        <v>114.44465599999999</v>
      </c>
      <c r="T90" s="44">
        <v>85.555785999999998</v>
      </c>
      <c r="U90" s="44">
        <v>129.25952100000001</v>
      </c>
      <c r="V90" s="44">
        <v>109.550629</v>
      </c>
      <c r="W90" s="44">
        <v>85.412154999999998</v>
      </c>
      <c r="X90" s="44">
        <v>305.32998700000002</v>
      </c>
      <c r="Y90" s="44">
        <v>75.629906000000005</v>
      </c>
      <c r="Z90" s="44">
        <v>25.450001</v>
      </c>
      <c r="AA90" s="44">
        <v>50.649878999999999</v>
      </c>
      <c r="AB90" s="44">
        <v>102.994354</v>
      </c>
      <c r="AC90" s="44">
        <v>45.699973999999997</v>
      </c>
      <c r="AD90" s="44">
        <v>2.87</v>
      </c>
      <c r="AE90" s="44">
        <v>100.516487</v>
      </c>
      <c r="AF90" s="44">
        <v>119.696701</v>
      </c>
      <c r="AG90" s="44">
        <v>27.85</v>
      </c>
      <c r="AH90" s="44">
        <v>1843.0600589999999</v>
      </c>
      <c r="AI90" s="44">
        <v>179.10000600000001</v>
      </c>
      <c r="AJ90" s="44">
        <v>351.14001500000001</v>
      </c>
      <c r="AK90" s="44">
        <v>54.039256999999999</v>
      </c>
      <c r="AL90" s="44">
        <v>1.46</v>
      </c>
      <c r="AM90" s="44">
        <v>16.512720000000002</v>
      </c>
      <c r="AN90" s="44">
        <v>116.241096</v>
      </c>
      <c r="AO90" s="44">
        <v>0.95</v>
      </c>
      <c r="AP90" s="44">
        <v>17.690000999999999</v>
      </c>
    </row>
    <row r="91" spans="1:42" x14ac:dyDescent="0.45">
      <c r="A91" s="47">
        <v>43570</v>
      </c>
      <c r="B91" s="49">
        <v>197.122681</v>
      </c>
      <c r="C91" s="49">
        <v>40.227375000000002</v>
      </c>
      <c r="D91" s="49">
        <v>266.38000499999998</v>
      </c>
      <c r="E91" s="49">
        <v>121.070656</v>
      </c>
      <c r="F91" s="49">
        <v>10.36</v>
      </c>
      <c r="G91" s="49">
        <v>218.029999</v>
      </c>
      <c r="H91" s="49">
        <v>127.529999</v>
      </c>
      <c r="I91" s="49">
        <v>48.245289</v>
      </c>
      <c r="J91" s="49">
        <v>5.6</v>
      </c>
      <c r="K91" s="44">
        <v>41.231524999999998</v>
      </c>
      <c r="L91" s="44">
        <v>276.98638899999997</v>
      </c>
      <c r="M91" s="44">
        <v>180.88504</v>
      </c>
      <c r="N91" s="44">
        <v>14.76362</v>
      </c>
      <c r="O91" s="44">
        <v>8.5938890000000008</v>
      </c>
      <c r="P91" s="44">
        <v>138.91390999999999</v>
      </c>
      <c r="Q91" s="44">
        <v>111.28373000000001</v>
      </c>
      <c r="R91" s="44">
        <v>178.53294399999999</v>
      </c>
      <c r="S91" s="44">
        <v>112.807777</v>
      </c>
      <c r="T91" s="44">
        <v>86.141105999999994</v>
      </c>
      <c r="U91" s="44">
        <v>131.22732500000001</v>
      </c>
      <c r="V91" s="44">
        <v>108.299583</v>
      </c>
      <c r="W91" s="44">
        <v>85.223038000000003</v>
      </c>
      <c r="X91" s="44">
        <v>307.29998799999998</v>
      </c>
      <c r="Y91" s="44">
        <v>75.146431000000007</v>
      </c>
      <c r="Z91" s="44">
        <v>25.639999</v>
      </c>
      <c r="AA91" s="44">
        <v>50.787357</v>
      </c>
      <c r="AB91" s="44">
        <v>103.65119900000001</v>
      </c>
      <c r="AC91" s="44">
        <v>45.954182000000003</v>
      </c>
      <c r="AD91" s="44">
        <v>3.45</v>
      </c>
      <c r="AE91" s="44">
        <v>99.866828999999996</v>
      </c>
      <c r="AF91" s="44">
        <v>119.79567</v>
      </c>
      <c r="AG91" s="44">
        <v>27.33</v>
      </c>
      <c r="AH91" s="44">
        <v>1844.869995</v>
      </c>
      <c r="AI91" s="44">
        <v>179.64999399999999</v>
      </c>
      <c r="AJ91" s="44">
        <v>348.86999500000002</v>
      </c>
      <c r="AK91" s="44">
        <v>54.168159000000003</v>
      </c>
      <c r="AL91" s="44">
        <v>1.46</v>
      </c>
      <c r="AM91" s="44">
        <v>16.752323000000001</v>
      </c>
      <c r="AN91" s="44">
        <v>116.60992400000001</v>
      </c>
      <c r="AO91" s="44">
        <v>0.92</v>
      </c>
      <c r="AP91" s="44">
        <v>17.66</v>
      </c>
    </row>
    <row r="92" spans="1:42" x14ac:dyDescent="0.45">
      <c r="A92" s="47">
        <v>43571</v>
      </c>
      <c r="B92" s="49">
        <v>197.142471</v>
      </c>
      <c r="C92" s="49">
        <v>39.428283999999998</v>
      </c>
      <c r="D92" s="49">
        <v>273.35998499999999</v>
      </c>
      <c r="E92" s="49">
        <v>119.846825</v>
      </c>
      <c r="F92" s="49">
        <v>9.98</v>
      </c>
      <c r="G92" s="49">
        <v>215.39999399999999</v>
      </c>
      <c r="H92" s="49">
        <v>129.679993</v>
      </c>
      <c r="I92" s="49">
        <v>48.302424999999999</v>
      </c>
      <c r="J92" s="49">
        <v>5.8</v>
      </c>
      <c r="K92" s="44">
        <v>41.654513999999999</v>
      </c>
      <c r="L92" s="44">
        <v>278.36035199999998</v>
      </c>
      <c r="M92" s="44">
        <v>180.48916600000001</v>
      </c>
      <c r="N92" s="44">
        <v>15.107645</v>
      </c>
      <c r="O92" s="44">
        <v>8.5074690000000004</v>
      </c>
      <c r="P92" s="44">
        <v>140.110962</v>
      </c>
      <c r="Q92" s="44">
        <v>109.705231</v>
      </c>
      <c r="R92" s="44">
        <v>178.293961</v>
      </c>
      <c r="S92" s="44">
        <v>114.062393</v>
      </c>
      <c r="T92" s="44">
        <v>87.103408999999999</v>
      </c>
      <c r="U92" s="44">
        <v>129.100494</v>
      </c>
      <c r="V92" s="44">
        <v>109.442268</v>
      </c>
      <c r="W92" s="44">
        <v>85.511696000000001</v>
      </c>
      <c r="X92" s="44">
        <v>309.83999599999999</v>
      </c>
      <c r="Y92" s="44">
        <v>74.692543000000001</v>
      </c>
      <c r="Z92" s="44">
        <v>25.790001</v>
      </c>
      <c r="AA92" s="44">
        <v>50.541865999999999</v>
      </c>
      <c r="AB92" s="44">
        <v>104.32762099999999</v>
      </c>
      <c r="AC92" s="44">
        <v>45.905296</v>
      </c>
      <c r="AD92" s="44">
        <v>3.95</v>
      </c>
      <c r="AE92" s="44">
        <v>100.16667200000001</v>
      </c>
      <c r="AF92" s="44">
        <v>119.518562</v>
      </c>
      <c r="AG92" s="44">
        <v>27.93</v>
      </c>
      <c r="AH92" s="44">
        <v>1863.040039</v>
      </c>
      <c r="AI92" s="44">
        <v>178.86999499999999</v>
      </c>
      <c r="AJ92" s="44">
        <v>359.459991</v>
      </c>
      <c r="AK92" s="44">
        <v>54.128494000000003</v>
      </c>
      <c r="AL92" s="44">
        <v>1.45</v>
      </c>
      <c r="AM92" s="44">
        <v>16.882109</v>
      </c>
      <c r="AN92" s="44">
        <v>117.60966500000001</v>
      </c>
      <c r="AO92" s="44">
        <v>0.92</v>
      </c>
      <c r="AP92" s="44">
        <v>17.700001</v>
      </c>
    </row>
    <row r="93" spans="1:42" x14ac:dyDescent="0.45">
      <c r="A93" s="47">
        <v>43572</v>
      </c>
      <c r="B93" s="49">
        <v>200.98144500000001</v>
      </c>
      <c r="C93" s="49">
        <v>39.204146999999999</v>
      </c>
      <c r="D93" s="49">
        <v>271.23001099999999</v>
      </c>
      <c r="E93" s="49">
        <v>124.35050200000001</v>
      </c>
      <c r="F93" s="49">
        <v>9.85</v>
      </c>
      <c r="G93" s="49">
        <v>217.050003</v>
      </c>
      <c r="H93" s="49">
        <v>129.16000399999999</v>
      </c>
      <c r="I93" s="49">
        <v>48.007201999999999</v>
      </c>
      <c r="J93" s="49">
        <v>5.4</v>
      </c>
      <c r="K93" s="44">
        <v>41.779483999999997</v>
      </c>
      <c r="L93" s="44">
        <v>275.55310100000003</v>
      </c>
      <c r="M93" s="44">
        <v>178.82638499999999</v>
      </c>
      <c r="N93" s="44">
        <v>15.038842000000001</v>
      </c>
      <c r="O93" s="44">
        <v>8.3442319999999999</v>
      </c>
      <c r="P93" s="44">
        <v>134.28990200000001</v>
      </c>
      <c r="Q93" s="44">
        <v>110.800308</v>
      </c>
      <c r="R93" s="44">
        <v>178.18443300000001</v>
      </c>
      <c r="S93" s="44">
        <v>113.30766300000001</v>
      </c>
      <c r="T93" s="44">
        <v>88.026031000000003</v>
      </c>
      <c r="U93" s="44">
        <v>130.93911700000001</v>
      </c>
      <c r="V93" s="44">
        <v>112.594521</v>
      </c>
      <c r="W93" s="44">
        <v>85.352440000000001</v>
      </c>
      <c r="X93" s="44">
        <v>307.72000100000002</v>
      </c>
      <c r="Y93" s="44">
        <v>74.120270000000005</v>
      </c>
      <c r="Z93" s="44">
        <v>25.35</v>
      </c>
      <c r="AA93" s="44">
        <v>50.816811000000001</v>
      </c>
      <c r="AB93" s="44">
        <v>104.50138099999999</v>
      </c>
      <c r="AC93" s="44">
        <v>46.227950999999997</v>
      </c>
      <c r="AD93" s="44">
        <v>4.18</v>
      </c>
      <c r="AE93" s="44">
        <v>99.107239000000007</v>
      </c>
      <c r="AF93" s="44">
        <v>120.508202</v>
      </c>
      <c r="AG93" s="44">
        <v>27.49</v>
      </c>
      <c r="AH93" s="44">
        <v>1864.8199460000001</v>
      </c>
      <c r="AI93" s="44">
        <v>178.779999</v>
      </c>
      <c r="AJ93" s="44">
        <v>354.73998999999998</v>
      </c>
      <c r="AK93" s="44">
        <v>54.019424000000001</v>
      </c>
      <c r="AL93" s="44">
        <v>1.42</v>
      </c>
      <c r="AM93" s="44">
        <v>17.161646000000001</v>
      </c>
      <c r="AN93" s="44">
        <v>116.736107</v>
      </c>
      <c r="AO93" s="44">
        <v>0.92</v>
      </c>
      <c r="AP93" s="44">
        <v>18.209999</v>
      </c>
    </row>
    <row r="94" spans="1:42" x14ac:dyDescent="0.45">
      <c r="A94" s="47">
        <v>43573</v>
      </c>
      <c r="B94" s="49">
        <v>201.70372</v>
      </c>
      <c r="C94" s="49">
        <v>39.467266000000002</v>
      </c>
      <c r="D94" s="49">
        <v>273.26001000000002</v>
      </c>
      <c r="E94" s="49">
        <v>124.428825</v>
      </c>
      <c r="F94" s="49">
        <v>9.2200000000000006</v>
      </c>
      <c r="G94" s="49">
        <v>220.720001</v>
      </c>
      <c r="H94" s="49">
        <v>128.820007</v>
      </c>
      <c r="I94" s="49">
        <v>48.235764000000003</v>
      </c>
      <c r="J94" s="49">
        <v>5.6</v>
      </c>
      <c r="K94" s="44">
        <v>41.577601999999999</v>
      </c>
      <c r="L94" s="44">
        <v>277.91555799999998</v>
      </c>
      <c r="M94" s="44">
        <v>180.617828</v>
      </c>
      <c r="N94" s="44">
        <v>15.353377999999999</v>
      </c>
      <c r="O94" s="44">
        <v>8.469061</v>
      </c>
      <c r="P94" s="44">
        <v>135.46762100000001</v>
      </c>
      <c r="Q94" s="44">
        <v>111.45143899999999</v>
      </c>
      <c r="R94" s="44">
        <v>177.845901</v>
      </c>
      <c r="S94" s="44">
        <v>113.219452</v>
      </c>
      <c r="T94" s="44">
        <v>88.492301999999995</v>
      </c>
      <c r="U94" s="44">
        <v>131.63481100000001</v>
      </c>
      <c r="V94" s="44">
        <v>111.76705200000001</v>
      </c>
      <c r="W94" s="44">
        <v>86.089005</v>
      </c>
      <c r="X94" s="44">
        <v>308.20001200000002</v>
      </c>
      <c r="Y94" s="44">
        <v>75.047752000000003</v>
      </c>
      <c r="Z94" s="44">
        <v>24.959999</v>
      </c>
      <c r="AA94" s="44">
        <v>50.787357</v>
      </c>
      <c r="AB94" s="44">
        <v>104.698837</v>
      </c>
      <c r="AC94" s="44">
        <v>46.423499999999997</v>
      </c>
      <c r="AD94" s="44">
        <v>5.0199999999999996</v>
      </c>
      <c r="AE94" s="44">
        <v>99.946793</v>
      </c>
      <c r="AF94" s="44">
        <v>122.091629</v>
      </c>
      <c r="AG94" s="44">
        <v>27.68</v>
      </c>
      <c r="AH94" s="44">
        <v>1861.6899410000001</v>
      </c>
      <c r="AI94" s="44">
        <v>178.279999</v>
      </c>
      <c r="AJ94" s="44">
        <v>360.35000600000001</v>
      </c>
      <c r="AK94" s="44">
        <v>54.059089999999998</v>
      </c>
      <c r="AL94" s="44">
        <v>1.42</v>
      </c>
      <c r="AM94" s="44">
        <v>16.951992000000001</v>
      </c>
      <c r="AN94" s="44">
        <v>116.33815</v>
      </c>
      <c r="AO94" s="44">
        <v>1.05</v>
      </c>
      <c r="AP94" s="44">
        <v>17.760000000000002</v>
      </c>
    </row>
    <row r="95" spans="1:42" x14ac:dyDescent="0.45">
      <c r="A95" s="47">
        <v>43577</v>
      </c>
      <c r="B95" s="49">
        <v>202.36663799999999</v>
      </c>
      <c r="C95" s="49">
        <v>39.554969999999997</v>
      </c>
      <c r="D95" s="49">
        <v>262.75</v>
      </c>
      <c r="E95" s="49">
        <v>123.792435</v>
      </c>
      <c r="F95" s="49">
        <v>9.94</v>
      </c>
      <c r="G95" s="49">
        <v>224.28999300000001</v>
      </c>
      <c r="H95" s="49">
        <v>128.729996</v>
      </c>
      <c r="I95" s="49">
        <v>49.121437</v>
      </c>
      <c r="J95" s="49">
        <v>5.6</v>
      </c>
      <c r="K95" s="44">
        <v>41.548763000000001</v>
      </c>
      <c r="L95" s="44">
        <v>279.62560999999999</v>
      </c>
      <c r="M95" s="44">
        <v>180.62771599999999</v>
      </c>
      <c r="N95" s="44">
        <v>15.422184</v>
      </c>
      <c r="O95" s="44">
        <v>8.5170720000000006</v>
      </c>
      <c r="P95" s="44">
        <v>134.07751500000001</v>
      </c>
      <c r="Q95" s="44">
        <v>112.260414</v>
      </c>
      <c r="R95" s="44">
        <v>177.308212</v>
      </c>
      <c r="S95" s="44">
        <v>112.670547</v>
      </c>
      <c r="T95" s="44">
        <v>86.666893000000002</v>
      </c>
      <c r="U95" s="44">
        <v>130.86953700000001</v>
      </c>
      <c r="V95" s="44">
        <v>111.904961</v>
      </c>
      <c r="W95" s="44">
        <v>86.218406999999999</v>
      </c>
      <c r="X95" s="44">
        <v>304.14001500000001</v>
      </c>
      <c r="Y95" s="44">
        <v>74.396545000000003</v>
      </c>
      <c r="Z95" s="44">
        <v>25.08</v>
      </c>
      <c r="AA95" s="44">
        <v>50.816811000000001</v>
      </c>
      <c r="AB95" s="44">
        <v>104.65934799999999</v>
      </c>
      <c r="AC95" s="44">
        <v>46.345286999999999</v>
      </c>
      <c r="AD95" s="44">
        <v>4.93</v>
      </c>
      <c r="AE95" s="44">
        <v>100.496498</v>
      </c>
      <c r="AF95" s="44">
        <v>122.477585</v>
      </c>
      <c r="AG95" s="44">
        <v>28.18</v>
      </c>
      <c r="AH95" s="44">
        <v>1887.3100589999999</v>
      </c>
      <c r="AI95" s="44">
        <v>181.44000199999999</v>
      </c>
      <c r="AJ95" s="44">
        <v>377.33999599999999</v>
      </c>
      <c r="AK95" s="44">
        <v>54.158240999999997</v>
      </c>
      <c r="AL95" s="44">
        <v>1.42</v>
      </c>
      <c r="AM95" s="44">
        <v>16.812222999999999</v>
      </c>
      <c r="AN95" s="44">
        <v>118.318214</v>
      </c>
      <c r="AO95" s="44">
        <v>0.95</v>
      </c>
      <c r="AP95" s="44">
        <v>17.600000000000001</v>
      </c>
    </row>
    <row r="96" spans="1:42" x14ac:dyDescent="0.45">
      <c r="A96" s="47">
        <v>43578</v>
      </c>
      <c r="B96" s="49">
        <v>205.285416</v>
      </c>
      <c r="C96" s="49">
        <v>39.701149000000001</v>
      </c>
      <c r="D96" s="49">
        <v>263.89999399999999</v>
      </c>
      <c r="E96" s="49">
        <v>124.428825</v>
      </c>
      <c r="F96" s="49">
        <v>10.75</v>
      </c>
      <c r="G96" s="49">
        <v>223.44000199999999</v>
      </c>
      <c r="H96" s="49">
        <v>130.570007</v>
      </c>
      <c r="I96" s="49">
        <v>49.873778999999999</v>
      </c>
      <c r="J96" s="49">
        <v>5.4</v>
      </c>
      <c r="K96" s="44">
        <v>41.481471999999997</v>
      </c>
      <c r="L96" s="44">
        <v>289.23336799999998</v>
      </c>
      <c r="M96" s="44">
        <v>185.655609</v>
      </c>
      <c r="N96" s="44">
        <v>15.530307000000001</v>
      </c>
      <c r="O96" s="44">
        <v>8.7187160000000006</v>
      </c>
      <c r="P96" s="44">
        <v>135.57380699999999</v>
      </c>
      <c r="Q96" s="44">
        <v>113.256844</v>
      </c>
      <c r="R96" s="44">
        <v>179.707886</v>
      </c>
      <c r="S96" s="44">
        <v>114.07218899999999</v>
      </c>
      <c r="T96" s="44">
        <v>86.736350999999999</v>
      </c>
      <c r="U96" s="44">
        <v>132.53921500000001</v>
      </c>
      <c r="V96" s="44">
        <v>112.042877</v>
      </c>
      <c r="W96" s="44">
        <v>86.885292000000007</v>
      </c>
      <c r="X96" s="44">
        <v>307.709991</v>
      </c>
      <c r="Y96" s="44">
        <v>74.978683000000004</v>
      </c>
      <c r="Z96" s="44">
        <v>25.290001</v>
      </c>
      <c r="AA96" s="44">
        <v>50.090156999999998</v>
      </c>
      <c r="AB96" s="44">
        <v>101.845657</v>
      </c>
      <c r="AC96" s="44">
        <v>47.137259999999998</v>
      </c>
      <c r="AD96" s="44">
        <v>5.12</v>
      </c>
      <c r="AE96" s="44">
        <v>103.434929</v>
      </c>
      <c r="AF96" s="44">
        <v>124.140182</v>
      </c>
      <c r="AG96" s="44">
        <v>27.969999000000001</v>
      </c>
      <c r="AH96" s="44">
        <v>1923.7700199999999</v>
      </c>
      <c r="AI96" s="44">
        <v>183.779999</v>
      </c>
      <c r="AJ96" s="44">
        <v>381.89001500000001</v>
      </c>
      <c r="AK96" s="44">
        <v>54.475535999999998</v>
      </c>
      <c r="AL96" s="44">
        <v>1.48</v>
      </c>
      <c r="AM96" s="44">
        <v>17.011896</v>
      </c>
      <c r="AN96" s="44">
        <v>118.434685</v>
      </c>
      <c r="AO96" s="44">
        <v>1.08</v>
      </c>
      <c r="AP96" s="44">
        <v>17.950001</v>
      </c>
    </row>
    <row r="97" spans="1:42" x14ac:dyDescent="0.45">
      <c r="A97" s="47">
        <v>43579</v>
      </c>
      <c r="B97" s="49">
        <v>204.96881099999999</v>
      </c>
      <c r="C97" s="49">
        <v>39.818080999999999</v>
      </c>
      <c r="D97" s="49">
        <v>258.66000400000001</v>
      </c>
      <c r="E97" s="49">
        <v>124.26239</v>
      </c>
      <c r="F97" s="49">
        <v>11.15</v>
      </c>
      <c r="G97" s="49">
        <v>219.80999800000001</v>
      </c>
      <c r="H97" s="49">
        <v>100.41999800000001</v>
      </c>
      <c r="I97" s="49">
        <v>49.073818000000003</v>
      </c>
      <c r="J97" s="49">
        <v>5.4</v>
      </c>
      <c r="K97" s="44">
        <v>41.173847000000002</v>
      </c>
      <c r="L97" s="44">
        <v>276.76892099999998</v>
      </c>
      <c r="M97" s="44">
        <v>183.54745500000001</v>
      </c>
      <c r="N97" s="44">
        <v>15.078158</v>
      </c>
      <c r="O97" s="44">
        <v>8.5266739999999999</v>
      </c>
      <c r="P97" s="44">
        <v>135.10076900000001</v>
      </c>
      <c r="Q97" s="44">
        <v>127.344887</v>
      </c>
      <c r="R97" s="44">
        <v>180.036484</v>
      </c>
      <c r="S97" s="44">
        <v>116.081543</v>
      </c>
      <c r="T97" s="44">
        <v>87.688736000000006</v>
      </c>
      <c r="U97" s="44">
        <v>134.26850899999999</v>
      </c>
      <c r="V97" s="44">
        <v>111.855721</v>
      </c>
      <c r="W97" s="44">
        <v>86.696174999999997</v>
      </c>
      <c r="X97" s="44">
        <v>309.790009</v>
      </c>
      <c r="Y97" s="44">
        <v>75.373367000000002</v>
      </c>
      <c r="Z97" s="44">
        <v>25.440000999999999</v>
      </c>
      <c r="AA97" s="44">
        <v>49.766109</v>
      </c>
      <c r="AB97" s="44">
        <v>102.368904</v>
      </c>
      <c r="AC97" s="44">
        <v>46.912379999999999</v>
      </c>
      <c r="AD97" s="44">
        <v>5.09</v>
      </c>
      <c r="AE97" s="44">
        <v>103.444931</v>
      </c>
      <c r="AF97" s="44">
        <v>123.71463</v>
      </c>
      <c r="AG97" s="44">
        <v>28.459999</v>
      </c>
      <c r="AH97" s="44">
        <v>1901.75</v>
      </c>
      <c r="AI97" s="44">
        <v>182.58000200000001</v>
      </c>
      <c r="AJ97" s="44">
        <v>374.23001099999999</v>
      </c>
      <c r="AK97" s="44">
        <v>54.713504999999998</v>
      </c>
      <c r="AL97" s="44">
        <v>1.43</v>
      </c>
      <c r="AM97" s="44">
        <v>17.451166000000001</v>
      </c>
      <c r="AN97" s="44">
        <v>114.804581</v>
      </c>
      <c r="AO97" s="44">
        <v>1.0900000000000001</v>
      </c>
      <c r="AP97" s="44">
        <v>17.77</v>
      </c>
    </row>
    <row r="98" spans="1:42" x14ac:dyDescent="0.45">
      <c r="A98" s="47">
        <v>43580</v>
      </c>
      <c r="B98" s="49">
        <v>203.10870399999999</v>
      </c>
      <c r="C98" s="49">
        <v>40.100693</v>
      </c>
      <c r="D98" s="49">
        <v>247.63000500000001</v>
      </c>
      <c r="E98" s="49">
        <v>123.48893</v>
      </c>
      <c r="F98" s="49">
        <v>11.1</v>
      </c>
      <c r="G98" s="49">
        <v>218.970001</v>
      </c>
      <c r="H98" s="49">
        <v>98.870002999999997</v>
      </c>
      <c r="I98" s="49">
        <v>49.349997999999999</v>
      </c>
      <c r="J98" s="49">
        <v>5.2</v>
      </c>
      <c r="K98" s="44">
        <v>41.106552000000001</v>
      </c>
      <c r="L98" s="44">
        <v>275.96826199999998</v>
      </c>
      <c r="M98" s="44">
        <v>175.55033900000001</v>
      </c>
      <c r="N98" s="44">
        <v>15.20594</v>
      </c>
      <c r="O98" s="44">
        <v>8.7091139999999996</v>
      </c>
      <c r="P98" s="44">
        <v>133.82652300000001</v>
      </c>
      <c r="Q98" s="44">
        <v>127.315292</v>
      </c>
      <c r="R98" s="44">
        <v>179.180161</v>
      </c>
      <c r="S98" s="44">
        <v>114.84652699999999</v>
      </c>
      <c r="T98" s="44">
        <v>86.865311000000005</v>
      </c>
      <c r="U98" s="44">
        <v>136.39532500000001</v>
      </c>
      <c r="V98" s="44">
        <v>111.914818</v>
      </c>
      <c r="W98" s="44">
        <v>85.511696000000001</v>
      </c>
      <c r="X98" s="44">
        <v>307.26001000000002</v>
      </c>
      <c r="Y98" s="44">
        <v>76.083786000000003</v>
      </c>
      <c r="Z98" s="44">
        <v>25.540001</v>
      </c>
      <c r="AA98" s="44">
        <v>49.314404000000003</v>
      </c>
      <c r="AB98" s="44">
        <v>101.964127</v>
      </c>
      <c r="AC98" s="44">
        <v>46.775497000000001</v>
      </c>
      <c r="AD98" s="44">
        <v>4.8600000000000003</v>
      </c>
      <c r="AE98" s="44">
        <v>103.52488700000001</v>
      </c>
      <c r="AF98" s="44">
        <v>127.811722</v>
      </c>
      <c r="AG98" s="44">
        <v>27.66</v>
      </c>
      <c r="AH98" s="44">
        <v>1902.25</v>
      </c>
      <c r="AI98" s="44">
        <v>193.259995</v>
      </c>
      <c r="AJ98" s="44">
        <v>368.32998700000002</v>
      </c>
      <c r="AK98" s="44">
        <v>54.544941000000001</v>
      </c>
      <c r="AL98" s="44">
        <v>1.44</v>
      </c>
      <c r="AM98" s="44">
        <v>17.091763</v>
      </c>
      <c r="AN98" s="44">
        <v>114.43575300000001</v>
      </c>
      <c r="AO98" s="44">
        <v>1</v>
      </c>
      <c r="AP98" s="44">
        <v>17.91</v>
      </c>
    </row>
    <row r="99" spans="1:42" x14ac:dyDescent="0.45">
      <c r="A99" s="47">
        <v>43581</v>
      </c>
      <c r="B99" s="49">
        <v>202.13906900000001</v>
      </c>
      <c r="C99" s="49">
        <v>40.422272</v>
      </c>
      <c r="D99" s="49">
        <v>235.13999899999999</v>
      </c>
      <c r="E99" s="49">
        <v>123.75327299999999</v>
      </c>
      <c r="F99" s="49">
        <v>10.95</v>
      </c>
      <c r="G99" s="49">
        <v>222.279999</v>
      </c>
      <c r="H99" s="49">
        <v>100.040001</v>
      </c>
      <c r="I99" s="49">
        <v>49.311900999999999</v>
      </c>
      <c r="J99" s="49">
        <v>5.4</v>
      </c>
      <c r="K99" s="44">
        <v>41.404564000000001</v>
      </c>
      <c r="L99" s="44">
        <v>279.86279300000001</v>
      </c>
      <c r="M99" s="44">
        <v>175.60972599999999</v>
      </c>
      <c r="N99" s="44">
        <v>15.117476</v>
      </c>
      <c r="O99" s="44">
        <v>8.757123</v>
      </c>
      <c r="P99" s="44">
        <v>134.60845900000001</v>
      </c>
      <c r="Q99" s="44">
        <v>125.766396</v>
      </c>
      <c r="R99" s="44">
        <v>180.05639600000001</v>
      </c>
      <c r="S99" s="44">
        <v>114.885735</v>
      </c>
      <c r="T99" s="44">
        <v>87.609359999999995</v>
      </c>
      <c r="U99" s="44">
        <v>139.05883800000001</v>
      </c>
      <c r="V99" s="44">
        <v>112.761993</v>
      </c>
      <c r="W99" s="44">
        <v>86.895247999999995</v>
      </c>
      <c r="X99" s="44">
        <v>312.04998799999998</v>
      </c>
      <c r="Y99" s="44">
        <v>76.419250000000005</v>
      </c>
      <c r="Z99" s="44">
        <v>25.58</v>
      </c>
      <c r="AA99" s="44">
        <v>50.168716000000003</v>
      </c>
      <c r="AB99" s="44">
        <v>104.511253</v>
      </c>
      <c r="AC99" s="44">
        <v>47.186141999999997</v>
      </c>
      <c r="AD99" s="44">
        <v>4.75</v>
      </c>
      <c r="AE99" s="44">
        <v>104.764229</v>
      </c>
      <c r="AF99" s="44">
        <v>128.54405199999999</v>
      </c>
      <c r="AG99" s="44">
        <v>27.879999000000002</v>
      </c>
      <c r="AH99" s="44">
        <v>1950.630005</v>
      </c>
      <c r="AI99" s="44">
        <v>191.490005</v>
      </c>
      <c r="AJ99" s="44">
        <v>374.85000600000001</v>
      </c>
      <c r="AK99" s="44">
        <v>54.941563000000002</v>
      </c>
      <c r="AL99" s="44">
        <v>1.43</v>
      </c>
      <c r="AM99" s="44">
        <v>17.381284999999998</v>
      </c>
      <c r="AN99" s="44">
        <v>113.659256</v>
      </c>
      <c r="AO99" s="44">
        <v>1</v>
      </c>
      <c r="AP99" s="44">
        <v>18.379999000000002</v>
      </c>
    </row>
    <row r="100" spans="1:42" x14ac:dyDescent="0.45">
      <c r="A100" s="47">
        <v>43584</v>
      </c>
      <c r="B100" s="49">
        <v>202.445786</v>
      </c>
      <c r="C100" s="49">
        <v>40.305332</v>
      </c>
      <c r="D100" s="49">
        <v>241.470001</v>
      </c>
      <c r="E100" s="49">
        <v>124.037209</v>
      </c>
      <c r="F100" s="49">
        <v>11.39</v>
      </c>
      <c r="G100" s="49">
        <v>225.78999300000001</v>
      </c>
      <c r="H100" s="49">
        <v>101.949997</v>
      </c>
      <c r="I100" s="49">
        <v>50.597552999999998</v>
      </c>
      <c r="J100" s="49">
        <v>5.2</v>
      </c>
      <c r="K100" s="44">
        <v>41.625670999999997</v>
      </c>
      <c r="L100" s="44">
        <v>282.69964599999997</v>
      </c>
      <c r="M100" s="44">
        <v>173.630234</v>
      </c>
      <c r="N100" s="44">
        <v>15.107645</v>
      </c>
      <c r="O100" s="44">
        <v>8.613092</v>
      </c>
      <c r="P100" s="44">
        <v>134.231979</v>
      </c>
      <c r="Q100" s="44">
        <v>127.315292</v>
      </c>
      <c r="R100" s="44">
        <v>180.43478400000001</v>
      </c>
      <c r="S100" s="44">
        <v>114.385841</v>
      </c>
      <c r="T100" s="44">
        <v>87.559760999999995</v>
      </c>
      <c r="U100" s="44">
        <v>138.442657</v>
      </c>
      <c r="V100" s="44">
        <v>114.387367</v>
      </c>
      <c r="W100" s="44">
        <v>87.034606999999994</v>
      </c>
      <c r="X100" s="44">
        <v>312.35000600000001</v>
      </c>
      <c r="Y100" s="44">
        <v>75.886443999999997</v>
      </c>
      <c r="Z100" s="44">
        <v>25.540001</v>
      </c>
      <c r="AA100" s="44">
        <v>50.021416000000002</v>
      </c>
      <c r="AB100" s="44">
        <v>103.445015</v>
      </c>
      <c r="AC100" s="44">
        <v>47.342582999999998</v>
      </c>
      <c r="AD100" s="44">
        <v>4.67</v>
      </c>
      <c r="AE100" s="44">
        <v>105.543808</v>
      </c>
      <c r="AF100" s="44">
        <v>128.425308</v>
      </c>
      <c r="AG100" s="44">
        <v>27.690000999999999</v>
      </c>
      <c r="AH100" s="44">
        <v>1938.4300539999999</v>
      </c>
      <c r="AI100" s="44">
        <v>194.779999</v>
      </c>
      <c r="AJ100" s="44">
        <v>371.82998700000002</v>
      </c>
      <c r="AK100" s="44">
        <v>54.614356999999998</v>
      </c>
      <c r="AL100" s="44">
        <v>1.48</v>
      </c>
      <c r="AM100" s="44">
        <v>17.531033999999998</v>
      </c>
      <c r="AN100" s="44">
        <v>114.26103999999999</v>
      </c>
      <c r="AO100" s="44">
        <v>0.9</v>
      </c>
      <c r="AP100" s="44">
        <v>18.280000999999999</v>
      </c>
    </row>
    <row r="101" spans="1:42" x14ac:dyDescent="0.45">
      <c r="A101" s="47">
        <v>43585</v>
      </c>
      <c r="B101" s="49">
        <v>198.54745500000001</v>
      </c>
      <c r="C101" s="49">
        <v>40.958247999999998</v>
      </c>
      <c r="D101" s="49">
        <v>238.69000199999999</v>
      </c>
      <c r="E101" s="49">
        <v>125.368729</v>
      </c>
      <c r="F101" s="49">
        <v>11.2</v>
      </c>
      <c r="G101" s="49">
        <v>243.529999</v>
      </c>
      <c r="H101" s="49">
        <v>103.540001</v>
      </c>
      <c r="I101" s="49">
        <v>50.559460000000001</v>
      </c>
      <c r="J101" s="49">
        <v>5</v>
      </c>
      <c r="K101" s="44">
        <v>41.885227</v>
      </c>
      <c r="L101" s="44">
        <v>286.56457499999999</v>
      </c>
      <c r="M101" s="44">
        <v>175.76808199999999</v>
      </c>
      <c r="N101" s="44">
        <v>14.970036</v>
      </c>
      <c r="O101" s="44">
        <v>8.6995120000000004</v>
      </c>
      <c r="P101" s="44">
        <v>135.40969799999999</v>
      </c>
      <c r="Q101" s="44">
        <v>127.12784600000001</v>
      </c>
      <c r="R101" s="44">
        <v>181.888519</v>
      </c>
      <c r="S101" s="44">
        <v>115.493439</v>
      </c>
      <c r="T101" s="44">
        <v>87.133171000000004</v>
      </c>
      <c r="U101" s="44">
        <v>136.12698399999999</v>
      </c>
      <c r="V101" s="44">
        <v>114.31841300000001</v>
      </c>
      <c r="W101" s="44">
        <v>87.761215000000007</v>
      </c>
      <c r="X101" s="44">
        <v>312.44000199999999</v>
      </c>
      <c r="Y101" s="44">
        <v>76.646202000000002</v>
      </c>
      <c r="Z101" s="44">
        <v>25.67</v>
      </c>
      <c r="AA101" s="44">
        <v>50.541865999999999</v>
      </c>
      <c r="AB101" s="44">
        <v>105.12336000000001</v>
      </c>
      <c r="AC101" s="44">
        <v>47.968349000000003</v>
      </c>
      <c r="AD101" s="44">
        <v>4.4800000000000004</v>
      </c>
      <c r="AE101" s="44">
        <v>105.47384599999999</v>
      </c>
      <c r="AF101" s="44">
        <v>129.24671900000001</v>
      </c>
      <c r="AG101" s="44">
        <v>27.629999000000002</v>
      </c>
      <c r="AH101" s="44">
        <v>1926.5200199999999</v>
      </c>
      <c r="AI101" s="44">
        <v>193.39999399999999</v>
      </c>
      <c r="AJ101" s="44">
        <v>370.540009</v>
      </c>
      <c r="AK101" s="44">
        <v>54.862243999999997</v>
      </c>
      <c r="AL101" s="44">
        <v>1.47</v>
      </c>
      <c r="AM101" s="44">
        <v>17.531033999999998</v>
      </c>
      <c r="AN101" s="44">
        <v>116.53228799999999</v>
      </c>
      <c r="AO101" s="44">
        <v>0.9</v>
      </c>
      <c r="AP101" s="44">
        <v>18.149999999999999</v>
      </c>
    </row>
    <row r="102" spans="1:42" x14ac:dyDescent="0.45">
      <c r="A102" s="47">
        <v>43586</v>
      </c>
      <c r="B102" s="49">
        <v>208.293274</v>
      </c>
      <c r="C102" s="49">
        <v>40.880287000000003</v>
      </c>
      <c r="D102" s="49">
        <v>234.009995</v>
      </c>
      <c r="E102" s="49">
        <v>124.575684</v>
      </c>
      <c r="F102" s="49">
        <v>11.06</v>
      </c>
      <c r="G102" s="49">
        <v>245.16000399999999</v>
      </c>
      <c r="H102" s="49">
        <v>102.540001</v>
      </c>
      <c r="I102" s="49">
        <v>51.302280000000003</v>
      </c>
      <c r="J102" s="49">
        <v>5</v>
      </c>
      <c r="K102" s="44">
        <v>41.529536999999998</v>
      </c>
      <c r="L102" s="44">
        <v>285.971497</v>
      </c>
      <c r="M102" s="44">
        <v>174.530914</v>
      </c>
      <c r="N102" s="44">
        <v>14.675157</v>
      </c>
      <c r="O102" s="44">
        <v>8.5650829999999996</v>
      </c>
      <c r="P102" s="44">
        <v>135.68963600000001</v>
      </c>
      <c r="Q102" s="44">
        <v>126.141289</v>
      </c>
      <c r="R102" s="44">
        <v>180.53434799999999</v>
      </c>
      <c r="S102" s="44">
        <v>113.98397799999999</v>
      </c>
      <c r="T102" s="44">
        <v>85.218491</v>
      </c>
      <c r="U102" s="44">
        <v>135.54061899999999</v>
      </c>
      <c r="V102" s="44">
        <v>113.44169599999999</v>
      </c>
      <c r="W102" s="44">
        <v>85.959609999999998</v>
      </c>
      <c r="X102" s="44">
        <v>308.39001500000001</v>
      </c>
      <c r="Y102" s="44">
        <v>76.488319000000004</v>
      </c>
      <c r="Z102" s="44">
        <v>25.49</v>
      </c>
      <c r="AA102" s="44">
        <v>50.384749999999997</v>
      </c>
      <c r="AB102" s="44">
        <v>103.593102</v>
      </c>
      <c r="AC102" s="44">
        <v>47.508803999999998</v>
      </c>
      <c r="AD102" s="44">
        <v>4.05</v>
      </c>
      <c r="AE102" s="44">
        <v>103.175079</v>
      </c>
      <c r="AF102" s="44">
        <v>126.554886</v>
      </c>
      <c r="AG102" s="44">
        <v>26.809999000000001</v>
      </c>
      <c r="AH102" s="44">
        <v>1911.5200199999999</v>
      </c>
      <c r="AI102" s="44">
        <v>193.029999</v>
      </c>
      <c r="AJ102" s="44">
        <v>378.80999800000001</v>
      </c>
      <c r="AK102" s="44">
        <v>54.416046000000001</v>
      </c>
      <c r="AL102" s="44">
        <v>1.45</v>
      </c>
      <c r="AM102" s="44">
        <v>17.171631000000001</v>
      </c>
      <c r="AN102" s="44">
        <v>114.348389</v>
      </c>
      <c r="AO102" s="44">
        <v>1.1000000000000001</v>
      </c>
      <c r="AP102" s="44">
        <v>18.16</v>
      </c>
    </row>
    <row r="103" spans="1:42" x14ac:dyDescent="0.45">
      <c r="A103" s="47">
        <v>43587</v>
      </c>
      <c r="B103" s="49">
        <v>206.937759</v>
      </c>
      <c r="C103" s="49">
        <v>40.899783999999997</v>
      </c>
      <c r="D103" s="49">
        <v>244.10000600000001</v>
      </c>
      <c r="E103" s="49">
        <v>124.174278</v>
      </c>
      <c r="F103" s="49">
        <v>11.19</v>
      </c>
      <c r="G103" s="49">
        <v>255.53999300000001</v>
      </c>
      <c r="H103" s="49">
        <v>103.860001</v>
      </c>
      <c r="I103" s="49">
        <v>51.645122999999998</v>
      </c>
      <c r="J103" s="49">
        <v>5</v>
      </c>
      <c r="K103" s="44">
        <v>41.789096999999998</v>
      </c>
      <c r="L103" s="44">
        <v>286.58431999999999</v>
      </c>
      <c r="M103" s="44">
        <v>175.22373999999999</v>
      </c>
      <c r="N103" s="44">
        <v>14.655498</v>
      </c>
      <c r="O103" s="44">
        <v>8.6226939999999992</v>
      </c>
      <c r="P103" s="44">
        <v>134.75325000000001</v>
      </c>
      <c r="Q103" s="44">
        <v>124.28655999999999</v>
      </c>
      <c r="R103" s="44">
        <v>178.622559</v>
      </c>
      <c r="S103" s="44">
        <v>115.130775</v>
      </c>
      <c r="T103" s="44">
        <v>84.593474999999998</v>
      </c>
      <c r="U103" s="44">
        <v>133.31440699999999</v>
      </c>
      <c r="V103" s="44">
        <v>113.68796500000001</v>
      </c>
      <c r="W103" s="44">
        <v>86.616539000000003</v>
      </c>
      <c r="X103" s="44">
        <v>308.85000600000001</v>
      </c>
      <c r="Y103" s="44">
        <v>76.438987999999995</v>
      </c>
      <c r="Z103" s="44">
        <v>24.98</v>
      </c>
      <c r="AA103" s="44">
        <v>50.335647999999999</v>
      </c>
      <c r="AB103" s="44">
        <v>104.215073</v>
      </c>
      <c r="AC103" s="44">
        <v>47.313254999999998</v>
      </c>
      <c r="AD103" s="44">
        <v>4.4400000000000004</v>
      </c>
      <c r="AE103" s="44">
        <v>103.544876</v>
      </c>
      <c r="AF103" s="44">
        <v>124.902199</v>
      </c>
      <c r="AG103" s="44">
        <v>28.290001</v>
      </c>
      <c r="AH103" s="44">
        <v>1900.8199460000001</v>
      </c>
      <c r="AI103" s="44">
        <v>192.529999</v>
      </c>
      <c r="AJ103" s="44">
        <v>379.05999800000001</v>
      </c>
      <c r="AK103" s="44">
        <v>54.138412000000002</v>
      </c>
      <c r="AL103" s="44">
        <v>1.43</v>
      </c>
      <c r="AM103" s="44">
        <v>17.081778</v>
      </c>
      <c r="AN103" s="44">
        <v>112.96041099999999</v>
      </c>
      <c r="AO103" s="44">
        <v>0.99</v>
      </c>
      <c r="AP103" s="44">
        <v>18.23</v>
      </c>
    </row>
    <row r="104" spans="1:42" x14ac:dyDescent="0.45">
      <c r="A104" s="47">
        <v>43588</v>
      </c>
      <c r="B104" s="49">
        <v>209.51026899999999</v>
      </c>
      <c r="C104" s="49">
        <v>41.416263999999998</v>
      </c>
      <c r="D104" s="49">
        <v>255.029999</v>
      </c>
      <c r="E104" s="49">
        <v>124.996681</v>
      </c>
      <c r="F104" s="49">
        <v>11.55</v>
      </c>
      <c r="G104" s="49">
        <v>264.02999899999998</v>
      </c>
      <c r="H104" s="49">
        <v>104.879997</v>
      </c>
      <c r="I104" s="49">
        <v>52.273662999999999</v>
      </c>
      <c r="J104" s="49">
        <v>5</v>
      </c>
      <c r="K104" s="44">
        <v>42.971535000000003</v>
      </c>
      <c r="L104" s="44">
        <v>288.669983</v>
      </c>
      <c r="M104" s="44">
        <v>177.460556</v>
      </c>
      <c r="N104" s="44">
        <v>14.753792000000001</v>
      </c>
      <c r="O104" s="44">
        <v>8.7716100000000008</v>
      </c>
      <c r="P104" s="44">
        <v>135.39039600000001</v>
      </c>
      <c r="Q104" s="44">
        <v>125.68746899999999</v>
      </c>
      <c r="R104" s="44">
        <v>176.22287</v>
      </c>
      <c r="S104" s="44">
        <v>115.90036000000001</v>
      </c>
      <c r="T104" s="44">
        <v>85.020072999999996</v>
      </c>
      <c r="U104" s="44">
        <v>133.50323499999999</v>
      </c>
      <c r="V104" s="44">
        <v>114.387367</v>
      </c>
      <c r="W104" s="44">
        <v>86.945014999999998</v>
      </c>
      <c r="X104" s="44">
        <v>307.22000100000002</v>
      </c>
      <c r="Y104" s="44">
        <v>77.011275999999995</v>
      </c>
      <c r="Z104" s="44">
        <v>25.860001</v>
      </c>
      <c r="AA104" s="44">
        <v>50.257092</v>
      </c>
      <c r="AB104" s="44">
        <v>104.728455</v>
      </c>
      <c r="AC104" s="44">
        <v>47.635914</v>
      </c>
      <c r="AD104" s="44">
        <v>5.04</v>
      </c>
      <c r="AE104" s="44">
        <v>104.514359</v>
      </c>
      <c r="AF104" s="44">
        <v>127.564301</v>
      </c>
      <c r="AG104" s="44">
        <v>28.219999000000001</v>
      </c>
      <c r="AH104" s="44">
        <v>1962.459961</v>
      </c>
      <c r="AI104" s="44">
        <v>195.470001</v>
      </c>
      <c r="AJ104" s="44">
        <v>385.02999899999998</v>
      </c>
      <c r="AK104" s="44">
        <v>54.326805</v>
      </c>
      <c r="AL104" s="44">
        <v>1.42</v>
      </c>
      <c r="AM104" s="44">
        <v>17.341351</v>
      </c>
      <c r="AN104" s="44">
        <v>113.824265</v>
      </c>
      <c r="AO104" s="44">
        <v>1</v>
      </c>
      <c r="AP104" s="44">
        <v>18.260000000000002</v>
      </c>
    </row>
    <row r="105" spans="1:42" x14ac:dyDescent="0.45">
      <c r="A105" s="47">
        <v>43591</v>
      </c>
      <c r="B105" s="49">
        <v>206.274857</v>
      </c>
      <c r="C105" s="49">
        <v>41.199944000000002</v>
      </c>
      <c r="D105" s="49">
        <v>255.33999600000001</v>
      </c>
      <c r="E105" s="49">
        <v>124.60504899999999</v>
      </c>
      <c r="F105" s="49">
        <v>11.58</v>
      </c>
      <c r="G105" s="49">
        <v>265.51998900000001</v>
      </c>
      <c r="H105" s="49">
        <v>100.459999</v>
      </c>
      <c r="I105" s="49">
        <v>52.464134000000001</v>
      </c>
      <c r="J105" s="49">
        <v>5</v>
      </c>
      <c r="K105" s="44">
        <v>42.096724999999999</v>
      </c>
      <c r="L105" s="44">
        <v>287.97805799999998</v>
      </c>
      <c r="M105" s="44">
        <v>178.75711100000001</v>
      </c>
      <c r="N105" s="44">
        <v>14.606351999999999</v>
      </c>
      <c r="O105" s="44">
        <v>8.4737790000000004</v>
      </c>
      <c r="P105" s="44">
        <v>135.515884</v>
      </c>
      <c r="Q105" s="44">
        <v>124.720642</v>
      </c>
      <c r="R105" s="44">
        <v>175.50593599999999</v>
      </c>
      <c r="S105" s="44">
        <v>114.31186700000001</v>
      </c>
      <c r="T105" s="44">
        <v>82.906966999999995</v>
      </c>
      <c r="U105" s="44">
        <v>134.16911300000001</v>
      </c>
      <c r="V105" s="44">
        <v>113.37273399999999</v>
      </c>
      <c r="W105" s="44">
        <v>86.118858000000003</v>
      </c>
      <c r="X105" s="44">
        <v>309.55999800000001</v>
      </c>
      <c r="Y105" s="44">
        <v>77.021141</v>
      </c>
      <c r="Z105" s="44">
        <v>26.34</v>
      </c>
      <c r="AA105" s="44">
        <v>50.522224000000001</v>
      </c>
      <c r="AB105" s="44">
        <v>104.333549</v>
      </c>
      <c r="AC105" s="44">
        <v>47.391475999999997</v>
      </c>
      <c r="AD105" s="44">
        <v>4.8600000000000003</v>
      </c>
      <c r="AE105" s="44">
        <v>106.593254</v>
      </c>
      <c r="AF105" s="44">
        <v>126.82208300000001</v>
      </c>
      <c r="AG105" s="44">
        <v>27.42</v>
      </c>
      <c r="AH105" s="44">
        <v>1950.5500489999999</v>
      </c>
      <c r="AI105" s="44">
        <v>193.88000500000001</v>
      </c>
      <c r="AJ105" s="44">
        <v>378.67001299999998</v>
      </c>
      <c r="AK105" s="44">
        <v>54.386299000000001</v>
      </c>
      <c r="AL105" s="44">
        <v>1.43</v>
      </c>
      <c r="AM105" s="44">
        <v>17.331365999999999</v>
      </c>
      <c r="AN105" s="44">
        <v>114.921059</v>
      </c>
      <c r="AO105" s="44">
        <v>1</v>
      </c>
      <c r="AP105" s="44">
        <v>18.290001</v>
      </c>
    </row>
    <row r="106" spans="1:42" x14ac:dyDescent="0.45">
      <c r="A106" s="47">
        <v>43592</v>
      </c>
      <c r="B106" s="49">
        <v>200.714294</v>
      </c>
      <c r="C106" s="49">
        <v>41.327770000000001</v>
      </c>
      <c r="D106" s="49">
        <v>247.05999800000001</v>
      </c>
      <c r="E106" s="49">
        <v>123.34206399999999</v>
      </c>
      <c r="F106" s="49">
        <v>12.09</v>
      </c>
      <c r="G106" s="49">
        <v>258.69000199999999</v>
      </c>
      <c r="H106" s="49">
        <v>98.730002999999996</v>
      </c>
      <c r="I106" s="49">
        <v>51.721310000000003</v>
      </c>
      <c r="J106" s="49">
        <v>5.4</v>
      </c>
      <c r="K106" s="44">
        <v>41.481471999999997</v>
      </c>
      <c r="L106" s="44">
        <v>285.05224600000003</v>
      </c>
      <c r="M106" s="44">
        <v>176.63906900000001</v>
      </c>
      <c r="N106" s="44">
        <v>14.458913000000001</v>
      </c>
      <c r="O106" s="44">
        <v>8.4065270000000005</v>
      </c>
      <c r="P106" s="44">
        <v>132.870834</v>
      </c>
      <c r="Q106" s="44">
        <v>121.810295</v>
      </c>
      <c r="R106" s="44">
        <v>173.195877</v>
      </c>
      <c r="S106" s="44">
        <v>112.407661</v>
      </c>
      <c r="T106" s="44">
        <v>81.885147000000003</v>
      </c>
      <c r="U106" s="44">
        <v>132.61871300000001</v>
      </c>
      <c r="V106" s="44">
        <v>111.52079000000001</v>
      </c>
      <c r="W106" s="44">
        <v>85.063773999999995</v>
      </c>
      <c r="X106" s="44">
        <v>304.82998700000002</v>
      </c>
      <c r="Y106" s="44">
        <v>76.922470000000004</v>
      </c>
      <c r="Z106" s="44">
        <v>26.200001</v>
      </c>
      <c r="AA106" s="44">
        <v>50.266911</v>
      </c>
      <c r="AB106" s="44">
        <v>103.366028</v>
      </c>
      <c r="AC106" s="44">
        <v>46.931933999999998</v>
      </c>
      <c r="AD106" s="44">
        <v>4.9000000000000004</v>
      </c>
      <c r="AE106" s="44">
        <v>104.554337</v>
      </c>
      <c r="AF106" s="44">
        <v>124.219337</v>
      </c>
      <c r="AG106" s="44">
        <v>26.66</v>
      </c>
      <c r="AH106" s="44">
        <v>1921</v>
      </c>
      <c r="AI106" s="44">
        <v>189.770004</v>
      </c>
      <c r="AJ106" s="44">
        <v>370.459991</v>
      </c>
      <c r="AK106" s="44">
        <v>53.543483999999999</v>
      </c>
      <c r="AL106" s="44">
        <v>1.45</v>
      </c>
      <c r="AM106" s="44">
        <v>16.702404000000001</v>
      </c>
      <c r="AN106" s="44">
        <v>114.794876</v>
      </c>
      <c r="AO106" s="44">
        <v>0.95</v>
      </c>
      <c r="AP106" s="44">
        <v>18.010000000000002</v>
      </c>
    </row>
    <row r="107" spans="1:42" x14ac:dyDescent="0.45">
      <c r="A107" s="47">
        <v>43593</v>
      </c>
      <c r="B107" s="49">
        <v>200.75386</v>
      </c>
      <c r="C107" s="49">
        <v>40.747627000000001</v>
      </c>
      <c r="D107" s="49">
        <v>244.83999600000001</v>
      </c>
      <c r="E107" s="49">
        <v>123.381226</v>
      </c>
      <c r="F107" s="49">
        <v>12.47</v>
      </c>
      <c r="G107" s="49">
        <v>261.51001000000002</v>
      </c>
      <c r="H107" s="49">
        <v>96.849997999999999</v>
      </c>
      <c r="I107" s="49">
        <v>51.997489999999999</v>
      </c>
      <c r="J107" s="49">
        <v>5</v>
      </c>
      <c r="K107" s="44">
        <v>41.183459999999997</v>
      </c>
      <c r="L107" s="44">
        <v>287.20706200000001</v>
      </c>
      <c r="M107" s="44">
        <v>177.094345</v>
      </c>
      <c r="N107" s="44">
        <v>14.999523999999999</v>
      </c>
      <c r="O107" s="44">
        <v>8.6467120000000008</v>
      </c>
      <c r="P107" s="44">
        <v>133.21835300000001</v>
      </c>
      <c r="Q107" s="44">
        <v>122.629143</v>
      </c>
      <c r="R107" s="44">
        <v>173.076401</v>
      </c>
      <c r="S107" s="44">
        <v>111.055969</v>
      </c>
      <c r="T107" s="44">
        <v>82.113311999999993</v>
      </c>
      <c r="U107" s="44">
        <v>134.15917999999999</v>
      </c>
      <c r="V107" s="44">
        <v>110.92974100000001</v>
      </c>
      <c r="W107" s="44">
        <v>85.093636000000004</v>
      </c>
      <c r="X107" s="44">
        <v>295.29998799999998</v>
      </c>
      <c r="Y107" s="44">
        <v>77.368538000000001</v>
      </c>
      <c r="Z107" s="44">
        <v>26.290001</v>
      </c>
      <c r="AA107" s="44">
        <v>49.952682000000003</v>
      </c>
      <c r="AB107" s="44">
        <v>103.73131600000001</v>
      </c>
      <c r="AC107" s="44">
        <v>46.785271000000002</v>
      </c>
      <c r="AD107" s="44">
        <v>4.78</v>
      </c>
      <c r="AE107" s="44">
        <v>104.304474</v>
      </c>
      <c r="AF107" s="44">
        <v>124.20945</v>
      </c>
      <c r="AG107" s="44">
        <v>27.09</v>
      </c>
      <c r="AH107" s="44">
        <v>1917.7700199999999</v>
      </c>
      <c r="AI107" s="44">
        <v>189.53999300000001</v>
      </c>
      <c r="AJ107" s="44">
        <v>364.36999500000002</v>
      </c>
      <c r="AK107" s="44">
        <v>53.533572999999997</v>
      </c>
      <c r="AL107" s="44">
        <v>1.4</v>
      </c>
      <c r="AM107" s="44">
        <v>16.842175999999998</v>
      </c>
      <c r="AN107" s="44">
        <v>114.04750799999999</v>
      </c>
      <c r="AO107" s="44">
        <v>1</v>
      </c>
      <c r="AP107" s="44">
        <v>17.950001</v>
      </c>
    </row>
    <row r="108" spans="1:42" x14ac:dyDescent="0.45">
      <c r="A108" s="47">
        <v>43594</v>
      </c>
      <c r="B108" s="49">
        <v>198.596924</v>
      </c>
      <c r="C108" s="49">
        <v>40.668964000000003</v>
      </c>
      <c r="D108" s="49">
        <v>241.979996</v>
      </c>
      <c r="E108" s="49">
        <v>123.410606</v>
      </c>
      <c r="F108" s="49">
        <v>11.98</v>
      </c>
      <c r="G108" s="49">
        <v>260.61999500000002</v>
      </c>
      <c r="H108" s="49">
        <v>96.529999000000004</v>
      </c>
      <c r="I108" s="49">
        <v>52.511744999999998</v>
      </c>
      <c r="J108" s="49">
        <v>5</v>
      </c>
      <c r="K108" s="44">
        <v>41.125777999999997</v>
      </c>
      <c r="L108" s="44">
        <v>291.59582499999999</v>
      </c>
      <c r="M108" s="44">
        <v>178.14347799999999</v>
      </c>
      <c r="N108" s="44">
        <v>14.527717000000001</v>
      </c>
      <c r="O108" s="44">
        <v>8.4641719999999996</v>
      </c>
      <c r="P108" s="44">
        <v>132.20245399999999</v>
      </c>
      <c r="Q108" s="44">
        <v>122.698204</v>
      </c>
      <c r="R108" s="44">
        <v>173.71365399999999</v>
      </c>
      <c r="S108" s="44">
        <v>110.651443</v>
      </c>
      <c r="T108" s="44">
        <v>82.321655000000007</v>
      </c>
      <c r="U108" s="44">
        <v>132.76779199999999</v>
      </c>
      <c r="V108" s="44">
        <v>110.84108000000001</v>
      </c>
      <c r="W108" s="44">
        <v>85.053818000000007</v>
      </c>
      <c r="X108" s="44">
        <v>296.11999500000002</v>
      </c>
      <c r="Y108" s="44">
        <v>77.219855999999993</v>
      </c>
      <c r="Z108" s="44">
        <v>26.389999</v>
      </c>
      <c r="AA108" s="44">
        <v>50.482944000000003</v>
      </c>
      <c r="AB108" s="44">
        <v>102.911888</v>
      </c>
      <c r="AC108" s="44">
        <v>46.345286999999999</v>
      </c>
      <c r="AD108" s="44">
        <v>4.5599999999999996</v>
      </c>
      <c r="AE108" s="44">
        <v>104.304474</v>
      </c>
      <c r="AF108" s="44">
        <v>124.19955400000001</v>
      </c>
      <c r="AG108" s="44">
        <v>27.209999</v>
      </c>
      <c r="AH108" s="44">
        <v>1899.869995</v>
      </c>
      <c r="AI108" s="44">
        <v>188.64999399999999</v>
      </c>
      <c r="AJ108" s="44">
        <v>362.75</v>
      </c>
      <c r="AK108" s="44">
        <v>53.791370000000001</v>
      </c>
      <c r="AL108" s="44">
        <v>1.31</v>
      </c>
      <c r="AM108" s="44">
        <v>16.981943000000001</v>
      </c>
      <c r="AN108" s="44">
        <v>117.629082</v>
      </c>
      <c r="AO108" s="44">
        <v>0.99</v>
      </c>
      <c r="AP108" s="44">
        <v>19.309999000000001</v>
      </c>
    </row>
    <row r="109" spans="1:42" x14ac:dyDescent="0.45">
      <c r="A109" s="47">
        <v>43595</v>
      </c>
      <c r="B109" s="49">
        <v>195.84567300000001</v>
      </c>
      <c r="C109" s="49">
        <v>41.426098000000003</v>
      </c>
      <c r="D109" s="49">
        <v>239.520004</v>
      </c>
      <c r="E109" s="49">
        <v>125.32955200000001</v>
      </c>
      <c r="F109" s="49">
        <v>12.8</v>
      </c>
      <c r="G109" s="49">
        <v>258.82998700000002</v>
      </c>
      <c r="H109" s="49">
        <v>94.800003000000004</v>
      </c>
      <c r="I109" s="49">
        <v>52.264144999999999</v>
      </c>
      <c r="J109" s="49">
        <v>5</v>
      </c>
      <c r="K109" s="44">
        <v>41.202686</v>
      </c>
      <c r="L109" s="44">
        <v>297.32888800000001</v>
      </c>
      <c r="M109" s="44">
        <v>178.39091500000001</v>
      </c>
      <c r="N109" s="44">
        <v>14.557205</v>
      </c>
      <c r="O109" s="44">
        <v>8.4161339999999996</v>
      </c>
      <c r="P109" s="44">
        <v>132.18293800000001</v>
      </c>
      <c r="Q109" s="44">
        <v>124.059647</v>
      </c>
      <c r="R109" s="44">
        <v>173.554337</v>
      </c>
      <c r="S109" s="44">
        <v>111.09543600000001</v>
      </c>
      <c r="T109" s="44">
        <v>83.283951000000002</v>
      </c>
      <c r="U109" s="44">
        <v>133.215012</v>
      </c>
      <c r="V109" s="44">
        <v>110.831238</v>
      </c>
      <c r="W109" s="44">
        <v>85.183228</v>
      </c>
      <c r="X109" s="44">
        <v>301.69000199999999</v>
      </c>
      <c r="Y109" s="44">
        <v>77.735305999999994</v>
      </c>
      <c r="Z109" s="44">
        <v>25.58</v>
      </c>
      <c r="AA109" s="44">
        <v>50.610599999999998</v>
      </c>
      <c r="AB109" s="44">
        <v>104.65934799999999</v>
      </c>
      <c r="AC109" s="44">
        <v>47.117702000000001</v>
      </c>
      <c r="AD109" s="44">
        <v>4.54</v>
      </c>
      <c r="AE109" s="44">
        <v>104.49437</v>
      </c>
      <c r="AF109" s="44">
        <v>125.81265999999999</v>
      </c>
      <c r="AG109" s="44">
        <v>27.959999</v>
      </c>
      <c r="AH109" s="44">
        <v>1889.9799800000001</v>
      </c>
      <c r="AI109" s="44">
        <v>188.33999600000001</v>
      </c>
      <c r="AJ109" s="44">
        <v>361.040009</v>
      </c>
      <c r="AK109" s="44">
        <v>54.187987999999997</v>
      </c>
      <c r="AL109" s="44">
        <v>1.37</v>
      </c>
      <c r="AM109" s="44">
        <v>15.973609</v>
      </c>
      <c r="AN109" s="44">
        <v>118.40557099999999</v>
      </c>
      <c r="AO109" s="44">
        <v>0.9</v>
      </c>
      <c r="AP109" s="44">
        <v>18.950001</v>
      </c>
    </row>
    <row r="110" spans="1:42" x14ac:dyDescent="0.45">
      <c r="A110" s="47">
        <v>43598</v>
      </c>
      <c r="B110" s="49">
        <v>184.46324200000001</v>
      </c>
      <c r="C110" s="49">
        <v>41.740752999999998</v>
      </c>
      <c r="D110" s="49">
        <v>227.009995</v>
      </c>
      <c r="E110" s="49">
        <v>124.49736</v>
      </c>
      <c r="F110" s="49">
        <v>12.73</v>
      </c>
      <c r="G110" s="49">
        <v>250.78999300000001</v>
      </c>
      <c r="H110" s="49">
        <v>91.699996999999996</v>
      </c>
      <c r="I110" s="49">
        <v>50.930874000000003</v>
      </c>
      <c r="J110" s="49">
        <v>5</v>
      </c>
      <c r="K110" s="44">
        <v>40.443232999999999</v>
      </c>
      <c r="L110" s="44">
        <v>292.07034299999998</v>
      </c>
      <c r="M110" s="44">
        <v>176.767731</v>
      </c>
      <c r="N110" s="44">
        <v>14.105058</v>
      </c>
      <c r="O110" s="44">
        <v>8.1086950000000009</v>
      </c>
      <c r="P110" s="44">
        <v>128.37333699999999</v>
      </c>
      <c r="Q110" s="44">
        <v>121.583389</v>
      </c>
      <c r="R110" s="44">
        <v>170.288376</v>
      </c>
      <c r="S110" s="44">
        <v>105.67879499999999</v>
      </c>
      <c r="T110" s="44">
        <v>81.875220999999996</v>
      </c>
      <c r="U110" s="44">
        <v>130.531631</v>
      </c>
      <c r="V110" s="44">
        <v>107.81688699999999</v>
      </c>
      <c r="W110" s="44">
        <v>83.720039</v>
      </c>
      <c r="X110" s="44">
        <v>302.26001000000002</v>
      </c>
      <c r="Y110" s="44">
        <v>76.010497999999998</v>
      </c>
      <c r="Z110" s="44">
        <v>24.92</v>
      </c>
      <c r="AA110" s="44">
        <v>50.856090999999999</v>
      </c>
      <c r="AB110" s="44">
        <v>104.758064</v>
      </c>
      <c r="AC110" s="44">
        <v>46.980823999999998</v>
      </c>
      <c r="AD110" s="44">
        <v>4.25</v>
      </c>
      <c r="AE110" s="44">
        <v>102.685333</v>
      </c>
      <c r="AF110" s="44">
        <v>122.071831</v>
      </c>
      <c r="AG110" s="44">
        <v>26.24</v>
      </c>
      <c r="AH110" s="44">
        <v>1822.6800539999999</v>
      </c>
      <c r="AI110" s="44">
        <v>181.53999300000001</v>
      </c>
      <c r="AJ110" s="44">
        <v>345.26001000000002</v>
      </c>
      <c r="AK110" s="44">
        <v>52.978301999999999</v>
      </c>
      <c r="AL110" s="44">
        <v>1.31</v>
      </c>
      <c r="AM110" s="44">
        <v>15.873773999999999</v>
      </c>
      <c r="AN110" s="44">
        <v>116.901123</v>
      </c>
      <c r="AO110" s="44">
        <v>0.98</v>
      </c>
      <c r="AP110" s="44">
        <v>18.540001</v>
      </c>
    </row>
    <row r="111" spans="1:42" x14ac:dyDescent="0.45">
      <c r="A111" s="47">
        <v>43599</v>
      </c>
      <c r="B111" s="49">
        <v>187.383331</v>
      </c>
      <c r="C111" s="49">
        <v>41.396599000000002</v>
      </c>
      <c r="D111" s="49">
        <v>232.30999800000001</v>
      </c>
      <c r="E111" s="49">
        <v>124.742126</v>
      </c>
      <c r="F111" s="49">
        <v>12.82</v>
      </c>
      <c r="G111" s="49">
        <v>253.14999399999999</v>
      </c>
      <c r="H111" s="49">
        <v>91.800003000000004</v>
      </c>
      <c r="I111" s="49">
        <v>51.073723000000001</v>
      </c>
      <c r="J111" s="49">
        <v>5.2</v>
      </c>
      <c r="K111" s="44">
        <v>40.520142</v>
      </c>
      <c r="L111" s="44">
        <v>292.228455</v>
      </c>
      <c r="M111" s="44">
        <v>176.055115</v>
      </c>
      <c r="N111" s="44">
        <v>14.114886</v>
      </c>
      <c r="O111" s="44">
        <v>8.0990889999999993</v>
      </c>
      <c r="P111" s="44">
        <v>130.21951300000001</v>
      </c>
      <c r="Q111" s="44">
        <v>123.517036</v>
      </c>
      <c r="R111" s="44">
        <v>172.867279</v>
      </c>
      <c r="S111" s="44">
        <v>107.583</v>
      </c>
      <c r="T111" s="44">
        <v>83.006172000000007</v>
      </c>
      <c r="U111" s="44">
        <v>132.380188</v>
      </c>
      <c r="V111" s="44">
        <v>108.673912</v>
      </c>
      <c r="W111" s="44">
        <v>84.625816</v>
      </c>
      <c r="X111" s="44">
        <v>302.41000400000001</v>
      </c>
      <c r="Y111" s="44">
        <v>76.387176999999994</v>
      </c>
      <c r="Z111" s="44">
        <v>25.6</v>
      </c>
      <c r="AA111" s="44">
        <v>51.032845000000002</v>
      </c>
      <c r="AB111" s="44">
        <v>104.25456200000001</v>
      </c>
      <c r="AC111" s="44">
        <v>47.606579000000004</v>
      </c>
      <c r="AD111" s="44">
        <v>4.2699999999999996</v>
      </c>
      <c r="AE111" s="44">
        <v>102.73530599999999</v>
      </c>
      <c r="AF111" s="44">
        <v>123.437538</v>
      </c>
      <c r="AG111" s="44">
        <v>27.32</v>
      </c>
      <c r="AH111" s="44">
        <v>1840.119995</v>
      </c>
      <c r="AI111" s="44">
        <v>180.729996</v>
      </c>
      <c r="AJ111" s="44">
        <v>345.60998499999999</v>
      </c>
      <c r="AK111" s="44">
        <v>53.672386000000003</v>
      </c>
      <c r="AL111" s="44">
        <v>1.3</v>
      </c>
      <c r="AM111" s="44">
        <v>15.973609</v>
      </c>
      <c r="AN111" s="44">
        <v>118.06585699999999</v>
      </c>
      <c r="AO111" s="44">
        <v>0.98</v>
      </c>
      <c r="AP111" s="44">
        <v>18.43</v>
      </c>
    </row>
    <row r="112" spans="1:42" x14ac:dyDescent="0.45">
      <c r="A112" s="47">
        <v>43600</v>
      </c>
      <c r="B112" s="49">
        <v>189.62803600000001</v>
      </c>
      <c r="C112" s="49">
        <v>41.131110999999997</v>
      </c>
      <c r="D112" s="49">
        <v>231.949997</v>
      </c>
      <c r="E112" s="49">
        <v>126.64151</v>
      </c>
      <c r="F112" s="49">
        <v>12.96</v>
      </c>
      <c r="G112" s="49">
        <v>264.16000400000001</v>
      </c>
      <c r="H112" s="49">
        <v>92.699996999999996</v>
      </c>
      <c r="I112" s="49">
        <v>51.473700999999998</v>
      </c>
      <c r="J112" s="49">
        <v>5</v>
      </c>
      <c r="K112" s="44">
        <v>40.914287999999999</v>
      </c>
      <c r="L112" s="44">
        <v>291.09170499999999</v>
      </c>
      <c r="M112" s="44">
        <v>175.46127300000001</v>
      </c>
      <c r="N112" s="44">
        <v>13.918301</v>
      </c>
      <c r="O112" s="44">
        <v>7.9453690000000003</v>
      </c>
      <c r="P112" s="44">
        <v>131.28424100000001</v>
      </c>
      <c r="Q112" s="44">
        <v>124.47399900000001</v>
      </c>
      <c r="R112" s="44">
        <v>174.64962800000001</v>
      </c>
      <c r="S112" s="44">
        <v>108.816292</v>
      </c>
      <c r="T112" s="44">
        <v>83.343483000000006</v>
      </c>
      <c r="U112" s="44">
        <v>133.85107400000001</v>
      </c>
      <c r="V112" s="44">
        <v>108.260178</v>
      </c>
      <c r="W112" s="44">
        <v>85.372337000000002</v>
      </c>
      <c r="X112" s="44">
        <v>301.67999300000002</v>
      </c>
      <c r="Y112" s="44">
        <v>77.081078000000005</v>
      </c>
      <c r="Z112" s="44">
        <v>25.639999</v>
      </c>
      <c r="AA112" s="44">
        <v>51.464911999999998</v>
      </c>
      <c r="AB112" s="44">
        <v>105.340553</v>
      </c>
      <c r="AC112" s="44">
        <v>48.085678000000001</v>
      </c>
      <c r="AD112" s="44">
        <v>4.3899999999999997</v>
      </c>
      <c r="AE112" s="44">
        <v>103.694794</v>
      </c>
      <c r="AF112" s="44">
        <v>125.175804</v>
      </c>
      <c r="AG112" s="44">
        <v>27.58</v>
      </c>
      <c r="AH112" s="44">
        <v>1871.150024</v>
      </c>
      <c r="AI112" s="44">
        <v>186.270004</v>
      </c>
      <c r="AJ112" s="44">
        <v>354.98998999999998</v>
      </c>
      <c r="AK112" s="44">
        <v>54.098751</v>
      </c>
      <c r="AL112" s="44">
        <v>1.29</v>
      </c>
      <c r="AM112" s="44">
        <v>15.634169999999999</v>
      </c>
      <c r="AN112" s="44">
        <v>118.551163</v>
      </c>
      <c r="AO112" s="44">
        <v>0.98</v>
      </c>
      <c r="AP112" s="44">
        <v>18.389999</v>
      </c>
    </row>
    <row r="113" spans="1:42" x14ac:dyDescent="0.45">
      <c r="A113" s="47">
        <v>43601</v>
      </c>
      <c r="B113" s="49">
        <v>188.79373200000001</v>
      </c>
      <c r="C113" s="49">
        <v>41.455596999999997</v>
      </c>
      <c r="D113" s="49">
        <v>228.33000200000001</v>
      </c>
      <c r="E113" s="49">
        <v>127.542244</v>
      </c>
      <c r="F113" s="49">
        <v>13.22</v>
      </c>
      <c r="G113" s="49">
        <v>278.01001000000002</v>
      </c>
      <c r="H113" s="49">
        <v>93.709998999999996</v>
      </c>
      <c r="I113" s="49">
        <v>51.283234</v>
      </c>
      <c r="J113" s="49">
        <v>5</v>
      </c>
      <c r="K113" s="44">
        <v>41.079655000000002</v>
      </c>
      <c r="L113" s="44">
        <v>301.19375600000001</v>
      </c>
      <c r="M113" s="44">
        <v>177.59910600000001</v>
      </c>
      <c r="N113" s="44">
        <v>13.613591</v>
      </c>
      <c r="O113" s="44">
        <v>7.7724349999999998</v>
      </c>
      <c r="P113" s="44">
        <v>132.72995</v>
      </c>
      <c r="Q113" s="44">
        <v>129.11000100000001</v>
      </c>
      <c r="R113" s="44">
        <v>177.40777600000001</v>
      </c>
      <c r="S113" s="44">
        <v>107.750725</v>
      </c>
      <c r="T113" s="44">
        <v>83.611335999999994</v>
      </c>
      <c r="U113" s="44">
        <v>134.666031</v>
      </c>
      <c r="V113" s="44">
        <v>109.64913900000001</v>
      </c>
      <c r="W113" s="44">
        <v>86.188537999999994</v>
      </c>
      <c r="X113" s="44">
        <v>304.48998999999998</v>
      </c>
      <c r="Y113" s="44">
        <v>78.211121000000006</v>
      </c>
      <c r="Z113" s="44">
        <v>26.290001</v>
      </c>
      <c r="AA113" s="44">
        <v>51.160502999999999</v>
      </c>
      <c r="AB113" s="44">
        <v>106.73259</v>
      </c>
      <c r="AC113" s="44">
        <v>48.476776000000001</v>
      </c>
      <c r="AD113" s="44">
        <v>4.33</v>
      </c>
      <c r="AE113" s="44">
        <v>104.19452699999999</v>
      </c>
      <c r="AF113" s="44">
        <v>128.066315</v>
      </c>
      <c r="AG113" s="44">
        <v>28.01</v>
      </c>
      <c r="AH113" s="44">
        <v>1907.5699460000001</v>
      </c>
      <c r="AI113" s="44">
        <v>186.990005</v>
      </c>
      <c r="AJ113" s="44">
        <v>359.30999800000001</v>
      </c>
      <c r="AK113" s="44">
        <v>54.178074000000002</v>
      </c>
      <c r="AL113" s="44">
        <v>1.1299999999999999</v>
      </c>
      <c r="AM113" s="44">
        <v>15.943659</v>
      </c>
      <c r="AN113" s="44">
        <v>118.404144</v>
      </c>
      <c r="AO113" s="44">
        <v>0.98</v>
      </c>
      <c r="AP113" s="44">
        <v>18.399999999999999</v>
      </c>
    </row>
    <row r="114" spans="1:42" x14ac:dyDescent="0.45">
      <c r="A114" s="47">
        <v>43602</v>
      </c>
      <c r="B114" s="49">
        <v>187.72103899999999</v>
      </c>
      <c r="C114" s="49">
        <v>41.760418000000001</v>
      </c>
      <c r="D114" s="49">
        <v>211.029999</v>
      </c>
      <c r="E114" s="49">
        <v>127.77720600000001</v>
      </c>
      <c r="F114" s="49">
        <v>12.69</v>
      </c>
      <c r="G114" s="49">
        <v>273.5</v>
      </c>
      <c r="H114" s="49">
        <v>89.449996999999996</v>
      </c>
      <c r="I114" s="49">
        <v>50.283282999999997</v>
      </c>
      <c r="J114" s="49">
        <v>5.2</v>
      </c>
      <c r="K114" s="44">
        <v>40.476546999999997</v>
      </c>
      <c r="L114" s="44">
        <v>303.15090900000001</v>
      </c>
      <c r="M114" s="44">
        <v>175.253433</v>
      </c>
      <c r="N114" s="44">
        <v>13.230249000000001</v>
      </c>
      <c r="O114" s="44">
        <v>7.695576</v>
      </c>
      <c r="P114" s="44">
        <v>131.20611600000001</v>
      </c>
      <c r="Q114" s="44">
        <v>127.360001</v>
      </c>
      <c r="R114" s="44">
        <v>177.567093</v>
      </c>
      <c r="S114" s="44">
        <v>105.36306</v>
      </c>
      <c r="T114" s="44">
        <v>83.899033000000003</v>
      </c>
      <c r="U114" s="44">
        <v>134.20886200000001</v>
      </c>
      <c r="V114" s="44">
        <v>109.117188</v>
      </c>
      <c r="W114" s="44">
        <v>85.501739999999998</v>
      </c>
      <c r="X114" s="44">
        <v>301.42999300000002</v>
      </c>
      <c r="Y114" s="44">
        <v>78.221039000000005</v>
      </c>
      <c r="Z114" s="44">
        <v>26.049999</v>
      </c>
      <c r="AA114" s="44">
        <v>51.455097000000002</v>
      </c>
      <c r="AB114" s="44">
        <v>106.080994</v>
      </c>
      <c r="AC114" s="44">
        <v>48.105232000000001</v>
      </c>
      <c r="AD114" s="44">
        <v>4.24</v>
      </c>
      <c r="AE114" s="44">
        <v>103.085121</v>
      </c>
      <c r="AF114" s="44">
        <v>127.212082</v>
      </c>
      <c r="AG114" s="44">
        <v>27.5</v>
      </c>
      <c r="AH114" s="44">
        <v>1869</v>
      </c>
      <c r="AI114" s="44">
        <v>185.300003</v>
      </c>
      <c r="AJ114" s="44">
        <v>354.45001200000002</v>
      </c>
      <c r="AK114" s="44">
        <v>54.039256999999999</v>
      </c>
      <c r="AL114" s="44">
        <v>1.2</v>
      </c>
      <c r="AM114" s="44">
        <v>15.624186999999999</v>
      </c>
      <c r="AN114" s="44">
        <v>118.129684</v>
      </c>
      <c r="AO114" s="44">
        <v>0.82</v>
      </c>
      <c r="AP114" s="44">
        <v>18.110001</v>
      </c>
    </row>
    <row r="115" spans="1:42" x14ac:dyDescent="0.45">
      <c r="A115" s="47">
        <v>43605</v>
      </c>
      <c r="B115" s="49">
        <v>181.85102800000001</v>
      </c>
      <c r="C115" s="49">
        <v>41.878410000000002</v>
      </c>
      <c r="D115" s="49">
        <v>205.36000100000001</v>
      </c>
      <c r="E115" s="49">
        <v>127.26810500000001</v>
      </c>
      <c r="F115" s="49">
        <v>10.61</v>
      </c>
      <c r="G115" s="49">
        <v>267.19000199999999</v>
      </c>
      <c r="H115" s="49">
        <v>90.120002999999997</v>
      </c>
      <c r="I115" s="49">
        <v>49.845210999999999</v>
      </c>
      <c r="J115" s="49">
        <v>5</v>
      </c>
      <c r="K115" s="44">
        <v>40.291718000000003</v>
      </c>
      <c r="L115" s="44">
        <v>310.94988999999998</v>
      </c>
      <c r="M115" s="44">
        <v>178.816498</v>
      </c>
      <c r="N115" s="44">
        <v>13.446493</v>
      </c>
      <c r="O115" s="44">
        <v>7.8973319999999996</v>
      </c>
      <c r="P115" s="44">
        <v>131.98756399999999</v>
      </c>
      <c r="Q115" s="44">
        <v>125.19000200000001</v>
      </c>
      <c r="R115" s="44">
        <v>177.776184</v>
      </c>
      <c r="S115" s="44">
        <v>103.330597</v>
      </c>
      <c r="T115" s="44">
        <v>82.192679999999996</v>
      </c>
      <c r="U115" s="44">
        <v>133.08583100000001</v>
      </c>
      <c r="V115" s="44">
        <v>109.688545</v>
      </c>
      <c r="W115" s="44">
        <v>84.765174999999999</v>
      </c>
      <c r="X115" s="44">
        <v>303.42001299999998</v>
      </c>
      <c r="Y115" s="44">
        <v>75.990677000000005</v>
      </c>
      <c r="Z115" s="44">
        <v>26.16</v>
      </c>
      <c r="AA115" s="44">
        <v>51.759501999999998</v>
      </c>
      <c r="AB115" s="44">
        <v>105.962524</v>
      </c>
      <c r="AC115" s="44">
        <v>47.763019999999997</v>
      </c>
      <c r="AD115" s="44">
        <v>4.09</v>
      </c>
      <c r="AE115" s="44">
        <v>102.645348</v>
      </c>
      <c r="AF115" s="44">
        <v>125.37447400000001</v>
      </c>
      <c r="AG115" s="44">
        <v>26.68</v>
      </c>
      <c r="AH115" s="44">
        <v>1858.969971</v>
      </c>
      <c r="AI115" s="44">
        <v>182.720001</v>
      </c>
      <c r="AJ115" s="44">
        <v>348.10998499999999</v>
      </c>
      <c r="AK115" s="44">
        <v>53.206359999999997</v>
      </c>
      <c r="AL115" s="44">
        <v>1.18</v>
      </c>
      <c r="AM115" s="44">
        <v>15.004814</v>
      </c>
      <c r="AN115" s="44">
        <v>118.443344</v>
      </c>
      <c r="AO115" s="44">
        <v>0.82</v>
      </c>
      <c r="AP115" s="44">
        <v>18.32</v>
      </c>
    </row>
    <row r="116" spans="1:42" x14ac:dyDescent="0.45">
      <c r="A116" s="47">
        <v>43606</v>
      </c>
      <c r="B116" s="49">
        <v>185.33727999999999</v>
      </c>
      <c r="C116" s="49">
        <v>41.681750999999998</v>
      </c>
      <c r="D116" s="49">
        <v>205.08000200000001</v>
      </c>
      <c r="E116" s="49">
        <v>126.34779399999999</v>
      </c>
      <c r="F116" s="49">
        <v>11</v>
      </c>
      <c r="G116" s="49">
        <v>272.80999800000001</v>
      </c>
      <c r="H116" s="49">
        <v>91.639999000000003</v>
      </c>
      <c r="I116" s="49">
        <v>49.997580999999997</v>
      </c>
      <c r="J116" s="49">
        <v>5</v>
      </c>
      <c r="K116" s="44">
        <v>40.544640000000001</v>
      </c>
      <c r="L116" s="44">
        <v>312.59069799999997</v>
      </c>
      <c r="M116" s="44">
        <v>180.756393</v>
      </c>
      <c r="N116" s="44">
        <v>13.859324000000001</v>
      </c>
      <c r="O116" s="44">
        <v>8.2912379999999999</v>
      </c>
      <c r="P116" s="44">
        <v>133.28672800000001</v>
      </c>
      <c r="Q116" s="44">
        <v>126.910004</v>
      </c>
      <c r="R116" s="44">
        <v>178.80178799999999</v>
      </c>
      <c r="S116" s="44">
        <v>105.57025899999999</v>
      </c>
      <c r="T116" s="44">
        <v>82.976410000000001</v>
      </c>
      <c r="U116" s="44">
        <v>133.26470900000001</v>
      </c>
      <c r="V116" s="44">
        <v>110.062881</v>
      </c>
      <c r="W116" s="44">
        <v>86.069091999999998</v>
      </c>
      <c r="X116" s="44">
        <v>306.209991</v>
      </c>
      <c r="Y116" s="44">
        <v>76.853081000000003</v>
      </c>
      <c r="Z116" s="44">
        <v>26.27</v>
      </c>
      <c r="AA116" s="44">
        <v>51.445270999999998</v>
      </c>
      <c r="AB116" s="44">
        <v>105.014763</v>
      </c>
      <c r="AC116" s="44">
        <v>47.518580999999998</v>
      </c>
      <c r="AD116" s="44">
        <v>4.12</v>
      </c>
      <c r="AE116" s="44">
        <v>103.77475699999999</v>
      </c>
      <c r="AF116" s="44">
        <v>126.049919</v>
      </c>
      <c r="AG116" s="44">
        <v>27.35</v>
      </c>
      <c r="AH116" s="44">
        <v>1857.5200199999999</v>
      </c>
      <c r="AI116" s="44">
        <v>184.820007</v>
      </c>
      <c r="AJ116" s="44">
        <v>354.26998900000001</v>
      </c>
      <c r="AK116" s="44">
        <v>53.712043999999999</v>
      </c>
      <c r="AL116" s="44">
        <v>1.1299999999999999</v>
      </c>
      <c r="AM116" s="44">
        <v>14.834985</v>
      </c>
      <c r="AN116" s="44">
        <v>118.933426</v>
      </c>
      <c r="AO116" s="44">
        <v>0.82</v>
      </c>
      <c r="AP116" s="44">
        <v>18.209999</v>
      </c>
    </row>
    <row r="117" spans="1:42" x14ac:dyDescent="0.45">
      <c r="A117" s="47">
        <v>43607</v>
      </c>
      <c r="B117" s="49">
        <v>181.54312100000001</v>
      </c>
      <c r="C117" s="49">
        <v>41.927577999999997</v>
      </c>
      <c r="D117" s="49">
        <v>192.729996</v>
      </c>
      <c r="E117" s="49">
        <v>127.346436</v>
      </c>
      <c r="F117" s="49">
        <v>11.48</v>
      </c>
      <c r="G117" s="49">
        <v>279</v>
      </c>
      <c r="H117" s="49">
        <v>92.400002000000001</v>
      </c>
      <c r="I117" s="49">
        <v>49.197620000000001</v>
      </c>
      <c r="J117" s="49">
        <v>5</v>
      </c>
      <c r="K117" s="44">
        <v>40.564095000000002</v>
      </c>
      <c r="L117" s="44">
        <v>312.97622699999999</v>
      </c>
      <c r="M117" s="44">
        <v>178.67791700000001</v>
      </c>
      <c r="N117" s="44">
        <v>14.028015999999999</v>
      </c>
      <c r="O117" s="44">
        <v>8.2816290000000006</v>
      </c>
      <c r="P117" s="44">
        <v>133.18905599999999</v>
      </c>
      <c r="Q117" s="44">
        <v>128.699997</v>
      </c>
      <c r="R117" s="44">
        <v>179.61828600000001</v>
      </c>
      <c r="S117" s="44">
        <v>105.353195</v>
      </c>
      <c r="T117" s="44">
        <v>82.539901999999998</v>
      </c>
      <c r="U117" s="44">
        <v>133.02619899999999</v>
      </c>
      <c r="V117" s="44">
        <v>109.166451</v>
      </c>
      <c r="W117" s="44">
        <v>85.213088999999997</v>
      </c>
      <c r="X117" s="44">
        <v>302.27999899999998</v>
      </c>
      <c r="Y117" s="44">
        <v>76.575523000000004</v>
      </c>
      <c r="Z117" s="44">
        <v>26.33</v>
      </c>
      <c r="AA117" s="44">
        <v>51.759501999999998</v>
      </c>
      <c r="AB117" s="44">
        <v>105.360298</v>
      </c>
      <c r="AC117" s="44">
        <v>48.545219000000003</v>
      </c>
      <c r="AD117" s="44">
        <v>4.24</v>
      </c>
      <c r="AE117" s="44">
        <v>103.674812</v>
      </c>
      <c r="AF117" s="44">
        <v>126.814758</v>
      </c>
      <c r="AG117" s="44">
        <v>27.41</v>
      </c>
      <c r="AH117" s="44">
        <v>1859.6800539999999</v>
      </c>
      <c r="AI117" s="44">
        <v>185.320007</v>
      </c>
      <c r="AJ117" s="44">
        <v>359.73001099999999</v>
      </c>
      <c r="AK117" s="44">
        <v>53.741795000000003</v>
      </c>
      <c r="AL117" s="44">
        <v>1.17</v>
      </c>
      <c r="AM117" s="44">
        <v>15.314499</v>
      </c>
      <c r="AN117" s="44">
        <v>118.178696</v>
      </c>
      <c r="AO117" s="44">
        <v>0.82</v>
      </c>
      <c r="AP117" s="44">
        <v>18.170000000000002</v>
      </c>
    </row>
    <row r="118" spans="1:42" x14ac:dyDescent="0.45">
      <c r="A118" s="47">
        <v>43608</v>
      </c>
      <c r="B118" s="49">
        <v>178.444244</v>
      </c>
      <c r="C118" s="49">
        <v>42.429054000000001</v>
      </c>
      <c r="D118" s="49">
        <v>195.490005</v>
      </c>
      <c r="E118" s="49">
        <v>127.24852799999999</v>
      </c>
      <c r="F118" s="49">
        <v>11.18</v>
      </c>
      <c r="G118" s="49">
        <v>271.61999500000002</v>
      </c>
      <c r="H118" s="49">
        <v>88.709998999999996</v>
      </c>
      <c r="I118" s="49">
        <v>48.664313999999997</v>
      </c>
      <c r="J118" s="49">
        <v>5.2</v>
      </c>
      <c r="K118" s="44">
        <v>40.671097000000003</v>
      </c>
      <c r="L118" s="44">
        <v>307.50015300000001</v>
      </c>
      <c r="M118" s="44">
        <v>177.86634799999999</v>
      </c>
      <c r="N118" s="44">
        <v>13.722200000000001</v>
      </c>
      <c r="O118" s="44">
        <v>8.1951630000000009</v>
      </c>
      <c r="P118" s="44">
        <v>129.32084699999999</v>
      </c>
      <c r="Q118" s="44">
        <v>126.599998</v>
      </c>
      <c r="R118" s="44">
        <v>177.50735499999999</v>
      </c>
      <c r="S118" s="44">
        <v>104.41589399999999</v>
      </c>
      <c r="T118" s="44">
        <v>81.984352000000001</v>
      </c>
      <c r="U118" s="44">
        <v>131.91308599999999</v>
      </c>
      <c r="V118" s="44">
        <v>107.01898199999999</v>
      </c>
      <c r="W118" s="44">
        <v>84.476517000000001</v>
      </c>
      <c r="X118" s="44">
        <v>301.63000499999998</v>
      </c>
      <c r="Y118" s="44">
        <v>75.742867000000004</v>
      </c>
      <c r="Z118" s="44">
        <v>26.18</v>
      </c>
      <c r="AA118" s="44">
        <v>52.466518000000001</v>
      </c>
      <c r="AB118" s="44">
        <v>105.399788</v>
      </c>
      <c r="AC118" s="44">
        <v>48.740765000000003</v>
      </c>
      <c r="AD118" s="44">
        <v>4.21</v>
      </c>
      <c r="AE118" s="44">
        <v>103.58485400000001</v>
      </c>
      <c r="AF118" s="44">
        <v>125.33474</v>
      </c>
      <c r="AG118" s="44">
        <v>26.360001</v>
      </c>
      <c r="AH118" s="44">
        <v>1815.4799800000001</v>
      </c>
      <c r="AI118" s="44">
        <v>180.86999499999999</v>
      </c>
      <c r="AJ118" s="44">
        <v>352.209991</v>
      </c>
      <c r="AK118" s="44">
        <v>52.631264000000002</v>
      </c>
      <c r="AL118" s="44">
        <v>1.17</v>
      </c>
      <c r="AM118" s="44">
        <v>14.745075</v>
      </c>
      <c r="AN118" s="44">
        <v>115.53224899999999</v>
      </c>
      <c r="AO118" s="44">
        <v>0.85</v>
      </c>
      <c r="AP118" s="44">
        <v>18.299999</v>
      </c>
    </row>
    <row r="119" spans="1:42" x14ac:dyDescent="0.45">
      <c r="A119" s="47">
        <v>43609</v>
      </c>
      <c r="B119" s="49">
        <v>177.75891100000001</v>
      </c>
      <c r="C119" s="49">
        <v>42.143901999999997</v>
      </c>
      <c r="D119" s="49">
        <v>190.63000500000001</v>
      </c>
      <c r="E119" s="49">
        <v>126.78836099999999</v>
      </c>
      <c r="F119" s="49">
        <v>11.48</v>
      </c>
      <c r="G119" s="49">
        <v>275.85000600000001</v>
      </c>
      <c r="H119" s="49">
        <v>88.690002000000007</v>
      </c>
      <c r="I119" s="49">
        <v>48.797646</v>
      </c>
      <c r="J119" s="49">
        <v>5</v>
      </c>
      <c r="K119" s="44">
        <v>40.855922999999997</v>
      </c>
      <c r="L119" s="44">
        <v>308.468842</v>
      </c>
      <c r="M119" s="44">
        <v>178.15336600000001</v>
      </c>
      <c r="N119" s="44">
        <v>13.909636000000001</v>
      </c>
      <c r="O119" s="44">
        <v>8.1567329999999991</v>
      </c>
      <c r="P119" s="44">
        <v>129.21339399999999</v>
      </c>
      <c r="Q119" s="44">
        <v>127.510002</v>
      </c>
      <c r="R119" s="44">
        <v>178.04504399999999</v>
      </c>
      <c r="S119" s="44">
        <v>103.656181</v>
      </c>
      <c r="T119" s="44">
        <v>81.508162999999996</v>
      </c>
      <c r="U119" s="44">
        <v>131.972702</v>
      </c>
      <c r="V119" s="44">
        <v>108.073013</v>
      </c>
      <c r="W119" s="44">
        <v>84.098274000000004</v>
      </c>
      <c r="X119" s="44">
        <v>298.39001500000001</v>
      </c>
      <c r="Y119" s="44">
        <v>75.485129999999998</v>
      </c>
      <c r="Z119" s="44">
        <v>26.33</v>
      </c>
      <c r="AA119" s="44">
        <v>51.857700000000001</v>
      </c>
      <c r="AB119" s="44">
        <v>105.330681</v>
      </c>
      <c r="AC119" s="44">
        <v>48.506110999999997</v>
      </c>
      <c r="AD119" s="44">
        <v>4.0199999999999996</v>
      </c>
      <c r="AE119" s="44">
        <v>104.054604</v>
      </c>
      <c r="AF119" s="44">
        <v>125.394333</v>
      </c>
      <c r="AG119" s="44">
        <v>26.440000999999999</v>
      </c>
      <c r="AH119" s="44">
        <v>1823.280029</v>
      </c>
      <c r="AI119" s="44">
        <v>181.05999800000001</v>
      </c>
      <c r="AJ119" s="44">
        <v>354.39001500000001</v>
      </c>
      <c r="AK119" s="44">
        <v>52.323883000000002</v>
      </c>
      <c r="AL119" s="44">
        <v>1.18</v>
      </c>
      <c r="AM119" s="44">
        <v>15.054762</v>
      </c>
      <c r="AN119" s="44">
        <v>116.355591</v>
      </c>
      <c r="AO119" s="44">
        <v>0.85</v>
      </c>
      <c r="AP119" s="44">
        <v>19.200001</v>
      </c>
    </row>
    <row r="120" spans="1:42" x14ac:dyDescent="0.45">
      <c r="A120" s="47">
        <v>43613</v>
      </c>
      <c r="B120" s="49">
        <v>177.023911</v>
      </c>
      <c r="C120" s="49">
        <v>40.944282999999999</v>
      </c>
      <c r="D120" s="49">
        <v>188.699997</v>
      </c>
      <c r="E120" s="49">
        <v>124.95751199999999</v>
      </c>
      <c r="F120" s="49">
        <v>11.65</v>
      </c>
      <c r="G120" s="49">
        <v>282.42999300000002</v>
      </c>
      <c r="H120" s="49">
        <v>89.470000999999996</v>
      </c>
      <c r="I120" s="49">
        <v>49.578560000000003</v>
      </c>
      <c r="J120" s="49">
        <v>5</v>
      </c>
      <c r="K120" s="44">
        <v>40.427909999999997</v>
      </c>
      <c r="L120" s="44">
        <v>304.67318699999998</v>
      </c>
      <c r="M120" s="44">
        <v>176.71824599999999</v>
      </c>
      <c r="N120" s="44">
        <v>14.126666</v>
      </c>
      <c r="O120" s="44">
        <v>8.4161339999999996</v>
      </c>
      <c r="P120" s="44">
        <v>127.435608</v>
      </c>
      <c r="Q120" s="44">
        <v>126</v>
      </c>
      <c r="R120" s="44">
        <v>177.62683100000001</v>
      </c>
      <c r="S120" s="44">
        <v>101.83090199999999</v>
      </c>
      <c r="T120" s="44">
        <v>80.555762999999999</v>
      </c>
      <c r="U120" s="44">
        <v>131.80375699999999</v>
      </c>
      <c r="V120" s="44">
        <v>106.900764</v>
      </c>
      <c r="W120" s="44">
        <v>83.540870999999996</v>
      </c>
      <c r="X120" s="44">
        <v>300.11999500000002</v>
      </c>
      <c r="Y120" s="44">
        <v>75.039055000000005</v>
      </c>
      <c r="Z120" s="44">
        <v>26.16</v>
      </c>
      <c r="AA120" s="44">
        <v>50.168716000000003</v>
      </c>
      <c r="AB120" s="44">
        <v>103.12908899999999</v>
      </c>
      <c r="AC120" s="44">
        <v>48.007458</v>
      </c>
      <c r="AD120" s="44">
        <v>3.75</v>
      </c>
      <c r="AE120" s="44">
        <v>104.80420700000001</v>
      </c>
      <c r="AF120" s="44">
        <v>125.31488</v>
      </c>
      <c r="AG120" s="44">
        <v>29.049999</v>
      </c>
      <c r="AH120" s="44">
        <v>1836.4300539999999</v>
      </c>
      <c r="AI120" s="44">
        <v>184.30999800000001</v>
      </c>
      <c r="AJ120" s="44">
        <v>355.05999800000001</v>
      </c>
      <c r="AK120" s="44">
        <v>51.312503999999997</v>
      </c>
      <c r="AL120" s="44">
        <v>1.28</v>
      </c>
      <c r="AM120" s="44">
        <v>14.994823</v>
      </c>
      <c r="AN120" s="44">
        <v>115.96352400000001</v>
      </c>
      <c r="AO120" s="44">
        <v>0.85</v>
      </c>
      <c r="AP120" s="44">
        <v>19.260000000000002</v>
      </c>
    </row>
    <row r="121" spans="1:42" x14ac:dyDescent="0.45">
      <c r="A121" s="47">
        <v>43614</v>
      </c>
      <c r="B121" s="49">
        <v>176.17965699999999</v>
      </c>
      <c r="C121" s="49">
        <v>40.305149</v>
      </c>
      <c r="D121" s="49">
        <v>189.86000100000001</v>
      </c>
      <c r="E121" s="49">
        <v>125.486206</v>
      </c>
      <c r="F121" s="49">
        <v>11.51</v>
      </c>
      <c r="G121" s="49">
        <v>272.67999300000002</v>
      </c>
      <c r="H121" s="49">
        <v>88.279999000000004</v>
      </c>
      <c r="I121" s="49">
        <v>48.552928999999999</v>
      </c>
      <c r="J121" s="49">
        <v>5</v>
      </c>
      <c r="K121" s="44">
        <v>40.427909999999997</v>
      </c>
      <c r="L121" s="44">
        <v>302.47876000000002</v>
      </c>
      <c r="M121" s="44">
        <v>175.7285</v>
      </c>
      <c r="N121" s="44">
        <v>14.35356</v>
      </c>
      <c r="O121" s="44">
        <v>8.6755359999999992</v>
      </c>
      <c r="P121" s="44">
        <v>126.683449</v>
      </c>
      <c r="Q121" s="44">
        <v>124.25</v>
      </c>
      <c r="R121" s="44">
        <v>176.85017400000001</v>
      </c>
      <c r="S121" s="44">
        <v>102.75833900000001</v>
      </c>
      <c r="T121" s="44">
        <v>78.244263000000004</v>
      </c>
      <c r="U121" s="44">
        <v>130.76023900000001</v>
      </c>
      <c r="V121" s="44">
        <v>106.60524700000001</v>
      </c>
      <c r="W121" s="44">
        <v>83.003380000000007</v>
      </c>
      <c r="X121" s="44">
        <v>296.76001000000002</v>
      </c>
      <c r="Y121" s="44">
        <v>74.622719000000004</v>
      </c>
      <c r="Z121" s="44">
        <v>26</v>
      </c>
      <c r="AA121" s="44">
        <v>47.379928999999997</v>
      </c>
      <c r="AB121" s="44">
        <v>102.86254099999999</v>
      </c>
      <c r="AC121" s="44">
        <v>47.528357999999997</v>
      </c>
      <c r="AD121" s="44">
        <v>3.74</v>
      </c>
      <c r="AE121" s="44">
        <v>117.07766700000001</v>
      </c>
      <c r="AF121" s="44">
        <v>124.103043</v>
      </c>
      <c r="AG121" s="44">
        <v>28.09</v>
      </c>
      <c r="AH121" s="44">
        <v>1819.1899410000001</v>
      </c>
      <c r="AI121" s="44">
        <v>182.19000199999999</v>
      </c>
      <c r="AJ121" s="44">
        <v>349.19000199999999</v>
      </c>
      <c r="AK121" s="44">
        <v>51.253014</v>
      </c>
      <c r="AL121" s="44">
        <v>1.18</v>
      </c>
      <c r="AM121" s="44">
        <v>14.984833999999999</v>
      </c>
      <c r="AN121" s="44">
        <v>114.454063</v>
      </c>
      <c r="AO121" s="44">
        <v>0.85</v>
      </c>
      <c r="AP121" s="44">
        <v>19.149999999999999</v>
      </c>
    </row>
    <row r="122" spans="1:42" x14ac:dyDescent="0.45">
      <c r="A122" s="47">
        <v>43615</v>
      </c>
      <c r="B122" s="49">
        <v>177.093445</v>
      </c>
      <c r="C122" s="49">
        <v>40.275641999999998</v>
      </c>
      <c r="D122" s="49">
        <v>188.220001</v>
      </c>
      <c r="E122" s="49">
        <v>125.917</v>
      </c>
      <c r="F122" s="49">
        <v>11.4</v>
      </c>
      <c r="G122" s="49">
        <v>277.04998799999998</v>
      </c>
      <c r="H122" s="49">
        <v>88.760002</v>
      </c>
      <c r="I122" s="49">
        <v>48.659359000000002</v>
      </c>
      <c r="J122" s="49">
        <v>5.2</v>
      </c>
      <c r="K122" s="44">
        <v>40.165264000000001</v>
      </c>
      <c r="L122" s="44">
        <v>306.23492399999998</v>
      </c>
      <c r="M122" s="44">
        <v>174.629898</v>
      </c>
      <c r="N122" s="44">
        <v>14.304235</v>
      </c>
      <c r="O122" s="44">
        <v>8.8676829999999995</v>
      </c>
      <c r="P122" s="44">
        <v>126.56622299999999</v>
      </c>
      <c r="Q122" s="44">
        <v>124.91999800000001</v>
      </c>
      <c r="R122" s="44">
        <v>178.05500799999999</v>
      </c>
      <c r="S122" s="44">
        <v>104.031113</v>
      </c>
      <c r="T122" s="44">
        <v>78.631164999999996</v>
      </c>
      <c r="U122" s="44">
        <v>131.386337</v>
      </c>
      <c r="V122" s="44">
        <v>105.46255499999999</v>
      </c>
      <c r="W122" s="44">
        <v>83.421431999999996</v>
      </c>
      <c r="X122" s="44">
        <v>295.58999599999999</v>
      </c>
      <c r="Y122" s="44">
        <v>75.504951000000005</v>
      </c>
      <c r="Z122" s="44">
        <v>26.120000999999998</v>
      </c>
      <c r="AA122" s="44">
        <v>47.939650999999998</v>
      </c>
      <c r="AB122" s="44">
        <v>103.988007</v>
      </c>
      <c r="AC122" s="44">
        <v>48.154121000000004</v>
      </c>
      <c r="AD122" s="44">
        <v>3.55</v>
      </c>
      <c r="AE122" s="44">
        <v>119.61631800000001</v>
      </c>
      <c r="AF122" s="44">
        <v>124.887756</v>
      </c>
      <c r="AG122" s="44">
        <v>28.030000999999999</v>
      </c>
      <c r="AH122" s="44">
        <v>1816.3199460000001</v>
      </c>
      <c r="AI122" s="44">
        <v>183.009995</v>
      </c>
      <c r="AJ122" s="44">
        <v>351.85000600000001</v>
      </c>
      <c r="AK122" s="44">
        <v>51.282761000000001</v>
      </c>
      <c r="AL122" s="44">
        <v>1.22</v>
      </c>
      <c r="AM122" s="44">
        <v>14.775045</v>
      </c>
      <c r="AN122" s="44">
        <v>113.09163700000001</v>
      </c>
      <c r="AO122" s="44">
        <v>0.91</v>
      </c>
      <c r="AP122" s="44">
        <v>19.049999</v>
      </c>
    </row>
    <row r="123" spans="1:42" x14ac:dyDescent="0.45">
      <c r="A123" s="47">
        <v>43616</v>
      </c>
      <c r="B123" s="49">
        <v>173.8853</v>
      </c>
      <c r="C123" s="49">
        <v>40.550967999999997</v>
      </c>
      <c r="D123" s="49">
        <v>185.16000399999999</v>
      </c>
      <c r="E123" s="49">
        <v>125.319771</v>
      </c>
      <c r="F123" s="49">
        <v>9.92</v>
      </c>
      <c r="G123" s="49">
        <v>274.89999399999999</v>
      </c>
      <c r="H123" s="49">
        <v>87.110000999999997</v>
      </c>
      <c r="I123" s="49">
        <v>47.759514000000003</v>
      </c>
      <c r="J123" s="49">
        <v>5.6</v>
      </c>
      <c r="K123" s="44">
        <v>39.659427999999998</v>
      </c>
      <c r="L123" s="44">
        <v>301.03323399999999</v>
      </c>
      <c r="M123" s="44">
        <v>172.70979299999999</v>
      </c>
      <c r="N123" s="44">
        <v>14.235181000000001</v>
      </c>
      <c r="O123" s="44">
        <v>8.9925809999999995</v>
      </c>
      <c r="P123" s="44">
        <v>124.04602800000001</v>
      </c>
      <c r="Q123" s="44">
        <v>123.08000199999999</v>
      </c>
      <c r="R123" s="44">
        <v>177.308212</v>
      </c>
      <c r="S123" s="44">
        <v>102.91619900000001</v>
      </c>
      <c r="T123" s="44">
        <v>76.740989999999996</v>
      </c>
      <c r="U123" s="44">
        <v>131.22732500000001</v>
      </c>
      <c r="V123" s="44">
        <v>104.37896000000001</v>
      </c>
      <c r="W123" s="44">
        <v>81.510338000000004</v>
      </c>
      <c r="X123" s="44">
        <v>295.83999599999999</v>
      </c>
      <c r="Y123" s="44">
        <v>75.395911999999996</v>
      </c>
      <c r="Z123" s="44">
        <v>25.43</v>
      </c>
      <c r="AA123" s="44">
        <v>48.548465999999998</v>
      </c>
      <c r="AB123" s="44">
        <v>101.59884599999999</v>
      </c>
      <c r="AC123" s="44">
        <v>48.036788999999999</v>
      </c>
      <c r="AD123" s="44">
        <v>3.39</v>
      </c>
      <c r="AE123" s="44">
        <v>121.525299</v>
      </c>
      <c r="AF123" s="44">
        <v>122.85148599999999</v>
      </c>
      <c r="AG123" s="44">
        <v>27.41</v>
      </c>
      <c r="AH123" s="44">
        <v>1775.0699460000001</v>
      </c>
      <c r="AI123" s="44">
        <v>177.470001</v>
      </c>
      <c r="AJ123" s="44">
        <v>343.27999899999998</v>
      </c>
      <c r="AK123" s="44">
        <v>50.172226000000002</v>
      </c>
      <c r="AL123" s="44">
        <v>1.18</v>
      </c>
      <c r="AM123" s="44">
        <v>14.685136999999999</v>
      </c>
      <c r="AN123" s="44">
        <v>111.59198000000001</v>
      </c>
      <c r="AO123" s="44">
        <v>0.91</v>
      </c>
      <c r="AP123" s="44">
        <v>18.77</v>
      </c>
    </row>
    <row r="124" spans="1:42" x14ac:dyDescent="0.45">
      <c r="A124" s="47">
        <v>43619</v>
      </c>
      <c r="B124" s="49">
        <v>172.127274</v>
      </c>
      <c r="C124" s="49">
        <v>40.983615999999998</v>
      </c>
      <c r="D124" s="49">
        <v>178.970001</v>
      </c>
      <c r="E124" s="49">
        <v>126.27924299999999</v>
      </c>
      <c r="F124" s="49">
        <v>10.08</v>
      </c>
      <c r="G124" s="49">
        <v>265</v>
      </c>
      <c r="H124" s="49">
        <v>86.839995999999999</v>
      </c>
      <c r="I124" s="49">
        <v>47.295082000000001</v>
      </c>
      <c r="J124" s="49">
        <v>5</v>
      </c>
      <c r="K124" s="44">
        <v>39.727519999999998</v>
      </c>
      <c r="L124" s="44">
        <v>304.696259</v>
      </c>
      <c r="M124" s="44">
        <v>174.392349</v>
      </c>
      <c r="N124" s="44">
        <v>14.570591</v>
      </c>
      <c r="O124" s="44">
        <v>9.0598340000000004</v>
      </c>
      <c r="P124" s="44">
        <v>125.296364</v>
      </c>
      <c r="Q124" s="44">
        <v>122.839996</v>
      </c>
      <c r="R124" s="44">
        <v>174.41066000000001</v>
      </c>
      <c r="S124" s="44">
        <v>103.764709</v>
      </c>
      <c r="T124" s="44">
        <v>77.556747000000001</v>
      </c>
      <c r="U124" s="44">
        <v>131.65469400000001</v>
      </c>
      <c r="V124" s="44">
        <v>104.871498</v>
      </c>
      <c r="W124" s="44">
        <v>81.798987999999994</v>
      </c>
      <c r="X124" s="44">
        <v>292.82000699999998</v>
      </c>
      <c r="Y124" s="44">
        <v>75.554519999999997</v>
      </c>
      <c r="Z124" s="44">
        <v>25.32</v>
      </c>
      <c r="AA124" s="44">
        <v>49.72683</v>
      </c>
      <c r="AB124" s="44">
        <v>102.477501</v>
      </c>
      <c r="AC124" s="44">
        <v>48.867874</v>
      </c>
      <c r="AD124" s="44">
        <v>3.57</v>
      </c>
      <c r="AE124" s="44">
        <v>122.42482</v>
      </c>
      <c r="AF124" s="44">
        <v>119.037209</v>
      </c>
      <c r="AG124" s="44">
        <v>27.58</v>
      </c>
      <c r="AH124" s="44">
        <v>1692.6899410000001</v>
      </c>
      <c r="AI124" s="44">
        <v>164.14999399999999</v>
      </c>
      <c r="AJ124" s="44">
        <v>336.63000499999998</v>
      </c>
      <c r="AK124" s="44">
        <v>49.815272999999998</v>
      </c>
      <c r="AL124" s="44">
        <v>1.17</v>
      </c>
      <c r="AM124" s="44">
        <v>14.844975</v>
      </c>
      <c r="AN124" s="44">
        <v>113.689537</v>
      </c>
      <c r="AO124" s="44">
        <v>0.91</v>
      </c>
      <c r="AP124" s="44">
        <v>19</v>
      </c>
    </row>
    <row r="125" spans="1:42" x14ac:dyDescent="0.45">
      <c r="A125" s="47">
        <v>43620</v>
      </c>
      <c r="B125" s="49">
        <v>178.42437699999999</v>
      </c>
      <c r="C125" s="49">
        <v>41.140942000000003</v>
      </c>
      <c r="D125" s="49">
        <v>193.60000600000001</v>
      </c>
      <c r="E125" s="49">
        <v>126.36737100000001</v>
      </c>
      <c r="F125" s="49">
        <v>10.220000000000001</v>
      </c>
      <c r="G125" s="49">
        <v>274</v>
      </c>
      <c r="H125" s="49">
        <v>89.870002999999997</v>
      </c>
      <c r="I125" s="49">
        <v>49.520504000000003</v>
      </c>
      <c r="J125" s="49">
        <v>5</v>
      </c>
      <c r="K125" s="44">
        <v>40.067985999999998</v>
      </c>
      <c r="L125" s="44">
        <v>309.98727400000001</v>
      </c>
      <c r="M125" s="44">
        <v>177.223007</v>
      </c>
      <c r="N125" s="44">
        <v>14.82708</v>
      </c>
      <c r="O125" s="44">
        <v>9.1703779999999995</v>
      </c>
      <c r="P125" s="44">
        <v>129.61390700000001</v>
      </c>
      <c r="Q125" s="44">
        <v>125.83000199999999</v>
      </c>
      <c r="R125" s="44">
        <v>177.20863299999999</v>
      </c>
      <c r="S125" s="44">
        <v>107.661934</v>
      </c>
      <c r="T125" s="44">
        <v>81.197823</v>
      </c>
      <c r="U125" s="44">
        <v>133.99023399999999</v>
      </c>
      <c r="V125" s="44">
        <v>108.10256200000001</v>
      </c>
      <c r="W125" s="44">
        <v>83.282073999999994</v>
      </c>
      <c r="X125" s="44">
        <v>299.98998999999998</v>
      </c>
      <c r="Y125" s="44">
        <v>77.834434999999999</v>
      </c>
      <c r="Z125" s="44">
        <v>25.51</v>
      </c>
      <c r="AA125" s="44">
        <v>49.962502000000001</v>
      </c>
      <c r="AB125" s="44">
        <v>103.34629099999999</v>
      </c>
      <c r="AC125" s="44">
        <v>48.887431999999997</v>
      </c>
      <c r="AD125" s="44">
        <v>3.72</v>
      </c>
      <c r="AE125" s="44">
        <v>125.11339599999999</v>
      </c>
      <c r="AF125" s="44">
        <v>122.334969</v>
      </c>
      <c r="AG125" s="44">
        <v>29.57</v>
      </c>
      <c r="AH125" s="44">
        <v>1729.5600589999999</v>
      </c>
      <c r="AI125" s="44">
        <v>167.5</v>
      </c>
      <c r="AJ125" s="44">
        <v>353.39999399999999</v>
      </c>
      <c r="AK125" s="44">
        <v>51.580222999999997</v>
      </c>
      <c r="AL125" s="44">
        <v>1.1299999999999999</v>
      </c>
      <c r="AM125" s="44">
        <v>15.524286999999999</v>
      </c>
      <c r="AN125" s="44">
        <v>114.973557</v>
      </c>
      <c r="AO125" s="44">
        <v>0.91</v>
      </c>
      <c r="AP125" s="44">
        <v>19.43</v>
      </c>
    </row>
    <row r="126" spans="1:42" x14ac:dyDescent="0.45">
      <c r="A126" s="47">
        <v>43621</v>
      </c>
      <c r="B126" s="49">
        <v>181.304733</v>
      </c>
      <c r="C126" s="49">
        <v>42.350391000000002</v>
      </c>
      <c r="D126" s="49">
        <v>196.58999600000001</v>
      </c>
      <c r="E126" s="49">
        <v>128.63879399999999</v>
      </c>
      <c r="F126" s="49">
        <v>9.7799999999999994</v>
      </c>
      <c r="G126" s="49">
        <v>292.51998900000001</v>
      </c>
      <c r="H126" s="49">
        <v>88.809997999999993</v>
      </c>
      <c r="I126" s="49">
        <v>49.588234</v>
      </c>
      <c r="J126" s="49">
        <v>5</v>
      </c>
      <c r="K126" s="44">
        <v>40.019348000000001</v>
      </c>
      <c r="L126" s="44">
        <v>314.45437600000002</v>
      </c>
      <c r="M126" s="44">
        <v>180.45945699999999</v>
      </c>
      <c r="N126" s="44">
        <v>14.5114</v>
      </c>
      <c r="O126" s="44">
        <v>8.9781270000000006</v>
      </c>
      <c r="P126" s="44">
        <v>128.44172699999999</v>
      </c>
      <c r="Q126" s="44">
        <v>126.260002</v>
      </c>
      <c r="R126" s="44">
        <v>178.79182399999999</v>
      </c>
      <c r="S126" s="44">
        <v>108.01712000000001</v>
      </c>
      <c r="T126" s="44">
        <v>82.29213</v>
      </c>
      <c r="U126" s="44">
        <v>135.10333299999999</v>
      </c>
      <c r="V126" s="44">
        <v>108.48674</v>
      </c>
      <c r="W126" s="44">
        <v>83.978843999999995</v>
      </c>
      <c r="X126" s="44">
        <v>305.04998799999998</v>
      </c>
      <c r="Y126" s="44">
        <v>79.261864000000003</v>
      </c>
      <c r="Z126" s="44">
        <v>25.5</v>
      </c>
      <c r="AA126" s="44">
        <v>50.355286</v>
      </c>
      <c r="AB126" s="44">
        <v>105.370171</v>
      </c>
      <c r="AC126" s="44">
        <v>49.650073999999996</v>
      </c>
      <c r="AD126" s="44">
        <v>3.68</v>
      </c>
      <c r="AE126" s="44">
        <v>127.07235</v>
      </c>
      <c r="AF126" s="44">
        <v>124.98709100000001</v>
      </c>
      <c r="AG126" s="44">
        <v>29.5</v>
      </c>
      <c r="AH126" s="44">
        <v>1738.5</v>
      </c>
      <c r="AI126" s="44">
        <v>168.16999799999999</v>
      </c>
      <c r="AJ126" s="44">
        <v>355.73001099999999</v>
      </c>
      <c r="AK126" s="44">
        <v>51.659545999999999</v>
      </c>
      <c r="AL126" s="44">
        <v>1.1000000000000001</v>
      </c>
      <c r="AM126" s="44">
        <v>15.744065000000001</v>
      </c>
      <c r="AN126" s="44">
        <v>115.31662</v>
      </c>
      <c r="AO126" s="44">
        <v>0.83</v>
      </c>
      <c r="AP126" s="44">
        <v>20.02</v>
      </c>
    </row>
    <row r="127" spans="1:42" x14ac:dyDescent="0.45">
      <c r="A127" s="47">
        <v>43622</v>
      </c>
      <c r="B127" s="49">
        <v>183.96661399999999</v>
      </c>
      <c r="C127" s="49">
        <v>42.665047000000001</v>
      </c>
      <c r="D127" s="49">
        <v>205.949997</v>
      </c>
      <c r="E127" s="49">
        <v>130.16250600000001</v>
      </c>
      <c r="F127" s="49">
        <v>9.48</v>
      </c>
      <c r="G127" s="49">
        <v>297.05999800000001</v>
      </c>
      <c r="H127" s="49">
        <v>89.660004000000001</v>
      </c>
      <c r="I127" s="49">
        <v>50.013961999999999</v>
      </c>
      <c r="J127" s="49">
        <v>4.8</v>
      </c>
      <c r="K127" s="44">
        <v>40.058258000000002</v>
      </c>
      <c r="L127" s="44">
        <v>312.51864599999999</v>
      </c>
      <c r="M127" s="44">
        <v>181.73623699999999</v>
      </c>
      <c r="N127" s="44">
        <v>14.748158999999999</v>
      </c>
      <c r="O127" s="44">
        <v>9.1799920000000004</v>
      </c>
      <c r="P127" s="44">
        <v>129.154785</v>
      </c>
      <c r="Q127" s="44">
        <v>126.489998</v>
      </c>
      <c r="R127" s="44">
        <v>179.62823499999999</v>
      </c>
      <c r="S127" s="44">
        <v>108.717636</v>
      </c>
      <c r="T127" s="44">
        <v>82.023521000000002</v>
      </c>
      <c r="U127" s="44">
        <v>136.36552399999999</v>
      </c>
      <c r="V127" s="44">
        <v>108.723167</v>
      </c>
      <c r="W127" s="44">
        <v>83.550826999999998</v>
      </c>
      <c r="X127" s="44">
        <v>302.36999500000002</v>
      </c>
      <c r="Y127" s="44">
        <v>80.689293000000006</v>
      </c>
      <c r="Z127" s="44">
        <v>25.9</v>
      </c>
      <c r="AA127" s="44">
        <v>50.404387999999997</v>
      </c>
      <c r="AB127" s="44">
        <v>106.011887</v>
      </c>
      <c r="AC127" s="44">
        <v>50.256278999999999</v>
      </c>
      <c r="AD127" s="44">
        <v>3.62</v>
      </c>
      <c r="AE127" s="44">
        <v>126.51264999999999</v>
      </c>
      <c r="AF127" s="44">
        <v>126.963753</v>
      </c>
      <c r="AG127" s="44">
        <v>31.82</v>
      </c>
      <c r="AH127" s="44">
        <v>1754.3599850000001</v>
      </c>
      <c r="AI127" s="44">
        <v>168.33000200000001</v>
      </c>
      <c r="AJ127" s="44">
        <v>357.13000499999998</v>
      </c>
      <c r="AK127" s="44">
        <v>52.145404999999997</v>
      </c>
      <c r="AL127" s="44">
        <v>1.17</v>
      </c>
      <c r="AM127" s="44">
        <v>15.364449</v>
      </c>
      <c r="AN127" s="44">
        <v>118.28652200000001</v>
      </c>
      <c r="AO127" s="44">
        <v>0.83</v>
      </c>
      <c r="AP127" s="44">
        <v>19.940000999999999</v>
      </c>
    </row>
    <row r="128" spans="1:42" x14ac:dyDescent="0.45">
      <c r="A128" s="47">
        <v>43623</v>
      </c>
      <c r="B128" s="49">
        <v>188.86325099999999</v>
      </c>
      <c r="C128" s="49">
        <v>42.320895999999998</v>
      </c>
      <c r="D128" s="49">
        <v>204.5</v>
      </c>
      <c r="E128" s="49">
        <v>131.631989</v>
      </c>
      <c r="F128" s="49">
        <v>9.4499999999999993</v>
      </c>
      <c r="G128" s="49">
        <v>305.04998799999998</v>
      </c>
      <c r="H128" s="49">
        <v>91.620002999999997</v>
      </c>
      <c r="I128" s="49">
        <v>50.149428999999998</v>
      </c>
      <c r="J128" s="49">
        <v>5</v>
      </c>
      <c r="K128" s="44">
        <v>40.330630999999997</v>
      </c>
      <c r="L128" s="44">
        <v>315.96331800000002</v>
      </c>
      <c r="M128" s="44">
        <v>184.00273100000001</v>
      </c>
      <c r="N128" s="44">
        <v>15.172355</v>
      </c>
      <c r="O128" s="44">
        <v>9.2088280000000005</v>
      </c>
      <c r="P128" s="44">
        <v>130.21951300000001</v>
      </c>
      <c r="Q128" s="44">
        <v>129.63999899999999</v>
      </c>
      <c r="R128" s="44">
        <v>182.137451</v>
      </c>
      <c r="S128" s="44">
        <v>109.68454</v>
      </c>
      <c r="T128" s="44">
        <v>82.978568999999993</v>
      </c>
      <c r="U128" s="44">
        <v>137.19039900000001</v>
      </c>
      <c r="V128" s="44">
        <v>107.531227</v>
      </c>
      <c r="W128" s="44">
        <v>85.372337000000002</v>
      </c>
      <c r="X128" s="44">
        <v>296.91000400000001</v>
      </c>
      <c r="Y128" s="44">
        <v>81.759865000000005</v>
      </c>
      <c r="Z128" s="44">
        <v>26.799999</v>
      </c>
      <c r="AA128" s="44">
        <v>50.875731999999999</v>
      </c>
      <c r="AB128" s="44">
        <v>107.38417800000001</v>
      </c>
      <c r="AC128" s="44">
        <v>50.344279999999998</v>
      </c>
      <c r="AD128" s="44">
        <v>3.66</v>
      </c>
      <c r="AE128" s="44">
        <v>127.881912</v>
      </c>
      <c r="AF128" s="44">
        <v>130.51975999999999</v>
      </c>
      <c r="AG128" s="44">
        <v>32.409999999999997</v>
      </c>
      <c r="AH128" s="44">
        <v>1804.030029</v>
      </c>
      <c r="AI128" s="44">
        <v>173.35000600000001</v>
      </c>
      <c r="AJ128" s="44">
        <v>360.86999500000002</v>
      </c>
      <c r="AK128" s="44">
        <v>52.809738000000003</v>
      </c>
      <c r="AL128" s="44">
        <v>1.2</v>
      </c>
      <c r="AM128" s="44">
        <v>15.694115999999999</v>
      </c>
      <c r="AN128" s="44">
        <v>119.070656</v>
      </c>
      <c r="AO128" s="44">
        <v>0.83</v>
      </c>
      <c r="AP128" s="44">
        <v>20.049999</v>
      </c>
    </row>
    <row r="129" spans="1:42" x14ac:dyDescent="0.45">
      <c r="A129" s="47">
        <v>43626</v>
      </c>
      <c r="B129" s="49">
        <v>191.27681000000001</v>
      </c>
      <c r="C129" s="49">
        <v>42.301228000000002</v>
      </c>
      <c r="D129" s="49">
        <v>212.88000500000001</v>
      </c>
      <c r="E129" s="49">
        <v>131.750336</v>
      </c>
      <c r="F129" s="49">
        <v>9.58</v>
      </c>
      <c r="G129" s="49">
        <v>306.73001099999999</v>
      </c>
      <c r="H129" s="49">
        <v>90.120002999999997</v>
      </c>
      <c r="I129" s="49">
        <v>50.952511000000001</v>
      </c>
      <c r="J129" s="49">
        <v>4.8</v>
      </c>
      <c r="K129" s="44">
        <v>40.505726000000003</v>
      </c>
      <c r="L129" s="44">
        <v>309.03430200000003</v>
      </c>
      <c r="M129" s="44">
        <v>185.26960800000001</v>
      </c>
      <c r="N129" s="44">
        <v>14.866539</v>
      </c>
      <c r="O129" s="44">
        <v>9.0838649999999994</v>
      </c>
      <c r="P129" s="44">
        <v>131.616364</v>
      </c>
      <c r="Q129" s="44">
        <v>129.429993</v>
      </c>
      <c r="R129" s="44">
        <v>183.65095500000001</v>
      </c>
      <c r="S129" s="44">
        <v>111.125023</v>
      </c>
      <c r="T129" s="44">
        <v>82.152855000000002</v>
      </c>
      <c r="U129" s="44">
        <v>136.22637900000001</v>
      </c>
      <c r="V129" s="44">
        <v>108.69360399999999</v>
      </c>
      <c r="W129" s="44">
        <v>86.079048</v>
      </c>
      <c r="X129" s="44">
        <v>292.70001200000002</v>
      </c>
      <c r="Y129" s="44">
        <v>81.214661000000007</v>
      </c>
      <c r="Z129" s="44">
        <v>27.389999</v>
      </c>
      <c r="AA129" s="44">
        <v>50.414206999999998</v>
      </c>
      <c r="AB129" s="44">
        <v>107.334816</v>
      </c>
      <c r="AC129" s="44">
        <v>50.236725</v>
      </c>
      <c r="AD129" s="44">
        <v>4.0999999999999996</v>
      </c>
      <c r="AE129" s="44">
        <v>127.931892</v>
      </c>
      <c r="AF129" s="44">
        <v>131.71173099999999</v>
      </c>
      <c r="AG129" s="44">
        <v>33.229999999999997</v>
      </c>
      <c r="AH129" s="44">
        <v>1860.630005</v>
      </c>
      <c r="AI129" s="44">
        <v>174.820007</v>
      </c>
      <c r="AJ129" s="44">
        <v>352.01001000000002</v>
      </c>
      <c r="AK129" s="44">
        <v>53.553393999999997</v>
      </c>
      <c r="AL129" s="44">
        <v>1.1499999999999999</v>
      </c>
      <c r="AM129" s="44">
        <v>15.973832</v>
      </c>
      <c r="AN129" s="44">
        <v>119.864594</v>
      </c>
      <c r="AO129" s="44">
        <v>0.6</v>
      </c>
      <c r="AP129" s="44">
        <v>19.780000999999999</v>
      </c>
    </row>
    <row r="130" spans="1:42" x14ac:dyDescent="0.45">
      <c r="A130" s="47">
        <v>43627</v>
      </c>
      <c r="B130" s="49">
        <v>193.491714</v>
      </c>
      <c r="C130" s="49">
        <v>42.035739999999997</v>
      </c>
      <c r="D130" s="49">
        <v>217.10000600000001</v>
      </c>
      <c r="E130" s="49">
        <v>131.36570699999999</v>
      </c>
      <c r="F130" s="49">
        <v>9.1</v>
      </c>
      <c r="G130" s="49">
        <v>306.709991</v>
      </c>
      <c r="H130" s="49">
        <v>89.699996999999996</v>
      </c>
      <c r="I130" s="49">
        <v>49.452770000000001</v>
      </c>
      <c r="J130" s="49">
        <v>5</v>
      </c>
      <c r="K130" s="44">
        <v>40.612732000000001</v>
      </c>
      <c r="L130" s="44">
        <v>298.53164700000002</v>
      </c>
      <c r="M130" s="44">
        <v>175.797775</v>
      </c>
      <c r="N130" s="44">
        <v>15.310465000000001</v>
      </c>
      <c r="O130" s="44">
        <v>9.2280540000000002</v>
      </c>
      <c r="P130" s="44">
        <v>132.79832500000001</v>
      </c>
      <c r="Q130" s="44">
        <v>128.38000500000001</v>
      </c>
      <c r="R130" s="44">
        <v>182.58552599999999</v>
      </c>
      <c r="S130" s="44">
        <v>111.421021</v>
      </c>
      <c r="T130" s="44">
        <v>82.829338000000007</v>
      </c>
      <c r="U130" s="44">
        <v>134.248627</v>
      </c>
      <c r="V130" s="44">
        <v>109.028542</v>
      </c>
      <c r="W130" s="44">
        <v>85.899895000000001</v>
      </c>
      <c r="X130" s="44">
        <v>288.26998900000001</v>
      </c>
      <c r="Y130" s="44">
        <v>81.650825999999995</v>
      </c>
      <c r="Z130" s="44">
        <v>27.200001</v>
      </c>
      <c r="AA130" s="44">
        <v>51.425632</v>
      </c>
      <c r="AB130" s="44">
        <v>107.986397</v>
      </c>
      <c r="AC130" s="44">
        <v>50.187840000000001</v>
      </c>
      <c r="AD130" s="44">
        <v>4.0999999999999996</v>
      </c>
      <c r="AE130" s="44">
        <v>126.882446</v>
      </c>
      <c r="AF130" s="44">
        <v>131.21508800000001</v>
      </c>
      <c r="AG130" s="44">
        <v>32.409999999999997</v>
      </c>
      <c r="AH130" s="44">
        <v>1863.6999510000001</v>
      </c>
      <c r="AI130" s="44">
        <v>178.10000600000001</v>
      </c>
      <c r="AJ130" s="44">
        <v>351.26998900000001</v>
      </c>
      <c r="AK130" s="44">
        <v>53.483989999999999</v>
      </c>
      <c r="AL130" s="44">
        <v>1.1100000000000001</v>
      </c>
      <c r="AM130" s="44">
        <v>15.714095</v>
      </c>
      <c r="AN130" s="44">
        <v>118.7668</v>
      </c>
      <c r="AO130" s="44">
        <v>0.6</v>
      </c>
      <c r="AP130" s="44">
        <v>19.559999000000001</v>
      </c>
    </row>
    <row r="131" spans="1:42" x14ac:dyDescent="0.45">
      <c r="A131" s="47">
        <v>43628</v>
      </c>
      <c r="B131" s="49">
        <v>192.87591599999999</v>
      </c>
      <c r="C131" s="49">
        <v>42.645378000000001</v>
      </c>
      <c r="D131" s="49">
        <v>209.259995</v>
      </c>
      <c r="E131" s="49">
        <v>131.306534</v>
      </c>
      <c r="F131" s="49">
        <v>9.11</v>
      </c>
      <c r="G131" s="49">
        <v>310.14001500000001</v>
      </c>
      <c r="H131" s="49">
        <v>89.370002999999997</v>
      </c>
      <c r="I131" s="49">
        <v>49.84948</v>
      </c>
      <c r="J131" s="49">
        <v>4.8</v>
      </c>
      <c r="K131" s="44">
        <v>40.097168000000003</v>
      </c>
      <c r="L131" s="44">
        <v>302.62152099999997</v>
      </c>
      <c r="M131" s="44">
        <v>175.18414300000001</v>
      </c>
      <c r="N131" s="44">
        <v>15.00465</v>
      </c>
      <c r="O131" s="44">
        <v>9.0358029999999996</v>
      </c>
      <c r="P131" s="44">
        <v>131.743347</v>
      </c>
      <c r="Q131" s="44">
        <v>128.30999800000001</v>
      </c>
      <c r="R131" s="44">
        <v>183.800308</v>
      </c>
      <c r="S131" s="44">
        <v>108.86563099999999</v>
      </c>
      <c r="T131" s="44">
        <v>82.202590999999998</v>
      </c>
      <c r="U131" s="44">
        <v>134.88468900000001</v>
      </c>
      <c r="V131" s="44">
        <v>107.639572</v>
      </c>
      <c r="W131" s="44">
        <v>85.123497</v>
      </c>
      <c r="X131" s="44">
        <v>287.94000199999999</v>
      </c>
      <c r="Y131" s="44">
        <v>82.205933000000002</v>
      </c>
      <c r="Z131" s="44">
        <v>27.690000999999999</v>
      </c>
      <c r="AA131" s="44">
        <v>51.661307999999998</v>
      </c>
      <c r="AB131" s="44">
        <v>108.282585</v>
      </c>
      <c r="AC131" s="44">
        <v>50.490935999999998</v>
      </c>
      <c r="AD131" s="44">
        <v>3.95</v>
      </c>
      <c r="AE131" s="44">
        <v>127.132317</v>
      </c>
      <c r="AF131" s="44">
        <v>130.60917699999999</v>
      </c>
      <c r="AG131" s="44">
        <v>32.18</v>
      </c>
      <c r="AH131" s="44">
        <v>1855.3199460000001</v>
      </c>
      <c r="AI131" s="44">
        <v>175.03999300000001</v>
      </c>
      <c r="AJ131" s="44">
        <v>345.55999800000001</v>
      </c>
      <c r="AK131" s="44">
        <v>53.166694999999997</v>
      </c>
      <c r="AL131" s="44">
        <v>1.1000000000000001</v>
      </c>
      <c r="AM131" s="44">
        <v>15.883922999999999</v>
      </c>
      <c r="AN131" s="44">
        <v>117.806236</v>
      </c>
      <c r="AO131" s="44">
        <v>1</v>
      </c>
      <c r="AP131" s="44">
        <v>19.610001</v>
      </c>
    </row>
    <row r="132" spans="1:42" x14ac:dyDescent="0.45">
      <c r="A132" s="47">
        <v>43629</v>
      </c>
      <c r="B132" s="49">
        <v>192.83616599999999</v>
      </c>
      <c r="C132" s="49">
        <v>42.625712999999998</v>
      </c>
      <c r="D132" s="49">
        <v>213.91000399999999</v>
      </c>
      <c r="E132" s="49">
        <v>131.10929899999999</v>
      </c>
      <c r="F132" s="49">
        <v>9.23</v>
      </c>
      <c r="G132" s="49">
        <v>306.98998999999998</v>
      </c>
      <c r="H132" s="49">
        <v>90.059997999999993</v>
      </c>
      <c r="I132" s="49">
        <v>49.220551</v>
      </c>
      <c r="J132" s="49">
        <v>5</v>
      </c>
      <c r="K132" s="44">
        <v>39.931797000000003</v>
      </c>
      <c r="L132" s="44">
        <v>305.38122600000003</v>
      </c>
      <c r="M132" s="44">
        <v>175.30290199999999</v>
      </c>
      <c r="N132" s="44">
        <v>15.261139999999999</v>
      </c>
      <c r="O132" s="44">
        <v>9.026192</v>
      </c>
      <c r="P132" s="44">
        <v>132.612717</v>
      </c>
      <c r="Q132" s="44">
        <v>128.80999800000001</v>
      </c>
      <c r="R132" s="44">
        <v>184.15876800000001</v>
      </c>
      <c r="S132" s="44">
        <v>109.694405</v>
      </c>
      <c r="T132" s="44">
        <v>83.177527999999995</v>
      </c>
      <c r="U132" s="44">
        <v>140.86762999999999</v>
      </c>
      <c r="V132" s="44">
        <v>107.905548</v>
      </c>
      <c r="W132" s="44">
        <v>85.422600000000003</v>
      </c>
      <c r="X132" s="44">
        <v>292.42001299999998</v>
      </c>
      <c r="Y132" s="44">
        <v>82.622260999999995</v>
      </c>
      <c r="Z132" s="44">
        <v>28.23</v>
      </c>
      <c r="AA132" s="44">
        <v>52.034453999999997</v>
      </c>
      <c r="AB132" s="44">
        <v>109.49691799999999</v>
      </c>
      <c r="AC132" s="44">
        <v>50.382545</v>
      </c>
      <c r="AD132" s="44">
        <v>4.0999999999999996</v>
      </c>
      <c r="AE132" s="44">
        <v>127.39218099999999</v>
      </c>
      <c r="AF132" s="44">
        <v>131.43360899999999</v>
      </c>
      <c r="AG132" s="44">
        <v>31.389999</v>
      </c>
      <c r="AH132" s="44">
        <v>1870.3000489999999</v>
      </c>
      <c r="AI132" s="44">
        <v>177.470001</v>
      </c>
      <c r="AJ132" s="44">
        <v>343.42999300000002</v>
      </c>
      <c r="AK132" s="44">
        <v>53.384833999999998</v>
      </c>
      <c r="AL132" s="44">
        <v>1.08</v>
      </c>
      <c r="AM132" s="44">
        <v>18.171610000000001</v>
      </c>
      <c r="AN132" s="44">
        <v>118.511955</v>
      </c>
      <c r="AO132" s="44">
        <v>0.09</v>
      </c>
      <c r="AP132" s="44">
        <v>19.68</v>
      </c>
    </row>
    <row r="133" spans="1:42" x14ac:dyDescent="0.45">
      <c r="A133" s="47">
        <v>43630</v>
      </c>
      <c r="B133" s="49">
        <v>191.43573000000001</v>
      </c>
      <c r="C133" s="49">
        <v>43.235354999999998</v>
      </c>
      <c r="D133" s="49">
        <v>214.91999799999999</v>
      </c>
      <c r="E133" s="49">
        <v>130.902176</v>
      </c>
      <c r="F133" s="49">
        <v>9.33</v>
      </c>
      <c r="G133" s="49">
        <v>305.10998499999999</v>
      </c>
      <c r="H133" s="49">
        <v>88.5</v>
      </c>
      <c r="I133" s="49">
        <v>49.839798000000002</v>
      </c>
      <c r="J133" s="49">
        <v>5</v>
      </c>
      <c r="K133" s="44">
        <v>39.649695999999999</v>
      </c>
      <c r="L133" s="44">
        <v>307.16806000000003</v>
      </c>
      <c r="M133" s="44">
        <v>175.53054800000001</v>
      </c>
      <c r="N133" s="44">
        <v>15.192083999999999</v>
      </c>
      <c r="O133" s="44">
        <v>8.8243270000000003</v>
      </c>
      <c r="P133" s="44">
        <v>132.01686100000001</v>
      </c>
      <c r="Q133" s="44">
        <v>127.650002</v>
      </c>
      <c r="R133" s="44">
        <v>184.17868000000001</v>
      </c>
      <c r="S133" s="44">
        <v>105.876114</v>
      </c>
      <c r="T133" s="44">
        <v>83.008408000000003</v>
      </c>
      <c r="U133" s="44">
        <v>140.77818300000001</v>
      </c>
      <c r="V133" s="44">
        <v>108.181366</v>
      </c>
      <c r="W133" s="44">
        <v>84.734673000000001</v>
      </c>
      <c r="X133" s="44">
        <v>292.5</v>
      </c>
      <c r="Y133" s="44">
        <v>83.504493999999994</v>
      </c>
      <c r="Z133" s="44">
        <v>28.709999</v>
      </c>
      <c r="AA133" s="44">
        <v>52.446877000000001</v>
      </c>
      <c r="AB133" s="44">
        <v>109.78321800000001</v>
      </c>
      <c r="AC133" s="44">
        <v>50.559913999999999</v>
      </c>
      <c r="AD133" s="44">
        <v>3.93</v>
      </c>
      <c r="AE133" s="44">
        <v>126.102867</v>
      </c>
      <c r="AF133" s="44">
        <v>131.56274400000001</v>
      </c>
      <c r="AG133" s="44">
        <v>30.360001</v>
      </c>
      <c r="AH133" s="44">
        <v>1869.670044</v>
      </c>
      <c r="AI133" s="44">
        <v>181.33000200000001</v>
      </c>
      <c r="AJ133" s="44">
        <v>339.73001099999999</v>
      </c>
      <c r="AK133" s="44">
        <v>52.829571000000001</v>
      </c>
      <c r="AL133" s="44">
        <v>1.1000000000000001</v>
      </c>
      <c r="AM133" s="44">
        <v>18.041739</v>
      </c>
      <c r="AN133" s="44">
        <v>118.413933</v>
      </c>
      <c r="AO133" s="44">
        <v>1</v>
      </c>
      <c r="AP133" s="44">
        <v>19.579999999999998</v>
      </c>
    </row>
    <row r="134" spans="1:42" x14ac:dyDescent="0.45">
      <c r="A134" s="47">
        <v>43633</v>
      </c>
      <c r="B134" s="49">
        <v>192.57794200000001</v>
      </c>
      <c r="C134" s="49">
        <v>42.969867999999998</v>
      </c>
      <c r="D134" s="49">
        <v>225.029999</v>
      </c>
      <c r="E134" s="49">
        <v>130.69508400000001</v>
      </c>
      <c r="F134" s="49">
        <v>9.52</v>
      </c>
      <c r="G134" s="49">
        <v>305.85000600000001</v>
      </c>
      <c r="H134" s="49">
        <v>89.400002000000001</v>
      </c>
      <c r="I134" s="49">
        <v>50.313915000000001</v>
      </c>
      <c r="J134" s="49">
        <v>4.8</v>
      </c>
      <c r="K134" s="44">
        <v>39.532966999999999</v>
      </c>
      <c r="L134" s="44">
        <v>307.207764</v>
      </c>
      <c r="M134" s="44">
        <v>177.965317</v>
      </c>
      <c r="N134" s="44">
        <v>15.251275</v>
      </c>
      <c r="O134" s="44">
        <v>8.8243270000000003</v>
      </c>
      <c r="P134" s="44">
        <v>131.82150300000001</v>
      </c>
      <c r="Q134" s="44">
        <v>128.46000699999999</v>
      </c>
      <c r="R134" s="44">
        <v>183.11325099999999</v>
      </c>
      <c r="S134" s="44">
        <v>105.294006</v>
      </c>
      <c r="T134" s="44">
        <v>81.685287000000002</v>
      </c>
      <c r="U134" s="44">
        <v>140.10237100000001</v>
      </c>
      <c r="V134" s="44">
        <v>107.590324</v>
      </c>
      <c r="W134" s="44">
        <v>84.196288999999993</v>
      </c>
      <c r="X134" s="44">
        <v>292.10000600000001</v>
      </c>
      <c r="Y134" s="44">
        <v>82.295151000000004</v>
      </c>
      <c r="Z134" s="44">
        <v>29.01</v>
      </c>
      <c r="AA134" s="44">
        <v>52.024631999999997</v>
      </c>
      <c r="AB134" s="44">
        <v>109.575897</v>
      </c>
      <c r="AC134" s="44">
        <v>50.126347000000003</v>
      </c>
      <c r="AD134" s="44">
        <v>3.96</v>
      </c>
      <c r="AE134" s="44">
        <v>126.20281199999999</v>
      </c>
      <c r="AF134" s="44">
        <v>131.96006800000001</v>
      </c>
      <c r="AG134" s="44">
        <v>29.200001</v>
      </c>
      <c r="AH134" s="44">
        <v>1886.030029</v>
      </c>
      <c r="AI134" s="44">
        <v>189.009995</v>
      </c>
      <c r="AJ134" s="44">
        <v>350.61999500000002</v>
      </c>
      <c r="AK134" s="44">
        <v>52.680840000000003</v>
      </c>
      <c r="AL134" s="44">
        <v>1.1100000000000001</v>
      </c>
      <c r="AM134" s="44">
        <v>17.961818999999998</v>
      </c>
      <c r="AN134" s="44">
        <v>118.982437</v>
      </c>
      <c r="AO134" s="44">
        <v>0.83</v>
      </c>
      <c r="AP134" s="44">
        <v>19.5</v>
      </c>
    </row>
    <row r="135" spans="1:42" x14ac:dyDescent="0.45">
      <c r="A135" s="47">
        <v>43634</v>
      </c>
      <c r="B135" s="49">
        <v>197.10708600000001</v>
      </c>
      <c r="C135" s="49">
        <v>42.783039000000002</v>
      </c>
      <c r="D135" s="49">
        <v>224.740005</v>
      </c>
      <c r="E135" s="49">
        <v>130.241409</v>
      </c>
      <c r="F135" s="49">
        <v>9.7799999999999994</v>
      </c>
      <c r="G135" s="49">
        <v>304.209991</v>
      </c>
      <c r="H135" s="49">
        <v>91.709998999999996</v>
      </c>
      <c r="I135" s="49">
        <v>49.955910000000003</v>
      </c>
      <c r="J135" s="49">
        <v>4.8</v>
      </c>
      <c r="K135" s="44">
        <v>40.116627000000001</v>
      </c>
      <c r="L135" s="44">
        <v>310.90057400000001</v>
      </c>
      <c r="M135" s="44">
        <v>178.14347799999999</v>
      </c>
      <c r="N135" s="44">
        <v>15.576817999999999</v>
      </c>
      <c r="O135" s="44">
        <v>8.9589020000000001</v>
      </c>
      <c r="P135" s="44">
        <v>133.21835300000001</v>
      </c>
      <c r="Q135" s="44">
        <v>131.770004</v>
      </c>
      <c r="R135" s="44">
        <v>183.71069299999999</v>
      </c>
      <c r="S135" s="44">
        <v>109.556274</v>
      </c>
      <c r="T135" s="44">
        <v>83.863960000000006</v>
      </c>
      <c r="U135" s="44">
        <v>138.383026</v>
      </c>
      <c r="V135" s="44">
        <v>109.05809000000001</v>
      </c>
      <c r="W135" s="44">
        <v>86.250107</v>
      </c>
      <c r="X135" s="44">
        <v>290</v>
      </c>
      <c r="Y135" s="44">
        <v>82.196014000000005</v>
      </c>
      <c r="Z135" s="44">
        <v>29.209999</v>
      </c>
      <c r="AA135" s="44">
        <v>51.504192000000003</v>
      </c>
      <c r="AB135" s="44">
        <v>108.20360599999999</v>
      </c>
      <c r="AC135" s="44">
        <v>49.899707999999997</v>
      </c>
      <c r="AD135" s="44">
        <v>4.13</v>
      </c>
      <c r="AE135" s="44">
        <v>127.17229500000001</v>
      </c>
      <c r="AF135" s="44">
        <v>134.25457800000001</v>
      </c>
      <c r="AG135" s="44">
        <v>30.450001</v>
      </c>
      <c r="AH135" s="44">
        <v>1901.369995</v>
      </c>
      <c r="AI135" s="44">
        <v>188.470001</v>
      </c>
      <c r="AJ135" s="44">
        <v>357.11999500000002</v>
      </c>
      <c r="AK135" s="44">
        <v>52.452781999999999</v>
      </c>
      <c r="AL135" s="44">
        <v>1.05</v>
      </c>
      <c r="AM135" s="44">
        <v>17.9818</v>
      </c>
      <c r="AN135" s="44">
        <v>120.49189800000001</v>
      </c>
      <c r="AO135" s="44">
        <v>0.76</v>
      </c>
      <c r="AP135" s="44">
        <v>19.190000999999999</v>
      </c>
    </row>
    <row r="136" spans="1:42" x14ac:dyDescent="0.45">
      <c r="A136" s="47">
        <v>43635</v>
      </c>
      <c r="B136" s="49">
        <v>196.53100599999999</v>
      </c>
      <c r="C136" s="49">
        <v>42.724041</v>
      </c>
      <c r="D136" s="49">
        <v>226.429993</v>
      </c>
      <c r="E136" s="49">
        <v>131.02053799999999</v>
      </c>
      <c r="F136" s="49">
        <v>9.67</v>
      </c>
      <c r="G136" s="49">
        <v>327.01998900000001</v>
      </c>
      <c r="H136" s="49">
        <v>93</v>
      </c>
      <c r="I136" s="49">
        <v>50.962189000000002</v>
      </c>
      <c r="J136" s="49">
        <v>5</v>
      </c>
      <c r="K136" s="44">
        <v>40.291718000000003</v>
      </c>
      <c r="L136" s="44">
        <v>312.88595600000002</v>
      </c>
      <c r="M136" s="44">
        <v>177.24279799999999</v>
      </c>
      <c r="N136" s="44">
        <v>15.724793</v>
      </c>
      <c r="O136" s="44">
        <v>9.1511549999999993</v>
      </c>
      <c r="P136" s="44">
        <v>133.90211500000001</v>
      </c>
      <c r="Q136" s="44">
        <v>131.83999600000001</v>
      </c>
      <c r="R136" s="44">
        <v>183.16304</v>
      </c>
      <c r="S136" s="44">
        <v>109.812805</v>
      </c>
      <c r="T136" s="44">
        <v>83.117835999999997</v>
      </c>
      <c r="U136" s="44">
        <v>140.052673</v>
      </c>
      <c r="V136" s="44">
        <v>108.27003499999999</v>
      </c>
      <c r="W136" s="44">
        <v>86.539237999999997</v>
      </c>
      <c r="X136" s="44">
        <v>287.89001500000001</v>
      </c>
      <c r="Y136" s="44">
        <v>83.078247000000005</v>
      </c>
      <c r="Z136" s="44">
        <v>29.52</v>
      </c>
      <c r="AA136" s="44">
        <v>52.358500999999997</v>
      </c>
      <c r="AB136" s="44">
        <v>109.013153</v>
      </c>
      <c r="AC136" s="44">
        <v>50.372692000000001</v>
      </c>
      <c r="AD136" s="44">
        <v>4.12</v>
      </c>
      <c r="AE136" s="44">
        <v>130.83033800000001</v>
      </c>
      <c r="AF136" s="44">
        <v>134.78102100000001</v>
      </c>
      <c r="AG136" s="44">
        <v>30.5</v>
      </c>
      <c r="AH136" s="44">
        <v>1908.790039</v>
      </c>
      <c r="AI136" s="44">
        <v>187.479996</v>
      </c>
      <c r="AJ136" s="44">
        <v>363.51998900000001</v>
      </c>
      <c r="AK136" s="44">
        <v>52.234642000000001</v>
      </c>
      <c r="AL136" s="44">
        <v>1.1599999999999999</v>
      </c>
      <c r="AM136" s="44">
        <v>18.09169</v>
      </c>
      <c r="AN136" s="44">
        <v>120.452682</v>
      </c>
      <c r="AO136" s="44">
        <v>0.76</v>
      </c>
      <c r="AP136" s="44">
        <v>19.370000999999998</v>
      </c>
    </row>
    <row r="137" spans="1:42" x14ac:dyDescent="0.45">
      <c r="A137" s="47">
        <v>43636</v>
      </c>
      <c r="B137" s="49">
        <v>198.11024499999999</v>
      </c>
      <c r="C137" s="49">
        <v>42.940365</v>
      </c>
      <c r="D137" s="49">
        <v>219.61999499999999</v>
      </c>
      <c r="E137" s="49">
        <v>132.3125</v>
      </c>
      <c r="F137" s="49">
        <v>9.49</v>
      </c>
      <c r="G137" s="49">
        <v>328.01001000000002</v>
      </c>
      <c r="H137" s="49">
        <v>92.139999000000003</v>
      </c>
      <c r="I137" s="49">
        <v>49.210880000000003</v>
      </c>
      <c r="J137" s="49">
        <v>5</v>
      </c>
      <c r="K137" s="44">
        <v>40.515456999999998</v>
      </c>
      <c r="L137" s="44">
        <v>321.45285000000001</v>
      </c>
      <c r="M137" s="44">
        <v>180.27140800000001</v>
      </c>
      <c r="N137" s="44">
        <v>16.148989</v>
      </c>
      <c r="O137" s="44">
        <v>9.3434059999999999</v>
      </c>
      <c r="P137" s="44">
        <v>135.63108800000001</v>
      </c>
      <c r="Q137" s="44">
        <v>134.39999399999999</v>
      </c>
      <c r="R137" s="44">
        <v>185.722061</v>
      </c>
      <c r="S137" s="44">
        <v>111.203957</v>
      </c>
      <c r="T137" s="44">
        <v>84.799094999999994</v>
      </c>
      <c r="U137" s="44">
        <v>141.145905</v>
      </c>
      <c r="V137" s="44">
        <v>108.54585299999999</v>
      </c>
      <c r="W137" s="44">
        <v>88.313889000000003</v>
      </c>
      <c r="X137" s="44">
        <v>287.70001200000002</v>
      </c>
      <c r="Y137" s="44">
        <v>83.950569000000002</v>
      </c>
      <c r="Z137" s="44">
        <v>30.030000999999999</v>
      </c>
      <c r="AA137" s="44">
        <v>53.045883000000003</v>
      </c>
      <c r="AB137" s="44">
        <v>110.316338</v>
      </c>
      <c r="AC137" s="44">
        <v>50.904797000000002</v>
      </c>
      <c r="AD137" s="44">
        <v>3.98</v>
      </c>
      <c r="AE137" s="44">
        <v>129.07128900000001</v>
      </c>
      <c r="AF137" s="44">
        <v>136.032578</v>
      </c>
      <c r="AG137" s="44">
        <v>30.01</v>
      </c>
      <c r="AH137" s="44">
        <v>1918.1899410000001</v>
      </c>
      <c r="AI137" s="44">
        <v>189.529999</v>
      </c>
      <c r="AJ137" s="44">
        <v>365.209991</v>
      </c>
      <c r="AK137" s="44">
        <v>56.508209000000001</v>
      </c>
      <c r="AL137" s="44">
        <v>1.1200000000000001</v>
      </c>
      <c r="AM137" s="44">
        <v>18.251525999999998</v>
      </c>
      <c r="AN137" s="44">
        <v>121.81512499999999</v>
      </c>
      <c r="AO137" s="44">
        <v>0.76</v>
      </c>
      <c r="AP137" s="44">
        <v>19.209999</v>
      </c>
    </row>
    <row r="138" spans="1:42" x14ac:dyDescent="0.45">
      <c r="A138" s="47">
        <v>43637</v>
      </c>
      <c r="B138" s="49">
        <v>197.434845</v>
      </c>
      <c r="C138" s="49">
        <v>42.950203000000002</v>
      </c>
      <c r="D138" s="49">
        <v>221.86000100000001</v>
      </c>
      <c r="E138" s="49">
        <v>132.11525</v>
      </c>
      <c r="F138" s="49">
        <v>9.6999999999999993</v>
      </c>
      <c r="G138" s="49">
        <v>326.85000600000001</v>
      </c>
      <c r="H138" s="49">
        <v>92.220000999999996</v>
      </c>
      <c r="I138" s="49">
        <v>48.939959999999999</v>
      </c>
      <c r="J138" s="49">
        <v>4.8</v>
      </c>
      <c r="K138" s="44">
        <v>39.980434000000002</v>
      </c>
      <c r="L138" s="44">
        <v>319.80499300000002</v>
      </c>
      <c r="M138" s="44">
        <v>181.25126599999999</v>
      </c>
      <c r="N138" s="44">
        <v>16.395614999999999</v>
      </c>
      <c r="O138" s="44">
        <v>9.3434059999999999</v>
      </c>
      <c r="P138" s="44">
        <v>135.972961</v>
      </c>
      <c r="Q138" s="44">
        <v>134.35000600000001</v>
      </c>
      <c r="R138" s="44">
        <v>184.76615899999999</v>
      </c>
      <c r="S138" s="44">
        <v>110.819176</v>
      </c>
      <c r="T138" s="44">
        <v>85.306458000000006</v>
      </c>
      <c r="U138" s="44">
        <v>139.36691300000001</v>
      </c>
      <c r="V138" s="44">
        <v>107.807045</v>
      </c>
      <c r="W138" s="44">
        <v>87.496352999999999</v>
      </c>
      <c r="X138" s="44">
        <v>281.44000199999999</v>
      </c>
      <c r="Y138" s="44">
        <v>83.088165000000004</v>
      </c>
      <c r="Z138" s="44">
        <v>29.66</v>
      </c>
      <c r="AA138" s="44">
        <v>52.800387999999998</v>
      </c>
      <c r="AB138" s="44">
        <v>109.78321800000001</v>
      </c>
      <c r="AC138" s="44">
        <v>50.796405999999998</v>
      </c>
      <c r="AD138" s="44">
        <v>3.67</v>
      </c>
      <c r="AE138" s="44">
        <v>128.201752</v>
      </c>
      <c r="AF138" s="44">
        <v>136.05246</v>
      </c>
      <c r="AG138" s="44">
        <v>29.1</v>
      </c>
      <c r="AH138" s="44">
        <v>1911.3000489999999</v>
      </c>
      <c r="AI138" s="44">
        <v>191.13999899999999</v>
      </c>
      <c r="AJ138" s="44">
        <v>369.209991</v>
      </c>
      <c r="AK138" s="44">
        <v>55.645556999999997</v>
      </c>
      <c r="AL138" s="44">
        <v>1.1200000000000001</v>
      </c>
      <c r="AM138" s="44">
        <v>18.231546000000002</v>
      </c>
      <c r="AN138" s="44">
        <v>122.452225</v>
      </c>
      <c r="AO138" s="44">
        <v>0.85</v>
      </c>
      <c r="AP138" s="44">
        <v>18.709999</v>
      </c>
    </row>
    <row r="139" spans="1:42" x14ac:dyDescent="0.45">
      <c r="A139" s="47">
        <v>43640</v>
      </c>
      <c r="B139" s="49">
        <v>197.23620600000001</v>
      </c>
      <c r="C139" s="49">
        <v>42.881371000000001</v>
      </c>
      <c r="D139" s="49">
        <v>223.63999899999999</v>
      </c>
      <c r="E139" s="49">
        <v>132.29276999999999</v>
      </c>
      <c r="F139" s="49">
        <v>9.43</v>
      </c>
      <c r="G139" s="49">
        <v>311.82998700000002</v>
      </c>
      <c r="H139" s="49">
        <v>90.900002000000001</v>
      </c>
      <c r="I139" s="49">
        <v>48.078811999999999</v>
      </c>
      <c r="J139" s="49">
        <v>4.8</v>
      </c>
      <c r="K139" s="44">
        <v>39.941527999999998</v>
      </c>
      <c r="L139" s="44">
        <v>319.129974</v>
      </c>
      <c r="M139" s="44">
        <v>182.132126</v>
      </c>
      <c r="N139" s="44">
        <v>16.366019999999999</v>
      </c>
      <c r="O139" s="44">
        <v>9.4972060000000003</v>
      </c>
      <c r="P139" s="44">
        <v>136.119507</v>
      </c>
      <c r="Q139" s="44">
        <v>134.929993</v>
      </c>
      <c r="R139" s="44">
        <v>185.31381200000001</v>
      </c>
      <c r="S139" s="44">
        <v>111.22370100000001</v>
      </c>
      <c r="T139" s="44">
        <v>84.062920000000005</v>
      </c>
      <c r="U139" s="44">
        <v>138.36314400000001</v>
      </c>
      <c r="V139" s="44">
        <v>107.038681</v>
      </c>
      <c r="W139" s="44">
        <v>87.586082000000005</v>
      </c>
      <c r="X139" s="44">
        <v>278.20001200000002</v>
      </c>
      <c r="Y139" s="44">
        <v>82.919646999999998</v>
      </c>
      <c r="Z139" s="44">
        <v>29.59</v>
      </c>
      <c r="AA139" s="44">
        <v>52.702187000000002</v>
      </c>
      <c r="AB139" s="44">
        <v>110.898827</v>
      </c>
      <c r="AC139" s="44">
        <v>51.160995</v>
      </c>
      <c r="AD139" s="44">
        <v>3.55</v>
      </c>
      <c r="AE139" s="44">
        <v>129.351135</v>
      </c>
      <c r="AF139" s="44">
        <v>136.85702499999999</v>
      </c>
      <c r="AG139" s="44">
        <v>29.26</v>
      </c>
      <c r="AH139" s="44">
        <v>1913.900024</v>
      </c>
      <c r="AI139" s="44">
        <v>192.60000600000001</v>
      </c>
      <c r="AJ139" s="44">
        <v>371.040009</v>
      </c>
      <c r="AK139" s="44">
        <v>56.260323</v>
      </c>
      <c r="AL139" s="44">
        <v>1.0900000000000001</v>
      </c>
      <c r="AM139" s="44">
        <v>18.201575999999999</v>
      </c>
      <c r="AN139" s="44">
        <v>122.432632</v>
      </c>
      <c r="AO139" s="44">
        <v>1</v>
      </c>
      <c r="AP139" s="44">
        <v>18.549999</v>
      </c>
    </row>
    <row r="140" spans="1:42" x14ac:dyDescent="0.45">
      <c r="A140" s="47">
        <v>43641</v>
      </c>
      <c r="B140" s="49">
        <v>194.24658199999999</v>
      </c>
      <c r="C140" s="49">
        <v>42.733874999999998</v>
      </c>
      <c r="D140" s="49">
        <v>219.759995</v>
      </c>
      <c r="E140" s="49">
        <v>131.96729999999999</v>
      </c>
      <c r="F140" s="49">
        <v>9.41</v>
      </c>
      <c r="G140" s="49">
        <v>284.040009</v>
      </c>
      <c r="H140" s="49">
        <v>90.580001999999993</v>
      </c>
      <c r="I140" s="49">
        <v>47.382164000000003</v>
      </c>
      <c r="J140" s="49">
        <v>4.5999999999999996</v>
      </c>
      <c r="K140" s="44">
        <v>39.863705000000003</v>
      </c>
      <c r="L140" s="44">
        <v>318.802368</v>
      </c>
      <c r="M140" s="44">
        <v>177.925735</v>
      </c>
      <c r="N140" s="44">
        <v>15.764253999999999</v>
      </c>
      <c r="O140" s="44">
        <v>9.333793</v>
      </c>
      <c r="P140" s="44">
        <v>135.15245100000001</v>
      </c>
      <c r="Q140" s="44">
        <v>133.009995</v>
      </c>
      <c r="R140" s="44">
        <v>184.10897800000001</v>
      </c>
      <c r="S140" s="44">
        <v>109.99039500000001</v>
      </c>
      <c r="T140" s="44">
        <v>82.19265</v>
      </c>
      <c r="U140" s="44">
        <v>139.07870500000001</v>
      </c>
      <c r="V140" s="44">
        <v>106.15211499999999</v>
      </c>
      <c r="W140" s="44">
        <v>87.296951000000007</v>
      </c>
      <c r="X140" s="44">
        <v>272.47000100000002</v>
      </c>
      <c r="Y140" s="44">
        <v>83.514411999999993</v>
      </c>
      <c r="Z140" s="44">
        <v>29.129999000000002</v>
      </c>
      <c r="AA140" s="44">
        <v>52.731650999999999</v>
      </c>
      <c r="AB140" s="44">
        <v>110.296593</v>
      </c>
      <c r="AC140" s="44">
        <v>51.003334000000002</v>
      </c>
      <c r="AD140" s="44">
        <v>3.22</v>
      </c>
      <c r="AE140" s="44">
        <v>129.181229</v>
      </c>
      <c r="AF140" s="44">
        <v>132.53616299999999</v>
      </c>
      <c r="AG140" s="44">
        <v>28.860001</v>
      </c>
      <c r="AH140" s="44">
        <v>1878.2700199999999</v>
      </c>
      <c r="AI140" s="44">
        <v>188.83999600000001</v>
      </c>
      <c r="AJ140" s="44">
        <v>360.29998799999998</v>
      </c>
      <c r="AK140" s="44">
        <v>55.595984999999999</v>
      </c>
      <c r="AL140" s="44">
        <v>1.1000000000000001</v>
      </c>
      <c r="AM140" s="44">
        <v>17.582204999999998</v>
      </c>
      <c r="AN140" s="44">
        <v>121.18781300000001</v>
      </c>
      <c r="AO140" s="44">
        <v>1</v>
      </c>
      <c r="AP140" s="44">
        <v>18.709999</v>
      </c>
    </row>
    <row r="141" spans="1:42" x14ac:dyDescent="0.45">
      <c r="A141" s="47">
        <v>43642</v>
      </c>
      <c r="B141" s="49">
        <v>198.44795199999999</v>
      </c>
      <c r="C141" s="49">
        <v>41.819412</v>
      </c>
      <c r="D141" s="49">
        <v>219.270004</v>
      </c>
      <c r="E141" s="49">
        <v>130.49783300000001</v>
      </c>
      <c r="F141" s="49">
        <v>9.49</v>
      </c>
      <c r="G141" s="49">
        <v>289.02999899999998</v>
      </c>
      <c r="H141" s="49">
        <v>90.209998999999996</v>
      </c>
      <c r="I141" s="49">
        <v>46.985455000000002</v>
      </c>
      <c r="J141" s="49">
        <v>5</v>
      </c>
      <c r="K141" s="44">
        <v>40.038803000000001</v>
      </c>
      <c r="L141" s="44">
        <v>316.37029999999999</v>
      </c>
      <c r="M141" s="44">
        <v>176.88649000000001</v>
      </c>
      <c r="N141" s="44">
        <v>15.645873999999999</v>
      </c>
      <c r="O141" s="44">
        <v>9.4779800000000005</v>
      </c>
      <c r="P141" s="44">
        <v>135.30874600000001</v>
      </c>
      <c r="Q141" s="44">
        <v>134.029999</v>
      </c>
      <c r="R141" s="44">
        <v>182.52578700000001</v>
      </c>
      <c r="S141" s="44">
        <v>112.900986</v>
      </c>
      <c r="T141" s="44">
        <v>82.123008999999996</v>
      </c>
      <c r="U141" s="44">
        <v>139.53587300000001</v>
      </c>
      <c r="V141" s="44">
        <v>106.861366</v>
      </c>
      <c r="W141" s="44">
        <v>87.566147000000001</v>
      </c>
      <c r="X141" s="44">
        <v>274.11999500000002</v>
      </c>
      <c r="Y141" s="44">
        <v>82.652000000000001</v>
      </c>
      <c r="Z141" s="44">
        <v>28.469999000000001</v>
      </c>
      <c r="AA141" s="44">
        <v>50.384749999999997</v>
      </c>
      <c r="AB141" s="44">
        <v>108.331947</v>
      </c>
      <c r="AC141" s="44">
        <v>50.372692000000001</v>
      </c>
      <c r="AD141" s="44">
        <v>3.34</v>
      </c>
      <c r="AE141" s="44">
        <v>130.24066199999999</v>
      </c>
      <c r="AF141" s="44">
        <v>133.03282200000001</v>
      </c>
      <c r="AG141" s="44">
        <v>29.92</v>
      </c>
      <c r="AH141" s="44">
        <v>1897.829956</v>
      </c>
      <c r="AI141" s="44">
        <v>187.66000399999999</v>
      </c>
      <c r="AJ141" s="44">
        <v>362.20001200000002</v>
      </c>
      <c r="AK141" s="44">
        <v>56.180996</v>
      </c>
      <c r="AL141" s="44">
        <v>1.1399999999999999</v>
      </c>
      <c r="AM141" s="44">
        <v>17.422364999999999</v>
      </c>
      <c r="AN141" s="44">
        <v>121.472061</v>
      </c>
      <c r="AO141" s="44">
        <v>1</v>
      </c>
      <c r="AP141" s="44">
        <v>18.420000000000002</v>
      </c>
    </row>
    <row r="142" spans="1:42" x14ac:dyDescent="0.45">
      <c r="A142" s="47">
        <v>43643</v>
      </c>
      <c r="B142" s="49">
        <v>198.38836699999999</v>
      </c>
      <c r="C142" s="49">
        <v>41.799747000000004</v>
      </c>
      <c r="D142" s="49">
        <v>222.83999600000001</v>
      </c>
      <c r="E142" s="49">
        <v>129.87649500000001</v>
      </c>
      <c r="F142" s="49">
        <v>9.61</v>
      </c>
      <c r="G142" s="49">
        <v>300.959991</v>
      </c>
      <c r="H142" s="49">
        <v>90.519997000000004</v>
      </c>
      <c r="I142" s="49">
        <v>47.566001999999997</v>
      </c>
      <c r="J142" s="49">
        <v>5</v>
      </c>
      <c r="K142" s="44">
        <v>40.281993999999997</v>
      </c>
      <c r="L142" s="44">
        <v>315.95336900000001</v>
      </c>
      <c r="M142" s="44">
        <v>176.233261</v>
      </c>
      <c r="N142" s="44">
        <v>15.330194000000001</v>
      </c>
      <c r="O142" s="44">
        <v>9.4395299999999995</v>
      </c>
      <c r="P142" s="44">
        <v>135.30874600000001</v>
      </c>
      <c r="Q142" s="44">
        <v>134.679993</v>
      </c>
      <c r="R142" s="44">
        <v>182.217117</v>
      </c>
      <c r="S142" s="44">
        <v>114.31186700000001</v>
      </c>
      <c r="T142" s="44">
        <v>83.227271999999999</v>
      </c>
      <c r="U142" s="44">
        <v>138.442657</v>
      </c>
      <c r="V142" s="44">
        <v>107.215988</v>
      </c>
      <c r="W142" s="44">
        <v>87.99485</v>
      </c>
      <c r="X142" s="44">
        <v>277.98001099999999</v>
      </c>
      <c r="Y142" s="44">
        <v>82.830428999999995</v>
      </c>
      <c r="Z142" s="44">
        <v>28.549999</v>
      </c>
      <c r="AA142" s="44">
        <v>51.278339000000003</v>
      </c>
      <c r="AB142" s="44">
        <v>108.38131</v>
      </c>
      <c r="AC142" s="44">
        <v>50.333278999999997</v>
      </c>
      <c r="AD142" s="44">
        <v>3.43</v>
      </c>
      <c r="AE142" s="44">
        <v>131.48001099999999</v>
      </c>
      <c r="AF142" s="44">
        <v>133.25134299999999</v>
      </c>
      <c r="AG142" s="44">
        <v>30.74</v>
      </c>
      <c r="AH142" s="44">
        <v>1904.280029</v>
      </c>
      <c r="AI142" s="44">
        <v>189.5</v>
      </c>
      <c r="AJ142" s="44">
        <v>370.01998900000001</v>
      </c>
      <c r="AK142" s="44">
        <v>56.29007</v>
      </c>
      <c r="AL142" s="44">
        <v>1.0900000000000001</v>
      </c>
      <c r="AM142" s="44">
        <v>17.242547999999999</v>
      </c>
      <c r="AN142" s="44">
        <v>120.66832700000001</v>
      </c>
      <c r="AO142" s="44">
        <v>1</v>
      </c>
      <c r="AP142" s="44">
        <v>18.829999999999998</v>
      </c>
    </row>
    <row r="143" spans="1:42" x14ac:dyDescent="0.45">
      <c r="A143" s="47">
        <v>43644</v>
      </c>
      <c r="B143" s="49">
        <v>196.580658</v>
      </c>
      <c r="C143" s="49">
        <v>42.094738</v>
      </c>
      <c r="D143" s="49">
        <v>223.46000699999999</v>
      </c>
      <c r="E143" s="49">
        <v>129.324219</v>
      </c>
      <c r="F143" s="49">
        <v>9.6300000000000008</v>
      </c>
      <c r="G143" s="49">
        <v>300.14999399999999</v>
      </c>
      <c r="H143" s="49">
        <v>91.639999000000003</v>
      </c>
      <c r="I143" s="49">
        <v>48.069138000000002</v>
      </c>
      <c r="J143" s="49">
        <v>4.8</v>
      </c>
      <c r="K143" s="44">
        <v>40.603003999999999</v>
      </c>
      <c r="L143" s="44">
        <v>320.74804699999999</v>
      </c>
      <c r="M143" s="44">
        <v>172.096161</v>
      </c>
      <c r="N143" s="44">
        <v>15.359788999999999</v>
      </c>
      <c r="O143" s="44">
        <v>9.4395299999999995</v>
      </c>
      <c r="P143" s="44">
        <v>134.70311000000001</v>
      </c>
      <c r="Q143" s="44">
        <v>136.800003</v>
      </c>
      <c r="R143" s="44">
        <v>183.97955300000001</v>
      </c>
      <c r="S143" s="44">
        <v>113.22657</v>
      </c>
      <c r="T143" s="44">
        <v>83.515761999999995</v>
      </c>
      <c r="U143" s="44">
        <v>138.78054800000001</v>
      </c>
      <c r="V143" s="44">
        <v>110.131828</v>
      </c>
      <c r="W143" s="44">
        <v>90.567100999999994</v>
      </c>
      <c r="X143" s="44">
        <v>279.94000199999999</v>
      </c>
      <c r="Y143" s="44">
        <v>83.098076000000006</v>
      </c>
      <c r="Z143" s="44">
        <v>28.98</v>
      </c>
      <c r="AA143" s="44">
        <v>51.572926000000002</v>
      </c>
      <c r="AB143" s="44">
        <v>108.252968</v>
      </c>
      <c r="AC143" s="44">
        <v>50.175612999999998</v>
      </c>
      <c r="AD143" s="44">
        <v>3.56</v>
      </c>
      <c r="AE143" s="44">
        <v>133.80999800000001</v>
      </c>
      <c r="AF143" s="44">
        <v>133.062622</v>
      </c>
      <c r="AG143" s="44">
        <v>30.370000999999998</v>
      </c>
      <c r="AH143" s="44">
        <v>1893.630005</v>
      </c>
      <c r="AI143" s="44">
        <v>193</v>
      </c>
      <c r="AJ143" s="44">
        <v>367.32000699999998</v>
      </c>
      <c r="AK143" s="44">
        <v>56.488377</v>
      </c>
      <c r="AL143" s="44">
        <v>1.08</v>
      </c>
      <c r="AM143" s="44">
        <v>17.142648999999999</v>
      </c>
      <c r="AN143" s="44">
        <v>121.971947</v>
      </c>
      <c r="AO143" s="44">
        <v>1</v>
      </c>
      <c r="AP143" s="44">
        <v>19.07</v>
      </c>
    </row>
    <row r="144" spans="1:42" x14ac:dyDescent="0.45">
      <c r="A144" s="47">
        <v>43647</v>
      </c>
      <c r="B144" s="49">
        <v>200.18611100000001</v>
      </c>
      <c r="C144" s="49">
        <v>42.025905999999999</v>
      </c>
      <c r="D144" s="49">
        <v>227.16999799999999</v>
      </c>
      <c r="E144" s="49">
        <v>130.05401599999999</v>
      </c>
      <c r="F144" s="49">
        <v>9.74</v>
      </c>
      <c r="G144" s="49">
        <v>304.67999300000002</v>
      </c>
      <c r="H144" s="49">
        <v>91.330001999999993</v>
      </c>
      <c r="I144" s="49">
        <v>50.294562999999997</v>
      </c>
      <c r="J144" s="49">
        <v>4.8</v>
      </c>
      <c r="K144" s="44">
        <v>40.729461999999998</v>
      </c>
      <c r="L144" s="44">
        <v>316.211456</v>
      </c>
      <c r="M144" s="44">
        <v>169.27539100000001</v>
      </c>
      <c r="N144" s="44">
        <v>15.280868999999999</v>
      </c>
      <c r="O144" s="44">
        <v>9.4095809999999993</v>
      </c>
      <c r="P144" s="44">
        <v>136.63720699999999</v>
      </c>
      <c r="Q144" s="44">
        <v>138.300003</v>
      </c>
      <c r="R144" s="44">
        <v>186.07055700000001</v>
      </c>
      <c r="S144" s="44">
        <v>115.6241</v>
      </c>
      <c r="T144" s="44">
        <v>84.968215999999998</v>
      </c>
      <c r="U144" s="44">
        <v>140.77818300000001</v>
      </c>
      <c r="V144" s="44">
        <v>111.98378</v>
      </c>
      <c r="W144" s="44">
        <v>91.833281999999997</v>
      </c>
      <c r="X144" s="44">
        <v>279.75</v>
      </c>
      <c r="Y144" s="44">
        <v>83.811790000000002</v>
      </c>
      <c r="Z144" s="44">
        <v>29.059999000000001</v>
      </c>
      <c r="AA144" s="44">
        <v>52.368319999999997</v>
      </c>
      <c r="AB144" s="44">
        <v>109.08226000000001</v>
      </c>
      <c r="AC144" s="44">
        <v>50.845672999999998</v>
      </c>
      <c r="AD144" s="44">
        <v>3.65</v>
      </c>
      <c r="AE144" s="44">
        <v>132.75</v>
      </c>
      <c r="AF144" s="44">
        <v>134.77110300000001</v>
      </c>
      <c r="AG144" s="44">
        <v>31.200001</v>
      </c>
      <c r="AH144" s="44">
        <v>1922.1899410000001</v>
      </c>
      <c r="AI144" s="44">
        <v>193</v>
      </c>
      <c r="AJ144" s="44">
        <v>374.60000600000001</v>
      </c>
      <c r="AK144" s="44">
        <v>57.519581000000002</v>
      </c>
      <c r="AL144" s="44">
        <v>1.0900000000000001</v>
      </c>
      <c r="AM144" s="44">
        <v>17.312477000000001</v>
      </c>
      <c r="AN144" s="44">
        <v>122.364006</v>
      </c>
      <c r="AO144" s="44">
        <v>0.75</v>
      </c>
      <c r="AP144" s="44">
        <v>18.82</v>
      </c>
    </row>
    <row r="145" spans="1:42" x14ac:dyDescent="0.45">
      <c r="A145" s="47">
        <v>43648</v>
      </c>
      <c r="B145" s="49">
        <v>201.35810900000001</v>
      </c>
      <c r="C145" s="49">
        <v>42.704376000000003</v>
      </c>
      <c r="D145" s="49">
        <v>224.550003</v>
      </c>
      <c r="E145" s="49">
        <v>130.60630800000001</v>
      </c>
      <c r="F145" s="49">
        <v>9.77</v>
      </c>
      <c r="G145" s="49">
        <v>311.959991</v>
      </c>
      <c r="H145" s="49">
        <v>89.480002999999996</v>
      </c>
      <c r="I145" s="49">
        <v>50.991219000000001</v>
      </c>
      <c r="J145" s="49">
        <v>4.8</v>
      </c>
      <c r="K145" s="44">
        <v>40.933743</v>
      </c>
      <c r="L145" s="44">
        <v>321.32382200000001</v>
      </c>
      <c r="M145" s="44">
        <v>171.02723700000001</v>
      </c>
      <c r="N145" s="44">
        <v>15.024380000000001</v>
      </c>
      <c r="O145" s="44">
        <v>9.3950840000000007</v>
      </c>
      <c r="P145" s="44">
        <v>136.96933000000001</v>
      </c>
      <c r="Q145" s="44">
        <v>139.35000600000001</v>
      </c>
      <c r="R145" s="44">
        <v>187.79316700000001</v>
      </c>
      <c r="S145" s="44">
        <v>114.509201</v>
      </c>
      <c r="T145" s="44">
        <v>84.520538000000002</v>
      </c>
      <c r="U145" s="44">
        <v>141.652771</v>
      </c>
      <c r="V145" s="44">
        <v>112.10198200000001</v>
      </c>
      <c r="W145" s="44">
        <v>90.945960999999997</v>
      </c>
      <c r="X145" s="44">
        <v>281.23001099999999</v>
      </c>
      <c r="Y145" s="44">
        <v>84.763405000000006</v>
      </c>
      <c r="Z145" s="44">
        <v>29.26</v>
      </c>
      <c r="AA145" s="44">
        <v>52.584353999999998</v>
      </c>
      <c r="AB145" s="44">
        <v>110.05965399999999</v>
      </c>
      <c r="AC145" s="44">
        <v>51.220118999999997</v>
      </c>
      <c r="AD145" s="44">
        <v>3.51</v>
      </c>
      <c r="AE145" s="44">
        <v>136.19000199999999</v>
      </c>
      <c r="AF145" s="44">
        <v>135.665085</v>
      </c>
      <c r="AG145" s="44">
        <v>31.24</v>
      </c>
      <c r="AH145" s="44">
        <v>1934.3100589999999</v>
      </c>
      <c r="AI145" s="44">
        <v>195</v>
      </c>
      <c r="AJ145" s="44">
        <v>375.42999300000002</v>
      </c>
      <c r="AK145" s="44">
        <v>57.965778</v>
      </c>
      <c r="AL145" s="44">
        <v>1.08</v>
      </c>
      <c r="AM145" s="44">
        <v>17.332457000000002</v>
      </c>
      <c r="AN145" s="44">
        <v>120.49189800000001</v>
      </c>
      <c r="AO145" s="44">
        <v>1</v>
      </c>
      <c r="AP145" s="44">
        <v>19.34</v>
      </c>
    </row>
    <row r="146" spans="1:42" x14ac:dyDescent="0.45">
      <c r="A146" s="47">
        <v>43649</v>
      </c>
      <c r="B146" s="49">
        <v>203.026749</v>
      </c>
      <c r="C146" s="49">
        <v>43.087859999999999</v>
      </c>
      <c r="D146" s="49">
        <v>234.89999399999999</v>
      </c>
      <c r="E146" s="49">
        <v>132.144836</v>
      </c>
      <c r="F146" s="49">
        <v>9.91</v>
      </c>
      <c r="G146" s="49">
        <v>313.32998700000002</v>
      </c>
      <c r="H146" s="49">
        <v>91.290001000000004</v>
      </c>
      <c r="I146" s="49">
        <v>51.707217999999997</v>
      </c>
      <c r="J146" s="49">
        <v>4.8</v>
      </c>
      <c r="K146" s="44">
        <v>40.953197000000003</v>
      </c>
      <c r="L146" s="44">
        <v>322.87243699999999</v>
      </c>
      <c r="M146" s="44">
        <v>171.670547</v>
      </c>
      <c r="N146" s="44">
        <v>15.12303</v>
      </c>
      <c r="O146" s="44">
        <v>9.5110720000000004</v>
      </c>
      <c r="P146" s="44">
        <v>138.258713</v>
      </c>
      <c r="Q146" s="44">
        <v>140.179993</v>
      </c>
      <c r="R146" s="44">
        <v>190.15301500000001</v>
      </c>
      <c r="S146" s="44">
        <v>114.39080800000001</v>
      </c>
      <c r="T146" s="44">
        <v>85.75412</v>
      </c>
      <c r="U146" s="44">
        <v>142.09999099999999</v>
      </c>
      <c r="V146" s="44">
        <v>111.923416</v>
      </c>
      <c r="W146" s="44">
        <v>91.633887999999999</v>
      </c>
      <c r="X146" s="44">
        <v>284.69000199999999</v>
      </c>
      <c r="Y146" s="44">
        <v>87.023505999999998</v>
      </c>
      <c r="Z146" s="44">
        <v>29.280000999999999</v>
      </c>
      <c r="AA146" s="44">
        <v>53.360106999999999</v>
      </c>
      <c r="AB146" s="44">
        <v>112.626526</v>
      </c>
      <c r="AC146" s="44">
        <v>51.338363999999999</v>
      </c>
      <c r="AD146" s="44">
        <v>3.47</v>
      </c>
      <c r="AE146" s="44">
        <v>136.320007</v>
      </c>
      <c r="AF146" s="44">
        <v>136.539185</v>
      </c>
      <c r="AG146" s="44">
        <v>31.190000999999999</v>
      </c>
      <c r="AH146" s="44">
        <v>1939</v>
      </c>
      <c r="AI146" s="44">
        <v>197.199997</v>
      </c>
      <c r="AJ146" s="44">
        <v>381.72000100000002</v>
      </c>
      <c r="AK146" s="44">
        <v>58.362395999999997</v>
      </c>
      <c r="AL146" s="44">
        <v>1.07</v>
      </c>
      <c r="AM146" s="44">
        <v>17.732051999999999</v>
      </c>
      <c r="AN146" s="44">
        <v>120.903564</v>
      </c>
      <c r="AO146" s="44">
        <v>1</v>
      </c>
      <c r="AP146" s="44">
        <v>19.149999999999999</v>
      </c>
    </row>
    <row r="147" spans="1:42" x14ac:dyDescent="0.45">
      <c r="A147" s="47">
        <v>43651</v>
      </c>
      <c r="B147" s="49">
        <v>202.847961</v>
      </c>
      <c r="C147" s="49">
        <v>42.999363000000002</v>
      </c>
      <c r="D147" s="49">
        <v>233.10000600000001</v>
      </c>
      <c r="E147" s="49">
        <v>131.188187</v>
      </c>
      <c r="F147" s="49">
        <v>9.6</v>
      </c>
      <c r="G147" s="49">
        <v>313.72000100000002</v>
      </c>
      <c r="H147" s="49">
        <v>90.309997999999993</v>
      </c>
      <c r="I147" s="49">
        <v>51.455654000000003</v>
      </c>
      <c r="J147" s="49">
        <v>4.8</v>
      </c>
      <c r="K147" s="44">
        <v>40.933743</v>
      </c>
      <c r="L147" s="44">
        <v>322.82278400000001</v>
      </c>
      <c r="M147" s="44">
        <v>171.86850000000001</v>
      </c>
      <c r="N147" s="44">
        <v>15.468305000000001</v>
      </c>
      <c r="O147" s="44">
        <v>9.8977009999999996</v>
      </c>
      <c r="P147" s="44">
        <v>138.10244800000001</v>
      </c>
      <c r="Q147" s="44">
        <v>138.16000399999999</v>
      </c>
      <c r="R147" s="44">
        <v>190.57122799999999</v>
      </c>
      <c r="S147" s="44">
        <v>114.203346</v>
      </c>
      <c r="T147" s="44">
        <v>86.370925999999997</v>
      </c>
      <c r="U147" s="44">
        <v>142.449997</v>
      </c>
      <c r="V147" s="44">
        <v>112.588089</v>
      </c>
      <c r="W147" s="44">
        <v>90.816344999999998</v>
      </c>
      <c r="X147" s="44">
        <v>284.82000699999998</v>
      </c>
      <c r="Y147" s="44">
        <v>87.023505999999998</v>
      </c>
      <c r="Z147" s="44">
        <v>29.16</v>
      </c>
      <c r="AA147" s="44">
        <v>53.202990999999997</v>
      </c>
      <c r="AB147" s="44">
        <v>111.70837400000001</v>
      </c>
      <c r="AC147" s="44">
        <v>51.348221000000002</v>
      </c>
      <c r="AD147" s="44">
        <v>3.43</v>
      </c>
      <c r="AE147" s="44">
        <v>135.91999799999999</v>
      </c>
      <c r="AF147" s="44">
        <v>136.14184599999999</v>
      </c>
      <c r="AG147" s="44">
        <v>31.5</v>
      </c>
      <c r="AH147" s="44">
        <v>1942.910034</v>
      </c>
      <c r="AI147" s="44">
        <v>196.39999399999999</v>
      </c>
      <c r="AJ147" s="44">
        <v>380.54998799999998</v>
      </c>
      <c r="AK147" s="44">
        <v>58.778846999999999</v>
      </c>
      <c r="AL147" s="44">
        <v>1.08</v>
      </c>
      <c r="AM147" s="44">
        <v>17.801983</v>
      </c>
      <c r="AN147" s="44">
        <v>121.089798</v>
      </c>
      <c r="AO147" s="44">
        <v>1</v>
      </c>
      <c r="AP147" s="44">
        <v>19.34</v>
      </c>
    </row>
    <row r="148" spans="1:42" x14ac:dyDescent="0.45">
      <c r="A148" s="47">
        <v>43654</v>
      </c>
      <c r="B148" s="49">
        <v>198.66645800000001</v>
      </c>
      <c r="C148" s="49">
        <v>42.822372000000001</v>
      </c>
      <c r="D148" s="49">
        <v>230.33999600000001</v>
      </c>
      <c r="E148" s="49">
        <v>130.73452800000001</v>
      </c>
      <c r="F148" s="49">
        <v>9.43</v>
      </c>
      <c r="G148" s="49">
        <v>321</v>
      </c>
      <c r="H148" s="49">
        <v>89.019997000000004</v>
      </c>
      <c r="I148" s="49">
        <v>50.604187000000003</v>
      </c>
      <c r="J148" s="49">
        <v>5</v>
      </c>
      <c r="K148" s="44">
        <v>40.671097000000003</v>
      </c>
      <c r="L148" s="44">
        <v>321.62158199999999</v>
      </c>
      <c r="M148" s="44">
        <v>171.987289</v>
      </c>
      <c r="N148" s="44">
        <v>15.783984</v>
      </c>
      <c r="O148" s="44">
        <v>9.8977009999999996</v>
      </c>
      <c r="P148" s="44">
        <v>137.311218</v>
      </c>
      <c r="Q148" s="44">
        <v>138.479996</v>
      </c>
      <c r="R148" s="44">
        <v>189.495834</v>
      </c>
      <c r="S148" s="44">
        <v>113.394295</v>
      </c>
      <c r="T148" s="44">
        <v>88.022339000000002</v>
      </c>
      <c r="U148" s="44">
        <v>141.020004</v>
      </c>
      <c r="V148" s="44">
        <v>111.973022</v>
      </c>
      <c r="W148" s="44">
        <v>90.327820000000003</v>
      </c>
      <c r="X148" s="44">
        <v>281.48998999999998</v>
      </c>
      <c r="Y148" s="44">
        <v>86.676558999999997</v>
      </c>
      <c r="Z148" s="44">
        <v>29.190000999999999</v>
      </c>
      <c r="AA148" s="44">
        <v>53.075336</v>
      </c>
      <c r="AB148" s="44">
        <v>112.596909</v>
      </c>
      <c r="AC148" s="44">
        <v>51.239826000000001</v>
      </c>
      <c r="AD148" s="44">
        <v>3.33</v>
      </c>
      <c r="AE148" s="44">
        <v>135.14999399999999</v>
      </c>
      <c r="AF148" s="44">
        <v>136.04252600000001</v>
      </c>
      <c r="AG148" s="44">
        <v>32.040000999999997</v>
      </c>
      <c r="AH148" s="44">
        <v>1952.3199460000001</v>
      </c>
      <c r="AI148" s="44">
        <v>195.759995</v>
      </c>
      <c r="AJ148" s="44">
        <v>376.16000400000001</v>
      </c>
      <c r="AK148" s="44">
        <v>59.026733</v>
      </c>
      <c r="AL148" s="44">
        <v>1.0900000000000001</v>
      </c>
      <c r="AM148" s="44">
        <v>17.632154</v>
      </c>
      <c r="AN148" s="44">
        <v>121.148605</v>
      </c>
      <c r="AO148" s="44">
        <v>1</v>
      </c>
      <c r="AP148" s="44">
        <v>19.209999</v>
      </c>
    </row>
    <row r="149" spans="1:42" x14ac:dyDescent="0.45">
      <c r="A149" s="47">
        <v>43655</v>
      </c>
      <c r="B149" s="49">
        <v>199.87822</v>
      </c>
      <c r="C149" s="49">
        <v>42.812542000000001</v>
      </c>
      <c r="D149" s="49">
        <v>230.05999800000001</v>
      </c>
      <c r="E149" s="49">
        <v>129.925827</v>
      </c>
      <c r="F149" s="49">
        <v>9.0299999999999994</v>
      </c>
      <c r="G149" s="49">
        <v>321.98001099999999</v>
      </c>
      <c r="H149" s="49">
        <v>89.57</v>
      </c>
      <c r="I149" s="49">
        <v>51.242783000000003</v>
      </c>
      <c r="J149" s="49">
        <v>4.8</v>
      </c>
      <c r="K149" s="44">
        <v>40.700279000000002</v>
      </c>
      <c r="L149" s="44">
        <v>323.428314</v>
      </c>
      <c r="M149" s="44">
        <v>174.090012</v>
      </c>
      <c r="N149" s="44">
        <v>15.833308000000001</v>
      </c>
      <c r="O149" s="44">
        <v>9.9556950000000004</v>
      </c>
      <c r="P149" s="44">
        <v>136.09996000000001</v>
      </c>
      <c r="Q149" s="44">
        <v>138.279999</v>
      </c>
      <c r="R149" s="44">
        <v>190.27250699999999</v>
      </c>
      <c r="S149" s="44">
        <v>114.232933</v>
      </c>
      <c r="T149" s="44">
        <v>87.584609999999998</v>
      </c>
      <c r="U149" s="44">
        <v>141.61000100000001</v>
      </c>
      <c r="V149" s="44">
        <v>112.449203</v>
      </c>
      <c r="W149" s="44">
        <v>90.098517999999999</v>
      </c>
      <c r="X149" s="44">
        <v>283.91000400000001</v>
      </c>
      <c r="Y149" s="44">
        <v>86.468390999999997</v>
      </c>
      <c r="Z149" s="44">
        <v>29.16</v>
      </c>
      <c r="AA149" s="44">
        <v>52.827601999999999</v>
      </c>
      <c r="AB149" s="44">
        <v>111.471436</v>
      </c>
      <c r="AC149" s="44">
        <v>50.835819000000001</v>
      </c>
      <c r="AD149" s="44">
        <v>3.35</v>
      </c>
      <c r="AE149" s="44">
        <v>137.11999499999999</v>
      </c>
      <c r="AF149" s="44">
        <v>135.545883</v>
      </c>
      <c r="AG149" s="44">
        <v>33.150002000000001</v>
      </c>
      <c r="AH149" s="44">
        <v>1988.3000489999999</v>
      </c>
      <c r="AI149" s="44">
        <v>199.21000699999999</v>
      </c>
      <c r="AJ149" s="44">
        <v>379.92999300000002</v>
      </c>
      <c r="AK149" s="44">
        <v>59.096142</v>
      </c>
      <c r="AL149" s="44">
        <v>1.07</v>
      </c>
      <c r="AM149" s="44">
        <v>17.682103999999999</v>
      </c>
      <c r="AN149" s="44">
        <v>120.903564</v>
      </c>
      <c r="AO149" s="44">
        <v>0.76</v>
      </c>
      <c r="AP149" s="44">
        <v>19.18</v>
      </c>
    </row>
    <row r="150" spans="1:42" x14ac:dyDescent="0.45">
      <c r="A150" s="47">
        <v>43656</v>
      </c>
      <c r="B150" s="49">
        <v>201.854736</v>
      </c>
      <c r="C150" s="49">
        <v>42.763378000000003</v>
      </c>
      <c r="D150" s="49">
        <v>238.91999799999999</v>
      </c>
      <c r="E150" s="49">
        <v>132.55905200000001</v>
      </c>
      <c r="F150" s="49">
        <v>9.1</v>
      </c>
      <c r="G150" s="49">
        <v>319.01001000000002</v>
      </c>
      <c r="H150" s="49">
        <v>90.730002999999996</v>
      </c>
      <c r="I150" s="49">
        <v>51.620136000000002</v>
      </c>
      <c r="J150" s="49">
        <v>5</v>
      </c>
      <c r="K150" s="44">
        <v>40.515456999999998</v>
      </c>
      <c r="L150" s="44">
        <v>321.691101</v>
      </c>
      <c r="M150" s="44">
        <v>176.13999899999999</v>
      </c>
      <c r="N150" s="44">
        <v>16.060205</v>
      </c>
      <c r="O150" s="44">
        <v>10.042687000000001</v>
      </c>
      <c r="P150" s="44">
        <v>137.21353099999999</v>
      </c>
      <c r="Q150" s="44">
        <v>137.66000399999999</v>
      </c>
      <c r="R150" s="44">
        <v>190.88986199999999</v>
      </c>
      <c r="S150" s="44">
        <v>115.081444</v>
      </c>
      <c r="T150" s="44">
        <v>86.987724</v>
      </c>
      <c r="U150" s="44">
        <v>143.53999300000001</v>
      </c>
      <c r="V150" s="44">
        <v>112.121826</v>
      </c>
      <c r="W150" s="44">
        <v>89.310883000000004</v>
      </c>
      <c r="X150" s="44">
        <v>285.88000499999998</v>
      </c>
      <c r="Y150" s="44">
        <v>87.608345</v>
      </c>
      <c r="Z150" s="44">
        <v>29.09</v>
      </c>
      <c r="AA150" s="44">
        <v>54.006832000000003</v>
      </c>
      <c r="AB150" s="44">
        <v>112.30072800000001</v>
      </c>
      <c r="AC150" s="44">
        <v>51.062457999999999</v>
      </c>
      <c r="AD150" s="44">
        <v>3.21</v>
      </c>
      <c r="AE150" s="44">
        <v>136.33999600000001</v>
      </c>
      <c r="AF150" s="44">
        <v>136.926559</v>
      </c>
      <c r="AG150" s="44">
        <v>33.790000999999997</v>
      </c>
      <c r="AH150" s="44">
        <v>2017.410034</v>
      </c>
      <c r="AI150" s="44">
        <v>202.729996</v>
      </c>
      <c r="AJ150" s="44">
        <v>381</v>
      </c>
      <c r="AK150" s="44">
        <v>59.641491000000002</v>
      </c>
      <c r="AL150" s="44">
        <v>1.1000000000000001</v>
      </c>
      <c r="AM150" s="44">
        <v>17.692091000000001</v>
      </c>
      <c r="AN150" s="44">
        <v>122.952118</v>
      </c>
      <c r="AO150" s="44">
        <v>0.8</v>
      </c>
      <c r="AP150" s="44">
        <v>19.389999</v>
      </c>
    </row>
    <row r="151" spans="1:42" x14ac:dyDescent="0.45">
      <c r="A151" s="47">
        <v>43657</v>
      </c>
      <c r="B151" s="49">
        <v>200.38475</v>
      </c>
      <c r="C151" s="49">
        <v>42.861702000000001</v>
      </c>
      <c r="D151" s="49">
        <v>238.60000600000001</v>
      </c>
      <c r="E151" s="49">
        <v>132.499878</v>
      </c>
      <c r="F151" s="49">
        <v>9.1</v>
      </c>
      <c r="G151" s="49">
        <v>315</v>
      </c>
      <c r="H151" s="49">
        <v>90.290001000000004</v>
      </c>
      <c r="I151" s="49">
        <v>52.413547999999999</v>
      </c>
      <c r="J151" s="49">
        <v>4.8</v>
      </c>
      <c r="K151" s="44">
        <v>40.564095000000002</v>
      </c>
      <c r="L151" s="44">
        <v>322.55474900000002</v>
      </c>
      <c r="M151" s="44">
        <v>177.214752</v>
      </c>
      <c r="N151" s="44">
        <v>16.464670000000002</v>
      </c>
      <c r="O151" s="44">
        <v>9.907368</v>
      </c>
      <c r="P151" s="44">
        <v>137.965698</v>
      </c>
      <c r="Q151" s="44">
        <v>137.41999799999999</v>
      </c>
      <c r="R151" s="44">
        <v>193.837189</v>
      </c>
      <c r="S151" s="44">
        <v>115.16037799999999</v>
      </c>
      <c r="T151" s="44">
        <v>87.833313000000004</v>
      </c>
      <c r="U151" s="44">
        <v>143.55999800000001</v>
      </c>
      <c r="V151" s="44">
        <v>113.193245</v>
      </c>
      <c r="W151" s="44">
        <v>89.320847000000001</v>
      </c>
      <c r="X151" s="44">
        <v>286.52999899999998</v>
      </c>
      <c r="Y151" s="44">
        <v>88.292320000000004</v>
      </c>
      <c r="Z151" s="44">
        <v>28.85</v>
      </c>
      <c r="AA151" s="44">
        <v>53.075339999999997</v>
      </c>
      <c r="AB151" s="44">
        <v>112.92269899999999</v>
      </c>
      <c r="AC151" s="44">
        <v>51.279243000000001</v>
      </c>
      <c r="AD151" s="44">
        <v>3.08</v>
      </c>
      <c r="AE151" s="44">
        <v>136.13000500000001</v>
      </c>
      <c r="AF151" s="44">
        <v>137.47287</v>
      </c>
      <c r="AG151" s="44">
        <v>33.060001</v>
      </c>
      <c r="AH151" s="44">
        <v>2001.0699460000001</v>
      </c>
      <c r="AI151" s="44">
        <v>201.229996</v>
      </c>
      <c r="AJ151" s="44">
        <v>379.5</v>
      </c>
      <c r="AK151" s="44">
        <v>59.482849000000002</v>
      </c>
      <c r="AL151" s="44">
        <v>1.08</v>
      </c>
      <c r="AM151" s="44">
        <v>17.991790999999999</v>
      </c>
      <c r="AN151" s="44">
        <v>122.942314</v>
      </c>
      <c r="AO151" s="44">
        <v>0.75</v>
      </c>
      <c r="AP151" s="44">
        <v>19.559999000000001</v>
      </c>
    </row>
    <row r="152" spans="1:42" x14ac:dyDescent="0.45">
      <c r="A152" s="47">
        <v>43658</v>
      </c>
      <c r="B152" s="49">
        <v>201.924271</v>
      </c>
      <c r="C152" s="49">
        <v>42.684711</v>
      </c>
      <c r="D152" s="49">
        <v>245.08000200000001</v>
      </c>
      <c r="E152" s="49">
        <v>131.44461100000001</v>
      </c>
      <c r="F152" s="49">
        <v>10.42</v>
      </c>
      <c r="G152" s="49">
        <v>310.01998900000001</v>
      </c>
      <c r="H152" s="49">
        <v>90.82</v>
      </c>
      <c r="I152" s="49">
        <v>52.316794999999999</v>
      </c>
      <c r="J152" s="49">
        <v>4.8</v>
      </c>
      <c r="K152" s="44">
        <v>40.496001999999997</v>
      </c>
      <c r="L152" s="44">
        <v>327.12112400000001</v>
      </c>
      <c r="M152" s="44">
        <v>178.26960800000001</v>
      </c>
      <c r="N152" s="44">
        <v>16.602779000000002</v>
      </c>
      <c r="O152" s="44">
        <v>9.8493709999999997</v>
      </c>
      <c r="P152" s="44">
        <v>139.43090799999999</v>
      </c>
      <c r="Q152" s="44">
        <v>136.770004</v>
      </c>
      <c r="R152" s="44">
        <v>195.37060500000001</v>
      </c>
      <c r="S152" s="44">
        <v>116.738998</v>
      </c>
      <c r="T152" s="44">
        <v>88.659026999999995</v>
      </c>
      <c r="U152" s="44">
        <v>144.88000500000001</v>
      </c>
      <c r="V152" s="44">
        <v>114.383713</v>
      </c>
      <c r="W152" s="44">
        <v>90.726616000000007</v>
      </c>
      <c r="X152" s="44">
        <v>290.42001299999998</v>
      </c>
      <c r="Y152" s="44">
        <v>88.986214000000004</v>
      </c>
      <c r="Z152" s="44">
        <v>29.030000999999999</v>
      </c>
      <c r="AA152" s="44">
        <v>52.956425000000003</v>
      </c>
      <c r="AB152" s="44">
        <v>113.524925</v>
      </c>
      <c r="AC152" s="44">
        <v>51.358069999999998</v>
      </c>
      <c r="AD152" s="44">
        <v>3.14</v>
      </c>
      <c r="AE152" s="44">
        <v>136.009995</v>
      </c>
      <c r="AF152" s="44">
        <v>137.969528</v>
      </c>
      <c r="AG152" s="44">
        <v>33.209999000000003</v>
      </c>
      <c r="AH152" s="44">
        <v>2011</v>
      </c>
      <c r="AI152" s="44">
        <v>204.86999499999999</v>
      </c>
      <c r="AJ152" s="44">
        <v>373.25</v>
      </c>
      <c r="AK152" s="44">
        <v>59.304366999999999</v>
      </c>
      <c r="AL152" s="44">
        <v>1.06</v>
      </c>
      <c r="AM152" s="44">
        <v>18.401377</v>
      </c>
      <c r="AN152" s="44">
        <v>123.48139999999999</v>
      </c>
      <c r="AO152" s="44">
        <v>0.75</v>
      </c>
      <c r="AP152" s="44">
        <v>19.73</v>
      </c>
    </row>
    <row r="153" spans="1:42" x14ac:dyDescent="0.45">
      <c r="A153" s="47">
        <v>43661</v>
      </c>
      <c r="B153" s="49">
        <v>203.82135</v>
      </c>
      <c r="C153" s="49">
        <v>43.127192999999998</v>
      </c>
      <c r="D153" s="49">
        <v>253.5</v>
      </c>
      <c r="E153" s="49">
        <v>132.302628</v>
      </c>
      <c r="F153" s="49">
        <v>10.25</v>
      </c>
      <c r="G153" s="49">
        <v>324.01998900000001</v>
      </c>
      <c r="H153" s="49">
        <v>91.260002</v>
      </c>
      <c r="I153" s="49">
        <v>52.694149000000003</v>
      </c>
      <c r="J153" s="49">
        <v>4.8</v>
      </c>
      <c r="K153" s="44">
        <v>40.564095000000002</v>
      </c>
      <c r="L153" s="44">
        <v>322.89224200000001</v>
      </c>
      <c r="M153" s="44">
        <v>177.26452599999999</v>
      </c>
      <c r="N153" s="44">
        <v>16.267368000000001</v>
      </c>
      <c r="O153" s="44">
        <v>9.6947209999999995</v>
      </c>
      <c r="P153" s="44">
        <v>139.99748199999999</v>
      </c>
      <c r="Q153" s="44">
        <v>137.13000500000001</v>
      </c>
      <c r="R153" s="44">
        <v>194.484421</v>
      </c>
      <c r="S153" s="44">
        <v>118.238686</v>
      </c>
      <c r="T153" s="44">
        <v>89.017166000000003</v>
      </c>
      <c r="U153" s="44">
        <v>145.05999800000001</v>
      </c>
      <c r="V153" s="44">
        <v>112.99483499999999</v>
      </c>
      <c r="W153" s="44">
        <v>90.706680000000006</v>
      </c>
      <c r="X153" s="44">
        <v>290.83999599999999</v>
      </c>
      <c r="Y153" s="44">
        <v>89.372810000000001</v>
      </c>
      <c r="Z153" s="44">
        <v>28.540001</v>
      </c>
      <c r="AA153" s="44">
        <v>52.639319999999998</v>
      </c>
      <c r="AB153" s="44">
        <v>114.00869</v>
      </c>
      <c r="AC153" s="44">
        <v>51.367927999999999</v>
      </c>
      <c r="AD153" s="44">
        <v>3.12</v>
      </c>
      <c r="AE153" s="44">
        <v>135.729996</v>
      </c>
      <c r="AF153" s="44">
        <v>137.969528</v>
      </c>
      <c r="AG153" s="44">
        <v>34.389999000000003</v>
      </c>
      <c r="AH153" s="44">
        <v>2020.98999</v>
      </c>
      <c r="AI153" s="44">
        <v>203.91000399999999</v>
      </c>
      <c r="AJ153" s="44">
        <v>366.60000600000001</v>
      </c>
      <c r="AK153" s="44">
        <v>59.026733</v>
      </c>
      <c r="AL153" s="44">
        <v>1.1000000000000001</v>
      </c>
      <c r="AM153" s="44">
        <v>18.301476000000001</v>
      </c>
      <c r="AN153" s="44">
        <v>123.226563</v>
      </c>
      <c r="AO153" s="44">
        <v>0.63</v>
      </c>
      <c r="AP153" s="44">
        <v>19.889999</v>
      </c>
    </row>
    <row r="154" spans="1:42" x14ac:dyDescent="0.45">
      <c r="A154" s="47">
        <v>43662</v>
      </c>
      <c r="B154" s="49">
        <v>203.11613500000001</v>
      </c>
      <c r="C154" s="49">
        <v>42.822372000000001</v>
      </c>
      <c r="D154" s="49">
        <v>252.38000500000001</v>
      </c>
      <c r="E154" s="49">
        <v>131.957458</v>
      </c>
      <c r="F154" s="49">
        <v>10.15</v>
      </c>
      <c r="G154" s="49">
        <v>317.39001500000001</v>
      </c>
      <c r="H154" s="49">
        <v>91.440002000000007</v>
      </c>
      <c r="I154" s="49">
        <v>52.045876</v>
      </c>
      <c r="J154" s="49">
        <v>4.8</v>
      </c>
      <c r="K154" s="44">
        <v>40.369540999999998</v>
      </c>
      <c r="L154" s="44">
        <v>321.46276899999998</v>
      </c>
      <c r="M154" s="44">
        <v>179.185135</v>
      </c>
      <c r="N154" s="44">
        <v>15.971418999999999</v>
      </c>
      <c r="O154" s="44">
        <v>9.6560579999999998</v>
      </c>
      <c r="P154" s="44">
        <v>140.20259100000001</v>
      </c>
      <c r="Q154" s="44">
        <v>135.11999499999999</v>
      </c>
      <c r="R154" s="44">
        <v>193.41899100000001</v>
      </c>
      <c r="S154" s="44">
        <v>117.094185</v>
      </c>
      <c r="T154" s="44">
        <v>88.141716000000002</v>
      </c>
      <c r="U154" s="44">
        <v>144.300003</v>
      </c>
      <c r="V154" s="44">
        <v>114.205139</v>
      </c>
      <c r="W154" s="44">
        <v>91.025718999999995</v>
      </c>
      <c r="X154" s="44">
        <v>288.79998799999998</v>
      </c>
      <c r="Y154" s="44">
        <v>89.293503000000001</v>
      </c>
      <c r="Z154" s="44">
        <v>28.299999</v>
      </c>
      <c r="AA154" s="44">
        <v>52.381672000000002</v>
      </c>
      <c r="AB154" s="44">
        <v>114.41346</v>
      </c>
      <c r="AC154" s="44">
        <v>51.377780999999999</v>
      </c>
      <c r="AD154" s="44">
        <v>3.08</v>
      </c>
      <c r="AE154" s="44">
        <v>136.78999300000001</v>
      </c>
      <c r="AF154" s="44">
        <v>136.16172800000001</v>
      </c>
      <c r="AG154" s="44">
        <v>33.849997999999999</v>
      </c>
      <c r="AH154" s="44">
        <v>2009.900024</v>
      </c>
      <c r="AI154" s="44">
        <v>203.83999600000001</v>
      </c>
      <c r="AJ154" s="44">
        <v>365.98998999999998</v>
      </c>
      <c r="AK154" s="44">
        <v>58.349753999999997</v>
      </c>
      <c r="AL154" s="44">
        <v>1.07</v>
      </c>
      <c r="AM154" s="44">
        <v>18.501273999999999</v>
      </c>
      <c r="AN154" s="44">
        <v>122.285606</v>
      </c>
      <c r="AO154" s="44">
        <v>0.61</v>
      </c>
      <c r="AP154" s="44">
        <v>19.799999</v>
      </c>
    </row>
    <row r="155" spans="1:42" x14ac:dyDescent="0.45">
      <c r="A155" s="47">
        <v>43663</v>
      </c>
      <c r="B155" s="49">
        <v>201.97392300000001</v>
      </c>
      <c r="C155" s="49">
        <v>42.999363000000002</v>
      </c>
      <c r="D155" s="49">
        <v>254.86000100000001</v>
      </c>
      <c r="E155" s="49">
        <v>130.951492</v>
      </c>
      <c r="F155" s="49">
        <v>9.67</v>
      </c>
      <c r="G155" s="49">
        <v>325.32000699999998</v>
      </c>
      <c r="H155" s="49">
        <v>93.580001999999993</v>
      </c>
      <c r="I155" s="49">
        <v>51.910415999999998</v>
      </c>
      <c r="J155" s="49">
        <v>4.8</v>
      </c>
      <c r="K155" s="44">
        <v>40.106895000000002</v>
      </c>
      <c r="L155" s="44">
        <v>319.64617900000002</v>
      </c>
      <c r="M155" s="44">
        <v>177.383926</v>
      </c>
      <c r="N155" s="44">
        <v>15.941824</v>
      </c>
      <c r="O155" s="44">
        <v>9.6367250000000002</v>
      </c>
      <c r="P155" s="44">
        <v>139.753265</v>
      </c>
      <c r="Q155" s="44">
        <v>134.220001</v>
      </c>
      <c r="R155" s="44">
        <v>192.98086499999999</v>
      </c>
      <c r="S155" s="44">
        <v>115.61423499999999</v>
      </c>
      <c r="T155" s="44">
        <v>87.047400999999994</v>
      </c>
      <c r="U155" s="44">
        <v>142.570007</v>
      </c>
      <c r="V155" s="44">
        <v>113.084114</v>
      </c>
      <c r="W155" s="44">
        <v>89.011780000000002</v>
      </c>
      <c r="X155" s="44">
        <v>286.97000100000002</v>
      </c>
      <c r="Y155" s="44">
        <v>89.462020999999993</v>
      </c>
      <c r="Z155" s="44">
        <v>28.190000999999999</v>
      </c>
      <c r="AA155" s="44">
        <v>52.569954000000003</v>
      </c>
      <c r="AB155" s="44">
        <v>114.46283</v>
      </c>
      <c r="AC155" s="44">
        <v>51.417194000000002</v>
      </c>
      <c r="AD155" s="44">
        <v>2.95</v>
      </c>
      <c r="AE155" s="44">
        <v>137</v>
      </c>
      <c r="AF155" s="44">
        <v>135.35716199999999</v>
      </c>
      <c r="AG155" s="44">
        <v>33.599997999999999</v>
      </c>
      <c r="AH155" s="44">
        <v>1992.030029</v>
      </c>
      <c r="AI155" s="44">
        <v>201.800003</v>
      </c>
      <c r="AJ155" s="44">
        <v>362.44000199999999</v>
      </c>
      <c r="AK155" s="44">
        <v>57.732509999999998</v>
      </c>
      <c r="AL155" s="44">
        <v>1.1100000000000001</v>
      </c>
      <c r="AM155" s="44">
        <v>18.401377</v>
      </c>
      <c r="AN155" s="44">
        <v>121.677902</v>
      </c>
      <c r="AO155" s="44">
        <v>0.61</v>
      </c>
      <c r="AP155" s="44">
        <v>19.829999999999998</v>
      </c>
    </row>
    <row r="156" spans="1:42" x14ac:dyDescent="0.45">
      <c r="A156" s="47">
        <v>43664</v>
      </c>
      <c r="B156" s="49">
        <v>204.26829499999999</v>
      </c>
      <c r="C156" s="49">
        <v>43.294350000000001</v>
      </c>
      <c r="D156" s="49">
        <v>253.53999300000001</v>
      </c>
      <c r="E156" s="49">
        <v>131.05012500000001</v>
      </c>
      <c r="F156" s="49">
        <v>9.64</v>
      </c>
      <c r="G156" s="49">
        <v>331.14999399999999</v>
      </c>
      <c r="H156" s="49">
        <v>91.629997000000003</v>
      </c>
      <c r="I156" s="49">
        <v>51.649166000000001</v>
      </c>
      <c r="J156" s="49">
        <v>4.8</v>
      </c>
      <c r="K156" s="44">
        <v>40.301448999999998</v>
      </c>
      <c r="L156" s="44">
        <v>318.79248000000001</v>
      </c>
      <c r="M156" s="44">
        <v>175.234421</v>
      </c>
      <c r="N156" s="44">
        <v>15.912228000000001</v>
      </c>
      <c r="O156" s="44">
        <v>9.9363630000000001</v>
      </c>
      <c r="P156" s="44">
        <v>146.161179</v>
      </c>
      <c r="Q156" s="44">
        <v>127.41999800000001</v>
      </c>
      <c r="R156" s="44">
        <v>193.986557</v>
      </c>
      <c r="S156" s="44">
        <v>116.985664</v>
      </c>
      <c r="T156" s="44">
        <v>86.987724</v>
      </c>
      <c r="U156" s="44">
        <v>141.63000500000001</v>
      </c>
      <c r="V156" s="44">
        <v>113.758713</v>
      </c>
      <c r="W156" s="44">
        <v>88.632926999999995</v>
      </c>
      <c r="X156" s="44">
        <v>285.10000600000001</v>
      </c>
      <c r="Y156" s="44">
        <v>90.701110999999997</v>
      </c>
      <c r="Z156" s="44">
        <v>28.370000999999998</v>
      </c>
      <c r="AA156" s="44">
        <v>52.797871000000001</v>
      </c>
      <c r="AB156" s="44">
        <v>114.707268</v>
      </c>
      <c r="AC156" s="44">
        <v>51.269385999999997</v>
      </c>
      <c r="AD156" s="44">
        <v>2.92</v>
      </c>
      <c r="AE156" s="44">
        <v>138.05999800000001</v>
      </c>
      <c r="AF156" s="44">
        <v>135.506134</v>
      </c>
      <c r="AG156" s="44">
        <v>33</v>
      </c>
      <c r="AH156" s="44">
        <v>1977.900024</v>
      </c>
      <c r="AI156" s="44">
        <v>200.779999</v>
      </c>
      <c r="AJ156" s="44">
        <v>325.209991</v>
      </c>
      <c r="AK156" s="44">
        <v>57.861927000000001</v>
      </c>
      <c r="AL156" s="44">
        <v>1.08</v>
      </c>
      <c r="AM156" s="44">
        <v>18.191586000000001</v>
      </c>
      <c r="AN156" s="44">
        <v>122.207184</v>
      </c>
      <c r="AO156" s="44">
        <v>0.6</v>
      </c>
      <c r="AP156" s="44">
        <v>20.09</v>
      </c>
    </row>
    <row r="157" spans="1:42" x14ac:dyDescent="0.45">
      <c r="A157" s="47">
        <v>43665</v>
      </c>
      <c r="B157" s="49">
        <v>201.21906999999999</v>
      </c>
      <c r="C157" s="49">
        <v>42.763378000000003</v>
      </c>
      <c r="D157" s="49">
        <v>258.17999300000002</v>
      </c>
      <c r="E157" s="49">
        <v>128.29853800000001</v>
      </c>
      <c r="F157" s="49">
        <v>9.7100000000000009</v>
      </c>
      <c r="G157" s="49">
        <v>330</v>
      </c>
      <c r="H157" s="49">
        <v>90.440002000000007</v>
      </c>
      <c r="I157" s="49">
        <v>50.555809000000004</v>
      </c>
      <c r="J157" s="49">
        <v>5</v>
      </c>
      <c r="K157" s="44">
        <v>40.213901999999997</v>
      </c>
      <c r="L157" s="44">
        <v>319.80499300000002</v>
      </c>
      <c r="M157" s="44">
        <v>177.70237700000001</v>
      </c>
      <c r="N157" s="44">
        <v>15.774118</v>
      </c>
      <c r="O157" s="44">
        <v>9.6463900000000002</v>
      </c>
      <c r="P157" s="44">
        <v>146.21000699999999</v>
      </c>
      <c r="Q157" s="44">
        <v>124.629997</v>
      </c>
      <c r="R157" s="44">
        <v>193.10034200000001</v>
      </c>
      <c r="S157" s="44">
        <v>115.693169</v>
      </c>
      <c r="T157" s="44">
        <v>86.102317999999997</v>
      </c>
      <c r="U157" s="44">
        <v>139.85000600000001</v>
      </c>
      <c r="V157" s="44">
        <v>112.63769499999999</v>
      </c>
      <c r="W157" s="44">
        <v>88.443496999999994</v>
      </c>
      <c r="X157" s="44">
        <v>282.60000600000001</v>
      </c>
      <c r="Y157" s="44">
        <v>89.511589000000001</v>
      </c>
      <c r="Z157" s="44">
        <v>28.190000999999999</v>
      </c>
      <c r="AA157" s="44">
        <v>52.292487999999999</v>
      </c>
      <c r="AB157" s="44">
        <v>114.279999</v>
      </c>
      <c r="AC157" s="44">
        <v>50.638744000000003</v>
      </c>
      <c r="AD157" s="44">
        <v>3.01</v>
      </c>
      <c r="AE157" s="44">
        <v>137.13000500000001</v>
      </c>
      <c r="AF157" s="44">
        <v>135.704803</v>
      </c>
      <c r="AG157" s="44">
        <v>32.509998000000003</v>
      </c>
      <c r="AH157" s="44">
        <v>1964.5200199999999</v>
      </c>
      <c r="AI157" s="44">
        <v>198.36000100000001</v>
      </c>
      <c r="AJ157" s="44">
        <v>315.10000600000001</v>
      </c>
      <c r="AK157" s="44">
        <v>57.284503999999998</v>
      </c>
      <c r="AL157" s="44">
        <v>1.1000000000000001</v>
      </c>
      <c r="AM157" s="44">
        <v>18.151627999999999</v>
      </c>
      <c r="AN157" s="44">
        <v>122.560051</v>
      </c>
      <c r="AO157" s="44">
        <v>0.6</v>
      </c>
      <c r="AP157" s="44">
        <v>19.860001</v>
      </c>
    </row>
    <row r="158" spans="1:42" x14ac:dyDescent="0.45">
      <c r="A158" s="47">
        <v>43668</v>
      </c>
      <c r="B158" s="49">
        <v>205.817734</v>
      </c>
      <c r="C158" s="49">
        <v>42.871532000000002</v>
      </c>
      <c r="D158" s="49">
        <v>255.679993</v>
      </c>
      <c r="E158" s="49">
        <v>128.485916</v>
      </c>
      <c r="F158" s="49">
        <v>9.5</v>
      </c>
      <c r="G158" s="49">
        <v>335.23998999999998</v>
      </c>
      <c r="H158" s="49">
        <v>92.379997000000003</v>
      </c>
      <c r="I158" s="49">
        <v>51.155701000000001</v>
      </c>
      <c r="J158" s="49">
        <v>4.8</v>
      </c>
      <c r="K158" s="44">
        <v>40.301448999999998</v>
      </c>
      <c r="L158" s="44">
        <v>320.837402</v>
      </c>
      <c r="M158" s="44">
        <v>179.68270899999999</v>
      </c>
      <c r="N158" s="44">
        <v>15.774118</v>
      </c>
      <c r="O158" s="44">
        <v>9.8107089999999992</v>
      </c>
      <c r="P158" s="44">
        <v>146.268631</v>
      </c>
      <c r="Q158" s="44">
        <v>124.83000199999999</v>
      </c>
      <c r="R158" s="44">
        <v>193.60817</v>
      </c>
      <c r="S158" s="44">
        <v>116.600876</v>
      </c>
      <c r="T158" s="44">
        <v>85.525322000000003</v>
      </c>
      <c r="U158" s="44">
        <v>140.83999600000001</v>
      </c>
      <c r="V158" s="44">
        <v>113.36189299999999</v>
      </c>
      <c r="W158" s="44">
        <v>88.343795999999998</v>
      </c>
      <c r="X158" s="44">
        <v>284.51001000000002</v>
      </c>
      <c r="Y158" s="44">
        <v>90.126175000000003</v>
      </c>
      <c r="Z158" s="44">
        <v>28.1</v>
      </c>
      <c r="AA158" s="44">
        <v>51.985290999999997</v>
      </c>
      <c r="AB158" s="44">
        <v>114.568161</v>
      </c>
      <c r="AC158" s="44">
        <v>50.471229999999998</v>
      </c>
      <c r="AD158" s="44">
        <v>3.09</v>
      </c>
      <c r="AE158" s="44">
        <v>137.16000399999999</v>
      </c>
      <c r="AF158" s="44">
        <v>137.50266999999999</v>
      </c>
      <c r="AG158" s="44">
        <v>32.849997999999999</v>
      </c>
      <c r="AH158" s="44">
        <v>1985.630005</v>
      </c>
      <c r="AI158" s="44">
        <v>202.320007</v>
      </c>
      <c r="AJ158" s="44">
        <v>310.61999500000002</v>
      </c>
      <c r="AK158" s="44">
        <v>57.344237999999997</v>
      </c>
      <c r="AL158" s="44">
        <v>1.0900000000000001</v>
      </c>
      <c r="AM158" s="44">
        <v>18.061717999999999</v>
      </c>
      <c r="AN158" s="44">
        <v>122.824684</v>
      </c>
      <c r="AO158" s="44">
        <v>0.6</v>
      </c>
      <c r="AP158" s="44">
        <v>19.690000999999999</v>
      </c>
    </row>
    <row r="159" spans="1:42" x14ac:dyDescent="0.45">
      <c r="A159" s="47">
        <v>43669</v>
      </c>
      <c r="B159" s="49">
        <v>207.42675800000001</v>
      </c>
      <c r="C159" s="49">
        <v>42.596214000000003</v>
      </c>
      <c r="D159" s="49">
        <v>260.17001299999998</v>
      </c>
      <c r="E159" s="49">
        <v>128.93959000000001</v>
      </c>
      <c r="F159" s="49">
        <v>9.7200000000000006</v>
      </c>
      <c r="G159" s="49">
        <v>330.22000100000002</v>
      </c>
      <c r="H159" s="49">
        <v>89.629997000000003</v>
      </c>
      <c r="I159" s="49">
        <v>51.397598000000002</v>
      </c>
      <c r="J159" s="49">
        <v>4.5999999999999996</v>
      </c>
      <c r="K159" s="44">
        <v>40.515456999999998</v>
      </c>
      <c r="L159" s="44">
        <v>321.62158199999999</v>
      </c>
      <c r="M159" s="44">
        <v>180.43902600000001</v>
      </c>
      <c r="N159" s="44">
        <v>15.853039000000001</v>
      </c>
      <c r="O159" s="44">
        <v>9.7527150000000002</v>
      </c>
      <c r="P159" s="44">
        <v>146.893799</v>
      </c>
      <c r="Q159" s="44">
        <v>125.629997</v>
      </c>
      <c r="R159" s="44">
        <v>193.62809799999999</v>
      </c>
      <c r="S159" s="44">
        <v>118.465614</v>
      </c>
      <c r="T159" s="44">
        <v>86.251534000000007</v>
      </c>
      <c r="U159" s="44">
        <v>141.259995</v>
      </c>
      <c r="V159" s="44">
        <v>115.435287</v>
      </c>
      <c r="W159" s="44">
        <v>89.530227999999994</v>
      </c>
      <c r="X159" s="44">
        <v>284.60998499999999</v>
      </c>
      <c r="Y159" s="44">
        <v>89.323250000000002</v>
      </c>
      <c r="Z159" s="44">
        <v>28.4</v>
      </c>
      <c r="AA159" s="44">
        <v>51.915923999999997</v>
      </c>
      <c r="AB159" s="44">
        <v>113.127357</v>
      </c>
      <c r="AC159" s="44">
        <v>53.535769999999999</v>
      </c>
      <c r="AD159" s="44">
        <v>3</v>
      </c>
      <c r="AE159" s="44">
        <v>138.11000100000001</v>
      </c>
      <c r="AF159" s="44">
        <v>138.35690299999999</v>
      </c>
      <c r="AG159" s="44">
        <v>33.490001999999997</v>
      </c>
      <c r="AH159" s="44">
        <v>1994.48999</v>
      </c>
      <c r="AI159" s="44">
        <v>202.36000100000001</v>
      </c>
      <c r="AJ159" s="44">
        <v>307.29998799999998</v>
      </c>
      <c r="AK159" s="44">
        <v>57.194904000000001</v>
      </c>
      <c r="AL159" s="44">
        <v>1.1000000000000001</v>
      </c>
      <c r="AM159" s="44">
        <v>18.381395000000001</v>
      </c>
      <c r="AN159" s="44">
        <v>123.32457700000001</v>
      </c>
      <c r="AO159" s="44">
        <v>0.62</v>
      </c>
      <c r="AP159" s="44">
        <v>19.639999</v>
      </c>
    </row>
    <row r="160" spans="1:42" x14ac:dyDescent="0.45">
      <c r="A160" s="47">
        <v>43670</v>
      </c>
      <c r="B160" s="49">
        <v>207.257935</v>
      </c>
      <c r="C160" s="49">
        <v>42.891204999999999</v>
      </c>
      <c r="D160" s="49">
        <v>264.88000499999998</v>
      </c>
      <c r="E160" s="49">
        <v>127.43066399999999</v>
      </c>
      <c r="F160" s="49">
        <v>9.89</v>
      </c>
      <c r="G160" s="49">
        <v>329.57000699999998</v>
      </c>
      <c r="H160" s="49">
        <v>74.510002</v>
      </c>
      <c r="I160" s="49">
        <v>48.156219</v>
      </c>
      <c r="J160" s="49">
        <v>4.8</v>
      </c>
      <c r="K160" s="44">
        <v>39.970711000000001</v>
      </c>
      <c r="L160" s="44">
        <v>340.46285999999998</v>
      </c>
      <c r="M160" s="44">
        <v>183.295074</v>
      </c>
      <c r="N160" s="44">
        <v>15.645873999999999</v>
      </c>
      <c r="O160" s="44">
        <v>9.917033</v>
      </c>
      <c r="P160" s="44">
        <v>146.551895</v>
      </c>
      <c r="Q160" s="44">
        <v>127.610001</v>
      </c>
      <c r="R160" s="44">
        <v>193.638046</v>
      </c>
      <c r="S160" s="44">
        <v>127.27629899999999</v>
      </c>
      <c r="T160" s="44">
        <v>86.251534000000007</v>
      </c>
      <c r="U160" s="44">
        <v>141.28999300000001</v>
      </c>
      <c r="V160" s="44">
        <v>115.90155</v>
      </c>
      <c r="W160" s="44">
        <v>89.709686000000005</v>
      </c>
      <c r="X160" s="44">
        <v>286.209991</v>
      </c>
      <c r="Y160" s="44">
        <v>89.858528000000007</v>
      </c>
      <c r="Z160" s="44">
        <v>28.33</v>
      </c>
      <c r="AA160" s="44">
        <v>52.361854999999998</v>
      </c>
      <c r="AB160" s="44">
        <v>111.88529200000001</v>
      </c>
      <c r="AC160" s="44">
        <v>52.993805000000002</v>
      </c>
      <c r="AD160" s="44">
        <v>3.07</v>
      </c>
      <c r="AE160" s="44">
        <v>138.949997</v>
      </c>
      <c r="AF160" s="44">
        <v>139.777344</v>
      </c>
      <c r="AG160" s="44">
        <v>34.110000999999997</v>
      </c>
      <c r="AH160" s="44">
        <v>2000.8100589999999</v>
      </c>
      <c r="AI160" s="44">
        <v>204.66000399999999</v>
      </c>
      <c r="AJ160" s="44">
        <v>317.94000199999999</v>
      </c>
      <c r="AK160" s="44">
        <v>57.851973999999998</v>
      </c>
      <c r="AL160" s="44">
        <v>1.04</v>
      </c>
      <c r="AM160" s="44">
        <v>18.471304</v>
      </c>
      <c r="AN160" s="44">
        <v>124.03029600000001</v>
      </c>
      <c r="AO160" s="44">
        <v>0.6</v>
      </c>
      <c r="AP160" s="44">
        <v>19.690000999999999</v>
      </c>
    </row>
    <row r="161" spans="1:42" x14ac:dyDescent="0.45">
      <c r="A161" s="47">
        <v>43671</v>
      </c>
      <c r="B161" s="49">
        <v>205.61909499999999</v>
      </c>
      <c r="C161" s="49">
        <v>43.137023999999997</v>
      </c>
      <c r="D161" s="49">
        <v>228.820007</v>
      </c>
      <c r="E161" s="49">
        <v>127.21369199999999</v>
      </c>
      <c r="F161" s="49">
        <v>9.41</v>
      </c>
      <c r="G161" s="49">
        <v>333.33999599999999</v>
      </c>
      <c r="H161" s="49">
        <v>73.269997000000004</v>
      </c>
      <c r="I161" s="49">
        <v>49.162497999999999</v>
      </c>
      <c r="J161" s="49">
        <v>4.5999999999999996</v>
      </c>
      <c r="K161" s="44">
        <v>39.795611999999998</v>
      </c>
      <c r="L161" s="44">
        <v>352.12698399999999</v>
      </c>
      <c r="M161" s="44">
        <v>191.694061</v>
      </c>
      <c r="N161" s="44">
        <v>15.271005000000001</v>
      </c>
      <c r="O161" s="44">
        <v>9.3370890000000006</v>
      </c>
      <c r="P161" s="44">
        <v>146.90356399999999</v>
      </c>
      <c r="Q161" s="44">
        <v>125.389999</v>
      </c>
      <c r="R161" s="44">
        <v>194.13591</v>
      </c>
      <c r="S161" s="44">
        <v>125.648338</v>
      </c>
      <c r="T161" s="44">
        <v>86.828545000000005</v>
      </c>
      <c r="U161" s="44">
        <v>143.21000699999999</v>
      </c>
      <c r="V161" s="44">
        <v>114.790451</v>
      </c>
      <c r="W161" s="44">
        <v>88.961945</v>
      </c>
      <c r="X161" s="44">
        <v>287.26998900000001</v>
      </c>
      <c r="Y161" s="44">
        <v>90.185654</v>
      </c>
      <c r="Z161" s="44">
        <v>27.6</v>
      </c>
      <c r="AA161" s="44">
        <v>53.243800999999998</v>
      </c>
      <c r="AB161" s="44">
        <v>112.054214</v>
      </c>
      <c r="AC161" s="44">
        <v>52.294186000000003</v>
      </c>
      <c r="AD161" s="44">
        <v>2.97</v>
      </c>
      <c r="AE161" s="44">
        <v>139.83000200000001</v>
      </c>
      <c r="AF161" s="44">
        <v>139.25088500000001</v>
      </c>
      <c r="AG161" s="44">
        <v>33.669998</v>
      </c>
      <c r="AH161" s="44">
        <v>1973.8199460000001</v>
      </c>
      <c r="AI161" s="44">
        <v>200.71000699999999</v>
      </c>
      <c r="AJ161" s="44">
        <v>326.459991</v>
      </c>
      <c r="AK161" s="44">
        <v>58.031174</v>
      </c>
      <c r="AL161" s="44">
        <v>1.05</v>
      </c>
      <c r="AM161" s="44">
        <v>18.341436000000002</v>
      </c>
      <c r="AN161" s="44">
        <v>123.138344</v>
      </c>
      <c r="AO161" s="44">
        <v>0.6</v>
      </c>
      <c r="AP161" s="44">
        <v>19.43</v>
      </c>
    </row>
    <row r="162" spans="1:42" x14ac:dyDescent="0.45">
      <c r="A162" s="47">
        <v>43672</v>
      </c>
      <c r="B162" s="49">
        <v>206.33421300000001</v>
      </c>
      <c r="C162" s="49">
        <v>43.323855999999999</v>
      </c>
      <c r="D162" s="49">
        <v>228.03999300000001</v>
      </c>
      <c r="E162" s="49">
        <v>129.41297900000001</v>
      </c>
      <c r="F162" s="49">
        <v>9.36</v>
      </c>
      <c r="G162" s="49">
        <v>336.540009</v>
      </c>
      <c r="H162" s="49">
        <v>74.510002</v>
      </c>
      <c r="I162" s="49">
        <v>50.410671000000001</v>
      </c>
      <c r="J162" s="49">
        <v>4.5999999999999996</v>
      </c>
      <c r="K162" s="44">
        <v>39.931797000000003</v>
      </c>
      <c r="L162" s="44">
        <v>349.94305400000002</v>
      </c>
      <c r="M162" s="44">
        <v>188.86785900000001</v>
      </c>
      <c r="N162" s="44">
        <v>14.866539</v>
      </c>
      <c r="O162" s="44">
        <v>9.2790959999999991</v>
      </c>
      <c r="P162" s="44">
        <v>147.85107400000001</v>
      </c>
      <c r="Q162" s="44">
        <v>126.989998</v>
      </c>
      <c r="R162" s="44">
        <v>196.08750900000001</v>
      </c>
      <c r="S162" s="44">
        <v>126.447525</v>
      </c>
      <c r="T162" s="44">
        <v>87.087204</v>
      </c>
      <c r="U162" s="44">
        <v>144.64999399999999</v>
      </c>
      <c r="V162" s="44">
        <v>115.29639400000001</v>
      </c>
      <c r="W162" s="44">
        <v>89.011780000000002</v>
      </c>
      <c r="X162" s="44">
        <v>289.38000499999998</v>
      </c>
      <c r="Y162" s="44">
        <v>98.244658999999999</v>
      </c>
      <c r="Z162" s="44">
        <v>27.83</v>
      </c>
      <c r="AA162" s="44">
        <v>53.154612999999998</v>
      </c>
      <c r="AB162" s="44">
        <v>114.001778</v>
      </c>
      <c r="AC162" s="44">
        <v>53.378104999999998</v>
      </c>
      <c r="AD162" s="44">
        <v>2.82</v>
      </c>
      <c r="AE162" s="44">
        <v>138.679993</v>
      </c>
      <c r="AF162" s="44">
        <v>140.39318800000001</v>
      </c>
      <c r="AG162" s="44">
        <v>34.020000000000003</v>
      </c>
      <c r="AH162" s="44">
        <v>1943.0500489999999</v>
      </c>
      <c r="AI162" s="44">
        <v>199.75</v>
      </c>
      <c r="AJ162" s="44">
        <v>335.77999899999998</v>
      </c>
      <c r="AK162" s="44">
        <v>58.240242000000002</v>
      </c>
      <c r="AL162" s="44">
        <v>1.07</v>
      </c>
      <c r="AM162" s="44">
        <v>18.521253999999999</v>
      </c>
      <c r="AN162" s="44">
        <v>121.266228</v>
      </c>
      <c r="AO162" s="44">
        <v>0.6</v>
      </c>
      <c r="AP162" s="44">
        <v>19.440000999999999</v>
      </c>
    </row>
    <row r="163" spans="1:42" x14ac:dyDescent="0.45">
      <c r="A163" s="47">
        <v>43675</v>
      </c>
      <c r="B163" s="49">
        <v>208.261078</v>
      </c>
      <c r="C163" s="49">
        <v>43.727001000000001</v>
      </c>
      <c r="D163" s="49">
        <v>235.770004</v>
      </c>
      <c r="E163" s="49">
        <v>129.718704</v>
      </c>
      <c r="F163" s="49">
        <v>9.4499999999999993</v>
      </c>
      <c r="G163" s="49">
        <v>319.709991</v>
      </c>
      <c r="H163" s="49">
        <v>74.580001999999993</v>
      </c>
      <c r="I163" s="49">
        <v>50.962189000000002</v>
      </c>
      <c r="J163" s="49">
        <v>4.5999999999999996</v>
      </c>
      <c r="K163" s="44">
        <v>39.494056999999998</v>
      </c>
      <c r="L163" s="44">
        <v>352.83178700000002</v>
      </c>
      <c r="M163" s="44">
        <v>188.75839199999999</v>
      </c>
      <c r="N163" s="44">
        <v>15.024380000000001</v>
      </c>
      <c r="O163" s="44">
        <v>9.2210999999999999</v>
      </c>
      <c r="P163" s="44">
        <v>147.38220200000001</v>
      </c>
      <c r="Q163" s="44">
        <v>126.43</v>
      </c>
      <c r="R163" s="44">
        <v>196.50573700000001</v>
      </c>
      <c r="S163" s="44">
        <v>128.23333700000001</v>
      </c>
      <c r="T163" s="44">
        <v>87.166786000000002</v>
      </c>
      <c r="U163" s="44">
        <v>146.38999899999999</v>
      </c>
      <c r="V163" s="44">
        <v>114.929337</v>
      </c>
      <c r="W163" s="44">
        <v>88.283980999999997</v>
      </c>
      <c r="X163" s="44">
        <v>287.42001299999998</v>
      </c>
      <c r="Y163" s="44">
        <v>97.164176999999995</v>
      </c>
      <c r="Z163" s="44">
        <v>27.280000999999999</v>
      </c>
      <c r="AA163" s="44">
        <v>53.214072999999999</v>
      </c>
      <c r="AB163" s="44">
        <v>115.26371</v>
      </c>
      <c r="AC163" s="44">
        <v>53.200741000000001</v>
      </c>
      <c r="AD163" s="44">
        <v>2.82</v>
      </c>
      <c r="AE163" s="44">
        <v>137.63000500000001</v>
      </c>
      <c r="AF163" s="44">
        <v>140.08526599999999</v>
      </c>
      <c r="AG163" s="44">
        <v>33.479999999999997</v>
      </c>
      <c r="AH163" s="44">
        <v>1912.4499510000001</v>
      </c>
      <c r="AI163" s="44">
        <v>195.94000199999999</v>
      </c>
      <c r="AJ163" s="44">
        <v>332.70001200000002</v>
      </c>
      <c r="AK163" s="44">
        <v>57.802197</v>
      </c>
      <c r="AL163" s="44">
        <v>1.07</v>
      </c>
      <c r="AM163" s="44">
        <v>18.041739</v>
      </c>
      <c r="AN163" s="44">
        <v>121.766113</v>
      </c>
      <c r="AO163" s="44">
        <v>0.6</v>
      </c>
      <c r="AP163" s="44">
        <v>19.5</v>
      </c>
    </row>
    <row r="164" spans="1:42" x14ac:dyDescent="0.45">
      <c r="A164" s="47">
        <v>43676</v>
      </c>
      <c r="B164" s="49">
        <v>207.36717200000001</v>
      </c>
      <c r="C164" s="49">
        <v>43.736832</v>
      </c>
      <c r="D164" s="49">
        <v>242.259995</v>
      </c>
      <c r="E164" s="49">
        <v>128.683167</v>
      </c>
      <c r="F164" s="49">
        <v>9.6199999999999992</v>
      </c>
      <c r="G164" s="49">
        <v>314.29998799999998</v>
      </c>
      <c r="H164" s="49">
        <v>74.489998</v>
      </c>
      <c r="I164" s="49">
        <v>51.184730999999999</v>
      </c>
      <c r="J164" s="49">
        <v>4.5999999999999996</v>
      </c>
      <c r="K164" s="44">
        <v>39.289776000000003</v>
      </c>
      <c r="L164" s="44">
        <v>350.33019999999999</v>
      </c>
      <c r="M164" s="44">
        <v>185.11618000000001</v>
      </c>
      <c r="N164" s="44">
        <v>14.92573</v>
      </c>
      <c r="O164" s="44">
        <v>8.9697899999999997</v>
      </c>
      <c r="P164" s="44">
        <v>146.297943</v>
      </c>
      <c r="Q164" s="44">
        <v>123</v>
      </c>
      <c r="R164" s="44">
        <v>194.81298799999999</v>
      </c>
      <c r="S164" s="44">
        <v>127.578262</v>
      </c>
      <c r="T164" s="44">
        <v>86.748954999999995</v>
      </c>
      <c r="U164" s="44">
        <v>144.929993</v>
      </c>
      <c r="V164" s="44">
        <v>114.671402</v>
      </c>
      <c r="W164" s="44">
        <v>90.477371000000005</v>
      </c>
      <c r="X164" s="44">
        <v>290.57000699999998</v>
      </c>
      <c r="Y164" s="44">
        <v>95.806145000000001</v>
      </c>
      <c r="Z164" s="44">
        <v>27.620000999999998</v>
      </c>
      <c r="AA164" s="44">
        <v>53.194251999999999</v>
      </c>
      <c r="AB164" s="44">
        <v>119.645729</v>
      </c>
      <c r="AC164" s="44">
        <v>52.934685000000002</v>
      </c>
      <c r="AD164" s="44">
        <v>2.96</v>
      </c>
      <c r="AE164" s="44">
        <v>138.13999899999999</v>
      </c>
      <c r="AF164" s="44">
        <v>139.40982099999999</v>
      </c>
      <c r="AG164" s="44">
        <v>33.869999</v>
      </c>
      <c r="AH164" s="44">
        <v>1898.530029</v>
      </c>
      <c r="AI164" s="44">
        <v>197.03999300000001</v>
      </c>
      <c r="AJ164" s="44">
        <v>325.92999300000002</v>
      </c>
      <c r="AK164" s="44">
        <v>57.234729999999999</v>
      </c>
      <c r="AL164" s="44">
        <v>1.04</v>
      </c>
      <c r="AM164" s="44">
        <v>18.271507</v>
      </c>
      <c r="AN164" s="44">
        <v>121.873924</v>
      </c>
      <c r="AO164" s="44">
        <v>0.55000000000000004</v>
      </c>
      <c r="AP164" s="44">
        <v>19.700001</v>
      </c>
    </row>
    <row r="165" spans="1:42" x14ac:dyDescent="0.45">
      <c r="A165" s="47">
        <v>43677</v>
      </c>
      <c r="B165" s="49">
        <v>211.59835799999999</v>
      </c>
      <c r="C165" s="49">
        <v>43.235354999999998</v>
      </c>
      <c r="D165" s="49">
        <v>241.61000100000001</v>
      </c>
      <c r="E165" s="49">
        <v>126.04993399999999</v>
      </c>
      <c r="F165" s="49">
        <v>9.5399999999999991</v>
      </c>
      <c r="G165" s="49">
        <v>317.88000499999998</v>
      </c>
      <c r="H165" s="49">
        <v>73.099997999999999</v>
      </c>
      <c r="I165" s="49">
        <v>51.117004000000001</v>
      </c>
      <c r="J165" s="49">
        <v>4.4000000000000004</v>
      </c>
      <c r="K165" s="44">
        <v>39.066043999999998</v>
      </c>
      <c r="L165" s="44">
        <v>343.04388399999999</v>
      </c>
      <c r="M165" s="44">
        <v>181.40429700000001</v>
      </c>
      <c r="N165" s="44">
        <v>14.84681</v>
      </c>
      <c r="O165" s="44">
        <v>8.7378140000000002</v>
      </c>
      <c r="P165" s="44">
        <v>144.80342099999999</v>
      </c>
      <c r="Q165" s="44">
        <v>123.029999</v>
      </c>
      <c r="R165" s="44">
        <v>191.756134</v>
      </c>
      <c r="S165" s="44">
        <v>124.074684</v>
      </c>
      <c r="T165" s="44">
        <v>85.585007000000004</v>
      </c>
      <c r="U165" s="44">
        <v>143.009995</v>
      </c>
      <c r="V165" s="44">
        <v>115.078148</v>
      </c>
      <c r="W165" s="44">
        <v>89.340796999999995</v>
      </c>
      <c r="X165" s="44">
        <v>290.040009</v>
      </c>
      <c r="Y165" s="44">
        <v>93.863258000000002</v>
      </c>
      <c r="Z165" s="44">
        <v>28.950001</v>
      </c>
      <c r="AA165" s="44">
        <v>52.62941</v>
      </c>
      <c r="AB165" s="44">
        <v>117.290764</v>
      </c>
      <c r="AC165" s="44">
        <v>51.860619</v>
      </c>
      <c r="AD165" s="44">
        <v>3.09</v>
      </c>
      <c r="AE165" s="44">
        <v>136.75</v>
      </c>
      <c r="AF165" s="44">
        <v>135.35716199999999</v>
      </c>
      <c r="AG165" s="44">
        <v>30.450001</v>
      </c>
      <c r="AH165" s="44">
        <v>1866.780029</v>
      </c>
      <c r="AI165" s="44">
        <v>194.229996</v>
      </c>
      <c r="AJ165" s="44">
        <v>322.98998999999998</v>
      </c>
      <c r="AK165" s="44">
        <v>56.050010999999998</v>
      </c>
      <c r="AL165" s="44">
        <v>1.04</v>
      </c>
      <c r="AM165" s="44">
        <v>18.321456999999999</v>
      </c>
      <c r="AN165" s="44">
        <v>120.66832700000001</v>
      </c>
      <c r="AO165" s="44">
        <v>0.4</v>
      </c>
      <c r="AP165" s="44">
        <v>18.959999</v>
      </c>
    </row>
    <row r="166" spans="1:42" x14ac:dyDescent="0.45">
      <c r="A166" s="47">
        <v>43678</v>
      </c>
      <c r="B166" s="49">
        <v>207.019531</v>
      </c>
      <c r="C166" s="49">
        <v>43.638508000000002</v>
      </c>
      <c r="D166" s="49">
        <v>233.85000600000001</v>
      </c>
      <c r="E166" s="49">
        <v>125.38916</v>
      </c>
      <c r="F166" s="49">
        <v>9.3000000000000007</v>
      </c>
      <c r="G166" s="49">
        <v>341.39001500000001</v>
      </c>
      <c r="H166" s="49">
        <v>71.379997000000003</v>
      </c>
      <c r="I166" s="49">
        <v>51.349220000000003</v>
      </c>
      <c r="J166" s="49">
        <v>4.4000000000000004</v>
      </c>
      <c r="K166" s="44">
        <v>38.638030999999998</v>
      </c>
      <c r="L166" s="44">
        <v>342.49789399999997</v>
      </c>
      <c r="M166" s="44">
        <v>178.70747399999999</v>
      </c>
      <c r="N166" s="44">
        <v>14.521266000000001</v>
      </c>
      <c r="O166" s="44">
        <v>8.5831619999999997</v>
      </c>
      <c r="P166" s="44">
        <v>146.83519000000001</v>
      </c>
      <c r="Q166" s="44">
        <v>123.07</v>
      </c>
      <c r="R166" s="44">
        <v>193.329376</v>
      </c>
      <c r="S166" s="44">
        <v>122.526352</v>
      </c>
      <c r="T166" s="44">
        <v>82.690062999999995</v>
      </c>
      <c r="U166" s="44">
        <v>141.85000600000001</v>
      </c>
      <c r="V166" s="44">
        <v>112.04246500000001</v>
      </c>
      <c r="W166" s="44">
        <v>88.054671999999997</v>
      </c>
      <c r="X166" s="44">
        <v>289.58999599999999</v>
      </c>
      <c r="Y166" s="44">
        <v>94.547225999999995</v>
      </c>
      <c r="Z166" s="44">
        <v>29</v>
      </c>
      <c r="AA166" s="44">
        <v>53.521267000000002</v>
      </c>
      <c r="AB166" s="44">
        <v>115.989082</v>
      </c>
      <c r="AC166" s="44">
        <v>51.269385999999997</v>
      </c>
      <c r="AD166" s="44">
        <v>2.93</v>
      </c>
      <c r="AE166" s="44">
        <v>138.009995</v>
      </c>
      <c r="AF166" s="44">
        <v>137.13516200000001</v>
      </c>
      <c r="AG166" s="44">
        <v>29.860001</v>
      </c>
      <c r="AH166" s="44">
        <v>1855.3199460000001</v>
      </c>
      <c r="AI166" s="44">
        <v>192.729996</v>
      </c>
      <c r="AJ166" s="44">
        <v>319.5</v>
      </c>
      <c r="AK166" s="44">
        <v>55.631878</v>
      </c>
      <c r="AL166" s="44">
        <v>1.02</v>
      </c>
      <c r="AM166" s="44">
        <v>17.951830000000001</v>
      </c>
      <c r="AN166" s="44">
        <v>118.34532900000001</v>
      </c>
      <c r="AO166" s="44">
        <v>0.5</v>
      </c>
      <c r="AP166" s="44">
        <v>19.149999999999999</v>
      </c>
    </row>
    <row r="167" spans="1:42" x14ac:dyDescent="0.45">
      <c r="A167" s="47">
        <v>43679</v>
      </c>
      <c r="B167" s="49">
        <v>202.63938899999999</v>
      </c>
      <c r="C167" s="49">
        <v>43.510677000000001</v>
      </c>
      <c r="D167" s="49">
        <v>234.33999600000001</v>
      </c>
      <c r="E167" s="49">
        <v>126.158417</v>
      </c>
      <c r="F167" s="49">
        <v>9.1999999999999993</v>
      </c>
      <c r="G167" s="49">
        <v>332.19000199999999</v>
      </c>
      <c r="H167" s="49">
        <v>69.849997999999999</v>
      </c>
      <c r="I167" s="49">
        <v>50.691268999999998</v>
      </c>
      <c r="J167" s="49">
        <v>4.4000000000000004</v>
      </c>
      <c r="K167" s="44">
        <v>38.287838000000001</v>
      </c>
      <c r="L167" s="44">
        <v>338.66610700000001</v>
      </c>
      <c r="M167" s="44">
        <v>178.39898700000001</v>
      </c>
      <c r="N167" s="44">
        <v>14.748158999999999</v>
      </c>
      <c r="O167" s="44">
        <v>8.4816160000000007</v>
      </c>
      <c r="P167" s="44">
        <v>143.83634900000001</v>
      </c>
      <c r="Q167" s="44">
        <v>121.68</v>
      </c>
      <c r="R167" s="44">
        <v>192.18428</v>
      </c>
      <c r="S167" s="44">
        <v>120.908554</v>
      </c>
      <c r="T167" s="44">
        <v>80.720298999999997</v>
      </c>
      <c r="U167" s="44">
        <v>141.71000699999999</v>
      </c>
      <c r="V167" s="44">
        <v>112.032539</v>
      </c>
      <c r="W167" s="44">
        <v>86.240134999999995</v>
      </c>
      <c r="X167" s="44">
        <v>289.52999899999998</v>
      </c>
      <c r="Y167" s="44">
        <v>94.676102</v>
      </c>
      <c r="Z167" s="44">
        <v>29.120000999999998</v>
      </c>
      <c r="AA167" s="44">
        <v>53.214072999999999</v>
      </c>
      <c r="AB167" s="44">
        <v>115.70092</v>
      </c>
      <c r="AC167" s="44">
        <v>51.565005999999997</v>
      </c>
      <c r="AD167" s="44">
        <v>2.83</v>
      </c>
      <c r="AE167" s="44">
        <v>136.429993</v>
      </c>
      <c r="AF167" s="44">
        <v>135.98292499999999</v>
      </c>
      <c r="AG167" s="44">
        <v>29.440000999999999</v>
      </c>
      <c r="AH167" s="44">
        <v>1823.23999</v>
      </c>
      <c r="AI167" s="44">
        <v>189.020004</v>
      </c>
      <c r="AJ167" s="44">
        <v>318.82998700000002</v>
      </c>
      <c r="AK167" s="44">
        <v>55.592052000000002</v>
      </c>
      <c r="AL167" s="44">
        <v>1.04</v>
      </c>
      <c r="AM167" s="44">
        <v>17.552235</v>
      </c>
      <c r="AN167" s="44">
        <v>118.335533</v>
      </c>
      <c r="AO167" s="44">
        <v>0.5</v>
      </c>
      <c r="AP167" s="44">
        <v>18.670000000000002</v>
      </c>
    </row>
    <row r="168" spans="1:42" x14ac:dyDescent="0.45">
      <c r="A168" s="47">
        <v>43682</v>
      </c>
      <c r="B168" s="49">
        <v>192.03164699999999</v>
      </c>
      <c r="C168" s="49">
        <v>42.714207000000002</v>
      </c>
      <c r="D168" s="49">
        <v>228.320007</v>
      </c>
      <c r="E168" s="49">
        <v>122.686897</v>
      </c>
      <c r="F168" s="49">
        <v>8.64</v>
      </c>
      <c r="G168" s="49">
        <v>321.39001500000001</v>
      </c>
      <c r="H168" s="49">
        <v>67.910004000000001</v>
      </c>
      <c r="I168" s="49">
        <v>49.65596</v>
      </c>
      <c r="J168" s="49">
        <v>4.5999999999999996</v>
      </c>
      <c r="K168" s="44">
        <v>36.955154</v>
      </c>
      <c r="L168" s="44">
        <v>340.30404700000003</v>
      </c>
      <c r="M168" s="44">
        <v>179.274689</v>
      </c>
      <c r="N168" s="44">
        <v>13.988556000000001</v>
      </c>
      <c r="O168" s="44">
        <v>8.1914820000000006</v>
      </c>
      <c r="P168" s="44">
        <v>137.49681100000001</v>
      </c>
      <c r="Q168" s="44">
        <v>118.730003</v>
      </c>
      <c r="R168" s="44">
        <v>184.75621000000001</v>
      </c>
      <c r="S168" s="44">
        <v>116.055138</v>
      </c>
      <c r="T168" s="44">
        <v>78.561522999999994</v>
      </c>
      <c r="U168" s="44">
        <v>138.300003</v>
      </c>
      <c r="V168" s="44">
        <v>108.699242</v>
      </c>
      <c r="W168" s="44">
        <v>83.827408000000005</v>
      </c>
      <c r="X168" s="44">
        <v>281.23001099999999</v>
      </c>
      <c r="Y168" s="44">
        <v>92.881896999999995</v>
      </c>
      <c r="Z168" s="44">
        <v>28.6</v>
      </c>
      <c r="AA168" s="44">
        <v>52.332127</v>
      </c>
      <c r="AB168" s="44">
        <v>112.362251</v>
      </c>
      <c r="AC168" s="44">
        <v>50.894947000000002</v>
      </c>
      <c r="AD168" s="44">
        <v>2.82</v>
      </c>
      <c r="AE168" s="44">
        <v>132.41000399999999</v>
      </c>
      <c r="AF168" s="44">
        <v>131.32435599999999</v>
      </c>
      <c r="AG168" s="44">
        <v>27.99</v>
      </c>
      <c r="AH168" s="44">
        <v>1765.130005</v>
      </c>
      <c r="AI168" s="44">
        <v>181.729996</v>
      </c>
      <c r="AJ168" s="44">
        <v>307.63000499999998</v>
      </c>
      <c r="AK168" s="44">
        <v>53.521286000000003</v>
      </c>
      <c r="AL168" s="44">
        <v>1.01</v>
      </c>
      <c r="AM168" s="44">
        <v>17.092699</v>
      </c>
      <c r="AN168" s="44">
        <v>116.384995</v>
      </c>
      <c r="AO168" s="44">
        <v>0.5</v>
      </c>
      <c r="AP168" s="44">
        <v>18.489999999999998</v>
      </c>
    </row>
    <row r="169" spans="1:42" x14ac:dyDescent="0.45">
      <c r="A169" s="47">
        <v>43683</v>
      </c>
      <c r="B169" s="49">
        <v>195.66688500000001</v>
      </c>
      <c r="C169" s="49">
        <v>43.071316000000003</v>
      </c>
      <c r="D169" s="49">
        <v>230.75</v>
      </c>
      <c r="E169" s="49">
        <v>124.708664</v>
      </c>
      <c r="F169" s="49">
        <v>8.7799999999999994</v>
      </c>
      <c r="G169" s="49">
        <v>332.67001299999998</v>
      </c>
      <c r="H169" s="49">
        <v>68.410004000000001</v>
      </c>
      <c r="I169" s="49">
        <v>49.723689999999998</v>
      </c>
      <c r="J169" s="49">
        <v>4.8</v>
      </c>
      <c r="K169" s="44">
        <v>37.276164999999999</v>
      </c>
      <c r="L169" s="44">
        <v>351.66043100000002</v>
      </c>
      <c r="M169" s="44">
        <v>183.931961</v>
      </c>
      <c r="N169" s="44">
        <v>14.126666</v>
      </c>
      <c r="O169" s="44">
        <v>8.3172060000000005</v>
      </c>
      <c r="P169" s="44">
        <v>137.467499</v>
      </c>
      <c r="Q169" s="44">
        <v>117.650002</v>
      </c>
      <c r="R169" s="44">
        <v>188.00225800000001</v>
      </c>
      <c r="S169" s="44">
        <v>118.10965</v>
      </c>
      <c r="T169" s="44">
        <v>80.879478000000006</v>
      </c>
      <c r="U169" s="44">
        <v>141.86999499999999</v>
      </c>
      <c r="V169" s="44">
        <v>109.552406</v>
      </c>
      <c r="W169" s="44">
        <v>85.482422</v>
      </c>
      <c r="X169" s="44">
        <v>285.91000400000001</v>
      </c>
      <c r="Y169" s="44">
        <v>94.507576</v>
      </c>
      <c r="Z169" s="44">
        <v>29.43</v>
      </c>
      <c r="AA169" s="44">
        <v>52.034840000000003</v>
      </c>
      <c r="AB169" s="44">
        <v>113.554626</v>
      </c>
      <c r="AC169" s="44">
        <v>51.505882</v>
      </c>
      <c r="AD169" s="44">
        <v>2.83</v>
      </c>
      <c r="AE169" s="44">
        <v>139.63999899999999</v>
      </c>
      <c r="AF169" s="44">
        <v>133.787735</v>
      </c>
      <c r="AG169" s="44">
        <v>28.860001</v>
      </c>
      <c r="AH169" s="44">
        <v>1787.829956</v>
      </c>
      <c r="AI169" s="44">
        <v>184.509995</v>
      </c>
      <c r="AJ169" s="44">
        <v>310.10000600000001</v>
      </c>
      <c r="AK169" s="44">
        <v>53.720402</v>
      </c>
      <c r="AL169" s="44">
        <v>1</v>
      </c>
      <c r="AM169" s="44">
        <v>17.282506999999999</v>
      </c>
      <c r="AN169" s="44">
        <v>117.012299</v>
      </c>
      <c r="AO169" s="44">
        <v>0.5</v>
      </c>
      <c r="AP169" s="44">
        <v>18.739999999999998</v>
      </c>
    </row>
    <row r="170" spans="1:42" x14ac:dyDescent="0.45">
      <c r="A170" s="47">
        <v>43684</v>
      </c>
      <c r="B170" s="49">
        <v>197.693085</v>
      </c>
      <c r="C170" s="49">
        <v>43.220115999999997</v>
      </c>
      <c r="D170" s="49">
        <v>233.41999799999999</v>
      </c>
      <c r="E170" s="49">
        <v>126.020348</v>
      </c>
      <c r="F170" s="49">
        <v>8.82</v>
      </c>
      <c r="G170" s="49">
        <v>341.30999800000001</v>
      </c>
      <c r="H170" s="49">
        <v>69.209998999999996</v>
      </c>
      <c r="I170" s="49">
        <v>50.904136999999999</v>
      </c>
      <c r="J170" s="49">
        <v>4.5999999999999996</v>
      </c>
      <c r="K170" s="44">
        <v>37.227524000000003</v>
      </c>
      <c r="L170" s="44">
        <v>358.77801499999998</v>
      </c>
      <c r="M170" s="44">
        <v>183.64335600000001</v>
      </c>
      <c r="N170" s="44">
        <v>13.998421</v>
      </c>
      <c r="O170" s="44">
        <v>8.4719440000000006</v>
      </c>
      <c r="P170" s="44">
        <v>135.88505599999999</v>
      </c>
      <c r="Q170" s="44">
        <v>120.470001</v>
      </c>
      <c r="R170" s="44">
        <v>188.06199599999999</v>
      </c>
      <c r="S170" s="44">
        <v>119.81677999999999</v>
      </c>
      <c r="T170" s="44">
        <v>80.859572999999997</v>
      </c>
      <c r="U170" s="44">
        <v>134.86000100000001</v>
      </c>
      <c r="V170" s="44">
        <v>107.17147799999999</v>
      </c>
      <c r="W170" s="44">
        <v>85.003867999999997</v>
      </c>
      <c r="X170" s="44">
        <v>288.51001000000002</v>
      </c>
      <c r="Y170" s="44">
        <v>94.746391000000003</v>
      </c>
      <c r="Z170" s="44">
        <v>29.940000999999999</v>
      </c>
      <c r="AA170" s="44">
        <v>52.441127999999999</v>
      </c>
      <c r="AB170" s="44">
        <v>114.78675800000001</v>
      </c>
      <c r="AC170" s="44">
        <v>52.402576000000003</v>
      </c>
      <c r="AD170" s="44">
        <v>2.87</v>
      </c>
      <c r="AE170" s="44">
        <v>139.479996</v>
      </c>
      <c r="AF170" s="44">
        <v>134.37377900000001</v>
      </c>
      <c r="AG170" s="44">
        <v>29.190000999999999</v>
      </c>
      <c r="AH170" s="44">
        <v>1793.400024</v>
      </c>
      <c r="AI170" s="44">
        <v>185.14999399999999</v>
      </c>
      <c r="AJ170" s="44">
        <v>304.290009</v>
      </c>
      <c r="AK170" s="44">
        <v>53.103152999999999</v>
      </c>
      <c r="AL170" s="44">
        <v>0.98</v>
      </c>
      <c r="AM170" s="44">
        <v>17.002790000000001</v>
      </c>
      <c r="AN170" s="44">
        <v>116.737854</v>
      </c>
      <c r="AO170" s="44">
        <v>0.66</v>
      </c>
      <c r="AP170" s="44">
        <v>18.370000999999998</v>
      </c>
    </row>
    <row r="171" spans="1:42" x14ac:dyDescent="0.45">
      <c r="A171" s="47">
        <v>43685</v>
      </c>
      <c r="B171" s="49">
        <v>202.05337499999999</v>
      </c>
      <c r="C171" s="49">
        <v>43.894652999999998</v>
      </c>
      <c r="D171" s="49">
        <v>238.300003</v>
      </c>
      <c r="E171" s="49">
        <v>127.687073</v>
      </c>
      <c r="F171" s="49">
        <v>8.9700000000000006</v>
      </c>
      <c r="G171" s="49">
        <v>357.80999800000001</v>
      </c>
      <c r="H171" s="49">
        <v>69.190002000000007</v>
      </c>
      <c r="I171" s="49">
        <v>51.920085999999998</v>
      </c>
      <c r="J171" s="49">
        <v>4.5999999999999996</v>
      </c>
      <c r="K171" s="44">
        <v>37.305346999999998</v>
      </c>
      <c r="L171" s="44">
        <v>366.262878</v>
      </c>
      <c r="M171" s="44">
        <v>187.345291</v>
      </c>
      <c r="N171" s="44">
        <v>14.432480999999999</v>
      </c>
      <c r="O171" s="44">
        <v>8.5879980000000007</v>
      </c>
      <c r="P171" s="44">
        <v>138.46459999999999</v>
      </c>
      <c r="Q171" s="44">
        <v>121.519997</v>
      </c>
      <c r="R171" s="44">
        <v>193.34927400000001</v>
      </c>
      <c r="S171" s="44">
        <v>123.379921</v>
      </c>
      <c r="T171" s="44">
        <v>82.570678999999998</v>
      </c>
      <c r="U171" s="44">
        <v>137.88999899999999</v>
      </c>
      <c r="V171" s="44">
        <v>108.98693799999999</v>
      </c>
      <c r="W171" s="44">
        <v>86.668839000000006</v>
      </c>
      <c r="X171" s="44">
        <v>296.26001000000002</v>
      </c>
      <c r="Y171" s="44">
        <v>95.791161000000002</v>
      </c>
      <c r="Z171" s="44">
        <v>30.879999000000002</v>
      </c>
      <c r="AA171" s="44">
        <v>53.531177999999997</v>
      </c>
      <c r="AB171" s="44">
        <v>116.69457199999999</v>
      </c>
      <c r="AC171" s="44">
        <v>52.905121000000001</v>
      </c>
      <c r="AD171" s="44">
        <v>3.63</v>
      </c>
      <c r="AE171" s="44">
        <v>142.820007</v>
      </c>
      <c r="AF171" s="44">
        <v>137.95959500000001</v>
      </c>
      <c r="AG171" s="44">
        <v>33.919998</v>
      </c>
      <c r="AH171" s="44">
        <v>1832.8900149999999</v>
      </c>
      <c r="AI171" s="44">
        <v>190.16000399999999</v>
      </c>
      <c r="AJ171" s="44">
        <v>315.89999399999999</v>
      </c>
      <c r="AK171" s="44">
        <v>54.407336999999998</v>
      </c>
      <c r="AL171" s="44">
        <v>0.98</v>
      </c>
      <c r="AM171" s="44">
        <v>17.522265999999998</v>
      </c>
      <c r="AN171" s="44">
        <v>120.78594200000001</v>
      </c>
      <c r="AO171" s="44">
        <v>0.66</v>
      </c>
      <c r="AP171" s="44">
        <v>21.139999</v>
      </c>
    </row>
    <row r="172" spans="1:42" x14ac:dyDescent="0.45">
      <c r="A172" s="47">
        <v>43686</v>
      </c>
      <c r="B172" s="49">
        <v>200.38838200000001</v>
      </c>
      <c r="C172" s="49">
        <v>43.845055000000002</v>
      </c>
      <c r="D172" s="49">
        <v>235.009995</v>
      </c>
      <c r="E172" s="49">
        <v>126.829063</v>
      </c>
      <c r="F172" s="49">
        <v>8.64</v>
      </c>
      <c r="G172" s="49">
        <v>369.95001200000002</v>
      </c>
      <c r="H172" s="49">
        <v>67.680000000000007</v>
      </c>
      <c r="I172" s="49">
        <v>52.423228999999999</v>
      </c>
      <c r="J172" s="49">
        <v>4.5999999999999996</v>
      </c>
      <c r="K172" s="44">
        <v>36.750869999999999</v>
      </c>
      <c r="L172" s="44">
        <v>367.83132899999998</v>
      </c>
      <c r="M172" s="44">
        <v>185.94215399999999</v>
      </c>
      <c r="N172" s="44">
        <v>14.314101000000001</v>
      </c>
      <c r="O172" s="44">
        <v>8.4332600000000006</v>
      </c>
      <c r="P172" s="44">
        <v>134.54093900000001</v>
      </c>
      <c r="Q172" s="44">
        <v>119.75</v>
      </c>
      <c r="R172" s="44">
        <v>190.66082800000001</v>
      </c>
      <c r="S172" s="44">
        <v>119.70760300000001</v>
      </c>
      <c r="T172" s="44">
        <v>81.555961999999994</v>
      </c>
      <c r="U172" s="44">
        <v>138.520004</v>
      </c>
      <c r="V172" s="44">
        <v>108.86788900000001</v>
      </c>
      <c r="W172" s="44">
        <v>85.073654000000005</v>
      </c>
      <c r="X172" s="44">
        <v>294.69000199999999</v>
      </c>
      <c r="Y172" s="44">
        <v>95.821014000000005</v>
      </c>
      <c r="Z172" s="44">
        <v>30.01</v>
      </c>
      <c r="AA172" s="44">
        <v>53.432079000000002</v>
      </c>
      <c r="AB172" s="44">
        <v>116.038765</v>
      </c>
      <c r="AC172" s="44">
        <v>52.639065000000002</v>
      </c>
      <c r="AD172" s="44">
        <v>3.59</v>
      </c>
      <c r="AE172" s="44">
        <v>142.41999799999999</v>
      </c>
      <c r="AF172" s="44">
        <v>136.78750600000001</v>
      </c>
      <c r="AG172" s="44">
        <v>34.189999</v>
      </c>
      <c r="AH172" s="44">
        <v>1807.579956</v>
      </c>
      <c r="AI172" s="44">
        <v>187.85000600000001</v>
      </c>
      <c r="AJ172" s="44">
        <v>308.92999300000002</v>
      </c>
      <c r="AK172" s="44">
        <v>53.660666999999997</v>
      </c>
      <c r="AL172" s="44">
        <v>1.03</v>
      </c>
      <c r="AM172" s="44">
        <v>18.810960999999999</v>
      </c>
      <c r="AN172" s="44">
        <v>119.99200399999999</v>
      </c>
      <c r="AO172" s="44">
        <v>0.6</v>
      </c>
      <c r="AP172" s="44">
        <v>21.889999</v>
      </c>
    </row>
    <row r="173" spans="1:42" x14ac:dyDescent="0.45">
      <c r="A173" s="47">
        <v>43689</v>
      </c>
      <c r="B173" s="49">
        <v>199.879898</v>
      </c>
      <c r="C173" s="49">
        <v>44.152565000000003</v>
      </c>
      <c r="D173" s="49">
        <v>229.009995</v>
      </c>
      <c r="E173" s="49">
        <v>126.582504</v>
      </c>
      <c r="F173" s="49">
        <v>8.23</v>
      </c>
      <c r="G173" s="49">
        <v>366.73001099999999</v>
      </c>
      <c r="H173" s="49">
        <v>65.519997000000004</v>
      </c>
      <c r="I173" s="49">
        <v>51.445971999999998</v>
      </c>
      <c r="J173" s="49">
        <v>4.8</v>
      </c>
      <c r="K173" s="44">
        <v>35.787841999999998</v>
      </c>
      <c r="L173" s="44">
        <v>370.48181199999999</v>
      </c>
      <c r="M173" s="44">
        <v>182.648224</v>
      </c>
      <c r="N173" s="44">
        <v>13.810987000000001</v>
      </c>
      <c r="O173" s="44">
        <v>8.1721380000000003</v>
      </c>
      <c r="P173" s="44">
        <v>132.55439799999999</v>
      </c>
      <c r="Q173" s="44">
        <v>119.099998</v>
      </c>
      <c r="R173" s="44">
        <v>189.187164</v>
      </c>
      <c r="S173" s="44">
        <v>119.181572</v>
      </c>
      <c r="T173" s="44">
        <v>81.227669000000006</v>
      </c>
      <c r="U173" s="44">
        <v>135.75</v>
      </c>
      <c r="V173" s="44">
        <v>106.824265</v>
      </c>
      <c r="W173" s="44">
        <v>84.784522999999993</v>
      </c>
      <c r="X173" s="44">
        <v>287.209991</v>
      </c>
      <c r="Y173" s="44">
        <v>94.437934999999996</v>
      </c>
      <c r="Z173" s="44">
        <v>29.559999000000001</v>
      </c>
      <c r="AA173" s="44">
        <v>53.778914999999998</v>
      </c>
      <c r="AB173" s="44">
        <v>115.29351800000001</v>
      </c>
      <c r="AC173" s="44">
        <v>52.422286999999997</v>
      </c>
      <c r="AD173" s="44">
        <v>3.9</v>
      </c>
      <c r="AE173" s="44">
        <v>141.21000699999999</v>
      </c>
      <c r="AF173" s="44">
        <v>134.88035600000001</v>
      </c>
      <c r="AG173" s="44">
        <v>32.43</v>
      </c>
      <c r="AH173" s="44">
        <v>1784.920044</v>
      </c>
      <c r="AI173" s="44">
        <v>185.36999499999999</v>
      </c>
      <c r="AJ173" s="44">
        <v>310.82998700000002</v>
      </c>
      <c r="AK173" s="44">
        <v>53.013553999999999</v>
      </c>
      <c r="AL173" s="44">
        <v>0.98</v>
      </c>
      <c r="AM173" s="44">
        <v>18.021341</v>
      </c>
      <c r="AN173" s="44">
        <v>119.139267</v>
      </c>
      <c r="AO173" s="44">
        <v>0.66</v>
      </c>
      <c r="AP173" s="44">
        <v>21.290001</v>
      </c>
    </row>
    <row r="174" spans="1:42" x14ac:dyDescent="0.45">
      <c r="A174" s="47">
        <v>43690</v>
      </c>
      <c r="B174" s="49">
        <v>208.34449799999999</v>
      </c>
      <c r="C174" s="49">
        <v>43.825218</v>
      </c>
      <c r="D174" s="49">
        <v>235</v>
      </c>
      <c r="E174" s="49">
        <v>128.14073200000001</v>
      </c>
      <c r="F174" s="49">
        <v>8.2899999999999991</v>
      </c>
      <c r="G174" s="49">
        <v>369.23001099999999</v>
      </c>
      <c r="H174" s="49">
        <v>66.220000999999996</v>
      </c>
      <c r="I174" s="49">
        <v>52.394202999999997</v>
      </c>
      <c r="J174" s="49">
        <v>5</v>
      </c>
      <c r="K174" s="44">
        <v>36.001846</v>
      </c>
      <c r="L174" s="44">
        <v>367.95043900000002</v>
      </c>
      <c r="M174" s="44">
        <v>182.70794699999999</v>
      </c>
      <c r="N174" s="44">
        <v>14.002818</v>
      </c>
      <c r="O174" s="44">
        <v>8.2881920000000004</v>
      </c>
      <c r="P174" s="44">
        <v>134.20489499999999</v>
      </c>
      <c r="Q174" s="44">
        <v>120.93</v>
      </c>
      <c r="R174" s="44">
        <v>192.054855</v>
      </c>
      <c r="S174" s="44">
        <v>122.417175</v>
      </c>
      <c r="T174" s="44">
        <v>82.889022999999995</v>
      </c>
      <c r="U174" s="44">
        <v>137.009995</v>
      </c>
      <c r="V174" s="44">
        <v>108.471069</v>
      </c>
      <c r="W174" s="44">
        <v>85.831367</v>
      </c>
      <c r="X174" s="44">
        <v>290.459991</v>
      </c>
      <c r="Y174" s="44">
        <v>96.149367999999996</v>
      </c>
      <c r="Z174" s="44">
        <v>29.65</v>
      </c>
      <c r="AA174" s="44">
        <v>53.887920000000001</v>
      </c>
      <c r="AB174" s="44">
        <v>116.505775</v>
      </c>
      <c r="AC174" s="44">
        <v>52.717899000000003</v>
      </c>
      <c r="AD174" s="44">
        <v>3.87</v>
      </c>
      <c r="AE174" s="44">
        <v>142.009995</v>
      </c>
      <c r="AF174" s="44">
        <v>137.67155500000001</v>
      </c>
      <c r="AG174" s="44">
        <v>32.110000999999997</v>
      </c>
      <c r="AH174" s="44">
        <v>1824.339966</v>
      </c>
      <c r="AI174" s="44">
        <v>188.449997</v>
      </c>
      <c r="AJ174" s="44">
        <v>312.27999899999998</v>
      </c>
      <c r="AK174" s="44">
        <v>53.730358000000003</v>
      </c>
      <c r="AL174" s="44">
        <v>1.03</v>
      </c>
      <c r="AM174" s="44">
        <v>18.421147999999999</v>
      </c>
      <c r="AN174" s="44">
        <v>119.962608</v>
      </c>
      <c r="AO174" s="44">
        <v>0.71</v>
      </c>
      <c r="AP174" s="44">
        <v>21.940000999999999</v>
      </c>
    </row>
    <row r="175" spans="1:42" x14ac:dyDescent="0.45">
      <c r="A175" s="47">
        <v>43691</v>
      </c>
      <c r="B175" s="49">
        <v>202.143112</v>
      </c>
      <c r="C175" s="49">
        <v>43.180435000000003</v>
      </c>
      <c r="D175" s="49">
        <v>219.61999499999999</v>
      </c>
      <c r="E175" s="49">
        <v>127.341888</v>
      </c>
      <c r="F175" s="49">
        <v>8.0299999999999994</v>
      </c>
      <c r="G175" s="49">
        <v>352.79998799999998</v>
      </c>
      <c r="H175" s="49">
        <v>64.629997000000003</v>
      </c>
      <c r="I175" s="49">
        <v>51.929763999999999</v>
      </c>
      <c r="J175" s="49">
        <v>5</v>
      </c>
      <c r="K175" s="44">
        <v>35.019359999999999</v>
      </c>
      <c r="L175" s="44">
        <v>358.77801499999998</v>
      </c>
      <c r="M175" s="44">
        <v>177.59291099999999</v>
      </c>
      <c r="N175" s="44">
        <v>13.30715</v>
      </c>
      <c r="O175" s="44">
        <v>7.9400300000000001</v>
      </c>
      <c r="P175" s="44">
        <v>129.717896</v>
      </c>
      <c r="Q175" s="44">
        <v>116.870003</v>
      </c>
      <c r="R175" s="44">
        <v>186.17013499999999</v>
      </c>
      <c r="S175" s="44">
        <v>119.697678</v>
      </c>
      <c r="T175" s="44">
        <v>80.610862999999995</v>
      </c>
      <c r="U175" s="44">
        <v>132.85000600000001</v>
      </c>
      <c r="V175" s="44">
        <v>103.96715500000001</v>
      </c>
      <c r="W175" s="44">
        <v>83.079659000000007</v>
      </c>
      <c r="X175" s="44">
        <v>285.23001099999999</v>
      </c>
      <c r="Y175" s="44">
        <v>94.447875999999994</v>
      </c>
      <c r="Z175" s="44">
        <v>29.15</v>
      </c>
      <c r="AA175" s="44">
        <v>53.283439999999999</v>
      </c>
      <c r="AB175" s="44">
        <v>115.055046</v>
      </c>
      <c r="AC175" s="44">
        <v>52.215355000000002</v>
      </c>
      <c r="AD175" s="44">
        <v>3.59</v>
      </c>
      <c r="AE175" s="44">
        <v>138.58000200000001</v>
      </c>
      <c r="AF175" s="44">
        <v>133.52563499999999</v>
      </c>
      <c r="AG175" s="44">
        <v>30.24</v>
      </c>
      <c r="AH175" s="44">
        <v>1762.959961</v>
      </c>
      <c r="AI175" s="44">
        <v>179.71000699999999</v>
      </c>
      <c r="AJ175" s="44">
        <v>299.10998499999999</v>
      </c>
      <c r="AK175" s="44">
        <v>52.087685</v>
      </c>
      <c r="AL175" s="44">
        <v>1.04</v>
      </c>
      <c r="AM175" s="44">
        <v>17.651517999999999</v>
      </c>
      <c r="AN175" s="44">
        <v>115.404831</v>
      </c>
      <c r="AO175" s="44">
        <v>0.71</v>
      </c>
      <c r="AP175" s="44">
        <v>21.41</v>
      </c>
    </row>
    <row r="176" spans="1:42" x14ac:dyDescent="0.45">
      <c r="A176" s="47">
        <v>43692</v>
      </c>
      <c r="B176" s="49">
        <v>201.13613900000001</v>
      </c>
      <c r="C176" s="49">
        <v>43.765697000000003</v>
      </c>
      <c r="D176" s="49">
        <v>215.63999899999999</v>
      </c>
      <c r="E176" s="49">
        <v>128.91987599999999</v>
      </c>
      <c r="F176" s="49">
        <v>8.15</v>
      </c>
      <c r="G176" s="49">
        <v>351.07000699999998</v>
      </c>
      <c r="H176" s="49">
        <v>63.75</v>
      </c>
      <c r="I176" s="49">
        <v>53.652050000000003</v>
      </c>
      <c r="J176" s="49">
        <v>4.8</v>
      </c>
      <c r="K176" s="44">
        <v>35.157463</v>
      </c>
      <c r="L176" s="44">
        <v>362.55023199999999</v>
      </c>
      <c r="M176" s="44">
        <v>177.65261799999999</v>
      </c>
      <c r="N176" s="44">
        <v>13.267397000000001</v>
      </c>
      <c r="O176" s="44">
        <v>7.9787140000000001</v>
      </c>
      <c r="P176" s="44">
        <v>130.38008099999999</v>
      </c>
      <c r="Q176" s="44">
        <v>117.160004</v>
      </c>
      <c r="R176" s="44">
        <v>188.749054</v>
      </c>
      <c r="S176" s="44">
        <v>118.95328499999999</v>
      </c>
      <c r="T176" s="44">
        <v>79.098740000000006</v>
      </c>
      <c r="U176" s="44">
        <v>133.41000399999999</v>
      </c>
      <c r="V176" s="44">
        <v>104.363968</v>
      </c>
      <c r="W176" s="44">
        <v>84.076660000000004</v>
      </c>
      <c r="X176" s="44">
        <v>286.32000699999998</v>
      </c>
      <c r="Y176" s="44">
        <v>95.054839999999999</v>
      </c>
      <c r="Z176" s="44">
        <v>28.799999</v>
      </c>
      <c r="AA176" s="44">
        <v>53.838371000000002</v>
      </c>
      <c r="AB176" s="44">
        <v>116.64489</v>
      </c>
      <c r="AC176" s="44">
        <v>53.082489000000002</v>
      </c>
      <c r="AD176" s="44">
        <v>3.44</v>
      </c>
      <c r="AE176" s="44">
        <v>141.229996</v>
      </c>
      <c r="AF176" s="44">
        <v>133.226654</v>
      </c>
      <c r="AG176" s="44">
        <v>29.67</v>
      </c>
      <c r="AH176" s="44">
        <v>1776.119995</v>
      </c>
      <c r="AI176" s="44">
        <v>182.58999600000001</v>
      </c>
      <c r="AJ176" s="44">
        <v>295.76001000000002</v>
      </c>
      <c r="AK176" s="44">
        <v>52.356482999999997</v>
      </c>
      <c r="AL176" s="44">
        <v>1.03</v>
      </c>
      <c r="AM176" s="44">
        <v>17.311682000000001</v>
      </c>
      <c r="AN176" s="44">
        <v>114.630493</v>
      </c>
      <c r="AO176" s="44">
        <v>0.71</v>
      </c>
      <c r="AP176" s="44">
        <v>21.879999000000002</v>
      </c>
    </row>
    <row r="177" spans="1:42" x14ac:dyDescent="0.45">
      <c r="A177" s="47">
        <v>43693</v>
      </c>
      <c r="B177" s="49">
        <v>205.88188199999999</v>
      </c>
      <c r="C177" s="49">
        <v>44.321201000000002</v>
      </c>
      <c r="D177" s="49">
        <v>219.94000199999999</v>
      </c>
      <c r="E177" s="49">
        <v>129.94554099999999</v>
      </c>
      <c r="F177" s="49">
        <v>8.3699999999999992</v>
      </c>
      <c r="G177" s="49">
        <v>358.73998999999998</v>
      </c>
      <c r="H177" s="49">
        <v>65.220000999999996</v>
      </c>
      <c r="I177" s="49">
        <v>54.348697999999999</v>
      </c>
      <c r="J177" s="49">
        <v>4.5999999999999996</v>
      </c>
      <c r="K177" s="44">
        <v>35.630966000000001</v>
      </c>
      <c r="L177" s="44">
        <v>365.220551</v>
      </c>
      <c r="M177" s="44">
        <v>177.324219</v>
      </c>
      <c r="N177" s="44">
        <v>13.148139</v>
      </c>
      <c r="O177" s="44">
        <v>7.9980560000000001</v>
      </c>
      <c r="P177" s="44">
        <v>132.19859299999999</v>
      </c>
      <c r="Q177" s="44">
        <v>118.980003</v>
      </c>
      <c r="R177" s="44">
        <v>192.39338699999999</v>
      </c>
      <c r="S177" s="44">
        <v>121.90107</v>
      </c>
      <c r="T177" s="44">
        <v>79.864754000000005</v>
      </c>
      <c r="U177" s="44">
        <v>135.199997</v>
      </c>
      <c r="V177" s="44">
        <v>106.863945</v>
      </c>
      <c r="W177" s="44">
        <v>85.392692999999994</v>
      </c>
      <c r="X177" s="44">
        <v>291.5</v>
      </c>
      <c r="Y177" s="44">
        <v>96.039917000000003</v>
      </c>
      <c r="Z177" s="44">
        <v>29.120000999999998</v>
      </c>
      <c r="AA177" s="44">
        <v>54.522129</v>
      </c>
      <c r="AB177" s="44">
        <v>118.423531</v>
      </c>
      <c r="AC177" s="44">
        <v>53.614593999999997</v>
      </c>
      <c r="AD177" s="44">
        <v>3.67</v>
      </c>
      <c r="AE177" s="44">
        <v>141.800003</v>
      </c>
      <c r="AF177" s="44">
        <v>135.66836499999999</v>
      </c>
      <c r="AG177" s="44">
        <v>31.18</v>
      </c>
      <c r="AH177" s="44">
        <v>1792.5699460000001</v>
      </c>
      <c r="AI177" s="44">
        <v>183.699997</v>
      </c>
      <c r="AJ177" s="44">
        <v>302.79998799999998</v>
      </c>
      <c r="AK177" s="44">
        <v>53.352043000000002</v>
      </c>
      <c r="AL177" s="44">
        <v>1.04</v>
      </c>
      <c r="AM177" s="44">
        <v>17.311682000000001</v>
      </c>
      <c r="AN177" s="44">
        <v>114.680008</v>
      </c>
      <c r="AO177" s="44">
        <v>0.71</v>
      </c>
      <c r="AP177" s="44">
        <v>22.08</v>
      </c>
    </row>
    <row r="178" spans="1:42" x14ac:dyDescent="0.45">
      <c r="A178" s="47">
        <v>43696</v>
      </c>
      <c r="B178" s="49">
        <v>209.72036700000001</v>
      </c>
      <c r="C178" s="49">
        <v>44.767589999999998</v>
      </c>
      <c r="D178" s="49">
        <v>226.83000200000001</v>
      </c>
      <c r="E178" s="49">
        <v>130.74438499999999</v>
      </c>
      <c r="F178" s="49">
        <v>9.1</v>
      </c>
      <c r="G178" s="49">
        <v>361.82998700000002</v>
      </c>
      <c r="H178" s="49">
        <v>66.819999999999993</v>
      </c>
      <c r="I178" s="49">
        <v>55.354979999999998</v>
      </c>
      <c r="J178" s="49">
        <v>4.8</v>
      </c>
      <c r="K178" s="44">
        <v>36.065010000000001</v>
      </c>
      <c r="L178" s="44">
        <v>367.374664</v>
      </c>
      <c r="M178" s="44">
        <v>178.319366</v>
      </c>
      <c r="N178" s="44">
        <v>13.038819999999999</v>
      </c>
      <c r="O178" s="44">
        <v>7.77562</v>
      </c>
      <c r="P178" s="44">
        <v>133.46365399999999</v>
      </c>
      <c r="Q178" s="44">
        <v>119.699997</v>
      </c>
      <c r="R178" s="44">
        <v>194.345001</v>
      </c>
      <c r="S178" s="44">
        <v>123.66774700000001</v>
      </c>
      <c r="T178" s="44">
        <v>80.710350000000005</v>
      </c>
      <c r="U178" s="44">
        <v>135.28999300000001</v>
      </c>
      <c r="V178" s="44">
        <v>107.826241</v>
      </c>
      <c r="W178" s="44">
        <v>86.439528999999993</v>
      </c>
      <c r="X178" s="44">
        <v>293.42999300000002</v>
      </c>
      <c r="Y178" s="44">
        <v>96.179230000000004</v>
      </c>
      <c r="Z178" s="44">
        <v>29.360001</v>
      </c>
      <c r="AA178" s="44">
        <v>54.700499999999998</v>
      </c>
      <c r="AB178" s="44">
        <v>119.476799</v>
      </c>
      <c r="AC178" s="44">
        <v>53.890503000000002</v>
      </c>
      <c r="AD178" s="44">
        <v>4.41</v>
      </c>
      <c r="AE178" s="44">
        <v>142.44000199999999</v>
      </c>
      <c r="AF178" s="44">
        <v>137.940628</v>
      </c>
      <c r="AG178" s="44">
        <v>31.48</v>
      </c>
      <c r="AH178" s="44">
        <v>1816.119995</v>
      </c>
      <c r="AI178" s="44">
        <v>186.16999799999999</v>
      </c>
      <c r="AJ178" s="44">
        <v>309.38000499999998</v>
      </c>
      <c r="AK178" s="44">
        <v>53.630797999999999</v>
      </c>
      <c r="AL178" s="44">
        <v>1.06</v>
      </c>
      <c r="AM178" s="44">
        <v>17.621531999999998</v>
      </c>
      <c r="AN178" s="44">
        <v>116.165375</v>
      </c>
      <c r="AO178" s="44">
        <v>0.6</v>
      </c>
      <c r="AP178" s="44">
        <v>21.99</v>
      </c>
    </row>
    <row r="179" spans="1:42" x14ac:dyDescent="0.45">
      <c r="A179" s="47">
        <v>43697</v>
      </c>
      <c r="B179" s="49">
        <v>209.73033100000001</v>
      </c>
      <c r="C179" s="49">
        <v>44.569195000000001</v>
      </c>
      <c r="D179" s="49">
        <v>225.86000100000001</v>
      </c>
      <c r="E179" s="49">
        <v>130.241409</v>
      </c>
      <c r="F179" s="49">
        <v>8.84</v>
      </c>
      <c r="G179" s="49">
        <v>374.97000100000002</v>
      </c>
      <c r="H179" s="49">
        <v>67.319999999999993</v>
      </c>
      <c r="I179" s="49">
        <v>55.442062</v>
      </c>
      <c r="J179" s="49">
        <v>4</v>
      </c>
      <c r="K179" s="44">
        <v>35.680286000000002</v>
      </c>
      <c r="L179" s="44">
        <v>366.31253099999998</v>
      </c>
      <c r="M179" s="44">
        <v>184.53900100000001</v>
      </c>
      <c r="N179" s="44">
        <v>12.999067</v>
      </c>
      <c r="O179" s="44">
        <v>7.746607</v>
      </c>
      <c r="P179" s="44">
        <v>131.447464</v>
      </c>
      <c r="Q179" s="44">
        <v>117.989998</v>
      </c>
      <c r="R179" s="44">
        <v>193.369202</v>
      </c>
      <c r="S179" s="44">
        <v>123.379921</v>
      </c>
      <c r="T179" s="44">
        <v>80.113456999999997</v>
      </c>
      <c r="U179" s="44">
        <v>135.13000500000001</v>
      </c>
      <c r="V179" s="44">
        <v>106.457199</v>
      </c>
      <c r="W179" s="44">
        <v>85.951012000000006</v>
      </c>
      <c r="X179" s="44">
        <v>267.32998700000002</v>
      </c>
      <c r="Y179" s="44">
        <v>95.154342999999997</v>
      </c>
      <c r="Z179" s="44">
        <v>29.09</v>
      </c>
      <c r="AA179" s="44">
        <v>53.798732999999999</v>
      </c>
      <c r="AB179" s="44">
        <v>118.145309</v>
      </c>
      <c r="AC179" s="44">
        <v>53.092342000000002</v>
      </c>
      <c r="AD179" s="44">
        <v>4.22</v>
      </c>
      <c r="AE179" s="44">
        <v>144.320007</v>
      </c>
      <c r="AF179" s="44">
        <v>136.79452499999999</v>
      </c>
      <c r="AG179" s="44">
        <v>30.719999000000001</v>
      </c>
      <c r="AH179" s="44">
        <v>1801.380005</v>
      </c>
      <c r="AI179" s="44">
        <v>183.80999800000001</v>
      </c>
      <c r="AJ179" s="44">
        <v>298.98998999999998</v>
      </c>
      <c r="AK179" s="44">
        <v>52.744751000000001</v>
      </c>
      <c r="AL179" s="44">
        <v>1.01</v>
      </c>
      <c r="AM179" s="44">
        <v>17.471603000000002</v>
      </c>
      <c r="AN179" s="44">
        <v>114.996887</v>
      </c>
      <c r="AO179" s="44">
        <v>0.71</v>
      </c>
      <c r="AP179" s="44">
        <v>21.969999000000001</v>
      </c>
    </row>
    <row r="180" spans="1:42" x14ac:dyDescent="0.45">
      <c r="A180" s="47">
        <v>43698</v>
      </c>
      <c r="B180" s="49">
        <v>212.00351000000001</v>
      </c>
      <c r="C180" s="49">
        <v>45.114776999999997</v>
      </c>
      <c r="D180" s="49">
        <v>220.83000200000001</v>
      </c>
      <c r="E180" s="49">
        <v>130.51754800000001</v>
      </c>
      <c r="F180" s="49">
        <v>9.15</v>
      </c>
      <c r="G180" s="49">
        <v>389.82998700000002</v>
      </c>
      <c r="H180" s="49">
        <v>66.379997000000003</v>
      </c>
      <c r="I180" s="49">
        <v>55.664603999999997</v>
      </c>
      <c r="J180" s="49">
        <v>4.5999999999999996</v>
      </c>
      <c r="K180" s="44">
        <v>35.769069999999999</v>
      </c>
      <c r="L180" s="44">
        <v>366.44158900000002</v>
      </c>
      <c r="M180" s="44">
        <v>184.170807</v>
      </c>
      <c r="N180" s="44">
        <v>13.724551</v>
      </c>
      <c r="O180" s="44">
        <v>7.9013450000000001</v>
      </c>
      <c r="P180" s="44">
        <v>132.68287699999999</v>
      </c>
      <c r="Q180" s="44">
        <v>121.239998</v>
      </c>
      <c r="R180" s="44">
        <v>194.89265399999999</v>
      </c>
      <c r="S180" s="44">
        <v>125.096977</v>
      </c>
      <c r="T180" s="44">
        <v>82.312027</v>
      </c>
      <c r="U180" s="44">
        <v>135.759995</v>
      </c>
      <c r="V180" s="44">
        <v>106.754822</v>
      </c>
      <c r="W180" s="44">
        <v>86.070648000000006</v>
      </c>
      <c r="X180" s="44">
        <v>261.13000499999998</v>
      </c>
      <c r="Y180" s="44">
        <v>95.840912000000003</v>
      </c>
      <c r="Z180" s="44">
        <v>29.540001</v>
      </c>
      <c r="AA180" s="44">
        <v>53.887920000000001</v>
      </c>
      <c r="AB180" s="44">
        <v>118.443398</v>
      </c>
      <c r="AC180" s="44">
        <v>53.309128000000001</v>
      </c>
      <c r="AD180" s="44">
        <v>4.32</v>
      </c>
      <c r="AE180" s="44">
        <v>144.199997</v>
      </c>
      <c r="AF180" s="44">
        <v>138.319321</v>
      </c>
      <c r="AG180" s="44">
        <v>31.700001</v>
      </c>
      <c r="AH180" s="44">
        <v>1823.540039</v>
      </c>
      <c r="AI180" s="44">
        <v>183.550003</v>
      </c>
      <c r="AJ180" s="44">
        <v>297.80999800000001</v>
      </c>
      <c r="AK180" s="44">
        <v>53.003601000000003</v>
      </c>
      <c r="AL180" s="44">
        <v>1.05</v>
      </c>
      <c r="AM180" s="44">
        <v>17.961369000000001</v>
      </c>
      <c r="AN180" s="44">
        <v>116.72981299999999</v>
      </c>
      <c r="AO180" s="44">
        <v>0.71</v>
      </c>
      <c r="AP180" s="44">
        <v>22.280000999999999</v>
      </c>
    </row>
    <row r="181" spans="1:42" x14ac:dyDescent="0.45">
      <c r="A181" s="47">
        <v>43699</v>
      </c>
      <c r="B181" s="49">
        <v>211.824051</v>
      </c>
      <c r="C181" s="49">
        <v>45.333011999999997</v>
      </c>
      <c r="D181" s="49">
        <v>222.14999399999999</v>
      </c>
      <c r="E181" s="49">
        <v>130.833145</v>
      </c>
      <c r="F181" s="49">
        <v>8.81</v>
      </c>
      <c r="G181" s="49">
        <v>388.540009</v>
      </c>
      <c r="H181" s="49">
        <v>65.470000999999996</v>
      </c>
      <c r="I181" s="49">
        <v>56.467692999999997</v>
      </c>
      <c r="J181" s="49">
        <v>4.2</v>
      </c>
      <c r="K181" s="44">
        <v>35.709885</v>
      </c>
      <c r="L181" s="44">
        <v>369.30050699999998</v>
      </c>
      <c r="M181" s="44">
        <v>186.07150300000001</v>
      </c>
      <c r="N181" s="44">
        <v>13.51585</v>
      </c>
      <c r="O181" s="44">
        <v>7.756278</v>
      </c>
      <c r="P181" s="44">
        <v>132.75207499999999</v>
      </c>
      <c r="Q181" s="44">
        <v>119.470001</v>
      </c>
      <c r="R181" s="44">
        <v>195.500046</v>
      </c>
      <c r="S181" s="44">
        <v>124.273186</v>
      </c>
      <c r="T181" s="44">
        <v>82.879074000000003</v>
      </c>
      <c r="U181" s="44">
        <v>136.08000200000001</v>
      </c>
      <c r="V181" s="44">
        <v>107.856003</v>
      </c>
      <c r="W181" s="44">
        <v>85.512321</v>
      </c>
      <c r="X181" s="44">
        <v>261.44000199999999</v>
      </c>
      <c r="Y181" s="44">
        <v>96.010070999999996</v>
      </c>
      <c r="Z181" s="44">
        <v>29.48</v>
      </c>
      <c r="AA181" s="44">
        <v>54.185203999999999</v>
      </c>
      <c r="AB181" s="44">
        <v>118.662003</v>
      </c>
      <c r="AC181" s="44">
        <v>53.693427999999997</v>
      </c>
      <c r="AD181" s="44">
        <v>4.0599999999999996</v>
      </c>
      <c r="AE181" s="44">
        <v>144.699997</v>
      </c>
      <c r="AF181" s="44">
        <v>137.312759</v>
      </c>
      <c r="AG181" s="44">
        <v>31.9</v>
      </c>
      <c r="AH181" s="44">
        <v>1804.660034</v>
      </c>
      <c r="AI181" s="44">
        <v>182.03999300000001</v>
      </c>
      <c r="AJ181" s="44">
        <v>296.92999300000002</v>
      </c>
      <c r="AK181" s="44">
        <v>52.953819000000003</v>
      </c>
      <c r="AL181" s="44">
        <v>1.05</v>
      </c>
      <c r="AM181" s="44">
        <v>18.031336</v>
      </c>
      <c r="AN181" s="44">
        <v>116.581276</v>
      </c>
      <c r="AO181" s="44">
        <v>0.7</v>
      </c>
      <c r="AP181" s="44">
        <v>22.280000999999999</v>
      </c>
    </row>
    <row r="182" spans="1:42" x14ac:dyDescent="0.45">
      <c r="A182" s="47">
        <v>43700</v>
      </c>
      <c r="B182" s="49">
        <v>202.033447</v>
      </c>
      <c r="C182" s="49">
        <v>44.628712</v>
      </c>
      <c r="D182" s="49">
        <v>211.39999399999999</v>
      </c>
      <c r="E182" s="49">
        <v>128.47607400000001</v>
      </c>
      <c r="F182" s="49">
        <v>8.2200000000000006</v>
      </c>
      <c r="G182" s="49">
        <v>382.75</v>
      </c>
      <c r="H182" s="49">
        <v>63.209999000000003</v>
      </c>
      <c r="I182" s="49">
        <v>56.003258000000002</v>
      </c>
      <c r="J182" s="49">
        <v>4.2</v>
      </c>
      <c r="K182" s="44">
        <v>35.147601999999999</v>
      </c>
      <c r="L182" s="44">
        <v>358.85742199999999</v>
      </c>
      <c r="M182" s="44">
        <v>179.65284700000001</v>
      </c>
      <c r="N182" s="44">
        <v>12.889749</v>
      </c>
      <c r="O182" s="44">
        <v>7.4661419999999996</v>
      </c>
      <c r="P182" s="44">
        <v>128.05751000000001</v>
      </c>
      <c r="Q182" s="44">
        <v>117.519997</v>
      </c>
      <c r="R182" s="44">
        <v>191.98513800000001</v>
      </c>
      <c r="S182" s="44">
        <v>119.389999</v>
      </c>
      <c r="T182" s="44">
        <v>80.023926000000003</v>
      </c>
      <c r="U182" s="44">
        <v>131.66999799999999</v>
      </c>
      <c r="V182" s="44">
        <v>105.177452</v>
      </c>
      <c r="W182" s="44">
        <v>83.368797000000001</v>
      </c>
      <c r="X182" s="44">
        <v>254.449997</v>
      </c>
      <c r="Y182" s="44">
        <v>94.228972999999996</v>
      </c>
      <c r="Z182" s="44">
        <v>28.52</v>
      </c>
      <c r="AA182" s="44">
        <v>53.144706999999997</v>
      </c>
      <c r="AB182" s="44">
        <v>116.575333</v>
      </c>
      <c r="AC182" s="44">
        <v>52.954391000000001</v>
      </c>
      <c r="AD182" s="44">
        <v>4.05</v>
      </c>
      <c r="AE182" s="44">
        <v>141.86000100000001</v>
      </c>
      <c r="AF182" s="44">
        <v>132.93765300000001</v>
      </c>
      <c r="AG182" s="44">
        <v>29.540001</v>
      </c>
      <c r="AH182" s="44">
        <v>1749.619995</v>
      </c>
      <c r="AI182" s="44">
        <v>177.75</v>
      </c>
      <c r="AJ182" s="44">
        <v>291.44000199999999</v>
      </c>
      <c r="AK182" s="44">
        <v>51.350971000000001</v>
      </c>
      <c r="AL182" s="44">
        <v>1.05</v>
      </c>
      <c r="AM182" s="44">
        <v>16.891881999999999</v>
      </c>
      <c r="AN182" s="44">
        <v>114.05616000000001</v>
      </c>
      <c r="AO182" s="44">
        <v>0.7</v>
      </c>
      <c r="AP182" s="44">
        <v>21.549999</v>
      </c>
    </row>
    <row r="183" spans="1:42" x14ac:dyDescent="0.45">
      <c r="A183" s="47">
        <v>43703</v>
      </c>
      <c r="B183" s="49">
        <v>205.87191799999999</v>
      </c>
      <c r="C183" s="49">
        <v>45.025497000000001</v>
      </c>
      <c r="D183" s="49">
        <v>215</v>
      </c>
      <c r="E183" s="49">
        <v>131.89828499999999</v>
      </c>
      <c r="F183" s="49">
        <v>8.5299999999999994</v>
      </c>
      <c r="G183" s="49">
        <v>395.959991</v>
      </c>
      <c r="H183" s="49">
        <v>61.66</v>
      </c>
      <c r="I183" s="49">
        <v>56.825695000000003</v>
      </c>
      <c r="J183" s="49">
        <v>4.4000000000000004</v>
      </c>
      <c r="K183" s="44">
        <v>35.118003999999999</v>
      </c>
      <c r="L183" s="44">
        <v>363.96975700000002</v>
      </c>
      <c r="M183" s="44">
        <v>180.827133</v>
      </c>
      <c r="N183" s="44">
        <v>12.710862000000001</v>
      </c>
      <c r="O183" s="44">
        <v>7.3694309999999996</v>
      </c>
      <c r="P183" s="44">
        <v>128.47261</v>
      </c>
      <c r="Q183" s="44">
        <v>118.800003</v>
      </c>
      <c r="R183" s="44">
        <v>194.63377399999999</v>
      </c>
      <c r="S183" s="44">
        <v>120.759674</v>
      </c>
      <c r="T183" s="44">
        <v>81.824554000000006</v>
      </c>
      <c r="U183" s="44">
        <v>134.61000100000001</v>
      </c>
      <c r="V183" s="44">
        <v>106.020706</v>
      </c>
      <c r="W183" s="44">
        <v>82.710776999999993</v>
      </c>
      <c r="X183" s="44">
        <v>252.529999</v>
      </c>
      <c r="Y183" s="44">
        <v>96.020020000000002</v>
      </c>
      <c r="Z183" s="44">
        <v>28.73</v>
      </c>
      <c r="AA183" s="44">
        <v>53.491539000000003</v>
      </c>
      <c r="AB183" s="44">
        <v>118.562637</v>
      </c>
      <c r="AC183" s="44">
        <v>53.742699000000002</v>
      </c>
      <c r="AD183" s="44">
        <v>3.97</v>
      </c>
      <c r="AE183" s="44">
        <v>144.279999</v>
      </c>
      <c r="AF183" s="44">
        <v>134.99066199999999</v>
      </c>
      <c r="AG183" s="44">
        <v>30.280000999999999</v>
      </c>
      <c r="AH183" s="44">
        <v>1768.869995</v>
      </c>
      <c r="AI183" s="44">
        <v>180.36000100000001</v>
      </c>
      <c r="AJ183" s="44">
        <v>294.98001099999999</v>
      </c>
      <c r="AK183" s="44">
        <v>51.898529000000003</v>
      </c>
      <c r="AL183" s="44">
        <v>1.01</v>
      </c>
      <c r="AM183" s="44">
        <v>16.891881999999999</v>
      </c>
      <c r="AN183" s="44">
        <v>114.610687</v>
      </c>
      <c r="AO183" s="44">
        <v>0.7</v>
      </c>
      <c r="AP183" s="44">
        <v>21.34</v>
      </c>
    </row>
    <row r="184" spans="1:42" x14ac:dyDescent="0.45">
      <c r="A184" s="47">
        <v>43704</v>
      </c>
      <c r="B184" s="49">
        <v>203.548889</v>
      </c>
      <c r="C184" s="49">
        <v>45.065178000000003</v>
      </c>
      <c r="D184" s="49">
        <v>214.08000200000001</v>
      </c>
      <c r="E184" s="49">
        <v>132.90422100000001</v>
      </c>
      <c r="F184" s="49">
        <v>8.6</v>
      </c>
      <c r="G184" s="49">
        <v>406.98998999999998</v>
      </c>
      <c r="H184" s="49">
        <v>60.779998999999997</v>
      </c>
      <c r="I184" s="49">
        <v>55.480766000000003</v>
      </c>
      <c r="J184" s="49">
        <v>4.2</v>
      </c>
      <c r="K184" s="44">
        <v>35.078547999999998</v>
      </c>
      <c r="L184" s="44">
        <v>361.51782200000002</v>
      </c>
      <c r="M184" s="44">
        <v>177.52325400000001</v>
      </c>
      <c r="N184" s="44">
        <v>12.840057</v>
      </c>
      <c r="O184" s="44">
        <v>7.4081149999999996</v>
      </c>
      <c r="P184" s="44">
        <v>129.638824</v>
      </c>
      <c r="Q184" s="44">
        <v>119.949997</v>
      </c>
      <c r="R184" s="44">
        <v>196.31654399999999</v>
      </c>
      <c r="S184" s="44">
        <v>121.265862</v>
      </c>
      <c r="T184" s="44">
        <v>81.605698000000004</v>
      </c>
      <c r="U184" s="44">
        <v>134.490005</v>
      </c>
      <c r="V184" s="44">
        <v>104.899681</v>
      </c>
      <c r="W184" s="44">
        <v>83.478461999999993</v>
      </c>
      <c r="X184" s="44">
        <v>249.25</v>
      </c>
      <c r="Y184" s="44">
        <v>95.612053000000003</v>
      </c>
      <c r="Z184" s="44">
        <v>27.889999</v>
      </c>
      <c r="AA184" s="44">
        <v>51.440269000000001</v>
      </c>
      <c r="AB184" s="44">
        <v>119.784836</v>
      </c>
      <c r="AC184" s="44">
        <v>53.920067000000003</v>
      </c>
      <c r="AD184" s="44">
        <v>3.71</v>
      </c>
      <c r="AE184" s="44">
        <v>145.10000600000001</v>
      </c>
      <c r="AF184" s="44">
        <v>135.27967799999999</v>
      </c>
      <c r="AG184" s="44">
        <v>30.200001</v>
      </c>
      <c r="AH184" s="44">
        <v>1761.829956</v>
      </c>
      <c r="AI184" s="44">
        <v>181.300003</v>
      </c>
      <c r="AJ184" s="44">
        <v>291.02999899999998</v>
      </c>
      <c r="AK184" s="44">
        <v>52.157372000000002</v>
      </c>
      <c r="AL184" s="44">
        <v>1.02</v>
      </c>
      <c r="AM184" s="44">
        <v>16.661992999999999</v>
      </c>
      <c r="AN184" s="44">
        <v>114.699814</v>
      </c>
      <c r="AO184" s="44">
        <v>0.7</v>
      </c>
      <c r="AP184" s="44">
        <v>20.57</v>
      </c>
    </row>
    <row r="185" spans="1:42" x14ac:dyDescent="0.45">
      <c r="A185" s="47">
        <v>43705</v>
      </c>
      <c r="B185" s="49">
        <v>204.914795</v>
      </c>
      <c r="C185" s="49">
        <v>45.154457000000001</v>
      </c>
      <c r="D185" s="49">
        <v>215.58999600000001</v>
      </c>
      <c r="E185" s="49">
        <v>133.32830799999999</v>
      </c>
      <c r="F185" s="49">
        <v>8.6199999999999992</v>
      </c>
      <c r="G185" s="49">
        <v>394.79998799999998</v>
      </c>
      <c r="H185" s="49">
        <v>61.419998</v>
      </c>
      <c r="I185" s="49">
        <v>55.674281999999998</v>
      </c>
      <c r="J185" s="49">
        <v>4.2</v>
      </c>
      <c r="K185" s="44">
        <v>35.048954000000002</v>
      </c>
      <c r="L185" s="44">
        <v>361.239868</v>
      </c>
      <c r="M185" s="44">
        <v>178.548248</v>
      </c>
      <c r="N185" s="44">
        <v>12.999067</v>
      </c>
      <c r="O185" s="44">
        <v>7.3984449999999997</v>
      </c>
      <c r="P185" s="44">
        <v>131.21026599999999</v>
      </c>
      <c r="Q185" s="44">
        <v>118.410004</v>
      </c>
      <c r="R185" s="44">
        <v>195.99790999999999</v>
      </c>
      <c r="S185" s="44">
        <v>121.821663</v>
      </c>
      <c r="T185" s="44">
        <v>83.048203000000001</v>
      </c>
      <c r="U185" s="44">
        <v>136.550003</v>
      </c>
      <c r="V185" s="44">
        <v>105.951263</v>
      </c>
      <c r="W185" s="44">
        <v>83.857322999999994</v>
      </c>
      <c r="X185" s="44">
        <v>250.64999399999999</v>
      </c>
      <c r="Y185" s="44">
        <v>96.587181000000001</v>
      </c>
      <c r="Z185" s="44">
        <v>27.969999000000001</v>
      </c>
      <c r="AA185" s="44">
        <v>52.639319999999998</v>
      </c>
      <c r="AB185" s="44">
        <v>120.62944</v>
      </c>
      <c r="AC185" s="44">
        <v>54.304363000000002</v>
      </c>
      <c r="AD185" s="44">
        <v>3.67</v>
      </c>
      <c r="AE185" s="44">
        <v>143.759995</v>
      </c>
      <c r="AF185" s="44">
        <v>135.100281</v>
      </c>
      <c r="AG185" s="44">
        <v>30.780000999999999</v>
      </c>
      <c r="AH185" s="44">
        <v>1764.25</v>
      </c>
      <c r="AI185" s="44">
        <v>181.759995</v>
      </c>
      <c r="AJ185" s="44">
        <v>291.76998900000001</v>
      </c>
      <c r="AK185" s="44">
        <v>51.719326000000002</v>
      </c>
      <c r="AL185" s="44">
        <v>1.01</v>
      </c>
      <c r="AM185" s="44">
        <v>17.291691</v>
      </c>
      <c r="AN185" s="44">
        <v>115.690056</v>
      </c>
      <c r="AO185" s="44">
        <v>0.7</v>
      </c>
      <c r="AP185" s="44">
        <v>20.77</v>
      </c>
    </row>
    <row r="186" spans="1:42" x14ac:dyDescent="0.45">
      <c r="A186" s="47">
        <v>43706</v>
      </c>
      <c r="B186" s="49">
        <v>208.38436899999999</v>
      </c>
      <c r="C186" s="49">
        <v>45.571083000000002</v>
      </c>
      <c r="D186" s="49">
        <v>221.71000699999999</v>
      </c>
      <c r="E186" s="49">
        <v>134.14688100000001</v>
      </c>
      <c r="F186" s="49">
        <v>8.7200000000000006</v>
      </c>
      <c r="G186" s="49">
        <v>391.709991</v>
      </c>
      <c r="H186" s="49">
        <v>62.110000999999997</v>
      </c>
      <c r="I186" s="49">
        <v>56.148392000000001</v>
      </c>
      <c r="J186" s="49">
        <v>4</v>
      </c>
      <c r="K186" s="44">
        <v>35.473132999999997</v>
      </c>
      <c r="L186" s="44">
        <v>365.24041699999998</v>
      </c>
      <c r="M186" s="44">
        <v>181.842163</v>
      </c>
      <c r="N186" s="44">
        <v>13.317087000000001</v>
      </c>
      <c r="O186" s="44">
        <v>7.5338409999999998</v>
      </c>
      <c r="P186" s="44">
        <v>133.30552700000001</v>
      </c>
      <c r="Q186" s="44">
        <v>119.879997</v>
      </c>
      <c r="R186" s="44">
        <v>197.88978599999999</v>
      </c>
      <c r="S186" s="44">
        <v>122.645454</v>
      </c>
      <c r="T186" s="44">
        <v>84.938361999999998</v>
      </c>
      <c r="U186" s="44">
        <v>137.83999600000001</v>
      </c>
      <c r="V186" s="44">
        <v>108.352028</v>
      </c>
      <c r="W186" s="44">
        <v>85.851310999999995</v>
      </c>
      <c r="X186" s="44">
        <v>248.11000100000001</v>
      </c>
      <c r="Y186" s="44">
        <v>97.21405</v>
      </c>
      <c r="Z186" s="44">
        <v>28.49</v>
      </c>
      <c r="AA186" s="44">
        <v>52.867237000000003</v>
      </c>
      <c r="AB186" s="44">
        <v>120.41083500000001</v>
      </c>
      <c r="AC186" s="44">
        <v>54.245238999999998</v>
      </c>
      <c r="AD186" s="44">
        <v>3.73</v>
      </c>
      <c r="AE186" s="44">
        <v>145.949997</v>
      </c>
      <c r="AF186" s="44">
        <v>137.65159600000001</v>
      </c>
      <c r="AG186" s="44">
        <v>31.450001</v>
      </c>
      <c r="AH186" s="44">
        <v>1786.400024</v>
      </c>
      <c r="AI186" s="44">
        <v>185.570007</v>
      </c>
      <c r="AJ186" s="44">
        <v>296.77999899999998</v>
      </c>
      <c r="AK186" s="44">
        <v>51.928393999999997</v>
      </c>
      <c r="AL186" s="44">
        <v>1</v>
      </c>
      <c r="AM186" s="44">
        <v>17.971363</v>
      </c>
      <c r="AN186" s="44">
        <v>116.373322</v>
      </c>
      <c r="AO186" s="44">
        <v>0.65</v>
      </c>
      <c r="AP186" s="44">
        <v>20.83</v>
      </c>
    </row>
    <row r="187" spans="1:42" x14ac:dyDescent="0.45">
      <c r="A187" s="47">
        <v>43707</v>
      </c>
      <c r="B187" s="49">
        <v>208.11518899999999</v>
      </c>
      <c r="C187" s="49">
        <v>45.630600000000001</v>
      </c>
      <c r="D187" s="49">
        <v>225.61000100000001</v>
      </c>
      <c r="E187" s="49">
        <v>134.847092</v>
      </c>
      <c r="F187" s="49">
        <v>8.66</v>
      </c>
      <c r="G187" s="49">
        <v>385.39001500000001</v>
      </c>
      <c r="H187" s="49">
        <v>61.810001</v>
      </c>
      <c r="I187" s="49">
        <v>57.251423000000003</v>
      </c>
      <c r="J187" s="49">
        <v>4.2</v>
      </c>
      <c r="K187" s="44">
        <v>35.413947999999998</v>
      </c>
      <c r="L187" s="44">
        <v>365.18084700000003</v>
      </c>
      <c r="M187" s="44">
        <v>184.41958600000001</v>
      </c>
      <c r="N187" s="44">
        <v>13.46616</v>
      </c>
      <c r="O187" s="44">
        <v>7.7272639999999999</v>
      </c>
      <c r="P187" s="44">
        <v>133.947937</v>
      </c>
      <c r="Q187" s="44">
        <v>119.150002</v>
      </c>
      <c r="R187" s="44">
        <v>197.32221999999999</v>
      </c>
      <c r="S187" s="44">
        <v>122.824112</v>
      </c>
      <c r="T187" s="44">
        <v>84.280090000000001</v>
      </c>
      <c r="U187" s="44">
        <v>137.259995</v>
      </c>
      <c r="V187" s="44">
        <v>108.98693799999999</v>
      </c>
      <c r="W187" s="44">
        <v>85.671852000000001</v>
      </c>
      <c r="X187" s="44">
        <v>252.33000200000001</v>
      </c>
      <c r="Y187" s="44">
        <v>96.079719999999995</v>
      </c>
      <c r="Z187" s="44">
        <v>27.82</v>
      </c>
      <c r="AA187" s="44">
        <v>53.313167999999997</v>
      </c>
      <c r="AB187" s="44">
        <v>119.466866</v>
      </c>
      <c r="AC187" s="44">
        <v>54.235390000000002</v>
      </c>
      <c r="AD187" s="44">
        <v>3.78</v>
      </c>
      <c r="AE187" s="44">
        <v>144.66999799999999</v>
      </c>
      <c r="AF187" s="44">
        <v>137.39248699999999</v>
      </c>
      <c r="AG187" s="44">
        <v>31.450001</v>
      </c>
      <c r="AH187" s="44">
        <v>1776.290039</v>
      </c>
      <c r="AI187" s="44">
        <v>185.66999799999999</v>
      </c>
      <c r="AJ187" s="44">
        <v>293.75</v>
      </c>
      <c r="AK187" s="44">
        <v>51.828837999999998</v>
      </c>
      <c r="AL187" s="44">
        <v>0.97</v>
      </c>
      <c r="AM187" s="44">
        <v>17.751470999999999</v>
      </c>
      <c r="AN187" s="44">
        <v>116.57137299999999</v>
      </c>
      <c r="AO187" s="44">
        <v>0.74</v>
      </c>
      <c r="AP187" s="44">
        <v>20.51</v>
      </c>
    </row>
    <row r="188" spans="1:42" x14ac:dyDescent="0.45">
      <c r="A188" s="47">
        <v>43711</v>
      </c>
      <c r="B188" s="49">
        <v>205.08427399999999</v>
      </c>
      <c r="C188" s="49">
        <v>46.166263999999998</v>
      </c>
      <c r="D188" s="49">
        <v>225.009995</v>
      </c>
      <c r="E188" s="49">
        <v>135.567047</v>
      </c>
      <c r="F188" s="49">
        <v>8.59</v>
      </c>
      <c r="G188" s="49">
        <v>383.91000400000001</v>
      </c>
      <c r="H188" s="49">
        <v>60.400002000000001</v>
      </c>
      <c r="I188" s="49">
        <v>56.719261000000003</v>
      </c>
      <c r="J188" s="49">
        <v>4.4000000000000004</v>
      </c>
      <c r="K188" s="44">
        <v>35.394218000000002</v>
      </c>
      <c r="L188" s="44">
        <v>363.55282599999998</v>
      </c>
      <c r="M188" s="44">
        <v>181.205276</v>
      </c>
      <c r="N188" s="44">
        <v>13.317087000000001</v>
      </c>
      <c r="O188" s="44">
        <v>7.4321080000000004</v>
      </c>
      <c r="P188" s="44">
        <v>132.534637</v>
      </c>
      <c r="Q188" s="44">
        <v>118.30999799999999</v>
      </c>
      <c r="R188" s="44">
        <v>194.912567</v>
      </c>
      <c r="S188" s="44">
        <v>120.82914700000001</v>
      </c>
      <c r="T188" s="44">
        <v>84.449646000000001</v>
      </c>
      <c r="U188" s="44">
        <v>136.30999800000001</v>
      </c>
      <c r="V188" s="44">
        <v>107.697266</v>
      </c>
      <c r="W188" s="44">
        <v>83.129508999999999</v>
      </c>
      <c r="X188" s="44">
        <v>249.020004</v>
      </c>
      <c r="Y188" s="44">
        <v>96.288673000000003</v>
      </c>
      <c r="Z188" s="44">
        <v>27.6</v>
      </c>
      <c r="AA188" s="44">
        <v>53.808643000000004</v>
      </c>
      <c r="AB188" s="44">
        <v>120.589691</v>
      </c>
      <c r="AC188" s="44">
        <v>54.491585000000001</v>
      </c>
      <c r="AD188" s="44">
        <v>3.8</v>
      </c>
      <c r="AE188" s="44">
        <v>142.009995</v>
      </c>
      <c r="AF188" s="44">
        <v>135.57865899999999</v>
      </c>
      <c r="AG188" s="44">
        <v>30.9</v>
      </c>
      <c r="AH188" s="44">
        <v>1789.839966</v>
      </c>
      <c r="AI188" s="44">
        <v>182.38999899999999</v>
      </c>
      <c r="AJ188" s="44">
        <v>289.290009</v>
      </c>
      <c r="AK188" s="44">
        <v>51.659592000000004</v>
      </c>
      <c r="AL188" s="44">
        <v>0.97</v>
      </c>
      <c r="AM188" s="44">
        <v>17.221723999999998</v>
      </c>
      <c r="AN188" s="44">
        <v>115.135521</v>
      </c>
      <c r="AO188" s="44">
        <v>0.74</v>
      </c>
      <c r="AP188" s="44">
        <v>20.27</v>
      </c>
    </row>
    <row r="189" spans="1:42" x14ac:dyDescent="0.45">
      <c r="A189" s="47">
        <v>43712</v>
      </c>
      <c r="B189" s="49">
        <v>208.56384299999999</v>
      </c>
      <c r="C189" s="49">
        <v>46.463856</v>
      </c>
      <c r="D189" s="49">
        <v>220.679993</v>
      </c>
      <c r="E189" s="49">
        <v>137.23376500000001</v>
      </c>
      <c r="F189" s="49">
        <v>8.73</v>
      </c>
      <c r="G189" s="49">
        <v>386.48998999999998</v>
      </c>
      <c r="H189" s="49">
        <v>60.23</v>
      </c>
      <c r="I189" s="49">
        <v>55.904781</v>
      </c>
      <c r="J189" s="49">
        <v>4.2</v>
      </c>
      <c r="K189" s="44">
        <v>36.222842999999997</v>
      </c>
      <c r="L189" s="44">
        <v>369.34021000000001</v>
      </c>
      <c r="M189" s="44">
        <v>182.50889599999999</v>
      </c>
      <c r="N189" s="44">
        <v>13.893497999999999</v>
      </c>
      <c r="O189" s="44">
        <v>7.6256529999999998</v>
      </c>
      <c r="P189" s="44">
        <v>134.72872899999999</v>
      </c>
      <c r="Q189" s="44">
        <v>120.550003</v>
      </c>
      <c r="R189" s="44">
        <v>196.86419699999999</v>
      </c>
      <c r="S189" s="44">
        <v>123.657822</v>
      </c>
      <c r="T189" s="44">
        <v>86.125275000000002</v>
      </c>
      <c r="U189" s="44">
        <v>137.88999899999999</v>
      </c>
      <c r="V189" s="44">
        <v>108.996864</v>
      </c>
      <c r="W189" s="44">
        <v>84.914130999999998</v>
      </c>
      <c r="X189" s="44">
        <v>248.36999499999999</v>
      </c>
      <c r="Y189" s="44">
        <v>95.631957999999997</v>
      </c>
      <c r="Z189" s="44">
        <v>28.23</v>
      </c>
      <c r="AA189" s="44">
        <v>53.818553999999999</v>
      </c>
      <c r="AB189" s="44">
        <v>122.427948</v>
      </c>
      <c r="AC189" s="44">
        <v>54.954715999999998</v>
      </c>
      <c r="AD189" s="44">
        <v>3.97</v>
      </c>
      <c r="AE189" s="44">
        <v>144.16999799999999</v>
      </c>
      <c r="AF189" s="44">
        <v>137.16326900000001</v>
      </c>
      <c r="AG189" s="44">
        <v>30.950001</v>
      </c>
      <c r="AH189" s="44">
        <v>1800.619995</v>
      </c>
      <c r="AI189" s="44">
        <v>187.13999899999999</v>
      </c>
      <c r="AJ189" s="44">
        <v>291.51998900000001</v>
      </c>
      <c r="AK189" s="44">
        <v>52.734797999999998</v>
      </c>
      <c r="AL189" s="44">
        <v>0.89</v>
      </c>
      <c r="AM189" s="44">
        <v>17.561561999999999</v>
      </c>
      <c r="AN189" s="44">
        <v>116.105957</v>
      </c>
      <c r="AO189" s="44">
        <v>0.73</v>
      </c>
      <c r="AP189" s="44">
        <v>20.049999</v>
      </c>
    </row>
    <row r="190" spans="1:42" x14ac:dyDescent="0.45">
      <c r="A190" s="47">
        <v>43713</v>
      </c>
      <c r="B190" s="49">
        <v>212.64158599999999</v>
      </c>
      <c r="C190" s="49">
        <v>46.146427000000003</v>
      </c>
      <c r="D190" s="49">
        <v>229.58000200000001</v>
      </c>
      <c r="E190" s="49">
        <v>135.03417999999999</v>
      </c>
      <c r="F190" s="49">
        <v>8.9700000000000006</v>
      </c>
      <c r="G190" s="49">
        <v>392.72000100000002</v>
      </c>
      <c r="H190" s="49">
        <v>62.950001</v>
      </c>
      <c r="I190" s="49">
        <v>56.886082000000002</v>
      </c>
      <c r="J190" s="49">
        <v>4.5999999999999996</v>
      </c>
      <c r="K190" s="44">
        <v>36.301758</v>
      </c>
      <c r="L190" s="44">
        <v>365.73675500000002</v>
      </c>
      <c r="M190" s="44">
        <v>184.36982699999999</v>
      </c>
      <c r="N190" s="44">
        <v>14.052509000000001</v>
      </c>
      <c r="O190" s="44">
        <v>7.7998440000000002</v>
      </c>
      <c r="P190" s="44">
        <v>139.324432</v>
      </c>
      <c r="Q190" s="44">
        <v>123.300003</v>
      </c>
      <c r="R190" s="44">
        <v>198.63658100000001</v>
      </c>
      <c r="S190" s="44">
        <v>125.861214</v>
      </c>
      <c r="T190" s="44">
        <v>88.189880000000002</v>
      </c>
      <c r="U190" s="44">
        <v>138.83999600000001</v>
      </c>
      <c r="V190" s="44">
        <v>111.476997</v>
      </c>
      <c r="W190" s="44">
        <v>88.064635999999993</v>
      </c>
      <c r="X190" s="44">
        <v>253.83999600000001</v>
      </c>
      <c r="Y190" s="44">
        <v>95.084693999999999</v>
      </c>
      <c r="Z190" s="44">
        <v>28.83</v>
      </c>
      <c r="AA190" s="44">
        <v>53.669910000000002</v>
      </c>
      <c r="AB190" s="44">
        <v>121.98080400000001</v>
      </c>
      <c r="AC190" s="44">
        <v>54.314216999999999</v>
      </c>
      <c r="AD190" s="44">
        <v>4.0999999999999996</v>
      </c>
      <c r="AE190" s="44">
        <v>144.570007</v>
      </c>
      <c r="AF190" s="44">
        <v>139.57505800000001</v>
      </c>
      <c r="AG190" s="44">
        <v>31.5</v>
      </c>
      <c r="AH190" s="44">
        <v>1840.719971</v>
      </c>
      <c r="AI190" s="44">
        <v>190.89999399999999</v>
      </c>
      <c r="AJ190" s="44">
        <v>293.25</v>
      </c>
      <c r="AK190" s="44">
        <v>53.600932999999998</v>
      </c>
      <c r="AL190" s="44">
        <v>1</v>
      </c>
      <c r="AM190" s="44">
        <v>17.731480000000001</v>
      </c>
      <c r="AN190" s="44">
        <v>116.492149</v>
      </c>
      <c r="AO190" s="44">
        <v>0.75</v>
      </c>
      <c r="AP190" s="44">
        <v>20.399999999999999</v>
      </c>
    </row>
    <row r="191" spans="1:42" x14ac:dyDescent="0.45">
      <c r="A191" s="47">
        <v>43714</v>
      </c>
      <c r="B191" s="49">
        <v>212.62164300000001</v>
      </c>
      <c r="C191" s="49">
        <v>46.305140999999999</v>
      </c>
      <c r="D191" s="49">
        <v>227.449997</v>
      </c>
      <c r="E191" s="49">
        <v>136.41450499999999</v>
      </c>
      <c r="F191" s="49">
        <v>8.81</v>
      </c>
      <c r="G191" s="49">
        <v>380.42001299999998</v>
      </c>
      <c r="H191" s="49">
        <v>62.139999000000003</v>
      </c>
      <c r="I191" s="49">
        <v>56.954773000000003</v>
      </c>
      <c r="J191" s="49">
        <v>4.4000000000000004</v>
      </c>
      <c r="K191" s="44">
        <v>36.400405999999997</v>
      </c>
      <c r="L191" s="44">
        <v>366.39428700000002</v>
      </c>
      <c r="M191" s="44">
        <v>189.53460699999999</v>
      </c>
      <c r="N191" s="44">
        <v>14.211518999999999</v>
      </c>
      <c r="O191" s="44">
        <v>8.119192</v>
      </c>
      <c r="P191" s="44">
        <v>138.92910800000001</v>
      </c>
      <c r="Q191" s="44">
        <v>121.94000200000001</v>
      </c>
      <c r="R191" s="44">
        <v>200.25959800000001</v>
      </c>
      <c r="S191" s="44">
        <v>126.13911400000001</v>
      </c>
      <c r="T191" s="44">
        <v>88.459182999999996</v>
      </c>
      <c r="U191" s="44">
        <v>139.550003</v>
      </c>
      <c r="V191" s="44">
        <v>111.71508799999999</v>
      </c>
      <c r="W191" s="44">
        <v>89.001807999999997</v>
      </c>
      <c r="X191" s="44">
        <v>253.279999</v>
      </c>
      <c r="Y191" s="44">
        <v>95.263801999999998</v>
      </c>
      <c r="Z191" s="44">
        <v>28.309999000000001</v>
      </c>
      <c r="AA191" s="44">
        <v>54.462668999999998</v>
      </c>
      <c r="AB191" s="44">
        <v>122.09011099999999</v>
      </c>
      <c r="AC191" s="44">
        <v>54.422606999999999</v>
      </c>
      <c r="AD191" s="44">
        <v>4.1500000000000004</v>
      </c>
      <c r="AE191" s="44">
        <v>142.86000100000001</v>
      </c>
      <c r="AF191" s="44">
        <v>138.62829600000001</v>
      </c>
      <c r="AG191" s="44">
        <v>30.559999000000001</v>
      </c>
      <c r="AH191" s="44">
        <v>1833.51001</v>
      </c>
      <c r="AI191" s="44">
        <v>187.490005</v>
      </c>
      <c r="AJ191" s="44">
        <v>290.17001299999998</v>
      </c>
      <c r="AK191" s="44">
        <v>52.923954000000002</v>
      </c>
      <c r="AL191" s="44">
        <v>0.97</v>
      </c>
      <c r="AM191" s="44">
        <v>17.911394000000001</v>
      </c>
      <c r="AN191" s="44">
        <v>117.10611</v>
      </c>
      <c r="AO191" s="44">
        <v>0.51</v>
      </c>
      <c r="AP191" s="44">
        <v>19.950001</v>
      </c>
    </row>
    <row r="192" spans="1:42" x14ac:dyDescent="0.45">
      <c r="A192" s="47">
        <v>43717</v>
      </c>
      <c r="B192" s="49">
        <v>213.528931</v>
      </c>
      <c r="C192" s="49">
        <v>46.543213000000002</v>
      </c>
      <c r="D192" s="49">
        <v>231.78999300000001</v>
      </c>
      <c r="E192" s="49">
        <v>135.45124799999999</v>
      </c>
      <c r="F192" s="49">
        <v>8.93</v>
      </c>
      <c r="G192" s="49">
        <v>358.67001299999998</v>
      </c>
      <c r="H192" s="49">
        <v>63.299999</v>
      </c>
      <c r="I192" s="49">
        <v>55.845900999999998</v>
      </c>
      <c r="J192" s="49">
        <v>4.4000000000000004</v>
      </c>
      <c r="K192" s="44">
        <v>36.942959000000002</v>
      </c>
      <c r="L192" s="44">
        <v>354.49893200000002</v>
      </c>
      <c r="M192" s="44">
        <v>188.48971599999999</v>
      </c>
      <c r="N192" s="44">
        <v>14.430158</v>
      </c>
      <c r="O192" s="44">
        <v>8.1966099999999997</v>
      </c>
      <c r="P192" s="44">
        <v>140.93540999999999</v>
      </c>
      <c r="Q192" s="44">
        <v>121.55999799999999</v>
      </c>
      <c r="R192" s="44">
        <v>193.99650600000001</v>
      </c>
      <c r="S192" s="44">
        <v>126.14904799999999</v>
      </c>
      <c r="T192" s="44">
        <v>88.439232000000004</v>
      </c>
      <c r="U192" s="44">
        <v>138.83000200000001</v>
      </c>
      <c r="V192" s="44">
        <v>114.482918</v>
      </c>
      <c r="W192" s="44">
        <v>89.500304999999997</v>
      </c>
      <c r="X192" s="44">
        <v>252.39999399999999</v>
      </c>
      <c r="Y192" s="44">
        <v>93.691665999999998</v>
      </c>
      <c r="Z192" s="44">
        <v>27.66</v>
      </c>
      <c r="AA192" s="44">
        <v>55.086970999999998</v>
      </c>
      <c r="AB192" s="44">
        <v>121.394547</v>
      </c>
      <c r="AC192" s="44">
        <v>53.722988000000001</v>
      </c>
      <c r="AD192" s="44">
        <v>4.28</v>
      </c>
      <c r="AE192" s="44">
        <v>133.570007</v>
      </c>
      <c r="AF192" s="44">
        <v>137.05365</v>
      </c>
      <c r="AG192" s="44">
        <v>30.5</v>
      </c>
      <c r="AH192" s="44">
        <v>1831.349976</v>
      </c>
      <c r="AI192" s="44">
        <v>188.759995</v>
      </c>
      <c r="AJ192" s="44">
        <v>294.33999599999999</v>
      </c>
      <c r="AK192" s="44">
        <v>54.297825000000003</v>
      </c>
      <c r="AL192" s="44">
        <v>0.95</v>
      </c>
      <c r="AM192" s="44">
        <v>18.601063</v>
      </c>
      <c r="AN192" s="44">
        <v>118.225075</v>
      </c>
      <c r="AO192" s="44">
        <v>0.96</v>
      </c>
      <c r="AP192" s="44">
        <v>19.969999000000001</v>
      </c>
    </row>
    <row r="193" spans="1:42" x14ac:dyDescent="0.45">
      <c r="A193" s="47">
        <v>43718</v>
      </c>
      <c r="B193" s="49">
        <v>216.051346</v>
      </c>
      <c r="C193" s="49">
        <v>46.364657999999999</v>
      </c>
      <c r="D193" s="49">
        <v>235.53999300000001</v>
      </c>
      <c r="E193" s="49">
        <v>134.91502399999999</v>
      </c>
      <c r="F193" s="49">
        <v>9.11</v>
      </c>
      <c r="G193" s="49">
        <v>337.23998999999998</v>
      </c>
      <c r="H193" s="49">
        <v>63.869999</v>
      </c>
      <c r="I193" s="49">
        <v>56.395432</v>
      </c>
      <c r="J193" s="49">
        <v>4.5999999999999996</v>
      </c>
      <c r="K193" s="44">
        <v>37.603886000000003</v>
      </c>
      <c r="L193" s="44">
        <v>353.76171900000003</v>
      </c>
      <c r="M193" s="44">
        <v>192.03241</v>
      </c>
      <c r="N193" s="44">
        <v>14.519600000000001</v>
      </c>
      <c r="O193" s="44">
        <v>8.0901599999999991</v>
      </c>
      <c r="P193" s="44">
        <v>143.35681199999999</v>
      </c>
      <c r="Q193" s="44">
        <v>120.779999</v>
      </c>
      <c r="R193" s="44">
        <v>188.84863300000001</v>
      </c>
      <c r="S193" s="44">
        <v>126.089493</v>
      </c>
      <c r="T193" s="44">
        <v>86.604027000000002</v>
      </c>
      <c r="U193" s="44">
        <v>135.78999300000001</v>
      </c>
      <c r="V193" s="44">
        <v>115.941231</v>
      </c>
      <c r="W193" s="44">
        <v>88.134429999999995</v>
      </c>
      <c r="X193" s="44">
        <v>254.85000600000001</v>
      </c>
      <c r="Y193" s="44">
        <v>89.900604000000001</v>
      </c>
      <c r="Z193" s="44">
        <v>26.639999</v>
      </c>
      <c r="AA193" s="44">
        <v>54.036560000000001</v>
      </c>
      <c r="AB193" s="44">
        <v>119.11908</v>
      </c>
      <c r="AC193" s="44">
        <v>53.604743999999997</v>
      </c>
      <c r="AD193" s="44">
        <v>4.5599999999999996</v>
      </c>
      <c r="AE193" s="44">
        <v>127.489998</v>
      </c>
      <c r="AF193" s="44">
        <v>135.61852999999999</v>
      </c>
      <c r="AG193" s="44">
        <v>30.23</v>
      </c>
      <c r="AH193" s="44">
        <v>1820.5500489999999</v>
      </c>
      <c r="AI193" s="44">
        <v>186.16999799999999</v>
      </c>
      <c r="AJ193" s="44">
        <v>287.98998999999998</v>
      </c>
      <c r="AK193" s="44">
        <v>55.223697999999999</v>
      </c>
      <c r="AL193" s="44">
        <v>0.92</v>
      </c>
      <c r="AM193" s="44">
        <v>18.281216000000001</v>
      </c>
      <c r="AN193" s="44">
        <v>120.661072</v>
      </c>
      <c r="AO193" s="44">
        <v>0.96</v>
      </c>
      <c r="AP193" s="44">
        <v>19.350000000000001</v>
      </c>
    </row>
    <row r="194" spans="1:42" x14ac:dyDescent="0.45">
      <c r="A194" s="47">
        <v>43719</v>
      </c>
      <c r="B194" s="49">
        <v>222.92073099999999</v>
      </c>
      <c r="C194" s="49">
        <v>47.207832000000003</v>
      </c>
      <c r="D194" s="49">
        <v>247.10000600000001</v>
      </c>
      <c r="E194" s="49">
        <v>135.41154499999999</v>
      </c>
      <c r="F194" s="49">
        <v>9.15</v>
      </c>
      <c r="G194" s="49">
        <v>347.51001000000002</v>
      </c>
      <c r="H194" s="49">
        <v>65.900002000000001</v>
      </c>
      <c r="I194" s="49">
        <v>56.513187000000002</v>
      </c>
      <c r="J194" s="49">
        <v>4.4000000000000004</v>
      </c>
      <c r="K194" s="44">
        <v>38.077388999999997</v>
      </c>
      <c r="L194" s="44">
        <v>357.50765999999999</v>
      </c>
      <c r="M194" s="44">
        <v>192.18167099999999</v>
      </c>
      <c r="N194" s="44">
        <v>14.479848</v>
      </c>
      <c r="O194" s="44">
        <v>8.119192</v>
      </c>
      <c r="P194" s="44">
        <v>141.92373699999999</v>
      </c>
      <c r="Q194" s="44">
        <v>119.93</v>
      </c>
      <c r="R194" s="44">
        <v>190.5513</v>
      </c>
      <c r="S194" s="44">
        <v>127.61797300000001</v>
      </c>
      <c r="T194" s="44">
        <v>86.524231</v>
      </c>
      <c r="U194" s="44">
        <v>136.19000199999999</v>
      </c>
      <c r="V194" s="44">
        <v>116.25869</v>
      </c>
      <c r="W194" s="44">
        <v>87.835327000000007</v>
      </c>
      <c r="X194" s="44">
        <v>258.17999300000002</v>
      </c>
      <c r="Y194" s="44">
        <v>90.527480999999995</v>
      </c>
      <c r="Z194" s="44">
        <v>27.34</v>
      </c>
      <c r="AA194" s="44">
        <v>53.828460999999997</v>
      </c>
      <c r="AB194" s="44">
        <v>120.500259</v>
      </c>
      <c r="AC194" s="44">
        <v>53.969337000000003</v>
      </c>
      <c r="AD194" s="44">
        <v>4.8099999999999996</v>
      </c>
      <c r="AE194" s="44">
        <v>123.769997</v>
      </c>
      <c r="AF194" s="44">
        <v>135.65838600000001</v>
      </c>
      <c r="AG194" s="44">
        <v>29.76</v>
      </c>
      <c r="AH194" s="44">
        <v>1822.98999</v>
      </c>
      <c r="AI194" s="44">
        <v>188.490005</v>
      </c>
      <c r="AJ194" s="44">
        <v>288.26998900000001</v>
      </c>
      <c r="AK194" s="44">
        <v>56.040053999999998</v>
      </c>
      <c r="AL194" s="44">
        <v>0.9</v>
      </c>
      <c r="AM194" s="44">
        <v>19.270741000000001</v>
      </c>
      <c r="AN194" s="44">
        <v>120.09663399999999</v>
      </c>
      <c r="AO194" s="44">
        <v>0.96</v>
      </c>
      <c r="AP194" s="44">
        <v>19.350000000000001</v>
      </c>
    </row>
    <row r="195" spans="1:42" x14ac:dyDescent="0.45">
      <c r="A195" s="47">
        <v>43720</v>
      </c>
      <c r="B195" s="49">
        <v>222.42222599999999</v>
      </c>
      <c r="C195" s="49">
        <v>47.247512999999998</v>
      </c>
      <c r="D195" s="49">
        <v>245.86999499999999</v>
      </c>
      <c r="E195" s="49">
        <v>136.33506800000001</v>
      </c>
      <c r="F195" s="49">
        <v>8.8800000000000008</v>
      </c>
      <c r="G195" s="49">
        <v>356.63000499999998</v>
      </c>
      <c r="H195" s="49">
        <v>65.660004000000001</v>
      </c>
      <c r="I195" s="49">
        <v>56.228606999999997</v>
      </c>
      <c r="J195" s="49">
        <v>4.2</v>
      </c>
      <c r="K195" s="44">
        <v>38.215496000000002</v>
      </c>
      <c r="L195" s="44">
        <v>363.85382099999998</v>
      </c>
      <c r="M195" s="44">
        <v>196.490646</v>
      </c>
      <c r="N195" s="44">
        <v>14.618982000000001</v>
      </c>
      <c r="O195" s="44">
        <v>8.0611280000000001</v>
      </c>
      <c r="P195" s="44">
        <v>141.94349700000001</v>
      </c>
      <c r="Q195" s="44">
        <v>120.879997</v>
      </c>
      <c r="R195" s="44">
        <v>194.68356299999999</v>
      </c>
      <c r="S195" s="44">
        <v>129.24569700000001</v>
      </c>
      <c r="T195" s="44">
        <v>87.441833000000003</v>
      </c>
      <c r="U195" s="44">
        <v>137.5</v>
      </c>
      <c r="V195" s="44">
        <v>116.97296900000001</v>
      </c>
      <c r="W195" s="44">
        <v>89.550162999999998</v>
      </c>
      <c r="X195" s="44">
        <v>264.540009</v>
      </c>
      <c r="Y195" s="44">
        <v>91.602103999999997</v>
      </c>
      <c r="Z195" s="44">
        <v>27.23</v>
      </c>
      <c r="AA195" s="44">
        <v>53.600543999999999</v>
      </c>
      <c r="AB195" s="44">
        <v>121.99073799999999</v>
      </c>
      <c r="AC195" s="44">
        <v>54.304363000000002</v>
      </c>
      <c r="AD195" s="44">
        <v>4.72</v>
      </c>
      <c r="AE195" s="44">
        <v>125.699997</v>
      </c>
      <c r="AF195" s="44">
        <v>137.05365</v>
      </c>
      <c r="AG195" s="44">
        <v>30.209999</v>
      </c>
      <c r="AH195" s="44">
        <v>1843.5500489999999</v>
      </c>
      <c r="AI195" s="44">
        <v>187.470001</v>
      </c>
      <c r="AJ195" s="44">
        <v>288.85998499999999</v>
      </c>
      <c r="AK195" s="44">
        <v>53.650711000000001</v>
      </c>
      <c r="AL195" s="44">
        <v>0.9</v>
      </c>
      <c r="AM195" s="44">
        <v>19.25075</v>
      </c>
      <c r="AN195" s="44">
        <v>120.235268</v>
      </c>
      <c r="AO195" s="44">
        <v>0.96</v>
      </c>
      <c r="AP195" s="44">
        <v>19.450001</v>
      </c>
    </row>
    <row r="196" spans="1:42" x14ac:dyDescent="0.45">
      <c r="A196" s="47">
        <v>43721</v>
      </c>
      <c r="B196" s="49">
        <v>218.095215</v>
      </c>
      <c r="C196" s="49">
        <v>46.989597000000003</v>
      </c>
      <c r="D196" s="49">
        <v>245.199997</v>
      </c>
      <c r="E196" s="49">
        <v>135.490982</v>
      </c>
      <c r="F196" s="49">
        <v>8.82</v>
      </c>
      <c r="G196" s="49">
        <v>338.30999800000001</v>
      </c>
      <c r="H196" s="49">
        <v>63.75</v>
      </c>
      <c r="I196" s="49">
        <v>54.530956000000003</v>
      </c>
      <c r="J196" s="49">
        <v>4</v>
      </c>
      <c r="K196" s="44">
        <v>38.610076999999997</v>
      </c>
      <c r="L196" s="44">
        <v>362.31957999999997</v>
      </c>
      <c r="M196" s="44">
        <v>197.754471</v>
      </c>
      <c r="N196" s="44">
        <v>14.450034</v>
      </c>
      <c r="O196" s="44">
        <v>7.8869379999999998</v>
      </c>
      <c r="P196" s="44">
        <v>141.99292</v>
      </c>
      <c r="Q196" s="44">
        <v>118.959999</v>
      </c>
      <c r="R196" s="44">
        <v>193.78739899999999</v>
      </c>
      <c r="S196" s="44">
        <v>128.64027400000001</v>
      </c>
      <c r="T196" s="44">
        <v>87.092751000000007</v>
      </c>
      <c r="U196" s="44">
        <v>138.020004</v>
      </c>
      <c r="V196" s="44">
        <v>119.274529</v>
      </c>
      <c r="W196" s="44">
        <v>90.568680000000001</v>
      </c>
      <c r="X196" s="44">
        <v>268.64001500000001</v>
      </c>
      <c r="Y196" s="44">
        <v>90.029967999999997</v>
      </c>
      <c r="Z196" s="44">
        <v>26.98</v>
      </c>
      <c r="AA196" s="44">
        <v>53.481628000000001</v>
      </c>
      <c r="AB196" s="44">
        <v>121.344872</v>
      </c>
      <c r="AC196" s="44">
        <v>53.857700000000001</v>
      </c>
      <c r="AD196" s="44">
        <v>4.8</v>
      </c>
      <c r="AE196" s="44">
        <v>125.639999</v>
      </c>
      <c r="AF196" s="44">
        <v>136.85432399999999</v>
      </c>
      <c r="AG196" s="44">
        <v>30.690000999999999</v>
      </c>
      <c r="AH196" s="44">
        <v>1839.339966</v>
      </c>
      <c r="AI196" s="44">
        <v>187.19000199999999</v>
      </c>
      <c r="AJ196" s="44">
        <v>294.14999399999999</v>
      </c>
      <c r="AK196" s="44">
        <v>53.511333</v>
      </c>
      <c r="AL196" s="44">
        <v>0.87</v>
      </c>
      <c r="AM196" s="44">
        <v>18.721004000000001</v>
      </c>
      <c r="AN196" s="44">
        <v>120.314491</v>
      </c>
      <c r="AO196" s="44">
        <v>0.96</v>
      </c>
      <c r="AP196" s="44">
        <v>19.57</v>
      </c>
    </row>
    <row r="197" spans="1:42" x14ac:dyDescent="0.45">
      <c r="A197" s="47">
        <v>43724</v>
      </c>
      <c r="B197" s="49">
        <v>219.24177599999999</v>
      </c>
      <c r="C197" s="49">
        <v>47.178074000000002</v>
      </c>
      <c r="D197" s="49">
        <v>242.80999800000001</v>
      </c>
      <c r="E197" s="49">
        <v>133.941833</v>
      </c>
      <c r="F197" s="49">
        <v>8.6999999999999993</v>
      </c>
      <c r="G197" s="49">
        <v>337.92999300000002</v>
      </c>
      <c r="H197" s="49">
        <v>63.580002</v>
      </c>
      <c r="I197" s="49">
        <v>53.726287999999997</v>
      </c>
      <c r="J197" s="49">
        <v>4</v>
      </c>
      <c r="K197" s="44">
        <v>37.870232000000001</v>
      </c>
      <c r="L197" s="44">
        <v>370.04058800000001</v>
      </c>
      <c r="M197" s="44">
        <v>203.06852699999999</v>
      </c>
      <c r="N197" s="44">
        <v>14.986692</v>
      </c>
      <c r="O197" s="44">
        <v>7.7708110000000001</v>
      </c>
      <c r="P197" s="44">
        <v>140.81680299999999</v>
      </c>
      <c r="Q197" s="44">
        <v>117.510002</v>
      </c>
      <c r="R197" s="44">
        <v>193.329376</v>
      </c>
      <c r="S197" s="44">
        <v>127.39962</v>
      </c>
      <c r="T197" s="44">
        <v>87.042877000000004</v>
      </c>
      <c r="U197" s="44">
        <v>135.800003</v>
      </c>
      <c r="V197" s="44">
        <v>118.213036</v>
      </c>
      <c r="W197" s="44">
        <v>90.728454999999997</v>
      </c>
      <c r="X197" s="44">
        <v>270.92001299999998</v>
      </c>
      <c r="Y197" s="44">
        <v>88.975234999999998</v>
      </c>
      <c r="Z197" s="44">
        <v>27.049999</v>
      </c>
      <c r="AA197" s="44">
        <v>54.046470999999997</v>
      </c>
      <c r="AB197" s="44">
        <v>118.989914</v>
      </c>
      <c r="AC197" s="44">
        <v>53.559925</v>
      </c>
      <c r="AD197" s="44">
        <v>4.79</v>
      </c>
      <c r="AE197" s="44">
        <v>127.980003</v>
      </c>
      <c r="AF197" s="44">
        <v>135.86767599999999</v>
      </c>
      <c r="AG197" s="44">
        <v>30.83</v>
      </c>
      <c r="AH197" s="44">
        <v>1807.839966</v>
      </c>
      <c r="AI197" s="44">
        <v>186.220001</v>
      </c>
      <c r="AJ197" s="44">
        <v>294.290009</v>
      </c>
      <c r="AK197" s="44">
        <v>52.904040999999999</v>
      </c>
      <c r="AL197" s="44">
        <v>0.9</v>
      </c>
      <c r="AM197" s="44">
        <v>18.840945999999999</v>
      </c>
      <c r="AN197" s="44">
        <v>122.908928</v>
      </c>
      <c r="AO197" s="44">
        <v>0.96</v>
      </c>
      <c r="AP197" s="44">
        <v>19.049999</v>
      </c>
    </row>
    <row r="198" spans="1:42" x14ac:dyDescent="0.45">
      <c r="A198" s="47">
        <v>43725</v>
      </c>
      <c r="B198" s="49">
        <v>220.03938299999999</v>
      </c>
      <c r="C198" s="49">
        <v>47.703819000000003</v>
      </c>
      <c r="D198" s="49">
        <v>244.78999300000001</v>
      </c>
      <c r="E198" s="49">
        <v>134.756134</v>
      </c>
      <c r="F198" s="49">
        <v>8.6</v>
      </c>
      <c r="G198" s="49">
        <v>328.82000699999998</v>
      </c>
      <c r="H198" s="49">
        <v>63.419998</v>
      </c>
      <c r="I198" s="49">
        <v>53.569282999999999</v>
      </c>
      <c r="J198" s="49">
        <v>4</v>
      </c>
      <c r="K198" s="44">
        <v>37.781452000000002</v>
      </c>
      <c r="L198" s="44">
        <v>373.06924400000003</v>
      </c>
      <c r="M198" s="44">
        <v>200.03334000000001</v>
      </c>
      <c r="N198" s="44">
        <v>14.847557999999999</v>
      </c>
      <c r="O198" s="44">
        <v>7.9546789999999996</v>
      </c>
      <c r="P198" s="44">
        <v>140.54006999999999</v>
      </c>
      <c r="Q198" s="44">
        <v>120.010002</v>
      </c>
      <c r="R198" s="44">
        <v>194.115982</v>
      </c>
      <c r="S198" s="44">
        <v>128.59063699999999</v>
      </c>
      <c r="T198" s="44">
        <v>87.362044999999995</v>
      </c>
      <c r="U198" s="44">
        <v>136.30999800000001</v>
      </c>
      <c r="V198" s="44">
        <v>117.627724</v>
      </c>
      <c r="W198" s="44">
        <v>90.259131999999994</v>
      </c>
      <c r="X198" s="44">
        <v>271.5</v>
      </c>
      <c r="Y198" s="44">
        <v>90.298621999999995</v>
      </c>
      <c r="Z198" s="44">
        <v>27.33</v>
      </c>
      <c r="AA198" s="44">
        <v>54.532035999999998</v>
      </c>
      <c r="AB198" s="44">
        <v>120.390968</v>
      </c>
      <c r="AC198" s="44">
        <v>53.837851999999998</v>
      </c>
      <c r="AD198" s="44">
        <v>4.5599999999999996</v>
      </c>
      <c r="AE198" s="44">
        <v>130.050003</v>
      </c>
      <c r="AF198" s="44">
        <v>136.92408800000001</v>
      </c>
      <c r="AG198" s="44">
        <v>30.99</v>
      </c>
      <c r="AH198" s="44">
        <v>1822.5500489999999</v>
      </c>
      <c r="AI198" s="44">
        <v>188.08000200000001</v>
      </c>
      <c r="AJ198" s="44">
        <v>298.60000600000001</v>
      </c>
      <c r="AK198" s="44">
        <v>52.635238999999999</v>
      </c>
      <c r="AL198" s="44">
        <v>0.86</v>
      </c>
      <c r="AM198" s="44">
        <v>19.360696999999998</v>
      </c>
      <c r="AN198" s="44">
        <v>122.681168</v>
      </c>
      <c r="AO198" s="44">
        <v>0.96</v>
      </c>
      <c r="AP198" s="44">
        <v>19.190000999999999</v>
      </c>
    </row>
    <row r="199" spans="1:42" x14ac:dyDescent="0.45">
      <c r="A199" s="47">
        <v>43726</v>
      </c>
      <c r="B199" s="49">
        <v>222.103195</v>
      </c>
      <c r="C199" s="49">
        <v>47.723655999999998</v>
      </c>
      <c r="D199" s="49">
        <v>243.490005</v>
      </c>
      <c r="E199" s="49">
        <v>134.557526</v>
      </c>
      <c r="F199" s="49">
        <v>8.2799999999999994</v>
      </c>
      <c r="G199" s="49">
        <v>325.85000600000001</v>
      </c>
      <c r="H199" s="49">
        <v>62.450001</v>
      </c>
      <c r="I199" s="49">
        <v>53.108066999999998</v>
      </c>
      <c r="J199" s="49">
        <v>3.8</v>
      </c>
      <c r="K199" s="44">
        <v>37.682803999999997</v>
      </c>
      <c r="L199" s="44">
        <v>376.00820900000002</v>
      </c>
      <c r="M199" s="44">
        <v>199.33674600000001</v>
      </c>
      <c r="N199" s="44">
        <v>14.529539</v>
      </c>
      <c r="O199" s="44">
        <v>7.9546789999999996</v>
      </c>
      <c r="P199" s="44">
        <v>140.559845</v>
      </c>
      <c r="Q199" s="44">
        <v>119.68</v>
      </c>
      <c r="R199" s="44">
        <v>193.29949999999999</v>
      </c>
      <c r="S199" s="44">
        <v>128.34251399999999</v>
      </c>
      <c r="T199" s="44">
        <v>87.850769</v>
      </c>
      <c r="U199" s="44">
        <v>136.800003</v>
      </c>
      <c r="V199" s="44">
        <v>118.808266</v>
      </c>
      <c r="W199" s="44">
        <v>89.889663999999996</v>
      </c>
      <c r="X199" s="44">
        <v>267.77999899999998</v>
      </c>
      <c r="Y199" s="44">
        <v>90.507576</v>
      </c>
      <c r="Z199" s="44">
        <v>26.83</v>
      </c>
      <c r="AA199" s="44">
        <v>54.036560000000001</v>
      </c>
      <c r="AB199" s="44">
        <v>120.639381</v>
      </c>
      <c r="AC199" s="44">
        <v>53.827922999999998</v>
      </c>
      <c r="AD199" s="44">
        <v>4.41</v>
      </c>
      <c r="AE199" s="44">
        <v>130.470001</v>
      </c>
      <c r="AF199" s="44">
        <v>138.05024700000001</v>
      </c>
      <c r="AG199" s="44">
        <v>30.42</v>
      </c>
      <c r="AH199" s="44">
        <v>1817.459961</v>
      </c>
      <c r="AI199" s="44">
        <v>188.13999899999999</v>
      </c>
      <c r="AJ199" s="44">
        <v>291.55999800000001</v>
      </c>
      <c r="AK199" s="44">
        <v>52.326618000000003</v>
      </c>
      <c r="AL199" s="44">
        <v>0.86</v>
      </c>
      <c r="AM199" s="44">
        <v>19.900435999999999</v>
      </c>
      <c r="AN199" s="44">
        <v>122.968338</v>
      </c>
      <c r="AO199" s="44">
        <v>0.51</v>
      </c>
      <c r="AP199" s="44">
        <v>18.809999000000001</v>
      </c>
    </row>
    <row r="200" spans="1:42" x14ac:dyDescent="0.45">
      <c r="A200" s="47">
        <v>43727</v>
      </c>
      <c r="B200" s="49">
        <v>220.29861500000001</v>
      </c>
      <c r="C200" s="49">
        <v>47.723655999999998</v>
      </c>
      <c r="D200" s="49">
        <v>246.60000600000001</v>
      </c>
      <c r="E200" s="49">
        <v>134.53765899999999</v>
      </c>
      <c r="F200" s="49">
        <v>7.9</v>
      </c>
      <c r="G200" s="49">
        <v>325</v>
      </c>
      <c r="H200" s="49">
        <v>61.380001</v>
      </c>
      <c r="I200" s="49">
        <v>52.126766000000003</v>
      </c>
      <c r="J200" s="49">
        <v>3.6</v>
      </c>
      <c r="K200" s="44">
        <v>37.712398999999998</v>
      </c>
      <c r="L200" s="44">
        <v>374.17507899999998</v>
      </c>
      <c r="M200" s="44">
        <v>198.36151100000001</v>
      </c>
      <c r="N200" s="44">
        <v>14.440094999999999</v>
      </c>
      <c r="O200" s="44">
        <v>7.7998440000000002</v>
      </c>
      <c r="P200" s="44">
        <v>141.301086</v>
      </c>
      <c r="Q200" s="44">
        <v>119.80999799999999</v>
      </c>
      <c r="R200" s="44">
        <v>193.837189</v>
      </c>
      <c r="S200" s="44">
        <v>127.86610400000001</v>
      </c>
      <c r="T200" s="44">
        <v>87.471755999999999</v>
      </c>
      <c r="U200" s="44">
        <v>133.300003</v>
      </c>
      <c r="V200" s="44">
        <v>118.431282</v>
      </c>
      <c r="W200" s="44">
        <v>90.079391000000001</v>
      </c>
      <c r="X200" s="44">
        <v>268.77999899999998</v>
      </c>
      <c r="Y200" s="44">
        <v>91.104590999999999</v>
      </c>
      <c r="Z200" s="44">
        <v>27.18</v>
      </c>
      <c r="AA200" s="44">
        <v>53.897826999999999</v>
      </c>
      <c r="AB200" s="44">
        <v>121.126266</v>
      </c>
      <c r="AC200" s="44">
        <v>54.115772</v>
      </c>
      <c r="AD200" s="44">
        <v>4.38</v>
      </c>
      <c r="AE200" s="44">
        <v>130.80999800000001</v>
      </c>
      <c r="AF200" s="44">
        <v>140.59161399999999</v>
      </c>
      <c r="AG200" s="44">
        <v>30.290001</v>
      </c>
      <c r="AH200" s="44">
        <v>1821.5</v>
      </c>
      <c r="AI200" s="44">
        <v>190.13999899999999</v>
      </c>
      <c r="AJ200" s="44">
        <v>286.60000600000001</v>
      </c>
      <c r="AK200" s="44">
        <v>53.133018</v>
      </c>
      <c r="AL200" s="44">
        <v>0.85</v>
      </c>
      <c r="AM200" s="44">
        <v>19.840467</v>
      </c>
      <c r="AN200" s="44">
        <v>122.45341500000001</v>
      </c>
      <c r="AO200" s="44">
        <v>0.96</v>
      </c>
      <c r="AP200" s="44">
        <v>17.799999</v>
      </c>
    </row>
    <row r="201" spans="1:42" x14ac:dyDescent="0.45">
      <c r="A201" s="47">
        <v>43728</v>
      </c>
      <c r="B201" s="49">
        <v>217.078262</v>
      </c>
      <c r="C201" s="49">
        <v>47.009438000000003</v>
      </c>
      <c r="D201" s="49">
        <v>240.61999499999999</v>
      </c>
      <c r="E201" s="49">
        <v>133.77302599999999</v>
      </c>
      <c r="F201" s="49">
        <v>7.75</v>
      </c>
      <c r="G201" s="49">
        <v>318.82000699999998</v>
      </c>
      <c r="H201" s="49">
        <v>60.07</v>
      </c>
      <c r="I201" s="49">
        <v>51.273032999999998</v>
      </c>
      <c r="J201" s="49">
        <v>3.6</v>
      </c>
      <c r="K201" s="44">
        <v>37.643344999999997</v>
      </c>
      <c r="L201" s="44">
        <v>366.80276500000002</v>
      </c>
      <c r="M201" s="44">
        <v>193.98287999999999</v>
      </c>
      <c r="N201" s="44">
        <v>14.450034</v>
      </c>
      <c r="O201" s="44">
        <v>7.8675850000000001</v>
      </c>
      <c r="P201" s="44">
        <v>140.223816</v>
      </c>
      <c r="Q201" s="44">
        <v>119.400002</v>
      </c>
      <c r="R201" s="44">
        <v>192.263947</v>
      </c>
      <c r="S201" s="44">
        <v>125.72226000000001</v>
      </c>
      <c r="T201" s="44">
        <v>86.454414</v>
      </c>
      <c r="U201" s="44">
        <v>132.270004</v>
      </c>
      <c r="V201" s="44">
        <v>117.955101</v>
      </c>
      <c r="W201" s="44">
        <v>89.749870000000001</v>
      </c>
      <c r="X201" s="44">
        <v>268.51998900000001</v>
      </c>
      <c r="Y201" s="44">
        <v>89.622001999999995</v>
      </c>
      <c r="Z201" s="44">
        <v>28.120000999999998</v>
      </c>
      <c r="AA201" s="44">
        <v>53.838371000000002</v>
      </c>
      <c r="AB201" s="44">
        <v>121.46410400000001</v>
      </c>
      <c r="AC201" s="44">
        <v>53.510295999999997</v>
      </c>
      <c r="AD201" s="44">
        <v>4.3899999999999997</v>
      </c>
      <c r="AE201" s="44">
        <v>127.57</v>
      </c>
      <c r="AF201" s="44">
        <v>138.96713299999999</v>
      </c>
      <c r="AG201" s="44">
        <v>30.049999</v>
      </c>
      <c r="AH201" s="44">
        <v>1794.160034</v>
      </c>
      <c r="AI201" s="44">
        <v>189.929993</v>
      </c>
      <c r="AJ201" s="44">
        <v>270.75</v>
      </c>
      <c r="AK201" s="44">
        <v>53.232577999999997</v>
      </c>
      <c r="AL201" s="44">
        <v>0.84</v>
      </c>
      <c r="AM201" s="44">
        <v>19.620571000000002</v>
      </c>
      <c r="AN201" s="44">
        <v>123.106972</v>
      </c>
      <c r="AO201" s="44">
        <v>0.4</v>
      </c>
      <c r="AP201" s="44">
        <v>16.899999999999999</v>
      </c>
    </row>
    <row r="202" spans="1:42" x14ac:dyDescent="0.45">
      <c r="A202" s="47">
        <v>43731</v>
      </c>
      <c r="B202" s="49">
        <v>218.06530799999999</v>
      </c>
      <c r="C202" s="49">
        <v>47.376465000000003</v>
      </c>
      <c r="D202" s="49">
        <v>241.229996</v>
      </c>
      <c r="E202" s="49">
        <v>134.49794</v>
      </c>
      <c r="F202" s="49">
        <v>7.81</v>
      </c>
      <c r="G202" s="49">
        <v>313.26001000000002</v>
      </c>
      <c r="H202" s="49">
        <v>61.290000999999997</v>
      </c>
      <c r="I202" s="49">
        <v>51.027709999999999</v>
      </c>
      <c r="J202" s="49">
        <v>4</v>
      </c>
      <c r="K202" s="44">
        <v>37.594025000000002</v>
      </c>
      <c r="L202" s="44">
        <v>367.74920700000001</v>
      </c>
      <c r="M202" s="44">
        <v>195.78410299999999</v>
      </c>
      <c r="N202" s="44">
        <v>14.469911</v>
      </c>
      <c r="O202" s="44">
        <v>7.857907</v>
      </c>
      <c r="P202" s="44">
        <v>140.41160600000001</v>
      </c>
      <c r="Q202" s="44">
        <v>118.900002</v>
      </c>
      <c r="R202" s="44">
        <v>192.01501500000001</v>
      </c>
      <c r="S202" s="44">
        <v>126.81403400000001</v>
      </c>
      <c r="T202" s="44">
        <v>87.461783999999994</v>
      </c>
      <c r="U202" s="44">
        <v>132.46000699999999</v>
      </c>
      <c r="V202" s="44">
        <v>117.93525700000001</v>
      </c>
      <c r="W202" s="44">
        <v>89.320487999999997</v>
      </c>
      <c r="X202" s="44">
        <v>272.040009</v>
      </c>
      <c r="Y202" s="44">
        <v>90.358322000000001</v>
      </c>
      <c r="Z202" s="44">
        <v>29.209999</v>
      </c>
      <c r="AA202" s="44">
        <v>53.412261999999998</v>
      </c>
      <c r="AB202" s="44">
        <v>122.437889</v>
      </c>
      <c r="AC202" s="44">
        <v>53.738590000000002</v>
      </c>
      <c r="AD202" s="44">
        <v>4.55</v>
      </c>
      <c r="AE202" s="44">
        <v>128.55999800000001</v>
      </c>
      <c r="AF202" s="44">
        <v>138.66815199999999</v>
      </c>
      <c r="AG202" s="44">
        <v>30.639999</v>
      </c>
      <c r="AH202" s="44">
        <v>1785.3000489999999</v>
      </c>
      <c r="AI202" s="44">
        <v>186.820007</v>
      </c>
      <c r="AJ202" s="44">
        <v>265.92001299999998</v>
      </c>
      <c r="AK202" s="44">
        <v>53.780135999999999</v>
      </c>
      <c r="AL202" s="44">
        <v>0.81</v>
      </c>
      <c r="AM202" s="44">
        <v>19.090826</v>
      </c>
      <c r="AN202" s="44">
        <v>123.68132</v>
      </c>
      <c r="AO202" s="44">
        <v>0.93</v>
      </c>
      <c r="AP202" s="44">
        <v>16.940000999999999</v>
      </c>
    </row>
    <row r="203" spans="1:42" x14ac:dyDescent="0.45">
      <c r="A203" s="47">
        <v>43732</v>
      </c>
      <c r="B203" s="49">
        <v>217.028412</v>
      </c>
      <c r="C203" s="49">
        <v>48.060927999999997</v>
      </c>
      <c r="D203" s="49">
        <v>223.21000699999999</v>
      </c>
      <c r="E203" s="49">
        <v>134.41850299999999</v>
      </c>
      <c r="F203" s="49">
        <v>7.7</v>
      </c>
      <c r="G203" s="49">
        <v>295.47000100000002</v>
      </c>
      <c r="H203" s="49">
        <v>58.099997999999999</v>
      </c>
      <c r="I203" s="49">
        <v>50.507618000000001</v>
      </c>
      <c r="J203" s="49">
        <v>3.55</v>
      </c>
      <c r="K203" s="44">
        <v>37.396732</v>
      </c>
      <c r="L203" s="44">
        <v>368.12780800000002</v>
      </c>
      <c r="M203" s="44">
        <v>194.689438</v>
      </c>
      <c r="N203" s="44">
        <v>14.3109</v>
      </c>
      <c r="O203" s="44">
        <v>7.7998440000000002</v>
      </c>
      <c r="P203" s="44">
        <v>140.026138</v>
      </c>
      <c r="Q203" s="44">
        <v>118.68</v>
      </c>
      <c r="R203" s="44">
        <v>189.32656900000001</v>
      </c>
      <c r="S203" s="44">
        <v>124.86869799999999</v>
      </c>
      <c r="T203" s="44">
        <v>86.953109999999995</v>
      </c>
      <c r="U203" s="44">
        <v>131.970001</v>
      </c>
      <c r="V203" s="44">
        <v>116.397575</v>
      </c>
      <c r="W203" s="44">
        <v>89.749870000000001</v>
      </c>
      <c r="X203" s="44">
        <v>264.64001500000001</v>
      </c>
      <c r="Y203" s="44">
        <v>89.472747999999996</v>
      </c>
      <c r="Z203" s="44">
        <v>28.700001</v>
      </c>
      <c r="AA203" s="44">
        <v>53.689728000000002</v>
      </c>
      <c r="AB203" s="44">
        <v>122.82540899999999</v>
      </c>
      <c r="AC203" s="44">
        <v>53.897404000000002</v>
      </c>
      <c r="AD203" s="44">
        <v>4.55</v>
      </c>
      <c r="AE203" s="44">
        <v>129.21000699999999</v>
      </c>
      <c r="AF203" s="44">
        <v>136.91412399999999</v>
      </c>
      <c r="AG203" s="44">
        <v>29.52</v>
      </c>
      <c r="AH203" s="44">
        <v>1741.6099850000001</v>
      </c>
      <c r="AI203" s="44">
        <v>181.279999</v>
      </c>
      <c r="AJ203" s="44">
        <v>254.58999600000001</v>
      </c>
      <c r="AK203" s="44">
        <v>53.113109999999999</v>
      </c>
      <c r="AL203" s="44">
        <v>0.82</v>
      </c>
      <c r="AM203" s="44">
        <v>19.000869999999999</v>
      </c>
      <c r="AN203" s="44">
        <v>122.53263099999999</v>
      </c>
      <c r="AO203" s="44">
        <v>0.53</v>
      </c>
      <c r="AP203" s="44">
        <v>16.969999000000001</v>
      </c>
    </row>
    <row r="204" spans="1:42" x14ac:dyDescent="0.45">
      <c r="A204" s="47">
        <v>43733</v>
      </c>
      <c r="B204" s="49">
        <v>220.368393</v>
      </c>
      <c r="C204" s="49">
        <v>48.437877999999998</v>
      </c>
      <c r="D204" s="49">
        <v>228.699997</v>
      </c>
      <c r="E204" s="49">
        <v>134.150375</v>
      </c>
      <c r="F204" s="49">
        <v>7.72</v>
      </c>
      <c r="G204" s="49">
        <v>314.60000600000001</v>
      </c>
      <c r="H204" s="49">
        <v>59</v>
      </c>
      <c r="I204" s="49">
        <v>50.635185</v>
      </c>
      <c r="J204" s="49">
        <v>3.12</v>
      </c>
      <c r="K204" s="44">
        <v>37.465781999999997</v>
      </c>
      <c r="L204" s="44">
        <v>373.60720800000001</v>
      </c>
      <c r="M204" s="44">
        <v>196.500595</v>
      </c>
      <c r="N204" s="44">
        <v>14.370528999999999</v>
      </c>
      <c r="O204" s="44">
        <v>7.8869379999999998</v>
      </c>
      <c r="P204" s="44">
        <v>141.488876</v>
      </c>
      <c r="Q204" s="44">
        <v>117.260002</v>
      </c>
      <c r="R204" s="44">
        <v>190.053436</v>
      </c>
      <c r="S204" s="44">
        <v>126.784256</v>
      </c>
      <c r="T204" s="44">
        <v>90.573661999999999</v>
      </c>
      <c r="U204" s="44">
        <v>133.08999600000001</v>
      </c>
      <c r="V204" s="44">
        <v>117.062248</v>
      </c>
      <c r="W204" s="44">
        <v>90.378960000000006</v>
      </c>
      <c r="X204" s="44">
        <v>265.92001299999998</v>
      </c>
      <c r="Y204" s="44">
        <v>89.900604000000001</v>
      </c>
      <c r="Z204" s="44">
        <v>28.91</v>
      </c>
      <c r="AA204" s="44">
        <v>53.679817</v>
      </c>
      <c r="AB204" s="44">
        <v>122.23915100000001</v>
      </c>
      <c r="AC204" s="44">
        <v>53.768368000000002</v>
      </c>
      <c r="AD204" s="44">
        <v>4.79</v>
      </c>
      <c r="AE204" s="44">
        <v>128.38000500000001</v>
      </c>
      <c r="AF204" s="44">
        <v>138.887405</v>
      </c>
      <c r="AG204" s="44">
        <v>29.540001</v>
      </c>
      <c r="AH204" s="44">
        <v>1768.329956</v>
      </c>
      <c r="AI204" s="44">
        <v>182.800003</v>
      </c>
      <c r="AJ204" s="44">
        <v>264.75</v>
      </c>
      <c r="AK204" s="44">
        <v>53.600932999999998</v>
      </c>
      <c r="AL204" s="44">
        <v>0.82</v>
      </c>
      <c r="AM204" s="44">
        <v>19.600581999999999</v>
      </c>
      <c r="AN204" s="44">
        <v>122.304878</v>
      </c>
      <c r="AO204" s="44">
        <v>0.96</v>
      </c>
      <c r="AP204" s="44">
        <v>16.07</v>
      </c>
    </row>
    <row r="205" spans="1:42" x14ac:dyDescent="0.45">
      <c r="A205" s="47">
        <v>43734</v>
      </c>
      <c r="B205" s="49">
        <v>219.23181199999999</v>
      </c>
      <c r="C205" s="49">
        <v>48.338676</v>
      </c>
      <c r="D205" s="49">
        <v>242.55999800000001</v>
      </c>
      <c r="E205" s="49">
        <v>134.77598599999999</v>
      </c>
      <c r="F205" s="49">
        <v>7.7</v>
      </c>
      <c r="G205" s="49">
        <v>313.14001500000001</v>
      </c>
      <c r="H205" s="49">
        <v>59.709999000000003</v>
      </c>
      <c r="I205" s="49">
        <v>49.604819999999997</v>
      </c>
      <c r="J205" s="49">
        <v>2.4700000000000002</v>
      </c>
      <c r="K205" s="44">
        <v>37.584156</v>
      </c>
      <c r="L205" s="44">
        <v>380.72048999999998</v>
      </c>
      <c r="M205" s="44">
        <v>196.96830700000001</v>
      </c>
      <c r="N205" s="44">
        <v>14.479848</v>
      </c>
      <c r="O205" s="44">
        <v>7.9740330000000004</v>
      </c>
      <c r="P205" s="44">
        <v>141.87432899999999</v>
      </c>
      <c r="Q205" s="44">
        <v>117.660004</v>
      </c>
      <c r="R205" s="44">
        <v>191.29809599999999</v>
      </c>
      <c r="S205" s="44">
        <v>127.151489</v>
      </c>
      <c r="T205" s="44">
        <v>91.930121999999997</v>
      </c>
      <c r="U205" s="44">
        <v>131.270004</v>
      </c>
      <c r="V205" s="44">
        <v>116.09996</v>
      </c>
      <c r="W205" s="44">
        <v>90.039451999999997</v>
      </c>
      <c r="X205" s="44">
        <v>264.25</v>
      </c>
      <c r="Y205" s="44">
        <v>89.353347999999997</v>
      </c>
      <c r="Z205" s="44">
        <v>28.33</v>
      </c>
      <c r="AA205" s="44">
        <v>54.492401000000001</v>
      </c>
      <c r="AB205" s="44">
        <v>123.520966</v>
      </c>
      <c r="AC205" s="44">
        <v>53.986736000000001</v>
      </c>
      <c r="AD205" s="44">
        <v>4.74</v>
      </c>
      <c r="AE205" s="44">
        <v>127.400002</v>
      </c>
      <c r="AF205" s="44">
        <v>139.066788</v>
      </c>
      <c r="AG205" s="44">
        <v>29.469999000000001</v>
      </c>
      <c r="AH205" s="44">
        <v>1739.839966</v>
      </c>
      <c r="AI205" s="44">
        <v>180.11000100000001</v>
      </c>
      <c r="AJ205" s="44">
        <v>263.30999800000001</v>
      </c>
      <c r="AK205" s="44">
        <v>53.720402</v>
      </c>
      <c r="AL205" s="44">
        <v>0.82</v>
      </c>
      <c r="AM205" s="44">
        <v>19.220763999999999</v>
      </c>
      <c r="AN205" s="44">
        <v>118.987572</v>
      </c>
      <c r="AO205" s="44">
        <v>0.96</v>
      </c>
      <c r="AP205" s="44">
        <v>15.83</v>
      </c>
    </row>
    <row r="206" spans="1:42" x14ac:dyDescent="0.45">
      <c r="A206" s="47">
        <v>43735</v>
      </c>
      <c r="B206" s="49">
        <v>218.16502399999999</v>
      </c>
      <c r="C206" s="49">
        <v>48.041088000000002</v>
      </c>
      <c r="D206" s="49">
        <v>242.13000500000001</v>
      </c>
      <c r="E206" s="49">
        <v>134.65683000000001</v>
      </c>
      <c r="F206" s="49">
        <v>7.72</v>
      </c>
      <c r="G206" s="49">
        <v>305.69000199999999</v>
      </c>
      <c r="H206" s="49">
        <v>60.32</v>
      </c>
      <c r="I206" s="49">
        <v>48.476326</v>
      </c>
      <c r="J206" s="49">
        <v>2.6</v>
      </c>
      <c r="K206" s="44">
        <v>37.623615000000001</v>
      </c>
      <c r="L206" s="44">
        <v>369.79153400000001</v>
      </c>
      <c r="M206" s="44">
        <v>194.57002299999999</v>
      </c>
      <c r="N206" s="44">
        <v>14.509663</v>
      </c>
      <c r="O206" s="44">
        <v>7.9837100000000003</v>
      </c>
      <c r="P206" s="44">
        <v>141.567947</v>
      </c>
      <c r="Q206" s="44">
        <v>117.44000200000001</v>
      </c>
      <c r="R206" s="44">
        <v>190.56126399999999</v>
      </c>
      <c r="S206" s="44">
        <v>126.188744</v>
      </c>
      <c r="T206" s="44">
        <v>92.069755999999998</v>
      </c>
      <c r="U206" s="44">
        <v>129.96000699999999</v>
      </c>
      <c r="V206" s="44">
        <v>116.784477</v>
      </c>
      <c r="W206" s="44">
        <v>91.237717000000004</v>
      </c>
      <c r="X206" s="44">
        <v>263.02999899999998</v>
      </c>
      <c r="Y206" s="44">
        <v>87.930458000000002</v>
      </c>
      <c r="Z206" s="44">
        <v>27.83</v>
      </c>
      <c r="AA206" s="44">
        <v>54.373486</v>
      </c>
      <c r="AB206" s="44">
        <v>123.77932</v>
      </c>
      <c r="AC206" s="44">
        <v>53.907333000000001</v>
      </c>
      <c r="AD206" s="44">
        <v>4.76</v>
      </c>
      <c r="AE206" s="44">
        <v>124.739998</v>
      </c>
      <c r="AF206" s="44">
        <v>137.262924</v>
      </c>
      <c r="AG206" s="44">
        <v>28.719999000000001</v>
      </c>
      <c r="AH206" s="44">
        <v>1725.4499510000001</v>
      </c>
      <c r="AI206" s="44">
        <v>177.10000600000001</v>
      </c>
      <c r="AJ206" s="44">
        <v>263.07998700000002</v>
      </c>
      <c r="AK206" s="44">
        <v>53.849823000000001</v>
      </c>
      <c r="AL206" s="44">
        <v>0.8</v>
      </c>
      <c r="AM206" s="44">
        <v>19.100822000000001</v>
      </c>
      <c r="AN206" s="44">
        <v>117.442787</v>
      </c>
      <c r="AO206" s="44">
        <v>0.96</v>
      </c>
      <c r="AP206" s="44">
        <v>15.76</v>
      </c>
    </row>
    <row r="207" spans="1:42" x14ac:dyDescent="0.45">
      <c r="A207" s="47">
        <v>43738</v>
      </c>
      <c r="B207" s="49">
        <v>223.29959099999999</v>
      </c>
      <c r="C207" s="49">
        <v>47.842692999999997</v>
      </c>
      <c r="D207" s="49">
        <v>240.86999499999999</v>
      </c>
      <c r="E207" s="49">
        <v>136.14639299999999</v>
      </c>
      <c r="F207" s="49">
        <v>7.96</v>
      </c>
      <c r="G207" s="49">
        <v>311.66000400000001</v>
      </c>
      <c r="H207" s="49">
        <v>61.669998</v>
      </c>
      <c r="I207" s="49">
        <v>49.840331999999997</v>
      </c>
      <c r="J207" s="49">
        <v>2.0499999999999998</v>
      </c>
      <c r="K207" s="44">
        <v>37.751857999999999</v>
      </c>
      <c r="L207" s="44">
        <v>373.38803100000001</v>
      </c>
      <c r="M207" s="44">
        <v>195.236771</v>
      </c>
      <c r="N207" s="44">
        <v>14.380466999999999</v>
      </c>
      <c r="O207" s="44">
        <v>7.877262</v>
      </c>
      <c r="P207" s="44">
        <v>143.722488</v>
      </c>
      <c r="Q207" s="44">
        <v>117.870003</v>
      </c>
      <c r="R207" s="44">
        <v>191.52711500000001</v>
      </c>
      <c r="S207" s="44">
        <v>128.27304100000001</v>
      </c>
      <c r="T207" s="44">
        <v>93.675567999999998</v>
      </c>
      <c r="U207" s="44">
        <v>130.320007</v>
      </c>
      <c r="V207" s="44">
        <v>116.754715</v>
      </c>
      <c r="W207" s="44">
        <v>91.687065000000004</v>
      </c>
      <c r="X207" s="44">
        <v>263.51998900000001</v>
      </c>
      <c r="Y207" s="44">
        <v>87.980209000000002</v>
      </c>
      <c r="Z207" s="44">
        <v>27.469999000000001</v>
      </c>
      <c r="AA207" s="44">
        <v>54.621220000000001</v>
      </c>
      <c r="AB207" s="44">
        <v>123.590523</v>
      </c>
      <c r="AC207" s="44">
        <v>54.036366000000001</v>
      </c>
      <c r="AD207" s="44">
        <v>4.76</v>
      </c>
      <c r="AE207" s="44">
        <v>124.879997</v>
      </c>
      <c r="AF207" s="44">
        <v>138.55851699999999</v>
      </c>
      <c r="AG207" s="44">
        <v>28.99</v>
      </c>
      <c r="AH207" s="44">
        <v>1735.910034</v>
      </c>
      <c r="AI207" s="44">
        <v>178.08000200000001</v>
      </c>
      <c r="AJ207" s="44">
        <v>267.61999500000002</v>
      </c>
      <c r="AK207" s="44">
        <v>54.785648000000002</v>
      </c>
      <c r="AL207" s="44">
        <v>0.78</v>
      </c>
      <c r="AM207" s="44">
        <v>19.400677000000002</v>
      </c>
      <c r="AN207" s="44">
        <v>117.442787</v>
      </c>
      <c r="AO207" s="44">
        <v>0.96</v>
      </c>
      <c r="AP207" s="44">
        <v>15.89</v>
      </c>
    </row>
    <row r="208" spans="1:42" x14ac:dyDescent="0.45">
      <c r="A208" s="47">
        <v>43739</v>
      </c>
      <c r="B208" s="49">
        <v>223.91774000000001</v>
      </c>
      <c r="C208" s="49">
        <v>47.505423999999998</v>
      </c>
      <c r="D208" s="49">
        <v>244.69000199999999</v>
      </c>
      <c r="E208" s="49">
        <v>136.41450499999999</v>
      </c>
      <c r="F208" s="49">
        <v>7.65</v>
      </c>
      <c r="G208" s="49">
        <v>313.22000100000002</v>
      </c>
      <c r="H208" s="49">
        <v>59.880001</v>
      </c>
      <c r="I208" s="49">
        <v>50.556683</v>
      </c>
      <c r="J208" s="49">
        <v>2.0299999999999998</v>
      </c>
      <c r="K208" s="44">
        <v>37.347408000000001</v>
      </c>
      <c r="L208" s="44">
        <v>366.41421500000001</v>
      </c>
      <c r="M208" s="44">
        <v>191.19650300000001</v>
      </c>
      <c r="N208" s="44">
        <v>14.261208999999999</v>
      </c>
      <c r="O208" s="44">
        <v>7.7127489999999996</v>
      </c>
      <c r="P208" s="44">
        <v>141.98303200000001</v>
      </c>
      <c r="Q208" s="44">
        <v>117.150002</v>
      </c>
      <c r="R208" s="44">
        <v>188.80879200000001</v>
      </c>
      <c r="S208" s="44">
        <v>127.627892</v>
      </c>
      <c r="T208" s="44">
        <v>92.039840999999996</v>
      </c>
      <c r="U208" s="44">
        <v>129.550003</v>
      </c>
      <c r="V208" s="44">
        <v>114.631721</v>
      </c>
      <c r="W208" s="44">
        <v>88.671440000000004</v>
      </c>
      <c r="X208" s="44">
        <v>263.57000699999998</v>
      </c>
      <c r="Y208" s="44">
        <v>86.079712000000001</v>
      </c>
      <c r="Z208" s="44">
        <v>27.299999</v>
      </c>
      <c r="AA208" s="44">
        <v>53.897826999999999</v>
      </c>
      <c r="AB208" s="44">
        <v>123.063889</v>
      </c>
      <c r="AC208" s="44">
        <v>54.244812000000003</v>
      </c>
      <c r="AD208" s="44">
        <v>4.6900000000000004</v>
      </c>
      <c r="AE208" s="44">
        <v>119.900002</v>
      </c>
      <c r="AF208" s="44">
        <v>136.60517899999999</v>
      </c>
      <c r="AG208" s="44">
        <v>28.76</v>
      </c>
      <c r="AH208" s="44">
        <v>1735.650024</v>
      </c>
      <c r="AI208" s="44">
        <v>175.80999800000001</v>
      </c>
      <c r="AJ208" s="44">
        <v>269.57998700000002</v>
      </c>
      <c r="AK208" s="44">
        <v>53.561110999999997</v>
      </c>
      <c r="AL208" s="44">
        <v>0.79</v>
      </c>
      <c r="AM208" s="44">
        <v>18.920908000000001</v>
      </c>
      <c r="AN208" s="44">
        <v>114.87805899999999</v>
      </c>
      <c r="AO208" s="44">
        <v>0.96</v>
      </c>
      <c r="AP208" s="44">
        <v>16</v>
      </c>
    </row>
    <row r="209" spans="1:42" x14ac:dyDescent="0.45">
      <c r="A209" s="47">
        <v>43740</v>
      </c>
      <c r="B209" s="49">
        <v>218.304596</v>
      </c>
      <c r="C209" s="49">
        <v>46.930084000000001</v>
      </c>
      <c r="D209" s="49">
        <v>243.13000500000001</v>
      </c>
      <c r="E209" s="49">
        <v>133.008377</v>
      </c>
      <c r="F209" s="49">
        <v>7.51</v>
      </c>
      <c r="G209" s="49">
        <v>310.35998499999999</v>
      </c>
      <c r="H209" s="49">
        <v>58.23</v>
      </c>
      <c r="I209" s="49">
        <v>49.408557999999999</v>
      </c>
      <c r="J209" s="49">
        <v>2</v>
      </c>
      <c r="K209" s="44">
        <v>36.627293000000002</v>
      </c>
      <c r="L209" s="44">
        <v>361.14401199999998</v>
      </c>
      <c r="M209" s="44">
        <v>190.350616</v>
      </c>
      <c r="N209" s="44">
        <v>13.933251</v>
      </c>
      <c r="O209" s="44">
        <v>7.5239240000000001</v>
      </c>
      <c r="P209" s="44">
        <v>140.03602599999999</v>
      </c>
      <c r="Q209" s="44">
        <v>113.660004</v>
      </c>
      <c r="R209" s="44">
        <v>184.05920399999999</v>
      </c>
      <c r="S209" s="44">
        <v>125.890991</v>
      </c>
      <c r="T209" s="44">
        <v>91.251891999999998</v>
      </c>
      <c r="U209" s="44">
        <v>129.13999899999999</v>
      </c>
      <c r="V209" s="44">
        <v>112.349998</v>
      </c>
      <c r="W209" s="44">
        <v>86.175055999999998</v>
      </c>
      <c r="X209" s="44">
        <v>260.14999399999999</v>
      </c>
      <c r="Y209" s="44">
        <v>83.900604000000001</v>
      </c>
      <c r="Z209" s="44">
        <v>27.09</v>
      </c>
      <c r="AA209" s="44">
        <v>52.431221000000001</v>
      </c>
      <c r="AB209" s="44">
        <v>120.31147</v>
      </c>
      <c r="AC209" s="44">
        <v>52.686450999999998</v>
      </c>
      <c r="AD209" s="44">
        <v>4.57</v>
      </c>
      <c r="AE209" s="44">
        <v>121.699997</v>
      </c>
      <c r="AF209" s="44">
        <v>134.193375</v>
      </c>
      <c r="AG209" s="44">
        <v>28.309999000000001</v>
      </c>
      <c r="AH209" s="44">
        <v>1713.2299800000001</v>
      </c>
      <c r="AI209" s="44">
        <v>174.60000600000001</v>
      </c>
      <c r="AJ209" s="44">
        <v>268.02999899999998</v>
      </c>
      <c r="AK209" s="44">
        <v>52.913997999999999</v>
      </c>
      <c r="AL209" s="44">
        <v>0.79</v>
      </c>
      <c r="AM209" s="44">
        <v>18.541090000000001</v>
      </c>
      <c r="AN209" s="44">
        <v>111.19435900000001</v>
      </c>
      <c r="AO209" s="44">
        <v>0.7</v>
      </c>
      <c r="AP209" s="44">
        <v>16.079999999999998</v>
      </c>
    </row>
    <row r="210" spans="1:42" x14ac:dyDescent="0.45">
      <c r="A210" s="47">
        <v>43741</v>
      </c>
      <c r="B210" s="49">
        <v>220.15902700000001</v>
      </c>
      <c r="C210" s="49">
        <v>47.356628000000001</v>
      </c>
      <c r="D210" s="49">
        <v>233.029999</v>
      </c>
      <c r="E210" s="49">
        <v>136.97061199999999</v>
      </c>
      <c r="F210" s="49">
        <v>7.39</v>
      </c>
      <c r="G210" s="49">
        <v>325.57000699999998</v>
      </c>
      <c r="H210" s="49">
        <v>59.27</v>
      </c>
      <c r="I210" s="49">
        <v>47.867916000000001</v>
      </c>
      <c r="J210" s="49">
        <v>1.67</v>
      </c>
      <c r="K210" s="44">
        <v>36.844310999999998</v>
      </c>
      <c r="L210" s="44">
        <v>362.96716300000003</v>
      </c>
      <c r="M210" s="44">
        <v>192.798676</v>
      </c>
      <c r="N210" s="44">
        <v>14.062447000000001</v>
      </c>
      <c r="O210" s="44">
        <v>7.5820239999999997</v>
      </c>
      <c r="P210" s="44">
        <v>140.36218299999999</v>
      </c>
      <c r="Q210" s="44">
        <v>115.110001</v>
      </c>
      <c r="R210" s="44">
        <v>185.01509100000001</v>
      </c>
      <c r="S210" s="44">
        <v>127.737076</v>
      </c>
      <c r="T210" s="44">
        <v>91.979996</v>
      </c>
      <c r="U210" s="44">
        <v>128.14999399999999</v>
      </c>
      <c r="V210" s="44">
        <v>112.19000200000001</v>
      </c>
      <c r="W210" s="44">
        <v>87.263474000000002</v>
      </c>
      <c r="X210" s="44">
        <v>263.05999800000001</v>
      </c>
      <c r="Y210" s="44">
        <v>84.248856000000004</v>
      </c>
      <c r="Z210" s="44">
        <v>27.049999</v>
      </c>
      <c r="AA210" s="44">
        <v>52.887058000000003</v>
      </c>
      <c r="AB210" s="44">
        <v>120.96727799999999</v>
      </c>
      <c r="AC210" s="44">
        <v>53.440815000000001</v>
      </c>
      <c r="AD210" s="44">
        <v>4.3499999999999996</v>
      </c>
      <c r="AE210" s="44">
        <v>122.5</v>
      </c>
      <c r="AF210" s="44">
        <v>135.81784099999999</v>
      </c>
      <c r="AG210" s="44">
        <v>28.68</v>
      </c>
      <c r="AH210" s="44">
        <v>1724.420044</v>
      </c>
      <c r="AI210" s="44">
        <v>179.38000500000001</v>
      </c>
      <c r="AJ210" s="44">
        <v>268.14999399999999</v>
      </c>
      <c r="AK210" s="44">
        <v>53.620846</v>
      </c>
      <c r="AL210" s="44">
        <v>0.77</v>
      </c>
      <c r="AM210" s="44">
        <v>18.491114</v>
      </c>
      <c r="AN210" s="44">
        <v>112.045967</v>
      </c>
      <c r="AO210" s="44">
        <v>0.55000000000000004</v>
      </c>
      <c r="AP210" s="44">
        <v>16.110001</v>
      </c>
    </row>
    <row r="211" spans="1:42" x14ac:dyDescent="0.45">
      <c r="A211" s="47">
        <v>43742</v>
      </c>
      <c r="B211" s="49">
        <v>226.33049</v>
      </c>
      <c r="C211" s="49">
        <v>47.842692999999997</v>
      </c>
      <c r="D211" s="49">
        <v>231.429993</v>
      </c>
      <c r="E211" s="49">
        <v>139.30427599999999</v>
      </c>
      <c r="F211" s="49">
        <v>7.38</v>
      </c>
      <c r="G211" s="49">
        <v>327.20001200000002</v>
      </c>
      <c r="H211" s="49">
        <v>59.700001</v>
      </c>
      <c r="I211" s="49">
        <v>48.427258000000002</v>
      </c>
      <c r="J211" s="49">
        <v>1.54</v>
      </c>
      <c r="K211" s="44">
        <v>36.706206999999999</v>
      </c>
      <c r="L211" s="44">
        <v>367.59979199999998</v>
      </c>
      <c r="M211" s="44">
        <v>193.50521900000001</v>
      </c>
      <c r="N211" s="44">
        <v>14.102199000000001</v>
      </c>
      <c r="O211" s="44">
        <v>7.7369560000000002</v>
      </c>
      <c r="P211" s="44">
        <v>141.32086200000001</v>
      </c>
      <c r="Q211" s="44">
        <v>115.370003</v>
      </c>
      <c r="R211" s="44">
        <v>188.82870500000001</v>
      </c>
      <c r="S211" s="44">
        <v>129.16630599999999</v>
      </c>
      <c r="T211" s="44">
        <v>92.827781999999999</v>
      </c>
      <c r="U211" s="44">
        <v>130.270004</v>
      </c>
      <c r="V211" s="44">
        <v>114.620003</v>
      </c>
      <c r="W211" s="44">
        <v>88.701392999999996</v>
      </c>
      <c r="X211" s="44">
        <v>266.959991</v>
      </c>
      <c r="Y211" s="44">
        <v>85.492644999999996</v>
      </c>
      <c r="Z211" s="44">
        <v>27.58</v>
      </c>
      <c r="AA211" s="44">
        <v>53.808643000000004</v>
      </c>
      <c r="AB211" s="44">
        <v>123.212936</v>
      </c>
      <c r="AC211" s="44">
        <v>54.135627999999997</v>
      </c>
      <c r="AD211" s="44">
        <v>4.4000000000000004</v>
      </c>
      <c r="AE211" s="44">
        <v>123.739998</v>
      </c>
      <c r="AF211" s="44">
        <v>137.65159600000001</v>
      </c>
      <c r="AG211" s="44">
        <v>29.01</v>
      </c>
      <c r="AH211" s="44">
        <v>1739.650024</v>
      </c>
      <c r="AI211" s="44">
        <v>180.449997</v>
      </c>
      <c r="AJ211" s="44">
        <v>272.790009</v>
      </c>
      <c r="AK211" s="44">
        <v>54.895161000000002</v>
      </c>
      <c r="AL211" s="44">
        <v>0.78</v>
      </c>
      <c r="AM211" s="44">
        <v>18.740995000000002</v>
      </c>
      <c r="AN211" s="44">
        <v>112.739136</v>
      </c>
      <c r="AO211" s="44">
        <v>0.9</v>
      </c>
      <c r="AP211" s="44">
        <v>15.74</v>
      </c>
    </row>
    <row r="212" spans="1:42" x14ac:dyDescent="0.45">
      <c r="A212" s="47">
        <v>43745</v>
      </c>
      <c r="B212" s="49">
        <v>226.38034099999999</v>
      </c>
      <c r="C212" s="49">
        <v>47.644298999999997</v>
      </c>
      <c r="D212" s="49">
        <v>237.720001</v>
      </c>
      <c r="E212" s="49">
        <v>137.37776199999999</v>
      </c>
      <c r="F212" s="49">
        <v>7.39</v>
      </c>
      <c r="G212" s="49">
        <v>326.32000699999998</v>
      </c>
      <c r="H212" s="49">
        <v>58.779998999999997</v>
      </c>
      <c r="I212" s="49">
        <v>48.01511</v>
      </c>
      <c r="J212" s="49">
        <v>1.76</v>
      </c>
      <c r="K212" s="44">
        <v>36.656886999999998</v>
      </c>
      <c r="L212" s="44">
        <v>366.54373199999998</v>
      </c>
      <c r="M212" s="44">
        <v>193.03750600000001</v>
      </c>
      <c r="N212" s="44">
        <v>13.734488000000001</v>
      </c>
      <c r="O212" s="44">
        <v>7.6110740000000003</v>
      </c>
      <c r="P212" s="44">
        <v>139.63081399999999</v>
      </c>
      <c r="Q212" s="44">
        <v>114.529999</v>
      </c>
      <c r="R212" s="44">
        <v>186.010818</v>
      </c>
      <c r="S212" s="44">
        <v>127.88595599999999</v>
      </c>
      <c r="T212" s="44">
        <v>92.927520999999999</v>
      </c>
      <c r="U212" s="44">
        <v>130.89999399999999</v>
      </c>
      <c r="V212" s="44">
        <v>114.370003</v>
      </c>
      <c r="W212" s="44">
        <v>87.872596999999999</v>
      </c>
      <c r="X212" s="44">
        <v>266.32998700000002</v>
      </c>
      <c r="Y212" s="44">
        <v>85.422989000000001</v>
      </c>
      <c r="Z212" s="44">
        <v>27.58</v>
      </c>
      <c r="AA212" s="44">
        <v>54.006832000000003</v>
      </c>
      <c r="AB212" s="44">
        <v>122.060295</v>
      </c>
      <c r="AC212" s="44">
        <v>53.470592000000003</v>
      </c>
      <c r="AD212" s="44">
        <v>4.3099999999999996</v>
      </c>
      <c r="AE212" s="44">
        <v>122.779999</v>
      </c>
      <c r="AF212" s="44">
        <v>136.654999</v>
      </c>
      <c r="AG212" s="44">
        <v>28.93</v>
      </c>
      <c r="AH212" s="44">
        <v>1732.660034</v>
      </c>
      <c r="AI212" s="44">
        <v>179.679993</v>
      </c>
      <c r="AJ212" s="44">
        <v>274.459991</v>
      </c>
      <c r="AK212" s="44">
        <v>54.556671000000001</v>
      </c>
      <c r="AL212" s="44">
        <v>0.76</v>
      </c>
      <c r="AM212" s="44">
        <v>18.631046000000001</v>
      </c>
      <c r="AN212" s="44">
        <v>112.154892</v>
      </c>
      <c r="AO212" s="44">
        <v>0.9</v>
      </c>
      <c r="AP212" s="44">
        <v>15.81</v>
      </c>
    </row>
    <row r="213" spans="1:42" x14ac:dyDescent="0.45">
      <c r="A213" s="47">
        <v>43746</v>
      </c>
      <c r="B213" s="49">
        <v>223.72830200000001</v>
      </c>
      <c r="C213" s="49">
        <v>47.237591000000002</v>
      </c>
      <c r="D213" s="49">
        <v>240.050003</v>
      </c>
      <c r="E213" s="49">
        <v>136.28543099999999</v>
      </c>
      <c r="F213" s="49">
        <v>7.3</v>
      </c>
      <c r="G213" s="49">
        <v>311.04998799999998</v>
      </c>
      <c r="H213" s="49">
        <v>57.419998</v>
      </c>
      <c r="I213" s="49">
        <v>48.495949000000003</v>
      </c>
      <c r="J213" s="49">
        <v>1.72</v>
      </c>
      <c r="K213" s="44">
        <v>36.183383999999997</v>
      </c>
      <c r="L213" s="44">
        <v>367.06179800000001</v>
      </c>
      <c r="M213" s="44">
        <v>192.220001</v>
      </c>
      <c r="N213" s="44">
        <v>13.684798000000001</v>
      </c>
      <c r="O213" s="44">
        <v>7.6207570000000002</v>
      </c>
      <c r="P213" s="44">
        <v>136.764679</v>
      </c>
      <c r="Q213" s="44">
        <v>112.900002</v>
      </c>
      <c r="R213" s="44">
        <v>181.42053200000001</v>
      </c>
      <c r="S213" s="44">
        <v>124.04491400000001</v>
      </c>
      <c r="T213" s="44">
        <v>91.511215000000007</v>
      </c>
      <c r="U213" s="44">
        <v>128.470001</v>
      </c>
      <c r="V213" s="44">
        <v>111.82</v>
      </c>
      <c r="W213" s="44">
        <v>85.855521999999993</v>
      </c>
      <c r="X213" s="44">
        <v>262.32998700000002</v>
      </c>
      <c r="Y213" s="44">
        <v>84.487671000000006</v>
      </c>
      <c r="Z213" s="44">
        <v>26.889999</v>
      </c>
      <c r="AA213" s="44">
        <v>53.66</v>
      </c>
      <c r="AB213" s="44">
        <v>120.16242200000001</v>
      </c>
      <c r="AC213" s="44">
        <v>53.182743000000002</v>
      </c>
      <c r="AD213" s="44">
        <v>4</v>
      </c>
      <c r="AE213" s="44">
        <v>121.980003</v>
      </c>
      <c r="AF213" s="44">
        <v>135.209915</v>
      </c>
      <c r="AG213" s="44">
        <v>28.23</v>
      </c>
      <c r="AH213" s="44">
        <v>1705.51001</v>
      </c>
      <c r="AI213" s="44">
        <v>177.75</v>
      </c>
      <c r="AJ213" s="44">
        <v>270.72000100000002</v>
      </c>
      <c r="AK213" s="44">
        <v>53.810001</v>
      </c>
      <c r="AL213" s="44">
        <v>0.75</v>
      </c>
      <c r="AM213" s="44">
        <v>18.900917</v>
      </c>
      <c r="AN213" s="44">
        <v>110.62000999999999</v>
      </c>
      <c r="AO213" s="44">
        <v>0.93</v>
      </c>
      <c r="AP213" s="44">
        <v>15.2</v>
      </c>
    </row>
    <row r="214" spans="1:42" x14ac:dyDescent="0.45">
      <c r="A214" s="47">
        <v>43747</v>
      </c>
      <c r="B214" s="49">
        <v>226.35043300000001</v>
      </c>
      <c r="C214" s="49">
        <v>47.435986</v>
      </c>
      <c r="D214" s="49">
        <v>244.529999</v>
      </c>
      <c r="E214" s="49">
        <v>136.89117400000001</v>
      </c>
      <c r="F214" s="49">
        <v>7.43</v>
      </c>
      <c r="G214" s="49">
        <v>313.85000600000001</v>
      </c>
      <c r="H214" s="49">
        <v>55.52</v>
      </c>
      <c r="I214" s="49">
        <v>48.535198000000001</v>
      </c>
      <c r="J214" s="49">
        <v>1.68</v>
      </c>
      <c r="K214" s="44">
        <v>36.43</v>
      </c>
      <c r="L214" s="44">
        <v>366.25482199999999</v>
      </c>
      <c r="M214" s="44">
        <v>196.11999499999999</v>
      </c>
      <c r="N214" s="44">
        <v>14.022694</v>
      </c>
      <c r="O214" s="44">
        <v>7.7853729999999999</v>
      </c>
      <c r="P214" s="44">
        <v>138.03961200000001</v>
      </c>
      <c r="Q214" s="44">
        <v>116.050003</v>
      </c>
      <c r="R214" s="44">
        <v>183.551376</v>
      </c>
      <c r="S214" s="44">
        <v>126.486504</v>
      </c>
      <c r="T214" s="44">
        <v>92.279212999999999</v>
      </c>
      <c r="U214" s="44">
        <v>129.33000200000001</v>
      </c>
      <c r="V214" s="44">
        <v>112.629997</v>
      </c>
      <c r="W214" s="44">
        <v>86.804146000000003</v>
      </c>
      <c r="X214" s="44">
        <v>262.52999899999998</v>
      </c>
      <c r="Y214" s="44">
        <v>85.422989000000001</v>
      </c>
      <c r="Z214" s="44">
        <v>27.92</v>
      </c>
      <c r="AA214" s="44">
        <v>54.16</v>
      </c>
      <c r="AB214" s="44">
        <v>121.20575700000001</v>
      </c>
      <c r="AC214" s="44">
        <v>53.430892999999998</v>
      </c>
      <c r="AD214" s="44">
        <v>3.6</v>
      </c>
      <c r="AE214" s="44">
        <v>124.82</v>
      </c>
      <c r="AF214" s="44">
        <v>137.77121</v>
      </c>
      <c r="AG214" s="44">
        <v>28.459999</v>
      </c>
      <c r="AH214" s="44">
        <v>1721.98999</v>
      </c>
      <c r="AI214" s="44">
        <v>179.85000600000001</v>
      </c>
      <c r="AJ214" s="44">
        <v>267.52999899999998</v>
      </c>
      <c r="AK214" s="44">
        <v>54.529998999999997</v>
      </c>
      <c r="AL214" s="44">
        <v>0.7</v>
      </c>
      <c r="AM214" s="44">
        <v>19.830470999999999</v>
      </c>
      <c r="AN214" s="44">
        <v>112.036064</v>
      </c>
      <c r="AO214" s="44">
        <v>0.8</v>
      </c>
      <c r="AP214" s="44">
        <v>15.28</v>
      </c>
    </row>
    <row r="215" spans="1:42" x14ac:dyDescent="0.45">
      <c r="A215" s="47">
        <v>43748</v>
      </c>
      <c r="B215" s="49">
        <v>229.401276</v>
      </c>
      <c r="C215" s="49">
        <v>47.515346999999998</v>
      </c>
      <c r="D215" s="49">
        <v>244.740005</v>
      </c>
      <c r="E215" s="49">
        <v>136.930893</v>
      </c>
      <c r="F215" s="49">
        <v>7.36</v>
      </c>
      <c r="G215" s="49">
        <v>324.47000100000002</v>
      </c>
      <c r="H215" s="49">
        <v>55.25</v>
      </c>
      <c r="I215" s="49">
        <v>49.408557999999999</v>
      </c>
      <c r="J215" s="49">
        <v>1.79</v>
      </c>
      <c r="K215" s="44">
        <v>36.900002000000001</v>
      </c>
      <c r="L215" s="44">
        <v>367.37063599999999</v>
      </c>
      <c r="M215" s="44">
        <v>198.61000100000001</v>
      </c>
      <c r="N215" s="44">
        <v>14.002818</v>
      </c>
      <c r="O215" s="44">
        <v>7.8628390000000001</v>
      </c>
      <c r="P215" s="44">
        <v>139.482574</v>
      </c>
      <c r="Q215" s="44">
        <v>115.25</v>
      </c>
      <c r="R215" s="44">
        <v>183.043564</v>
      </c>
      <c r="S215" s="44">
        <v>126.774338</v>
      </c>
      <c r="T215" s="44">
        <v>92.757964999999999</v>
      </c>
      <c r="U215" s="44">
        <v>129.33999600000001</v>
      </c>
      <c r="V215" s="44">
        <v>114.209999</v>
      </c>
      <c r="W215" s="44">
        <v>87.822661999999994</v>
      </c>
      <c r="X215" s="44">
        <v>263.54998799999998</v>
      </c>
      <c r="Y215" s="44">
        <v>85.532439999999994</v>
      </c>
      <c r="Z215" s="44">
        <v>27.889999</v>
      </c>
      <c r="AA215" s="44">
        <v>54.610000999999997</v>
      </c>
      <c r="AB215" s="44">
        <v>121.166016</v>
      </c>
      <c r="AC215" s="44">
        <v>53.262149999999998</v>
      </c>
      <c r="AD215" s="44">
        <v>3.46</v>
      </c>
      <c r="AE215" s="44">
        <v>124.889999</v>
      </c>
      <c r="AF215" s="44">
        <v>138.62829600000001</v>
      </c>
      <c r="AG215" s="44">
        <v>28.379999000000002</v>
      </c>
      <c r="AH215" s="44">
        <v>1720.26001</v>
      </c>
      <c r="AI215" s="44">
        <v>180.029999</v>
      </c>
      <c r="AJ215" s="44">
        <v>280.48001099999999</v>
      </c>
      <c r="AK215" s="44">
        <v>55.490001999999997</v>
      </c>
      <c r="AL215" s="44">
        <v>0.75</v>
      </c>
      <c r="AM215" s="44">
        <v>19.790489000000001</v>
      </c>
      <c r="AN215" s="44">
        <v>113.471909</v>
      </c>
      <c r="AO215" s="44">
        <v>0.75</v>
      </c>
      <c r="AP215" s="44">
        <v>14.81</v>
      </c>
    </row>
    <row r="216" spans="1:42" x14ac:dyDescent="0.45">
      <c r="A216" s="47">
        <v>43749</v>
      </c>
      <c r="B216" s="49">
        <v>235.50296</v>
      </c>
      <c r="C216" s="49">
        <v>47.505423999999998</v>
      </c>
      <c r="D216" s="49">
        <v>247.88999899999999</v>
      </c>
      <c r="E216" s="49">
        <v>136.68263200000001</v>
      </c>
      <c r="F216" s="49">
        <v>7.4</v>
      </c>
      <c r="G216" s="49">
        <v>329.26001000000002</v>
      </c>
      <c r="H216" s="49">
        <v>56.830002</v>
      </c>
      <c r="I216" s="49">
        <v>49.37912</v>
      </c>
      <c r="J216" s="49">
        <v>1.75</v>
      </c>
      <c r="K216" s="44">
        <v>38.200001</v>
      </c>
      <c r="L216" s="44">
        <v>360.86505099999999</v>
      </c>
      <c r="M216" s="44">
        <v>198.720001</v>
      </c>
      <c r="N216" s="44">
        <v>14.3109</v>
      </c>
      <c r="O216" s="44">
        <v>8.008089</v>
      </c>
      <c r="P216" s="44">
        <v>141.093536</v>
      </c>
      <c r="Q216" s="44">
        <v>126.199997</v>
      </c>
      <c r="R216" s="44">
        <v>184.17868000000001</v>
      </c>
      <c r="S216" s="44">
        <v>129.116669</v>
      </c>
      <c r="T216" s="44">
        <v>93.635673999999995</v>
      </c>
      <c r="U216" s="44">
        <v>130.020004</v>
      </c>
      <c r="V216" s="44">
        <v>116.139999</v>
      </c>
      <c r="W216" s="44">
        <v>88.381859000000006</v>
      </c>
      <c r="X216" s="44">
        <v>264.58999599999999</v>
      </c>
      <c r="Y216" s="44">
        <v>85.930458000000002</v>
      </c>
      <c r="Z216" s="44">
        <v>27.9</v>
      </c>
      <c r="AA216" s="44">
        <v>54.349997999999999</v>
      </c>
      <c r="AB216" s="44">
        <v>120.321404</v>
      </c>
      <c r="AC216" s="44">
        <v>52.904819000000003</v>
      </c>
      <c r="AD216" s="44">
        <v>3.65</v>
      </c>
      <c r="AE216" s="44">
        <v>122.400002</v>
      </c>
      <c r="AF216" s="44">
        <v>139.20631399999999</v>
      </c>
      <c r="AG216" s="44">
        <v>29.75</v>
      </c>
      <c r="AH216" s="44">
        <v>1731.920044</v>
      </c>
      <c r="AI216" s="44">
        <v>184.19000199999999</v>
      </c>
      <c r="AJ216" s="44">
        <v>282.92999300000002</v>
      </c>
      <c r="AK216" s="44">
        <v>56.889999000000003</v>
      </c>
      <c r="AL216" s="44">
        <v>0.72</v>
      </c>
      <c r="AM216" s="44">
        <v>20.170307000000001</v>
      </c>
      <c r="AN216" s="44">
        <v>115.016693</v>
      </c>
      <c r="AO216" s="44">
        <v>0.75</v>
      </c>
      <c r="AP216" s="44">
        <v>15.23</v>
      </c>
    </row>
    <row r="217" spans="1:42" x14ac:dyDescent="0.45">
      <c r="A217" s="47">
        <v>43752</v>
      </c>
      <c r="B217" s="49">
        <v>235.163971</v>
      </c>
      <c r="C217" s="49">
        <v>47.029277999999998</v>
      </c>
      <c r="D217" s="49">
        <v>256.959991</v>
      </c>
      <c r="E217" s="49">
        <v>136.49395799999999</v>
      </c>
      <c r="F217" s="49">
        <v>7.21</v>
      </c>
      <c r="G217" s="49">
        <v>344.29998799999998</v>
      </c>
      <c r="H217" s="49">
        <v>55.77</v>
      </c>
      <c r="I217" s="49">
        <v>48.780524999999997</v>
      </c>
      <c r="J217" s="49">
        <v>1.52</v>
      </c>
      <c r="K217" s="44">
        <v>38.240001999999997</v>
      </c>
      <c r="L217" s="44">
        <v>365.04934700000001</v>
      </c>
      <c r="M217" s="44">
        <v>199.38000500000001</v>
      </c>
      <c r="N217" s="44">
        <v>14.281086</v>
      </c>
      <c r="O217" s="44">
        <v>8.0177720000000008</v>
      </c>
      <c r="P217" s="44">
        <v>140.38194300000001</v>
      </c>
      <c r="Q217" s="44">
        <v>126.050003</v>
      </c>
      <c r="R217" s="44">
        <v>184.70642100000001</v>
      </c>
      <c r="S217" s="44">
        <v>128.77922100000001</v>
      </c>
      <c r="T217" s="44">
        <v>94.633071999999999</v>
      </c>
      <c r="U217" s="44">
        <v>129.699997</v>
      </c>
      <c r="V217" s="44">
        <v>116.449997</v>
      </c>
      <c r="W217" s="44">
        <v>88.232071000000005</v>
      </c>
      <c r="X217" s="44">
        <v>263.60000600000001</v>
      </c>
      <c r="Y217" s="44">
        <v>86.189162999999994</v>
      </c>
      <c r="Z217" s="44">
        <v>27.790001</v>
      </c>
      <c r="AA217" s="44">
        <v>54.009998000000003</v>
      </c>
      <c r="AB217" s="44">
        <v>119.28801</v>
      </c>
      <c r="AC217" s="44">
        <v>52.904819000000003</v>
      </c>
      <c r="AD217" s="44">
        <v>3.53</v>
      </c>
      <c r="AE217" s="44">
        <v>123.550003</v>
      </c>
      <c r="AF217" s="44">
        <v>139.07676699999999</v>
      </c>
      <c r="AG217" s="44">
        <v>30.530000999999999</v>
      </c>
      <c r="AH217" s="44">
        <v>1736.4300539999999</v>
      </c>
      <c r="AI217" s="44">
        <v>183.279999</v>
      </c>
      <c r="AJ217" s="44">
        <v>285.52999899999998</v>
      </c>
      <c r="AK217" s="44">
        <v>56.459999000000003</v>
      </c>
      <c r="AL217" s="44">
        <v>0.71</v>
      </c>
      <c r="AM217" s="44">
        <v>20.400198</v>
      </c>
      <c r="AN217" s="44">
        <v>115.046402</v>
      </c>
      <c r="AO217" s="44">
        <v>0.72</v>
      </c>
      <c r="AP217" s="44">
        <v>14.88</v>
      </c>
    </row>
    <row r="218" spans="1:42" x14ac:dyDescent="0.45">
      <c r="A218" s="47">
        <v>43753</v>
      </c>
      <c r="B218" s="49">
        <v>234.61563100000001</v>
      </c>
      <c r="C218" s="49">
        <v>47.217751</v>
      </c>
      <c r="D218" s="49">
        <v>257.89001500000001</v>
      </c>
      <c r="E218" s="49">
        <v>135.381744</v>
      </c>
      <c r="F218" s="49">
        <v>7.17</v>
      </c>
      <c r="G218" s="49">
        <v>346.07998700000002</v>
      </c>
      <c r="H218" s="49">
        <v>57.77</v>
      </c>
      <c r="I218" s="49">
        <v>49.644072999999999</v>
      </c>
      <c r="J218" s="49">
        <v>1.73</v>
      </c>
      <c r="K218" s="44">
        <v>38.599997999999999</v>
      </c>
      <c r="L218" s="44">
        <v>360.58609000000001</v>
      </c>
      <c r="M218" s="44">
        <v>199.429993</v>
      </c>
      <c r="N218" s="44">
        <v>14.3109</v>
      </c>
      <c r="O218" s="44">
        <v>8.0177720000000008</v>
      </c>
      <c r="P218" s="44">
        <v>141.33073400000001</v>
      </c>
      <c r="Q218" s="44">
        <v>127.18</v>
      </c>
      <c r="R218" s="44">
        <v>186.199997</v>
      </c>
      <c r="S218" s="44">
        <v>130.704712</v>
      </c>
      <c r="T218" s="44">
        <v>94.543312</v>
      </c>
      <c r="U218" s="44">
        <v>129.759995</v>
      </c>
      <c r="V218" s="44">
        <v>119.959999</v>
      </c>
      <c r="W218" s="44">
        <v>88.931053000000006</v>
      </c>
      <c r="X218" s="44">
        <v>265.04998799999998</v>
      </c>
      <c r="Y218" s="44">
        <v>86.020004</v>
      </c>
      <c r="Z218" s="44">
        <v>28.209999</v>
      </c>
      <c r="AA218" s="44">
        <v>53.610000999999997</v>
      </c>
      <c r="AB218" s="44">
        <v>116.456093</v>
      </c>
      <c r="AC218" s="44">
        <v>53.113258000000002</v>
      </c>
      <c r="AD218" s="44">
        <v>3.46</v>
      </c>
      <c r="AE218" s="44">
        <v>122.779999</v>
      </c>
      <c r="AF218" s="44">
        <v>141.08992000000001</v>
      </c>
      <c r="AG218" s="44">
        <v>30.719999000000001</v>
      </c>
      <c r="AH218" s="44">
        <v>1767.380005</v>
      </c>
      <c r="AI218" s="44">
        <v>188.88999899999999</v>
      </c>
      <c r="AJ218" s="44">
        <v>284.25</v>
      </c>
      <c r="AK218" s="44">
        <v>56.349997999999999</v>
      </c>
      <c r="AL218" s="44">
        <v>0.67</v>
      </c>
      <c r="AM218" s="44">
        <v>20.470162999999999</v>
      </c>
      <c r="AN218" s="44">
        <v>115.17512499999999</v>
      </c>
      <c r="AO218" s="44">
        <v>0.72</v>
      </c>
      <c r="AP218" s="44">
        <v>14.89</v>
      </c>
    </row>
    <row r="219" spans="1:42" x14ac:dyDescent="0.45">
      <c r="A219" s="47">
        <v>43754</v>
      </c>
      <c r="B219" s="49">
        <v>233.66845699999999</v>
      </c>
      <c r="C219" s="49">
        <v>47.416145</v>
      </c>
      <c r="D219" s="49">
        <v>259.75</v>
      </c>
      <c r="E219" s="49">
        <v>135.471115</v>
      </c>
      <c r="F219" s="49">
        <v>6.96</v>
      </c>
      <c r="G219" s="49">
        <v>323.64001500000001</v>
      </c>
      <c r="H219" s="49">
        <v>57.299999</v>
      </c>
      <c r="I219" s="49">
        <v>49.879584999999999</v>
      </c>
      <c r="J219" s="49">
        <v>1.84</v>
      </c>
      <c r="K219" s="44">
        <v>38.659999999999997</v>
      </c>
      <c r="L219" s="44">
        <v>363.325806</v>
      </c>
      <c r="M219" s="44">
        <v>200.38000500000001</v>
      </c>
      <c r="N219" s="44">
        <v>14.559353</v>
      </c>
      <c r="O219" s="44">
        <v>8.2211210000000001</v>
      </c>
      <c r="P219" s="44">
        <v>140.45112599999999</v>
      </c>
      <c r="Q219" s="44">
        <v>128.720001</v>
      </c>
      <c r="R219" s="44">
        <v>186.570007</v>
      </c>
      <c r="S219" s="44">
        <v>128.531082</v>
      </c>
      <c r="T219" s="44">
        <v>94.633071999999999</v>
      </c>
      <c r="U219" s="44">
        <v>130.86000100000001</v>
      </c>
      <c r="V219" s="44">
        <v>119.68</v>
      </c>
      <c r="W219" s="44">
        <v>88.411811999999998</v>
      </c>
      <c r="X219" s="44">
        <v>265.58999599999999</v>
      </c>
      <c r="Y219" s="44">
        <v>86.278709000000006</v>
      </c>
      <c r="Z219" s="44">
        <v>28.110001</v>
      </c>
      <c r="AA219" s="44">
        <v>52.650002000000001</v>
      </c>
      <c r="AB219" s="44">
        <v>116.784004</v>
      </c>
      <c r="AC219" s="44">
        <v>53.093409999999999</v>
      </c>
      <c r="AD219" s="44">
        <v>3.46</v>
      </c>
      <c r="AE219" s="44">
        <v>122.410004</v>
      </c>
      <c r="AF219" s="44">
        <v>139.93383800000001</v>
      </c>
      <c r="AG219" s="44">
        <v>30.809999000000001</v>
      </c>
      <c r="AH219" s="44">
        <v>1777.4300539999999</v>
      </c>
      <c r="AI219" s="44">
        <v>189.550003</v>
      </c>
      <c r="AJ219" s="44">
        <v>286.27999899999998</v>
      </c>
      <c r="AK219" s="44">
        <v>55.880001</v>
      </c>
      <c r="AL219" s="44">
        <v>0.65</v>
      </c>
      <c r="AM219" s="44">
        <v>20.510145000000001</v>
      </c>
      <c r="AN219" s="44">
        <v>113.986839</v>
      </c>
      <c r="AO219" s="44">
        <v>0.72</v>
      </c>
      <c r="AP219" s="44">
        <v>15.04</v>
      </c>
    </row>
    <row r="220" spans="1:42" x14ac:dyDescent="0.45">
      <c r="A220" s="47">
        <v>43755</v>
      </c>
      <c r="B220" s="49">
        <v>234.57574500000001</v>
      </c>
      <c r="C220" s="49">
        <v>47.723655999999998</v>
      </c>
      <c r="D220" s="49">
        <v>261.97000100000002</v>
      </c>
      <c r="E220" s="49">
        <v>136.00737000000001</v>
      </c>
      <c r="F220" s="49">
        <v>7.17</v>
      </c>
      <c r="G220" s="49">
        <v>331.33999599999999</v>
      </c>
      <c r="H220" s="49">
        <v>57.959999000000003</v>
      </c>
      <c r="I220" s="49">
        <v>50.075843999999996</v>
      </c>
      <c r="J220" s="49">
        <v>2.0299999999999998</v>
      </c>
      <c r="K220" s="44">
        <v>38.869999</v>
      </c>
      <c r="L220" s="44">
        <v>354.93728599999997</v>
      </c>
      <c r="M220" s="44">
        <v>199.35000600000001</v>
      </c>
      <c r="N220" s="44">
        <v>14.340714</v>
      </c>
      <c r="O220" s="44">
        <v>8.0952389999999994</v>
      </c>
      <c r="P220" s="44">
        <v>132.69276400000001</v>
      </c>
      <c r="Q220" s="44">
        <v>128.60000600000001</v>
      </c>
      <c r="R220" s="44">
        <v>186.03999300000001</v>
      </c>
      <c r="S220" s="44">
        <v>129.156387</v>
      </c>
      <c r="T220" s="44">
        <v>95.311301999999998</v>
      </c>
      <c r="U220" s="44">
        <v>132.36999499999999</v>
      </c>
      <c r="V220" s="44">
        <v>120.349998</v>
      </c>
      <c r="W220" s="44">
        <v>88.381859000000006</v>
      </c>
      <c r="X220" s="44">
        <v>268.17999300000002</v>
      </c>
      <c r="Y220" s="44">
        <v>85.860802000000007</v>
      </c>
      <c r="Z220" s="44">
        <v>28.219999000000001</v>
      </c>
      <c r="AA220" s="44">
        <v>52.959999000000003</v>
      </c>
      <c r="AB220" s="44">
        <v>116.629997</v>
      </c>
      <c r="AC220" s="44">
        <v>53.391185999999998</v>
      </c>
      <c r="AD220" s="44">
        <v>3.76</v>
      </c>
      <c r="AE220" s="44">
        <v>120.660004</v>
      </c>
      <c r="AF220" s="44">
        <v>139.21627799999999</v>
      </c>
      <c r="AG220" s="44">
        <v>31.139999</v>
      </c>
      <c r="AH220" s="44">
        <v>1787.4799800000001</v>
      </c>
      <c r="AI220" s="44">
        <v>190.38999899999999</v>
      </c>
      <c r="AJ220" s="44">
        <v>293.35000600000001</v>
      </c>
      <c r="AK220" s="44">
        <v>55.060001</v>
      </c>
      <c r="AL220" s="44">
        <v>0.66</v>
      </c>
      <c r="AM220" s="44">
        <v>20.520140000000001</v>
      </c>
      <c r="AN220" s="44">
        <v>114.224495</v>
      </c>
      <c r="AO220" s="44">
        <v>0.96</v>
      </c>
      <c r="AP220" s="44">
        <v>15.12</v>
      </c>
    </row>
    <row r="221" spans="1:42" x14ac:dyDescent="0.45">
      <c r="A221" s="47">
        <v>43756</v>
      </c>
      <c r="B221" s="49">
        <v>235.70236199999999</v>
      </c>
      <c r="C221" s="49">
        <v>47.991489000000001</v>
      </c>
      <c r="D221" s="49">
        <v>256.95001200000002</v>
      </c>
      <c r="E221" s="49">
        <v>135.30230700000001</v>
      </c>
      <c r="F221" s="49">
        <v>7.81</v>
      </c>
      <c r="G221" s="49">
        <v>314.33999599999999</v>
      </c>
      <c r="H221" s="49">
        <v>57.689999</v>
      </c>
      <c r="I221" s="49">
        <v>50.419303999999997</v>
      </c>
      <c r="J221" s="49">
        <v>1.98</v>
      </c>
      <c r="K221" s="44">
        <v>38.729999999999997</v>
      </c>
      <c r="L221" s="44">
        <v>348.31219499999997</v>
      </c>
      <c r="M221" s="44">
        <v>199.75</v>
      </c>
      <c r="N221" s="44">
        <v>14.440094999999999</v>
      </c>
      <c r="O221" s="44">
        <v>8.1411890000000007</v>
      </c>
      <c r="P221" s="44">
        <v>132.52475000000001</v>
      </c>
      <c r="Q221" s="44">
        <v>129.13000500000001</v>
      </c>
      <c r="R221" s="44">
        <v>187.08000200000001</v>
      </c>
      <c r="S221" s="44">
        <v>128.49139400000001</v>
      </c>
      <c r="T221" s="44">
        <v>95.849898999999994</v>
      </c>
      <c r="U221" s="44">
        <v>130.88999899999999</v>
      </c>
      <c r="V221" s="44">
        <v>120.55999799999999</v>
      </c>
      <c r="W221" s="44">
        <v>88.222083999999995</v>
      </c>
      <c r="X221" s="44">
        <v>265.209991</v>
      </c>
      <c r="Y221" s="44">
        <v>85.602097000000001</v>
      </c>
      <c r="Z221" s="44">
        <v>28.120000999999998</v>
      </c>
      <c r="AA221" s="44">
        <v>52.549999</v>
      </c>
      <c r="AB221" s="44">
        <v>117.470001</v>
      </c>
      <c r="AC221" s="44">
        <v>54.373843999999998</v>
      </c>
      <c r="AD221" s="44">
        <v>3.61</v>
      </c>
      <c r="AE221" s="44">
        <v>119</v>
      </c>
      <c r="AF221" s="44">
        <v>136.944016</v>
      </c>
      <c r="AG221" s="44">
        <v>30.969999000000001</v>
      </c>
      <c r="AH221" s="44">
        <v>1757.51001</v>
      </c>
      <c r="AI221" s="44">
        <v>185.85000600000001</v>
      </c>
      <c r="AJ221" s="44">
        <v>275.29998799999998</v>
      </c>
      <c r="AK221" s="44">
        <v>54.549999</v>
      </c>
      <c r="AL221" s="44">
        <v>0.66</v>
      </c>
      <c r="AM221" s="44">
        <v>20.770019999999999</v>
      </c>
      <c r="AN221" s="44">
        <v>113.620445</v>
      </c>
      <c r="AO221" s="44">
        <v>0.96</v>
      </c>
      <c r="AP221" s="44">
        <v>14.52</v>
      </c>
    </row>
    <row r="222" spans="1:42" x14ac:dyDescent="0.45">
      <c r="A222" s="47">
        <v>43759</v>
      </c>
      <c r="B222" s="49">
        <v>239.790085</v>
      </c>
      <c r="C222" s="49">
        <v>48.110523000000001</v>
      </c>
      <c r="D222" s="49">
        <v>253.5</v>
      </c>
      <c r="E222" s="49">
        <v>135.173203</v>
      </c>
      <c r="F222" s="49">
        <v>8.15</v>
      </c>
      <c r="G222" s="49">
        <v>319.73001099999999</v>
      </c>
      <c r="H222" s="49">
        <v>55.740001999999997</v>
      </c>
      <c r="I222" s="49">
        <v>50.929580999999999</v>
      </c>
      <c r="J222" s="49">
        <v>2.33</v>
      </c>
      <c r="K222" s="44">
        <v>39.150002000000001</v>
      </c>
      <c r="L222" s="44">
        <v>349.07931500000001</v>
      </c>
      <c r="M222" s="44">
        <v>202.240005</v>
      </c>
      <c r="N222" s="44">
        <v>14.549416000000001</v>
      </c>
      <c r="O222" s="44">
        <v>8.1312010000000008</v>
      </c>
      <c r="P222" s="44">
        <v>131.03237899999999</v>
      </c>
      <c r="Q222" s="44">
        <v>132.71000699999999</v>
      </c>
      <c r="R222" s="44">
        <v>187.33999600000001</v>
      </c>
      <c r="S222" s="44">
        <v>129.950378</v>
      </c>
      <c r="T222" s="44">
        <v>95.969588999999999</v>
      </c>
      <c r="U222" s="44">
        <v>130.259995</v>
      </c>
      <c r="V222" s="44">
        <v>123.550003</v>
      </c>
      <c r="W222" s="44">
        <v>88.102264000000005</v>
      </c>
      <c r="X222" s="44">
        <v>266.04998799999998</v>
      </c>
      <c r="Y222" s="44">
        <v>84.925476000000003</v>
      </c>
      <c r="Z222" s="44">
        <v>28.4</v>
      </c>
      <c r="AA222" s="44">
        <v>52.509998000000003</v>
      </c>
      <c r="AB222" s="44">
        <v>119.08000199999999</v>
      </c>
      <c r="AC222" s="44">
        <v>53.827922999999998</v>
      </c>
      <c r="AD222" s="44">
        <v>3.8</v>
      </c>
      <c r="AE222" s="44">
        <v>118.589996</v>
      </c>
      <c r="AF222" s="44">
        <v>137.96054100000001</v>
      </c>
      <c r="AG222" s="44">
        <v>32.029998999999997</v>
      </c>
      <c r="AH222" s="44">
        <v>1785.660034</v>
      </c>
      <c r="AI222" s="44">
        <v>189.759995</v>
      </c>
      <c r="AJ222" s="44">
        <v>278.04998799999998</v>
      </c>
      <c r="AK222" s="44">
        <v>55.130001</v>
      </c>
      <c r="AL222" s="44">
        <v>0.65</v>
      </c>
      <c r="AM222" s="44">
        <v>20.750029000000001</v>
      </c>
      <c r="AN222" s="44">
        <v>115.472206</v>
      </c>
      <c r="AO222" s="44">
        <v>0.95</v>
      </c>
      <c r="AP222" s="44">
        <v>14.76</v>
      </c>
    </row>
    <row r="223" spans="1:42" x14ac:dyDescent="0.45">
      <c r="A223" s="47">
        <v>43760</v>
      </c>
      <c r="B223" s="49">
        <v>239.24174500000001</v>
      </c>
      <c r="C223" s="49">
        <v>47.971648999999999</v>
      </c>
      <c r="D223" s="49">
        <v>255.58000200000001</v>
      </c>
      <c r="E223" s="49">
        <v>135.70945699999999</v>
      </c>
      <c r="F223" s="49">
        <v>7.95</v>
      </c>
      <c r="G223" s="49">
        <v>299.69000199999999</v>
      </c>
      <c r="H223" s="49">
        <v>54.029998999999997</v>
      </c>
      <c r="I223" s="49">
        <v>50.272106000000001</v>
      </c>
      <c r="J223" s="49">
        <v>2.63</v>
      </c>
      <c r="K223" s="44">
        <v>39.209999000000003</v>
      </c>
      <c r="L223" s="44">
        <v>351.06185900000003</v>
      </c>
      <c r="M223" s="44">
        <v>204.71000699999999</v>
      </c>
      <c r="N223" s="44">
        <v>15.165578999999999</v>
      </c>
      <c r="O223" s="44">
        <v>8.5107890000000008</v>
      </c>
      <c r="P223" s="44">
        <v>132.39627100000001</v>
      </c>
      <c r="Q223" s="44">
        <v>131.800003</v>
      </c>
      <c r="R223" s="44">
        <v>182.720001</v>
      </c>
      <c r="S223" s="44">
        <v>127.60805499999999</v>
      </c>
      <c r="T223" s="44">
        <v>95.351196000000002</v>
      </c>
      <c r="U223" s="44">
        <v>132.39999399999999</v>
      </c>
      <c r="V223" s="44">
        <v>124.790001</v>
      </c>
      <c r="W223" s="44">
        <v>88.252044999999995</v>
      </c>
      <c r="X223" s="44">
        <v>266.67001299999998</v>
      </c>
      <c r="Y223" s="44">
        <v>83.044876000000002</v>
      </c>
      <c r="Z223" s="44">
        <v>27.549999</v>
      </c>
      <c r="AA223" s="44">
        <v>51.09</v>
      </c>
      <c r="AB223" s="44">
        <v>122.18</v>
      </c>
      <c r="AC223" s="44">
        <v>53.450741000000001</v>
      </c>
      <c r="AD223" s="44">
        <v>3.71</v>
      </c>
      <c r="AE223" s="44">
        <v>117.5</v>
      </c>
      <c r="AF223" s="44">
        <v>135.907532</v>
      </c>
      <c r="AG223" s="44">
        <v>31.51</v>
      </c>
      <c r="AH223" s="44">
        <v>1765.7299800000001</v>
      </c>
      <c r="AI223" s="44">
        <v>182.33999600000001</v>
      </c>
      <c r="AJ223" s="44">
        <v>266.69000199999999</v>
      </c>
      <c r="AK223" s="44">
        <v>54.110000999999997</v>
      </c>
      <c r="AL223" s="44">
        <v>0.65</v>
      </c>
      <c r="AM223" s="44">
        <v>20.829989999999999</v>
      </c>
      <c r="AN223" s="44">
        <v>116.650597</v>
      </c>
      <c r="AO223" s="44">
        <v>0.88</v>
      </c>
      <c r="AP223" s="44">
        <v>14.82</v>
      </c>
    </row>
    <row r="224" spans="1:42" x14ac:dyDescent="0.45">
      <c r="A224" s="47">
        <v>43761</v>
      </c>
      <c r="B224" s="49">
        <v>242.45208700000001</v>
      </c>
      <c r="C224" s="49">
        <v>48.021248</v>
      </c>
      <c r="D224" s="49">
        <v>254.679993</v>
      </c>
      <c r="E224" s="49">
        <v>136.49395799999999</v>
      </c>
      <c r="F224" s="49">
        <v>8.16</v>
      </c>
      <c r="G224" s="49">
        <v>297.14001500000001</v>
      </c>
      <c r="H224" s="49">
        <v>49.060001</v>
      </c>
      <c r="I224" s="49">
        <v>44.040840000000003</v>
      </c>
      <c r="J224" s="49">
        <v>2.33</v>
      </c>
      <c r="K224" s="44">
        <v>39.360000999999997</v>
      </c>
      <c r="L224" s="44">
        <v>351.87881499999997</v>
      </c>
      <c r="M224" s="44">
        <v>203.550003</v>
      </c>
      <c r="N224" s="44">
        <v>15.483599</v>
      </c>
      <c r="O224" s="44">
        <v>8.6905950000000001</v>
      </c>
      <c r="P224" s="44">
        <v>132.81137100000001</v>
      </c>
      <c r="Q224" s="44">
        <v>131.66000399999999</v>
      </c>
      <c r="R224" s="44">
        <v>184.070007</v>
      </c>
      <c r="S224" s="44">
        <v>118.06001999999999</v>
      </c>
      <c r="T224" s="44">
        <v>92.079734999999999</v>
      </c>
      <c r="U224" s="44">
        <v>131.13000500000001</v>
      </c>
      <c r="V224" s="44">
        <v>125.120003</v>
      </c>
      <c r="W224" s="44">
        <v>88.871146999999993</v>
      </c>
      <c r="X224" s="44">
        <v>269.32000699999998</v>
      </c>
      <c r="Y224" s="44">
        <v>82.328461000000004</v>
      </c>
      <c r="Z224" s="44">
        <v>27.530000999999999</v>
      </c>
      <c r="AA224" s="44">
        <v>51.18</v>
      </c>
      <c r="AB224" s="44">
        <v>123</v>
      </c>
      <c r="AC224" s="44">
        <v>54.234881999999999</v>
      </c>
      <c r="AD224" s="44">
        <v>3.73</v>
      </c>
      <c r="AE224" s="44">
        <v>118.360001</v>
      </c>
      <c r="AF224" s="44">
        <v>136.774597</v>
      </c>
      <c r="AG224" s="44">
        <v>31.360001</v>
      </c>
      <c r="AH224" s="44">
        <v>1762.170044</v>
      </c>
      <c r="AI224" s="44">
        <v>186.14999399999999</v>
      </c>
      <c r="AJ224" s="44">
        <v>271.26998900000001</v>
      </c>
      <c r="AK224" s="44">
        <v>54.130001</v>
      </c>
      <c r="AL224" s="44">
        <v>0.64</v>
      </c>
      <c r="AM224" s="44">
        <v>21.149837000000002</v>
      </c>
      <c r="AN224" s="44">
        <v>116.82884199999999</v>
      </c>
      <c r="AO224" s="44">
        <v>0.65</v>
      </c>
      <c r="AP224" s="44">
        <v>14.82</v>
      </c>
    </row>
    <row r="225" spans="1:42" x14ac:dyDescent="0.45">
      <c r="A225" s="47">
        <v>43762</v>
      </c>
      <c r="B225" s="49">
        <v>242.85089099999999</v>
      </c>
      <c r="C225" s="49">
        <v>47.902214000000001</v>
      </c>
      <c r="D225" s="49">
        <v>299.67999300000002</v>
      </c>
      <c r="E225" s="49">
        <v>136.930893</v>
      </c>
      <c r="F225" s="49">
        <v>8.76</v>
      </c>
      <c r="G225" s="49">
        <v>323.33999599999999</v>
      </c>
      <c r="H225" s="49">
        <v>47.599997999999999</v>
      </c>
      <c r="I225" s="49">
        <v>43.324489999999997</v>
      </c>
      <c r="J225" s="49">
        <v>2.23</v>
      </c>
      <c r="K225" s="44">
        <v>39.459999000000003</v>
      </c>
      <c r="L225" s="44">
        <v>355.57492100000002</v>
      </c>
      <c r="M225" s="44">
        <v>211.21000699999999</v>
      </c>
      <c r="N225" s="44">
        <v>15.155640999999999</v>
      </c>
      <c r="O225" s="44">
        <v>8.6806049999999999</v>
      </c>
      <c r="P225" s="44">
        <v>132.50498999999999</v>
      </c>
      <c r="Q225" s="44">
        <v>131.78999300000001</v>
      </c>
      <c r="R225" s="44">
        <v>185</v>
      </c>
      <c r="S225" s="44">
        <v>117.52407100000001</v>
      </c>
      <c r="T225" s="44">
        <v>91.261870999999999</v>
      </c>
      <c r="U225" s="44">
        <v>130.259995</v>
      </c>
      <c r="V225" s="44">
        <v>125.029999</v>
      </c>
      <c r="W225" s="44">
        <v>88.990973999999994</v>
      </c>
      <c r="X225" s="44">
        <v>268.44000199999999</v>
      </c>
      <c r="Y225" s="44">
        <v>82.766272999999998</v>
      </c>
      <c r="Z225" s="44">
        <v>28.139999</v>
      </c>
      <c r="AA225" s="44">
        <v>51.110000999999997</v>
      </c>
      <c r="AB225" s="44">
        <v>124.790001</v>
      </c>
      <c r="AC225" s="44">
        <v>54.205105000000003</v>
      </c>
      <c r="AD225" s="44">
        <v>3.71</v>
      </c>
      <c r="AE225" s="44">
        <v>120.30999799999999</v>
      </c>
      <c r="AF225" s="44">
        <v>139.465439</v>
      </c>
      <c r="AG225" s="44">
        <v>31.719999000000001</v>
      </c>
      <c r="AH225" s="44">
        <v>1780.780029</v>
      </c>
      <c r="AI225" s="44">
        <v>186.38000500000001</v>
      </c>
      <c r="AJ225" s="44">
        <v>271.5</v>
      </c>
      <c r="AK225" s="44">
        <v>54.259998000000003</v>
      </c>
      <c r="AL225" s="44">
        <v>0.65</v>
      </c>
      <c r="AM225" s="44">
        <v>20.889961</v>
      </c>
      <c r="AN225" s="44">
        <v>116.432739</v>
      </c>
      <c r="AO225" s="44">
        <v>0.7</v>
      </c>
      <c r="AP225" s="44">
        <v>14.75</v>
      </c>
    </row>
    <row r="226" spans="1:42" x14ac:dyDescent="0.45">
      <c r="A226" s="47">
        <v>43763</v>
      </c>
      <c r="B226" s="49">
        <v>245.84191899999999</v>
      </c>
      <c r="C226" s="49">
        <v>47.624457999999997</v>
      </c>
      <c r="D226" s="49">
        <v>328.13000499999998</v>
      </c>
      <c r="E226" s="49">
        <v>135.68959000000001</v>
      </c>
      <c r="F226" s="49">
        <v>7.64</v>
      </c>
      <c r="G226" s="49">
        <v>317.45001200000002</v>
      </c>
      <c r="H226" s="49">
        <v>49.77</v>
      </c>
      <c r="I226" s="49">
        <v>42.352997000000002</v>
      </c>
      <c r="J226" s="49">
        <v>2.5299999999999998</v>
      </c>
      <c r="K226" s="44">
        <v>39.520000000000003</v>
      </c>
      <c r="L226" s="44">
        <v>343.709473</v>
      </c>
      <c r="M226" s="44">
        <v>212.14999399999999</v>
      </c>
      <c r="N226" s="44">
        <v>15.751927999999999</v>
      </c>
      <c r="O226" s="44">
        <v>8.8404319999999998</v>
      </c>
      <c r="P226" s="44">
        <v>133.858994</v>
      </c>
      <c r="Q226" s="44">
        <v>131.86999499999999</v>
      </c>
      <c r="R226" s="44">
        <v>183.070007</v>
      </c>
      <c r="S226" s="44">
        <v>119.60835299999999</v>
      </c>
      <c r="T226" s="44">
        <v>90.68338</v>
      </c>
      <c r="U226" s="44">
        <v>130.89999399999999</v>
      </c>
      <c r="V226" s="44">
        <v>126.029999</v>
      </c>
      <c r="W226" s="44">
        <v>89.829757999999998</v>
      </c>
      <c r="X226" s="44">
        <v>267.5</v>
      </c>
      <c r="Y226" s="44">
        <v>82.965271000000001</v>
      </c>
      <c r="Z226" s="44">
        <v>28.450001</v>
      </c>
      <c r="AA226" s="44">
        <v>50.509998000000003</v>
      </c>
      <c r="AB226" s="44">
        <v>123.25</v>
      </c>
      <c r="AC226" s="44">
        <v>53.351481999999997</v>
      </c>
      <c r="AD226" s="44">
        <v>3.69</v>
      </c>
      <c r="AE226" s="44">
        <v>118.639999</v>
      </c>
      <c r="AF226" s="44">
        <v>140.252747</v>
      </c>
      <c r="AG226" s="44">
        <v>32.709999000000003</v>
      </c>
      <c r="AH226" s="44">
        <v>1761.329956</v>
      </c>
      <c r="AI226" s="44">
        <v>187.88999899999999</v>
      </c>
      <c r="AJ226" s="44">
        <v>276.82000699999998</v>
      </c>
      <c r="AK226" s="44">
        <v>54.169998</v>
      </c>
      <c r="AL226" s="44">
        <v>0.64</v>
      </c>
      <c r="AM226" s="44">
        <v>21.149837000000002</v>
      </c>
      <c r="AN226" s="44">
        <v>117.5121</v>
      </c>
      <c r="AO226" s="44">
        <v>0.61</v>
      </c>
      <c r="AP226" s="44">
        <v>14.61</v>
      </c>
    </row>
    <row r="227" spans="1:42" x14ac:dyDescent="0.45">
      <c r="A227" s="47">
        <v>43766</v>
      </c>
      <c r="B227" s="49">
        <v>248.30452</v>
      </c>
      <c r="C227" s="49">
        <v>46.890403999999997</v>
      </c>
      <c r="D227" s="49">
        <v>327.709991</v>
      </c>
      <c r="E227" s="49">
        <v>135.62008700000001</v>
      </c>
      <c r="F227" s="49">
        <v>7.52</v>
      </c>
      <c r="G227" s="49">
        <v>324.92999300000002</v>
      </c>
      <c r="H227" s="49">
        <v>49.349997999999999</v>
      </c>
      <c r="I227" s="49">
        <v>42.686641999999999</v>
      </c>
      <c r="J227" s="49">
        <v>2.48</v>
      </c>
      <c r="K227" s="44">
        <v>38.090000000000003</v>
      </c>
      <c r="L227" s="44">
        <v>345.23373400000003</v>
      </c>
      <c r="M227" s="44">
        <v>211.61000100000001</v>
      </c>
      <c r="N227" s="44">
        <v>15.901</v>
      </c>
      <c r="O227" s="44">
        <v>9.1700759999999999</v>
      </c>
      <c r="P227" s="44">
        <v>134.38279700000001</v>
      </c>
      <c r="Q227" s="44">
        <v>132.770004</v>
      </c>
      <c r="R227" s="44">
        <v>182.86999499999999</v>
      </c>
      <c r="S227" s="44">
        <v>119.102165</v>
      </c>
      <c r="T227" s="44">
        <v>90.613563999999997</v>
      </c>
      <c r="U227" s="44">
        <v>130.529999</v>
      </c>
      <c r="V227" s="44">
        <v>126.510002</v>
      </c>
      <c r="W227" s="44">
        <v>90.269119000000003</v>
      </c>
      <c r="X227" s="44">
        <v>267.75</v>
      </c>
      <c r="Y227" s="44">
        <v>83.184180999999995</v>
      </c>
      <c r="Z227" s="44">
        <v>28.459999</v>
      </c>
      <c r="AA227" s="44">
        <v>50</v>
      </c>
      <c r="AB227" s="44">
        <v>123.480003</v>
      </c>
      <c r="AC227" s="44">
        <v>53.172817000000002</v>
      </c>
      <c r="AD227" s="44">
        <v>3.69</v>
      </c>
      <c r="AE227" s="44">
        <v>120.510002</v>
      </c>
      <c r="AF227" s="44">
        <v>143.701019</v>
      </c>
      <c r="AG227" s="44">
        <v>33.689999</v>
      </c>
      <c r="AH227" s="44">
        <v>1777.079956</v>
      </c>
      <c r="AI227" s="44">
        <v>189.39999399999999</v>
      </c>
      <c r="AJ227" s="44">
        <v>281.85998499999999</v>
      </c>
      <c r="AK227" s="44">
        <v>54.639999000000003</v>
      </c>
      <c r="AL227" s="44">
        <v>0.65</v>
      </c>
      <c r="AM227" s="44">
        <v>21.019898999999999</v>
      </c>
      <c r="AN227" s="44">
        <v>117.323959</v>
      </c>
      <c r="AO227" s="44">
        <v>0.6</v>
      </c>
      <c r="AP227" s="44">
        <v>14.67</v>
      </c>
    </row>
    <row r="228" spans="1:42" x14ac:dyDescent="0.45">
      <c r="A228" s="47">
        <v>43767</v>
      </c>
      <c r="B228" s="49">
        <v>242.56175200000001</v>
      </c>
      <c r="C228" s="49">
        <v>47.197913999999997</v>
      </c>
      <c r="D228" s="49">
        <v>316.22000100000002</v>
      </c>
      <c r="E228" s="49">
        <v>135.13348400000001</v>
      </c>
      <c r="F228" s="49">
        <v>7.44</v>
      </c>
      <c r="G228" s="49">
        <v>312.51998900000001</v>
      </c>
      <c r="H228" s="49">
        <v>49.099997999999999</v>
      </c>
      <c r="I228" s="49">
        <v>42.490378999999997</v>
      </c>
      <c r="J228" s="49">
        <v>2.3199999999999998</v>
      </c>
      <c r="K228" s="44">
        <v>37.970001000000003</v>
      </c>
      <c r="L228" s="44">
        <v>345.87136800000002</v>
      </c>
      <c r="M228" s="44">
        <v>211.64999399999999</v>
      </c>
      <c r="N228" s="44">
        <v>15.940753000000001</v>
      </c>
      <c r="O228" s="44">
        <v>9.0701830000000001</v>
      </c>
      <c r="P228" s="44">
        <v>132.257904</v>
      </c>
      <c r="Q228" s="44">
        <v>131.740005</v>
      </c>
      <c r="R228" s="44">
        <v>184.800003</v>
      </c>
      <c r="S228" s="44">
        <v>119.389999</v>
      </c>
      <c r="T228" s="44">
        <v>89.047646</v>
      </c>
      <c r="U228" s="44">
        <v>129.479996</v>
      </c>
      <c r="V228" s="44">
        <v>126.43</v>
      </c>
      <c r="W228" s="44">
        <v>91.497337000000002</v>
      </c>
      <c r="X228" s="44">
        <v>269.85998499999999</v>
      </c>
      <c r="Y228" s="44">
        <v>83.711539999999999</v>
      </c>
      <c r="Z228" s="44">
        <v>28.6</v>
      </c>
      <c r="AA228" s="44">
        <v>50.459999000000003</v>
      </c>
      <c r="AB228" s="44">
        <v>123.599998</v>
      </c>
      <c r="AC228" s="44">
        <v>53.014004</v>
      </c>
      <c r="AD228" s="44">
        <v>3.7</v>
      </c>
      <c r="AE228" s="44">
        <v>121.269997</v>
      </c>
      <c r="AF228" s="44">
        <v>142.345642</v>
      </c>
      <c r="AG228" s="44">
        <v>33.029998999999997</v>
      </c>
      <c r="AH228" s="44">
        <v>1762.709961</v>
      </c>
      <c r="AI228" s="44">
        <v>189.30999800000001</v>
      </c>
      <c r="AJ228" s="44">
        <v>281.209991</v>
      </c>
      <c r="AK228" s="44">
        <v>54.799999</v>
      </c>
      <c r="AL228" s="44">
        <v>0.66</v>
      </c>
      <c r="AM228" s="44">
        <v>20.520140000000001</v>
      </c>
      <c r="AN228" s="44">
        <v>116.97737100000001</v>
      </c>
      <c r="AO228" s="44">
        <v>0.52</v>
      </c>
      <c r="AP228" s="44">
        <v>14.78</v>
      </c>
    </row>
    <row r="229" spans="1:42" x14ac:dyDescent="0.45">
      <c r="A229" s="47">
        <v>43768</v>
      </c>
      <c r="B229" s="49">
        <v>242.531845</v>
      </c>
      <c r="C229" s="49">
        <v>47.455826000000002</v>
      </c>
      <c r="D229" s="49">
        <v>315.01001000000002</v>
      </c>
      <c r="E229" s="49">
        <v>135.94778400000001</v>
      </c>
      <c r="F229" s="49">
        <v>7.48</v>
      </c>
      <c r="G229" s="49">
        <v>319.11999500000002</v>
      </c>
      <c r="H229" s="49">
        <v>48.959999000000003</v>
      </c>
      <c r="I229" s="49">
        <v>41.891784999999999</v>
      </c>
      <c r="J229" s="49">
        <v>2.1800000000000002</v>
      </c>
      <c r="K229" s="44">
        <v>37.93</v>
      </c>
      <c r="L229" s="44">
        <v>352.755493</v>
      </c>
      <c r="M229" s="44">
        <v>214.320007</v>
      </c>
      <c r="N229" s="44">
        <v>16.139514999999999</v>
      </c>
      <c r="O229" s="44">
        <v>9.0901619999999994</v>
      </c>
      <c r="P229" s="44">
        <v>133.67120399999999</v>
      </c>
      <c r="Q229" s="44">
        <v>133.229996</v>
      </c>
      <c r="R229" s="44">
        <v>186.58000200000001</v>
      </c>
      <c r="S229" s="44">
        <v>117.790001</v>
      </c>
      <c r="T229" s="44">
        <v>89.955284000000006</v>
      </c>
      <c r="U229" s="44">
        <v>129.60000600000001</v>
      </c>
      <c r="V229" s="44">
        <v>125.730003</v>
      </c>
      <c r="W229" s="44">
        <v>91.177802999999997</v>
      </c>
      <c r="X229" s="44">
        <v>268.19000199999999</v>
      </c>
      <c r="Y229" s="44">
        <v>83.771248</v>
      </c>
      <c r="Z229" s="44">
        <v>28.639999</v>
      </c>
      <c r="AA229" s="44">
        <v>50.709999000000003</v>
      </c>
      <c r="AB229" s="44">
        <v>124.94000200000001</v>
      </c>
      <c r="AC229" s="44">
        <v>53.540073</v>
      </c>
      <c r="AD229" s="44">
        <v>3.42</v>
      </c>
      <c r="AE229" s="44">
        <v>120.620003</v>
      </c>
      <c r="AF229" s="44">
        <v>144.119598</v>
      </c>
      <c r="AG229" s="44">
        <v>33.130001</v>
      </c>
      <c r="AH229" s="44">
        <v>1779.98999</v>
      </c>
      <c r="AI229" s="44">
        <v>188.25</v>
      </c>
      <c r="AJ229" s="44">
        <v>291.45001200000002</v>
      </c>
      <c r="AK229" s="44">
        <v>54.849997999999999</v>
      </c>
      <c r="AL229" s="44">
        <v>0.67</v>
      </c>
      <c r="AM229" s="44">
        <v>20.720043</v>
      </c>
      <c r="AN229" s="44">
        <v>115.22463999999999</v>
      </c>
      <c r="AO229" s="44">
        <v>0.56000000000000005</v>
      </c>
      <c r="AP229" s="44">
        <v>14.2</v>
      </c>
    </row>
    <row r="230" spans="1:42" x14ac:dyDescent="0.45">
      <c r="A230" s="47">
        <v>43769</v>
      </c>
      <c r="B230" s="49">
        <v>248.01538099999999</v>
      </c>
      <c r="C230" s="49">
        <v>47.931969000000002</v>
      </c>
      <c r="D230" s="49">
        <v>314.92001299999998</v>
      </c>
      <c r="E230" s="49">
        <v>136.21589700000001</v>
      </c>
      <c r="F230" s="49">
        <v>8.06</v>
      </c>
      <c r="G230" s="49">
        <v>313.57000699999998</v>
      </c>
      <c r="H230" s="49">
        <v>48.060001</v>
      </c>
      <c r="I230" s="49">
        <v>41.401133999999999</v>
      </c>
      <c r="J230" s="49">
        <v>2.11</v>
      </c>
      <c r="K230" s="44">
        <v>37.790000999999997</v>
      </c>
      <c r="L230" s="44">
        <v>351.16149899999999</v>
      </c>
      <c r="M230" s="44">
        <v>212.21000699999999</v>
      </c>
      <c r="N230" s="44">
        <v>16.139514999999999</v>
      </c>
      <c r="O230" s="44">
        <v>8.7505290000000002</v>
      </c>
      <c r="P230" s="44">
        <v>132.16894500000001</v>
      </c>
      <c r="Q230" s="44">
        <v>132.58000200000001</v>
      </c>
      <c r="R230" s="44">
        <v>185.41999799999999</v>
      </c>
      <c r="S230" s="44">
        <v>117.989998</v>
      </c>
      <c r="T230" s="44">
        <v>89.316947999999996</v>
      </c>
      <c r="U230" s="44">
        <v>129.91999799999999</v>
      </c>
      <c r="V230" s="44">
        <v>124.91999800000001</v>
      </c>
      <c r="W230" s="44">
        <v>91.517311000000007</v>
      </c>
      <c r="X230" s="44">
        <v>266.92001299999998</v>
      </c>
      <c r="Y230" s="44">
        <v>84.139403999999999</v>
      </c>
      <c r="Z230" s="44">
        <v>29.200001</v>
      </c>
      <c r="AA230" s="44">
        <v>50.860000999999997</v>
      </c>
      <c r="AB230" s="44">
        <v>124.510002</v>
      </c>
      <c r="AC230" s="44">
        <v>54.026440000000001</v>
      </c>
      <c r="AD230" s="44">
        <v>3.32</v>
      </c>
      <c r="AE230" s="44">
        <v>123.339996</v>
      </c>
      <c r="AF230" s="44">
        <v>142.883804</v>
      </c>
      <c r="AG230" s="44">
        <v>33.93</v>
      </c>
      <c r="AH230" s="44">
        <v>1776.660034</v>
      </c>
      <c r="AI230" s="44">
        <v>191.64999399999999</v>
      </c>
      <c r="AJ230" s="44">
        <v>287.41000400000001</v>
      </c>
      <c r="AK230" s="44">
        <v>54.490001999999997</v>
      </c>
      <c r="AL230" s="44">
        <v>0.66</v>
      </c>
      <c r="AM230" s="44">
        <v>20.210287000000001</v>
      </c>
      <c r="AN230" s="44">
        <v>115.00679</v>
      </c>
      <c r="AO230" s="44">
        <v>0.56000000000000005</v>
      </c>
      <c r="AP230" s="44">
        <v>14.16</v>
      </c>
    </row>
    <row r="231" spans="1:42" x14ac:dyDescent="0.45">
      <c r="A231" s="47">
        <v>43770</v>
      </c>
      <c r="B231" s="49">
        <v>255.05426</v>
      </c>
      <c r="C231" s="49">
        <v>47.971648999999999</v>
      </c>
      <c r="D231" s="49">
        <v>313.30999800000001</v>
      </c>
      <c r="E231" s="49">
        <v>135.97756999999999</v>
      </c>
      <c r="F231" s="49">
        <v>8.27</v>
      </c>
      <c r="G231" s="49">
        <v>316.76001000000002</v>
      </c>
      <c r="H231" s="49">
        <v>48.150002000000001</v>
      </c>
      <c r="I231" s="49">
        <v>40.763289999999998</v>
      </c>
      <c r="J231" s="49">
        <v>2.16</v>
      </c>
      <c r="K231" s="44">
        <v>38.07</v>
      </c>
      <c r="L231" s="44">
        <v>350.81280500000003</v>
      </c>
      <c r="M231" s="44">
        <v>216.08999600000001</v>
      </c>
      <c r="N231" s="44">
        <v>16.338277999999999</v>
      </c>
      <c r="O231" s="44">
        <v>8.700583</v>
      </c>
      <c r="P231" s="44">
        <v>133.947937</v>
      </c>
      <c r="Q231" s="44">
        <v>133.69000199999999</v>
      </c>
      <c r="R231" s="44">
        <v>188.220001</v>
      </c>
      <c r="S231" s="44">
        <v>118.040001</v>
      </c>
      <c r="T231" s="44">
        <v>88.947906000000003</v>
      </c>
      <c r="U231" s="44">
        <v>132.75</v>
      </c>
      <c r="V231" s="44">
        <v>127.800003</v>
      </c>
      <c r="W231" s="44">
        <v>94.063614000000001</v>
      </c>
      <c r="X231" s="44">
        <v>270.459991</v>
      </c>
      <c r="Y231" s="44">
        <v>82.796120000000002</v>
      </c>
      <c r="Z231" s="44">
        <v>29.959999</v>
      </c>
      <c r="AA231" s="44">
        <v>51.18</v>
      </c>
      <c r="AB231" s="44">
        <v>123.870003</v>
      </c>
      <c r="AC231" s="44">
        <v>53.500369999999997</v>
      </c>
      <c r="AD231" s="44">
        <v>3.63</v>
      </c>
      <c r="AE231" s="44">
        <v>124.459999</v>
      </c>
      <c r="AF231" s="44">
        <v>143.23262</v>
      </c>
      <c r="AG231" s="44">
        <v>34.889999000000003</v>
      </c>
      <c r="AH231" s="44">
        <v>1791.4399410000001</v>
      </c>
      <c r="AI231" s="44">
        <v>193.61999499999999</v>
      </c>
      <c r="AJ231" s="44">
        <v>286.80999800000001</v>
      </c>
      <c r="AK231" s="44">
        <v>55</v>
      </c>
      <c r="AL231" s="44">
        <v>0.68</v>
      </c>
      <c r="AM231" s="44">
        <v>19.770499999999998</v>
      </c>
      <c r="AN231" s="44">
        <v>115.076103</v>
      </c>
      <c r="AO231" s="44">
        <v>0.56000000000000005</v>
      </c>
      <c r="AP231" s="44">
        <v>14.36</v>
      </c>
    </row>
    <row r="232" spans="1:42" x14ac:dyDescent="0.45">
      <c r="A232" s="47">
        <v>43773</v>
      </c>
      <c r="B232" s="49">
        <v>256.729218</v>
      </c>
      <c r="C232" s="49">
        <v>47.614539999999998</v>
      </c>
      <c r="D232" s="49">
        <v>317.47000100000002</v>
      </c>
      <c r="E232" s="49">
        <v>134.21989400000001</v>
      </c>
      <c r="F232" s="49">
        <v>8.1999999999999993</v>
      </c>
      <c r="G232" s="49">
        <v>307.91000400000001</v>
      </c>
      <c r="H232" s="49">
        <v>49.52</v>
      </c>
      <c r="I232" s="49">
        <v>41.646458000000003</v>
      </c>
      <c r="J232" s="49">
        <v>2.16</v>
      </c>
      <c r="K232" s="44">
        <v>38.520000000000003</v>
      </c>
      <c r="L232" s="44">
        <v>339.395691</v>
      </c>
      <c r="M232" s="44">
        <v>214.33999600000001</v>
      </c>
      <c r="N232" s="44">
        <v>16.288585999999999</v>
      </c>
      <c r="O232" s="44">
        <v>8.6450809999999993</v>
      </c>
      <c r="P232" s="44">
        <v>136.06295800000001</v>
      </c>
      <c r="Q232" s="44">
        <v>134.470001</v>
      </c>
      <c r="R232" s="44">
        <v>187.800003</v>
      </c>
      <c r="S232" s="44">
        <v>120.970001</v>
      </c>
      <c r="T232" s="44">
        <v>89.626137</v>
      </c>
      <c r="U232" s="44">
        <v>132.91999799999999</v>
      </c>
      <c r="V232" s="44">
        <v>128.820007</v>
      </c>
      <c r="W232" s="44">
        <v>95.481566999999998</v>
      </c>
      <c r="X232" s="44">
        <v>265.540009</v>
      </c>
      <c r="Y232" s="44">
        <v>81.960303999999994</v>
      </c>
      <c r="Z232" s="44">
        <v>30.17</v>
      </c>
      <c r="AA232" s="44">
        <v>51.380001</v>
      </c>
      <c r="AB232" s="44">
        <v>119.07</v>
      </c>
      <c r="AC232" s="44">
        <v>52.746006000000001</v>
      </c>
      <c r="AD232" s="44">
        <v>4.0199999999999996</v>
      </c>
      <c r="AE232" s="44">
        <v>122.489998</v>
      </c>
      <c r="AF232" s="44">
        <v>144.059799</v>
      </c>
      <c r="AG232" s="44">
        <v>36.290000999999997</v>
      </c>
      <c r="AH232" s="44">
        <v>1804.660034</v>
      </c>
      <c r="AI232" s="44">
        <v>194.720001</v>
      </c>
      <c r="AJ232" s="44">
        <v>292.85998499999999</v>
      </c>
      <c r="AK232" s="44">
        <v>55.450001</v>
      </c>
      <c r="AL232" s="44">
        <v>0.67</v>
      </c>
      <c r="AM232" s="44">
        <v>19.800485999999999</v>
      </c>
      <c r="AN232" s="44">
        <v>120.383804</v>
      </c>
      <c r="AO232" s="44">
        <v>0.5</v>
      </c>
      <c r="AP232" s="44">
        <v>14.88</v>
      </c>
    </row>
    <row r="233" spans="1:42" x14ac:dyDescent="0.45">
      <c r="A233" s="47">
        <v>43774</v>
      </c>
      <c r="B233" s="49">
        <v>256.36035199999998</v>
      </c>
      <c r="C233" s="49">
        <v>46.939999</v>
      </c>
      <c r="D233" s="49">
        <v>317.22000100000002</v>
      </c>
      <c r="E233" s="49">
        <v>133.07788099999999</v>
      </c>
      <c r="F233" s="49">
        <v>8.06</v>
      </c>
      <c r="G233" s="49">
        <v>295.5</v>
      </c>
      <c r="H233" s="49">
        <v>50.580002</v>
      </c>
      <c r="I233" s="49">
        <v>42.441315000000003</v>
      </c>
      <c r="J233" s="49">
        <v>1.85</v>
      </c>
      <c r="K233" s="44">
        <v>38.43</v>
      </c>
      <c r="L233" s="44">
        <v>336.58621199999999</v>
      </c>
      <c r="M233" s="44">
        <v>213.08999600000001</v>
      </c>
      <c r="N233" s="44">
        <v>16.258773999999999</v>
      </c>
      <c r="O233" s="44">
        <v>8.7949950000000001</v>
      </c>
      <c r="P233" s="44">
        <v>136.280396</v>
      </c>
      <c r="Q233" s="44">
        <v>133.55999800000001</v>
      </c>
      <c r="R233" s="44">
        <v>186.88000500000001</v>
      </c>
      <c r="S233" s="44">
        <v>119.860001</v>
      </c>
      <c r="T233" s="44">
        <v>89.646079999999998</v>
      </c>
      <c r="U233" s="44">
        <v>131.449997</v>
      </c>
      <c r="V233" s="44">
        <v>129.10000600000001</v>
      </c>
      <c r="W233" s="44">
        <v>96.110648999999995</v>
      </c>
      <c r="X233" s="44">
        <v>271.27999899999998</v>
      </c>
      <c r="Y233" s="44">
        <v>81.482688999999993</v>
      </c>
      <c r="Z233" s="44">
        <v>29.74</v>
      </c>
      <c r="AA233" s="44">
        <v>51.59</v>
      </c>
      <c r="AB233" s="44">
        <v>118.900002</v>
      </c>
      <c r="AC233" s="44">
        <v>52.031342000000002</v>
      </c>
      <c r="AD233" s="44">
        <v>4.18</v>
      </c>
      <c r="AE233" s="44">
        <v>122.089996</v>
      </c>
      <c r="AF233" s="44">
        <v>143.97010800000001</v>
      </c>
      <c r="AG233" s="44">
        <v>36.150002000000001</v>
      </c>
      <c r="AH233" s="44">
        <v>1801.709961</v>
      </c>
      <c r="AI233" s="44">
        <v>194.320007</v>
      </c>
      <c r="AJ233" s="44">
        <v>288.02999899999998</v>
      </c>
      <c r="AK233" s="44">
        <v>55.669998</v>
      </c>
      <c r="AL233" s="44">
        <v>0.68</v>
      </c>
      <c r="AM233" s="44">
        <v>19.650556999999999</v>
      </c>
      <c r="AN233" s="44">
        <v>120.750198</v>
      </c>
      <c r="AO233" s="44">
        <v>0.5</v>
      </c>
      <c r="AP233" s="44">
        <v>15.03</v>
      </c>
    </row>
    <row r="234" spans="1:42" x14ac:dyDescent="0.45">
      <c r="A234" s="47">
        <v>43775</v>
      </c>
      <c r="B234" s="49">
        <v>256.47000100000002</v>
      </c>
      <c r="C234" s="49">
        <v>47.110000999999997</v>
      </c>
      <c r="D234" s="49">
        <v>326.57998700000002</v>
      </c>
      <c r="E234" s="49">
        <v>133.504898</v>
      </c>
      <c r="F234" s="49">
        <v>7.81</v>
      </c>
      <c r="G234" s="49">
        <v>295.01998900000001</v>
      </c>
      <c r="H234" s="49">
        <v>49.459999000000003</v>
      </c>
      <c r="I234" s="49">
        <v>43.069347</v>
      </c>
      <c r="J234" s="49">
        <v>2.02</v>
      </c>
      <c r="K234" s="44">
        <v>38.5</v>
      </c>
      <c r="L234" s="44">
        <v>342.73312399999998</v>
      </c>
      <c r="M234" s="44">
        <v>215.33000200000001</v>
      </c>
      <c r="N234" s="44">
        <v>15.851309000000001</v>
      </c>
      <c r="O234" s="44">
        <v>8.6051029999999997</v>
      </c>
      <c r="P234" s="44">
        <v>137.16000399999999</v>
      </c>
      <c r="Q234" s="44">
        <v>135.11000100000001</v>
      </c>
      <c r="R234" s="44">
        <v>189.229996</v>
      </c>
      <c r="S234" s="44">
        <v>120.360001</v>
      </c>
      <c r="T234" s="44">
        <v>89.247130999999996</v>
      </c>
      <c r="U234" s="44">
        <v>131.270004</v>
      </c>
      <c r="V234" s="44">
        <v>129.300003</v>
      </c>
      <c r="W234" s="44">
        <v>96.230475999999996</v>
      </c>
      <c r="X234" s="44">
        <v>275.72000100000002</v>
      </c>
      <c r="Y234" s="44">
        <v>82.577217000000005</v>
      </c>
      <c r="Z234" s="44">
        <v>29.040001</v>
      </c>
      <c r="AA234" s="44">
        <v>52.470001000000003</v>
      </c>
      <c r="AB234" s="44">
        <v>120.32</v>
      </c>
      <c r="AC234" s="44">
        <v>52.408524</v>
      </c>
      <c r="AD234" s="44">
        <v>3.96</v>
      </c>
      <c r="AE234" s="44">
        <v>122.08000199999999</v>
      </c>
      <c r="AF234" s="44">
        <v>143.57145700000001</v>
      </c>
      <c r="AG234" s="44">
        <v>35.93</v>
      </c>
      <c r="AH234" s="44">
        <v>1795.7700199999999</v>
      </c>
      <c r="AI234" s="44">
        <v>191.550003</v>
      </c>
      <c r="AJ234" s="44">
        <v>288.58999599999999</v>
      </c>
      <c r="AK234" s="44">
        <v>55.700001</v>
      </c>
      <c r="AL234" s="44">
        <v>0.66</v>
      </c>
      <c r="AM234" s="44">
        <v>20.060359999999999</v>
      </c>
      <c r="AN234" s="44">
        <v>118.730103</v>
      </c>
      <c r="AO234" s="44">
        <v>0.33</v>
      </c>
      <c r="AP234" s="44">
        <v>14.9</v>
      </c>
    </row>
    <row r="235" spans="1:42" x14ac:dyDescent="0.45">
      <c r="A235" s="47">
        <v>43776</v>
      </c>
      <c r="B235" s="49">
        <v>259.42999300000002</v>
      </c>
      <c r="C235" s="49">
        <v>46.720001000000003</v>
      </c>
      <c r="D235" s="49">
        <v>335.540009</v>
      </c>
      <c r="E235" s="49">
        <v>132.392685</v>
      </c>
      <c r="F235" s="49">
        <v>7.86</v>
      </c>
      <c r="G235" s="49">
        <v>285.75</v>
      </c>
      <c r="H235" s="49">
        <v>49.25</v>
      </c>
      <c r="I235" s="49">
        <v>42.971218</v>
      </c>
      <c r="J235" s="49">
        <v>2.0299999999999998</v>
      </c>
      <c r="K235" s="44">
        <v>38.439999</v>
      </c>
      <c r="L235" s="44">
        <v>342.14532500000001</v>
      </c>
      <c r="M235" s="44">
        <v>215</v>
      </c>
      <c r="N235" s="44">
        <v>16.228957999999999</v>
      </c>
      <c r="O235" s="44">
        <v>8.5451379999999997</v>
      </c>
      <c r="P235" s="44">
        <v>137.69000199999999</v>
      </c>
      <c r="Q235" s="44">
        <v>135.08000200000001</v>
      </c>
      <c r="R235" s="44">
        <v>189.08999600000001</v>
      </c>
      <c r="S235" s="44">
        <v>119.91999800000001</v>
      </c>
      <c r="T235" s="44">
        <v>90.164733999999996</v>
      </c>
      <c r="U235" s="44">
        <v>132.96000699999999</v>
      </c>
      <c r="V235" s="44">
        <v>130</v>
      </c>
      <c r="W235" s="44">
        <v>96.060721999999998</v>
      </c>
      <c r="X235" s="44">
        <v>279.54998799999998</v>
      </c>
      <c r="Y235" s="44">
        <v>81.542389</v>
      </c>
      <c r="Z235" s="44">
        <v>28.709999</v>
      </c>
      <c r="AA235" s="44">
        <v>51.98</v>
      </c>
      <c r="AB235" s="44">
        <v>119.620003</v>
      </c>
      <c r="AC235" s="44">
        <v>51.902309000000002</v>
      </c>
      <c r="AD235" s="44">
        <v>3.98</v>
      </c>
      <c r="AE235" s="44">
        <v>121.43</v>
      </c>
      <c r="AF235" s="44">
        <v>143.770782</v>
      </c>
      <c r="AG235" s="44">
        <v>36.279998999999997</v>
      </c>
      <c r="AH235" s="44">
        <v>1788.1999510000001</v>
      </c>
      <c r="AI235" s="44">
        <v>190.41999799999999</v>
      </c>
      <c r="AJ235" s="44">
        <v>289.57000699999998</v>
      </c>
      <c r="AK235" s="44">
        <v>55.98</v>
      </c>
      <c r="AL235" s="44">
        <v>0.56000000000000005</v>
      </c>
      <c r="AM235" s="44">
        <v>20.27026</v>
      </c>
      <c r="AN235" s="44">
        <v>120.700684</v>
      </c>
      <c r="AO235" s="44">
        <v>0.46</v>
      </c>
      <c r="AP235" s="44">
        <v>15.9</v>
      </c>
    </row>
    <row r="236" spans="1:42" x14ac:dyDescent="0.45">
      <c r="A236" s="47">
        <v>43777</v>
      </c>
      <c r="B236" s="49">
        <v>260.14001500000001</v>
      </c>
      <c r="C236" s="49">
        <v>46.59</v>
      </c>
      <c r="D236" s="49">
        <v>337.14001500000001</v>
      </c>
      <c r="E236" s="49">
        <v>132.20401000000001</v>
      </c>
      <c r="F236" s="49">
        <v>7.68</v>
      </c>
      <c r="G236" s="49">
        <v>297.64001500000001</v>
      </c>
      <c r="H236" s="49">
        <v>49.32</v>
      </c>
      <c r="I236" s="49">
        <v>42.951591000000001</v>
      </c>
      <c r="J236" s="49">
        <v>2.0299999999999998</v>
      </c>
      <c r="K236" s="44">
        <v>38.240001999999997</v>
      </c>
      <c r="L236" s="44">
        <v>348.80035400000003</v>
      </c>
      <c r="M236" s="44">
        <v>215.83999600000001</v>
      </c>
      <c r="N236" s="44">
        <v>15.722113999999999</v>
      </c>
      <c r="O236" s="44">
        <v>8.1953359999999993</v>
      </c>
      <c r="P236" s="44">
        <v>137.61000100000001</v>
      </c>
      <c r="Q236" s="44">
        <v>136.44000199999999</v>
      </c>
      <c r="R236" s="44">
        <v>189.699997</v>
      </c>
      <c r="S236" s="44">
        <v>120.110001</v>
      </c>
      <c r="T236" s="44">
        <v>89.576262999999997</v>
      </c>
      <c r="U236" s="44">
        <v>137.96000699999999</v>
      </c>
      <c r="V236" s="44">
        <v>130.38000500000001</v>
      </c>
      <c r="W236" s="44">
        <v>96.400229999999993</v>
      </c>
      <c r="X236" s="44">
        <v>278.94000199999999</v>
      </c>
      <c r="Y236" s="44">
        <v>81.363281000000001</v>
      </c>
      <c r="Z236" s="44">
        <v>28.85</v>
      </c>
      <c r="AA236" s="44">
        <v>52.5</v>
      </c>
      <c r="AB236" s="44">
        <v>119.699997</v>
      </c>
      <c r="AC236" s="44">
        <v>51.822899</v>
      </c>
      <c r="AD236" s="44">
        <v>4.5199999999999996</v>
      </c>
      <c r="AE236" s="44">
        <v>121.69000200000001</v>
      </c>
      <c r="AF236" s="44">
        <v>145.46502699999999</v>
      </c>
      <c r="AG236" s="44">
        <v>36.290000999999997</v>
      </c>
      <c r="AH236" s="44">
        <v>1785.880005</v>
      </c>
      <c r="AI236" s="44">
        <v>190.83999600000001</v>
      </c>
      <c r="AJ236" s="44">
        <v>291.57000699999998</v>
      </c>
      <c r="AK236" s="44">
        <v>56.490001999999997</v>
      </c>
      <c r="AL236" s="44">
        <v>0.55000000000000004</v>
      </c>
      <c r="AM236" s="44">
        <v>20.630087</v>
      </c>
      <c r="AN236" s="44">
        <v>119.75005299999999</v>
      </c>
      <c r="AO236" s="44">
        <v>0.3</v>
      </c>
      <c r="AP236" s="44">
        <v>16.059999000000001</v>
      </c>
    </row>
    <row r="237" spans="1:42" x14ac:dyDescent="0.45">
      <c r="A237" s="47">
        <v>43780</v>
      </c>
      <c r="B237" s="49">
        <v>262.20001200000002</v>
      </c>
      <c r="C237" s="49">
        <v>46.029998999999997</v>
      </c>
      <c r="D237" s="49">
        <v>345.08999599999999</v>
      </c>
      <c r="E237" s="49">
        <v>131.46914699999999</v>
      </c>
      <c r="F237" s="49">
        <v>7.58</v>
      </c>
      <c r="G237" s="49">
        <v>303.32000699999998</v>
      </c>
      <c r="H237" s="49">
        <v>49.240001999999997</v>
      </c>
      <c r="I237" s="49">
        <v>43.972149000000002</v>
      </c>
      <c r="J237" s="49">
        <v>2.0299999999999998</v>
      </c>
      <c r="K237" s="44">
        <v>37.709999000000003</v>
      </c>
      <c r="L237" s="44">
        <v>348.690765</v>
      </c>
      <c r="M237" s="44">
        <v>216</v>
      </c>
      <c r="N237" s="44">
        <v>15.901</v>
      </c>
      <c r="O237" s="44">
        <v>8.1853420000000003</v>
      </c>
      <c r="P237" s="44">
        <v>135.470001</v>
      </c>
      <c r="Q237" s="44">
        <v>136.779999</v>
      </c>
      <c r="R237" s="44">
        <v>190.05999800000001</v>
      </c>
      <c r="S237" s="44">
        <v>118.08000199999999</v>
      </c>
      <c r="T237" s="44">
        <v>89.815642999999994</v>
      </c>
      <c r="U237" s="44">
        <v>136.740005</v>
      </c>
      <c r="V237" s="44">
        <v>129.91999799999999</v>
      </c>
      <c r="W237" s="44">
        <v>96.220489999999998</v>
      </c>
      <c r="X237" s="44">
        <v>269.64999399999999</v>
      </c>
      <c r="Y237" s="44">
        <v>82.020004</v>
      </c>
      <c r="Z237" s="44">
        <v>29.360001</v>
      </c>
      <c r="AA237" s="44">
        <v>52.360000999999997</v>
      </c>
      <c r="AB237" s="44">
        <v>119.33000199999999</v>
      </c>
      <c r="AC237" s="44">
        <v>51.455643000000002</v>
      </c>
      <c r="AD237" s="44">
        <v>4.4400000000000004</v>
      </c>
      <c r="AE237" s="44">
        <v>122.55999799999999</v>
      </c>
      <c r="AF237" s="44">
        <v>145.61451700000001</v>
      </c>
      <c r="AG237" s="44">
        <v>36.310001</v>
      </c>
      <c r="AH237" s="44">
        <v>1771.650024</v>
      </c>
      <c r="AI237" s="44">
        <v>189.61000100000001</v>
      </c>
      <c r="AJ237" s="44">
        <v>294.17999300000002</v>
      </c>
      <c r="AK237" s="44">
        <v>56.43</v>
      </c>
      <c r="AL237" s="44">
        <v>0.6</v>
      </c>
      <c r="AM237" s="44">
        <v>20.770019999999999</v>
      </c>
      <c r="AN237" s="44">
        <v>119.631218</v>
      </c>
      <c r="AO237" s="44">
        <v>0.55000000000000004</v>
      </c>
      <c r="AP237" s="44">
        <v>16.309999000000001</v>
      </c>
    </row>
    <row r="238" spans="1:42" x14ac:dyDescent="0.45">
      <c r="A238" s="47">
        <v>43781</v>
      </c>
      <c r="B238" s="49">
        <v>261.959991</v>
      </c>
      <c r="C238" s="49">
        <v>46.299999</v>
      </c>
      <c r="D238" s="49">
        <v>349.92999300000002</v>
      </c>
      <c r="E238" s="49">
        <v>131.06199599999999</v>
      </c>
      <c r="F238" s="49">
        <v>7.64</v>
      </c>
      <c r="G238" s="49">
        <v>305.55999800000001</v>
      </c>
      <c r="H238" s="49">
        <v>47.68</v>
      </c>
      <c r="I238" s="49">
        <v>45.002513999999998</v>
      </c>
      <c r="J238" s="49">
        <v>2.15</v>
      </c>
      <c r="K238" s="44">
        <v>37.68</v>
      </c>
      <c r="L238" s="44">
        <v>350.37445100000002</v>
      </c>
      <c r="M238" s="44">
        <v>216.88000500000001</v>
      </c>
      <c r="N238" s="44">
        <v>15.64</v>
      </c>
      <c r="O238" s="44">
        <v>8.0654109999999992</v>
      </c>
      <c r="P238" s="44">
        <v>135.58999600000001</v>
      </c>
      <c r="Q238" s="44">
        <v>135.36999499999999</v>
      </c>
      <c r="R238" s="44">
        <v>191.429993</v>
      </c>
      <c r="S238" s="44">
        <v>119.019997</v>
      </c>
      <c r="T238" s="44">
        <v>89.267075000000006</v>
      </c>
      <c r="U238" s="44">
        <v>138.58000200000001</v>
      </c>
      <c r="V238" s="44">
        <v>129.16000399999999</v>
      </c>
      <c r="W238" s="44">
        <v>96.110648999999995</v>
      </c>
      <c r="X238" s="44">
        <v>275.35000600000001</v>
      </c>
      <c r="Y238" s="44">
        <v>83.32</v>
      </c>
      <c r="Z238" s="44">
        <v>33.790000999999997</v>
      </c>
      <c r="AA238" s="44">
        <v>52.360000999999997</v>
      </c>
      <c r="AB238" s="44">
        <v>119.269997</v>
      </c>
      <c r="AC238" s="44">
        <v>51.326607000000003</v>
      </c>
      <c r="AD238" s="44">
        <v>4.18</v>
      </c>
      <c r="AE238" s="44">
        <v>124.040001</v>
      </c>
      <c r="AF238" s="44">
        <v>146.571259</v>
      </c>
      <c r="AG238" s="44">
        <v>36.709999000000003</v>
      </c>
      <c r="AH238" s="44">
        <v>1778</v>
      </c>
      <c r="AI238" s="44">
        <v>194.470001</v>
      </c>
      <c r="AJ238" s="44">
        <v>292.01001000000002</v>
      </c>
      <c r="AK238" s="44">
        <v>56.59</v>
      </c>
      <c r="AL238" s="44">
        <v>0.59</v>
      </c>
      <c r="AM238" s="44">
        <v>20.540129</v>
      </c>
      <c r="AN238" s="44">
        <v>119.77976200000001</v>
      </c>
      <c r="AO238" s="44">
        <v>0.31</v>
      </c>
      <c r="AP238" s="44">
        <v>16.780000999999999</v>
      </c>
    </row>
    <row r="239" spans="1:42" x14ac:dyDescent="0.45">
      <c r="A239" s="47">
        <v>43782</v>
      </c>
      <c r="B239" s="49">
        <v>264.47000100000002</v>
      </c>
      <c r="C239" s="49">
        <v>46.919998</v>
      </c>
      <c r="D239" s="49">
        <v>346.10998499999999</v>
      </c>
      <c r="E239" s="49">
        <v>132.36288500000001</v>
      </c>
      <c r="F239" s="49">
        <v>7.61</v>
      </c>
      <c r="G239" s="49">
        <v>314.30999800000001</v>
      </c>
      <c r="H239" s="49">
        <v>44.91</v>
      </c>
      <c r="I239" s="49">
        <v>45.061390000000003</v>
      </c>
      <c r="J239" s="49">
        <v>2.1</v>
      </c>
      <c r="K239" s="44">
        <v>36.900002000000001</v>
      </c>
      <c r="L239" s="44">
        <v>352.39685100000003</v>
      </c>
      <c r="M239" s="44">
        <v>215.36999499999999</v>
      </c>
      <c r="N239" s="44">
        <v>15.4</v>
      </c>
      <c r="O239" s="44">
        <v>7.9554729999999996</v>
      </c>
      <c r="P239" s="44">
        <v>134.479996</v>
      </c>
      <c r="Q239" s="44">
        <v>134.300003</v>
      </c>
      <c r="R239" s="44">
        <v>194.5</v>
      </c>
      <c r="S239" s="44">
        <v>118.41999800000001</v>
      </c>
      <c r="T239" s="44">
        <v>91.052413999999999</v>
      </c>
      <c r="U239" s="44">
        <v>148.720001</v>
      </c>
      <c r="V239" s="44">
        <v>128.479996</v>
      </c>
      <c r="W239" s="44">
        <v>95.910942000000006</v>
      </c>
      <c r="X239" s="44">
        <v>275.92999300000002</v>
      </c>
      <c r="Y239" s="44">
        <v>83.940002000000007</v>
      </c>
      <c r="Z239" s="44">
        <v>35.110000999999997</v>
      </c>
      <c r="AA239" s="44">
        <v>52.599997999999999</v>
      </c>
      <c r="AB239" s="44">
        <v>120.650002</v>
      </c>
      <c r="AC239" s="44">
        <v>52.021416000000002</v>
      </c>
      <c r="AD239" s="44">
        <v>3.71</v>
      </c>
      <c r="AE239" s="44">
        <v>127.220001</v>
      </c>
      <c r="AF239" s="44">
        <v>146.81044</v>
      </c>
      <c r="AG239" s="44">
        <v>37.520000000000003</v>
      </c>
      <c r="AH239" s="44">
        <v>1753.1099850000001</v>
      </c>
      <c r="AI239" s="44">
        <v>193.19000199999999</v>
      </c>
      <c r="AJ239" s="44">
        <v>283.10998499999999</v>
      </c>
      <c r="AK239" s="44">
        <v>56.209999000000003</v>
      </c>
      <c r="AL239" s="44">
        <v>0.6</v>
      </c>
      <c r="AM239" s="44">
        <v>20.620090000000001</v>
      </c>
      <c r="AN239" s="44">
        <v>121.086876</v>
      </c>
      <c r="AO239" s="44">
        <v>0.5</v>
      </c>
      <c r="AP239" s="44">
        <v>16.48</v>
      </c>
    </row>
    <row r="240" spans="1:42" x14ac:dyDescent="0.45">
      <c r="A240" s="47">
        <v>43783</v>
      </c>
      <c r="B240" s="49">
        <v>262.64001500000001</v>
      </c>
      <c r="C240" s="49">
        <v>46.740001999999997</v>
      </c>
      <c r="D240" s="49">
        <v>349.35000600000001</v>
      </c>
      <c r="E240" s="49">
        <v>132.40261799999999</v>
      </c>
      <c r="F240" s="49">
        <v>7.71</v>
      </c>
      <c r="G240" s="49">
        <v>312.45001200000002</v>
      </c>
      <c r="H240" s="49">
        <v>44.93</v>
      </c>
      <c r="I240" s="49">
        <v>44.060467000000003</v>
      </c>
      <c r="J240" s="49">
        <v>2.19</v>
      </c>
      <c r="K240" s="44">
        <v>36.810001</v>
      </c>
      <c r="L240" s="44">
        <v>354.35949699999998</v>
      </c>
      <c r="M240" s="44">
        <v>216.699997</v>
      </c>
      <c r="N240" s="44">
        <v>15.12</v>
      </c>
      <c r="O240" s="44">
        <v>7.9055010000000001</v>
      </c>
      <c r="P240" s="44">
        <v>134</v>
      </c>
      <c r="Q240" s="44">
        <v>134.41000399999999</v>
      </c>
      <c r="R240" s="44">
        <v>196.25</v>
      </c>
      <c r="S240" s="44">
        <v>117.57</v>
      </c>
      <c r="T240" s="44">
        <v>91.032463000000007</v>
      </c>
      <c r="U240" s="44">
        <v>147.14999399999999</v>
      </c>
      <c r="V240" s="44">
        <v>128.60000600000001</v>
      </c>
      <c r="W240" s="44">
        <v>96.859566000000001</v>
      </c>
      <c r="X240" s="44">
        <v>273.82998700000002</v>
      </c>
      <c r="Y240" s="44">
        <v>84.379997000000003</v>
      </c>
      <c r="Z240" s="44">
        <v>35.509998000000003</v>
      </c>
      <c r="AA240" s="44">
        <v>52.529998999999997</v>
      </c>
      <c r="AB240" s="44">
        <v>120.5</v>
      </c>
      <c r="AC240" s="44">
        <v>52.239787999999997</v>
      </c>
      <c r="AD240" s="44">
        <v>3.89</v>
      </c>
      <c r="AE240" s="44">
        <v>128.509995</v>
      </c>
      <c r="AF240" s="44">
        <v>147.55789200000001</v>
      </c>
      <c r="AG240" s="44">
        <v>38.349997999999999</v>
      </c>
      <c r="AH240" s="44">
        <v>1754.599976</v>
      </c>
      <c r="AI240" s="44">
        <v>193.14999399999999</v>
      </c>
      <c r="AJ240" s="44">
        <v>289.61999500000002</v>
      </c>
      <c r="AK240" s="44">
        <v>56.09</v>
      </c>
      <c r="AL240" s="44">
        <v>0.62</v>
      </c>
      <c r="AM240" s="44">
        <v>20.280256000000001</v>
      </c>
      <c r="AN240" s="44">
        <v>120.770004</v>
      </c>
      <c r="AO240" s="44">
        <v>0.5</v>
      </c>
      <c r="AP240" s="44">
        <v>16.549999</v>
      </c>
    </row>
    <row r="241" spans="1:42" x14ac:dyDescent="0.45">
      <c r="A241" s="47">
        <v>43784</v>
      </c>
      <c r="B241" s="49">
        <v>265.76001000000002</v>
      </c>
      <c r="C241" s="49">
        <v>47.040000999999997</v>
      </c>
      <c r="D241" s="49">
        <v>352.17001299999998</v>
      </c>
      <c r="E241" s="49">
        <v>132.87927199999999</v>
      </c>
      <c r="F241" s="49">
        <v>7.85</v>
      </c>
      <c r="G241" s="49">
        <v>312.38000499999998</v>
      </c>
      <c r="H241" s="49">
        <v>45.130001</v>
      </c>
      <c r="I241" s="49">
        <v>43.766070999999997</v>
      </c>
      <c r="J241" s="49">
        <v>2.15</v>
      </c>
      <c r="K241" s="44">
        <v>37.009998000000003</v>
      </c>
      <c r="L241" s="44">
        <v>355.32586700000002</v>
      </c>
      <c r="M241" s="44">
        <v>218.88000500000001</v>
      </c>
      <c r="N241" s="44">
        <v>15.44</v>
      </c>
      <c r="O241" s="44">
        <v>8.0254340000000006</v>
      </c>
      <c r="P241" s="44">
        <v>134.39999399999999</v>
      </c>
      <c r="Q241" s="44">
        <v>135.479996</v>
      </c>
      <c r="R241" s="44">
        <v>196.80999800000001</v>
      </c>
      <c r="S241" s="44">
        <v>118</v>
      </c>
      <c r="T241" s="44">
        <v>92.797859000000003</v>
      </c>
      <c r="U241" s="44">
        <v>144.66999799999999</v>
      </c>
      <c r="V241" s="44">
        <v>129.529999</v>
      </c>
      <c r="W241" s="44">
        <v>98.027869999999993</v>
      </c>
      <c r="X241" s="44">
        <v>270.88000499999998</v>
      </c>
      <c r="Y241" s="44">
        <v>84.209998999999996</v>
      </c>
      <c r="Z241" s="44">
        <v>35.529998999999997</v>
      </c>
      <c r="AA241" s="44">
        <v>52.560001</v>
      </c>
      <c r="AB241" s="44">
        <v>120.540001</v>
      </c>
      <c r="AC241" s="44">
        <v>52.279488000000001</v>
      </c>
      <c r="AD241" s="44">
        <v>3.86</v>
      </c>
      <c r="AE241" s="44">
        <v>129.44000199999999</v>
      </c>
      <c r="AF241" s="44">
        <v>149.46142599999999</v>
      </c>
      <c r="AG241" s="44">
        <v>38.560001</v>
      </c>
      <c r="AH241" s="44">
        <v>1739.48999</v>
      </c>
      <c r="AI241" s="44">
        <v>195.10000600000001</v>
      </c>
      <c r="AJ241" s="44">
        <v>295.02999899999998</v>
      </c>
      <c r="AK241" s="44">
        <v>56.419998</v>
      </c>
      <c r="AL241" s="44">
        <v>0.63</v>
      </c>
      <c r="AM241" s="44">
        <v>20.430183</v>
      </c>
      <c r="AN241" s="44">
        <v>120.639999</v>
      </c>
      <c r="AO241" s="44">
        <v>0.4</v>
      </c>
      <c r="AP241" s="44">
        <v>16.850000000000001</v>
      </c>
    </row>
    <row r="242" spans="1:42" x14ac:dyDescent="0.45">
      <c r="A242" s="47">
        <v>43787</v>
      </c>
      <c r="B242" s="49">
        <v>267.10000600000001</v>
      </c>
      <c r="C242" s="49">
        <v>46.77</v>
      </c>
      <c r="D242" s="49">
        <v>349.98998999999998</v>
      </c>
      <c r="E242" s="49">
        <v>133.127533</v>
      </c>
      <c r="F242" s="49">
        <v>7.88</v>
      </c>
      <c r="G242" s="49">
        <v>322.98001099999999</v>
      </c>
      <c r="H242" s="49">
        <v>46.68</v>
      </c>
      <c r="I242" s="49">
        <v>45.188960999999999</v>
      </c>
      <c r="J242" s="49">
        <v>2.21</v>
      </c>
      <c r="K242" s="44">
        <v>37.240001999999997</v>
      </c>
      <c r="L242" s="44">
        <v>355.365723</v>
      </c>
      <c r="M242" s="44">
        <v>219.28999300000001</v>
      </c>
      <c r="N242" s="44">
        <v>15.1</v>
      </c>
      <c r="O242" s="44">
        <v>7.8555299999999999</v>
      </c>
      <c r="P242" s="44">
        <v>134.30999800000001</v>
      </c>
      <c r="Q242" s="44">
        <v>135.179993</v>
      </c>
      <c r="R242" s="44">
        <v>198.020004</v>
      </c>
      <c r="S242" s="44">
        <v>117.889999</v>
      </c>
      <c r="T242" s="44">
        <v>93.934898000000004</v>
      </c>
      <c r="U242" s="44">
        <v>147.64999399999999</v>
      </c>
      <c r="V242" s="44">
        <v>130.61999499999999</v>
      </c>
      <c r="W242" s="44">
        <v>97.219040000000007</v>
      </c>
      <c r="X242" s="44">
        <v>275.94000199999999</v>
      </c>
      <c r="Y242" s="44">
        <v>84.019997000000004</v>
      </c>
      <c r="Z242" s="44">
        <v>36.840000000000003</v>
      </c>
      <c r="AA242" s="44">
        <v>52.889999000000003</v>
      </c>
      <c r="AB242" s="44">
        <v>121.889999</v>
      </c>
      <c r="AC242" s="44">
        <v>52.636817999999998</v>
      </c>
      <c r="AD242" s="44">
        <v>3.76</v>
      </c>
      <c r="AE242" s="44">
        <v>130.71000699999999</v>
      </c>
      <c r="AF242" s="44">
        <v>149.83017000000001</v>
      </c>
      <c r="AG242" s="44">
        <v>39.880001</v>
      </c>
      <c r="AH242" s="44">
        <v>1752.530029</v>
      </c>
      <c r="AI242" s="44">
        <v>197.39999399999999</v>
      </c>
      <c r="AJ242" s="44">
        <v>302.57000699999998</v>
      </c>
      <c r="AK242" s="44">
        <v>56.189999</v>
      </c>
      <c r="AL242" s="44">
        <v>0.68</v>
      </c>
      <c r="AM242" s="44">
        <v>20.280256000000001</v>
      </c>
      <c r="AN242" s="44">
        <v>118.550003</v>
      </c>
      <c r="AO242" s="44">
        <v>0.4</v>
      </c>
      <c r="AP242" s="44">
        <v>16.920000000000002</v>
      </c>
    </row>
    <row r="243" spans="1:42" x14ac:dyDescent="0.45">
      <c r="A243" s="47">
        <v>43788</v>
      </c>
      <c r="B243" s="49">
        <v>266.290009</v>
      </c>
      <c r="C243" s="49">
        <v>46.43</v>
      </c>
      <c r="D243" s="49">
        <v>359.51998900000001</v>
      </c>
      <c r="E243" s="49">
        <v>133.63400300000001</v>
      </c>
      <c r="F243" s="49">
        <v>8</v>
      </c>
      <c r="G243" s="49">
        <v>316.27999899999998</v>
      </c>
      <c r="H243" s="49">
        <v>46.41</v>
      </c>
      <c r="I243" s="49">
        <v>45.100642999999998</v>
      </c>
      <c r="J243" s="49">
        <v>2.4</v>
      </c>
      <c r="K243" s="44">
        <v>37.439999</v>
      </c>
      <c r="L243" s="44">
        <v>352.21752900000001</v>
      </c>
      <c r="M243" s="44">
        <v>218.08999600000001</v>
      </c>
      <c r="N243" s="44">
        <v>14.85</v>
      </c>
      <c r="O243" s="44">
        <v>7.8155530000000004</v>
      </c>
      <c r="P243" s="44">
        <v>134.520004</v>
      </c>
      <c r="Q243" s="44">
        <v>135.740005</v>
      </c>
      <c r="R243" s="44">
        <v>198.33999600000001</v>
      </c>
      <c r="S243" s="44">
        <v>117.839996</v>
      </c>
      <c r="T243" s="44">
        <v>93.366378999999995</v>
      </c>
      <c r="U243" s="44">
        <v>148.38000500000001</v>
      </c>
      <c r="V243" s="44">
        <v>130.58000200000001</v>
      </c>
      <c r="W243" s="44">
        <v>99.036406999999997</v>
      </c>
      <c r="X243" s="44">
        <v>276.67999300000002</v>
      </c>
      <c r="Y243" s="44">
        <v>83.660004000000001</v>
      </c>
      <c r="Z243" s="44">
        <v>36.590000000000003</v>
      </c>
      <c r="AA243" s="44">
        <v>52.91</v>
      </c>
      <c r="AB243" s="44">
        <v>121.41999800000001</v>
      </c>
      <c r="AC243" s="44">
        <v>52.686450999999998</v>
      </c>
      <c r="AD243" s="44">
        <v>3.71</v>
      </c>
      <c r="AE243" s="44">
        <v>132.279999</v>
      </c>
      <c r="AF243" s="44">
        <v>149.87998999999999</v>
      </c>
      <c r="AG243" s="44">
        <v>41.290000999999997</v>
      </c>
      <c r="AH243" s="44">
        <v>1752.790039</v>
      </c>
      <c r="AI243" s="44">
        <v>199.320007</v>
      </c>
      <c r="AJ243" s="44">
        <v>302.60000600000001</v>
      </c>
      <c r="AK243" s="44">
        <v>56.27</v>
      </c>
      <c r="AL243" s="44">
        <v>0.66</v>
      </c>
      <c r="AM243" s="44">
        <v>20.280256000000001</v>
      </c>
      <c r="AN243" s="44">
        <v>116.449997</v>
      </c>
      <c r="AO243" s="44">
        <v>0.4</v>
      </c>
      <c r="AP243" s="44">
        <v>17.129999000000002</v>
      </c>
    </row>
    <row r="244" spans="1:42" x14ac:dyDescent="0.45">
      <c r="A244" s="47">
        <v>43789</v>
      </c>
      <c r="B244" s="49">
        <v>263.19000199999999</v>
      </c>
      <c r="C244" s="49">
        <v>46.869999</v>
      </c>
      <c r="D244" s="49">
        <v>352.22000100000002</v>
      </c>
      <c r="E244" s="49">
        <v>132.80976899999999</v>
      </c>
      <c r="F244" s="49">
        <v>8.02</v>
      </c>
      <c r="G244" s="49">
        <v>317.04998799999998</v>
      </c>
      <c r="H244" s="49">
        <v>45.099997999999999</v>
      </c>
      <c r="I244" s="49">
        <v>45.228214000000001</v>
      </c>
      <c r="J244" s="49">
        <v>2.63</v>
      </c>
      <c r="K244" s="44">
        <v>37.099997999999999</v>
      </c>
      <c r="L244" s="44">
        <v>351.67953499999999</v>
      </c>
      <c r="M244" s="44">
        <v>217.070007</v>
      </c>
      <c r="N244" s="44">
        <v>14.87</v>
      </c>
      <c r="O244" s="44">
        <v>7.7655810000000001</v>
      </c>
      <c r="P244" s="44">
        <v>133.199997</v>
      </c>
      <c r="Q244" s="44">
        <v>135</v>
      </c>
      <c r="R244" s="44">
        <v>197.71000699999999</v>
      </c>
      <c r="S244" s="44">
        <v>116.230003</v>
      </c>
      <c r="T244" s="44">
        <v>92.807838000000004</v>
      </c>
      <c r="U244" s="44">
        <v>146.929993</v>
      </c>
      <c r="V244" s="44">
        <v>129.63000500000001</v>
      </c>
      <c r="W244" s="44">
        <v>98.347403999999997</v>
      </c>
      <c r="X244" s="44">
        <v>274.97000100000002</v>
      </c>
      <c r="Y244" s="44">
        <v>83.599997999999999</v>
      </c>
      <c r="Z244" s="44">
        <v>36.529998999999997</v>
      </c>
      <c r="AA244" s="44">
        <v>53.169998</v>
      </c>
      <c r="AB244" s="44">
        <v>122.290001</v>
      </c>
      <c r="AC244" s="44">
        <v>52.825412999999998</v>
      </c>
      <c r="AD244" s="44">
        <v>3.77</v>
      </c>
      <c r="AE244" s="44">
        <v>132.759995</v>
      </c>
      <c r="AF244" s="44">
        <v>149.61999499999999</v>
      </c>
      <c r="AG244" s="44">
        <v>40.98</v>
      </c>
      <c r="AH244" s="44">
        <v>1745.530029</v>
      </c>
      <c r="AI244" s="44">
        <v>197.509995</v>
      </c>
      <c r="AJ244" s="44">
        <v>305.16000400000001</v>
      </c>
      <c r="AK244" s="44">
        <v>56.240001999999997</v>
      </c>
      <c r="AL244" s="44">
        <v>0.68</v>
      </c>
      <c r="AM244" s="44">
        <v>19.950413000000001</v>
      </c>
      <c r="AN244" s="44">
        <v>117.339996</v>
      </c>
      <c r="AO244" s="44">
        <v>0.85</v>
      </c>
      <c r="AP244" s="44">
        <v>16.68</v>
      </c>
    </row>
    <row r="245" spans="1:42" x14ac:dyDescent="0.45">
      <c r="A245" s="47">
        <v>43790</v>
      </c>
      <c r="B245" s="49">
        <v>262.01001000000002</v>
      </c>
      <c r="C245" s="49">
        <v>46.639999000000003</v>
      </c>
      <c r="D245" s="49">
        <v>354.82998700000002</v>
      </c>
      <c r="E245" s="49">
        <v>132.978577</v>
      </c>
      <c r="F245" s="49">
        <v>7.64</v>
      </c>
      <c r="G245" s="49">
        <v>316.07000699999998</v>
      </c>
      <c r="H245" s="49">
        <v>46.02</v>
      </c>
      <c r="I245" s="49">
        <v>44.492237000000003</v>
      </c>
      <c r="J245" s="49">
        <v>2.72</v>
      </c>
      <c r="K245" s="44">
        <v>36.840000000000003</v>
      </c>
      <c r="L245" s="44">
        <v>346.917419</v>
      </c>
      <c r="M245" s="44">
        <v>215.80999800000001</v>
      </c>
      <c r="N245" s="44">
        <v>15.2</v>
      </c>
      <c r="O245" s="44">
        <v>7.8855130000000004</v>
      </c>
      <c r="P245" s="44">
        <v>133.83999600000001</v>
      </c>
      <c r="Q245" s="44">
        <v>135.429993</v>
      </c>
      <c r="R245" s="44">
        <v>196.779999</v>
      </c>
      <c r="S245" s="44">
        <v>116.099998</v>
      </c>
      <c r="T245" s="44">
        <v>91.920158000000001</v>
      </c>
      <c r="U245" s="44">
        <v>146.89999399999999</v>
      </c>
      <c r="V245" s="44">
        <v>129.929993</v>
      </c>
      <c r="W245" s="44">
        <v>97.728309999999993</v>
      </c>
      <c r="X245" s="44">
        <v>274.30999800000001</v>
      </c>
      <c r="Y245" s="44">
        <v>82.300003000000004</v>
      </c>
      <c r="Z245" s="44">
        <v>37.020000000000003</v>
      </c>
      <c r="AA245" s="44">
        <v>52.34</v>
      </c>
      <c r="AB245" s="44">
        <v>120.339996</v>
      </c>
      <c r="AC245" s="44">
        <v>52.567337000000002</v>
      </c>
      <c r="AD245" s="44">
        <v>3.72</v>
      </c>
      <c r="AE245" s="44">
        <v>129.83000200000001</v>
      </c>
      <c r="AF245" s="44">
        <v>149.479996</v>
      </c>
      <c r="AG245" s="44">
        <v>39.520000000000003</v>
      </c>
      <c r="AH245" s="44">
        <v>1734.709961</v>
      </c>
      <c r="AI245" s="44">
        <v>197.929993</v>
      </c>
      <c r="AJ245" s="44">
        <v>311.69000199999999</v>
      </c>
      <c r="AK245" s="44">
        <v>56.23</v>
      </c>
      <c r="AL245" s="44">
        <v>0.68</v>
      </c>
      <c r="AM245" s="44">
        <v>20.27026</v>
      </c>
      <c r="AN245" s="44">
        <v>118.769997</v>
      </c>
      <c r="AO245" s="44">
        <v>0.85</v>
      </c>
      <c r="AP245" s="44">
        <v>16.23</v>
      </c>
    </row>
    <row r="246" spans="1:42" x14ac:dyDescent="0.45">
      <c r="A246" s="47">
        <v>43791</v>
      </c>
      <c r="B246" s="49">
        <v>261.77999899999998</v>
      </c>
      <c r="C246" s="49">
        <v>47.34</v>
      </c>
      <c r="D246" s="49">
        <v>333.040009</v>
      </c>
      <c r="E246" s="49">
        <v>133.13748200000001</v>
      </c>
      <c r="F246" s="49">
        <v>7.41</v>
      </c>
      <c r="G246" s="49">
        <v>314.51998900000001</v>
      </c>
      <c r="H246" s="49">
        <v>46.509998000000003</v>
      </c>
      <c r="I246" s="49">
        <v>44.717936999999999</v>
      </c>
      <c r="J246" s="49">
        <v>2.98</v>
      </c>
      <c r="K246" s="44">
        <v>37.189999</v>
      </c>
      <c r="L246" s="44">
        <v>347.85391199999998</v>
      </c>
      <c r="M246" s="44">
        <v>216.39999399999999</v>
      </c>
      <c r="N246" s="44">
        <v>15.25</v>
      </c>
      <c r="O246" s="44">
        <v>7.9954499999999999</v>
      </c>
      <c r="P246" s="44">
        <v>134.33999600000001</v>
      </c>
      <c r="Q246" s="44">
        <v>135.41000399999999</v>
      </c>
      <c r="R246" s="44">
        <v>196.66000399999999</v>
      </c>
      <c r="S246" s="44">
        <v>117.010002</v>
      </c>
      <c r="T246" s="44">
        <v>93.097076000000001</v>
      </c>
      <c r="U246" s="44">
        <v>148.28999300000001</v>
      </c>
      <c r="V246" s="44">
        <v>130.78999300000001</v>
      </c>
      <c r="W246" s="44">
        <v>97.758262999999999</v>
      </c>
      <c r="X246" s="44">
        <v>275</v>
      </c>
      <c r="Y246" s="44">
        <v>83.019997000000004</v>
      </c>
      <c r="Z246" s="44">
        <v>37.139999000000003</v>
      </c>
      <c r="AA246" s="44">
        <v>52.689999</v>
      </c>
      <c r="AB246" s="44">
        <v>120.290001</v>
      </c>
      <c r="AC246" s="44">
        <v>52.636817999999998</v>
      </c>
      <c r="AD246" s="44">
        <v>3.75</v>
      </c>
      <c r="AE246" s="44">
        <v>128.89999399999999</v>
      </c>
      <c r="AF246" s="44">
        <v>149.58999600000001</v>
      </c>
      <c r="AG246" s="44">
        <v>39.150002000000001</v>
      </c>
      <c r="AH246" s="44">
        <v>1745.719971</v>
      </c>
      <c r="AI246" s="44">
        <v>198.820007</v>
      </c>
      <c r="AJ246" s="44">
        <v>310.48001099999999</v>
      </c>
      <c r="AK246" s="44">
        <v>56.389999000000003</v>
      </c>
      <c r="AL246" s="44">
        <v>0.69</v>
      </c>
      <c r="AM246" s="44">
        <v>20.450171999999998</v>
      </c>
      <c r="AN246" s="44">
        <v>118.629997</v>
      </c>
      <c r="AO246" s="44">
        <v>0.8</v>
      </c>
      <c r="AP246" s="44">
        <v>16.32</v>
      </c>
    </row>
    <row r="247" spans="1:42" x14ac:dyDescent="0.45">
      <c r="A247" s="47">
        <v>43794</v>
      </c>
      <c r="B247" s="49">
        <v>266.36999500000002</v>
      </c>
      <c r="C247" s="49">
        <v>47.720001000000003</v>
      </c>
      <c r="D247" s="49">
        <v>336.33999599999999</v>
      </c>
      <c r="E247" s="49">
        <v>132.89913899999999</v>
      </c>
      <c r="F247" s="49">
        <v>7.31</v>
      </c>
      <c r="G247" s="49">
        <v>317.07000699999998</v>
      </c>
      <c r="H247" s="49">
        <v>47.540000999999997</v>
      </c>
      <c r="I247" s="49">
        <v>44.109527999999997</v>
      </c>
      <c r="J247" s="49">
        <v>3.14</v>
      </c>
      <c r="K247" s="44">
        <v>37.590000000000003</v>
      </c>
      <c r="L247" s="44">
        <v>348.441711</v>
      </c>
      <c r="M247" s="44">
        <v>216.28999300000001</v>
      </c>
      <c r="N247" s="44">
        <v>15.22</v>
      </c>
      <c r="O247" s="44">
        <v>7.9254899999999999</v>
      </c>
      <c r="P247" s="44">
        <v>135.970001</v>
      </c>
      <c r="Q247" s="44">
        <v>135.740005</v>
      </c>
      <c r="R247" s="44">
        <v>198.36000100000001</v>
      </c>
      <c r="S247" s="44">
        <v>119.010002</v>
      </c>
      <c r="T247" s="44">
        <v>92.658225999999999</v>
      </c>
      <c r="U247" s="44">
        <v>149.69000199999999</v>
      </c>
      <c r="V247" s="44">
        <v>131.490005</v>
      </c>
      <c r="W247" s="44">
        <v>98.567085000000006</v>
      </c>
      <c r="X247" s="44">
        <v>274.32000699999998</v>
      </c>
      <c r="Y247" s="44">
        <v>83.75</v>
      </c>
      <c r="Z247" s="44">
        <v>37.810001</v>
      </c>
      <c r="AA247" s="44">
        <v>52.720001000000003</v>
      </c>
      <c r="AB247" s="44">
        <v>120.510002</v>
      </c>
      <c r="AC247" s="44">
        <v>52.825412999999998</v>
      </c>
      <c r="AD247" s="44">
        <v>3.9</v>
      </c>
      <c r="AE247" s="44">
        <v>128.66999799999999</v>
      </c>
      <c r="AF247" s="44">
        <v>151.229996</v>
      </c>
      <c r="AG247" s="44">
        <v>39.790000999999997</v>
      </c>
      <c r="AH247" s="44">
        <v>1773.839966</v>
      </c>
      <c r="AI247" s="44">
        <v>199.78999300000001</v>
      </c>
      <c r="AJ247" s="44">
        <v>315.54998799999998</v>
      </c>
      <c r="AK247" s="44">
        <v>56.560001</v>
      </c>
      <c r="AL247" s="44">
        <v>0.7</v>
      </c>
      <c r="AM247" s="44">
        <v>20.859978000000002</v>
      </c>
      <c r="AN247" s="44">
        <v>118.379997</v>
      </c>
      <c r="AO247" s="44">
        <v>0.45</v>
      </c>
      <c r="AP247" s="44">
        <v>16.540001</v>
      </c>
    </row>
    <row r="248" spans="1:42" x14ac:dyDescent="0.45">
      <c r="A248" s="47">
        <v>43795</v>
      </c>
      <c r="B248" s="49">
        <v>264.290009</v>
      </c>
      <c r="C248" s="49">
        <v>47.77</v>
      </c>
      <c r="D248" s="49">
        <v>328.92001299999998</v>
      </c>
      <c r="E248" s="49">
        <v>134.756134</v>
      </c>
      <c r="F248" s="49">
        <v>6.97</v>
      </c>
      <c r="G248" s="49">
        <v>336.19000199999999</v>
      </c>
      <c r="H248" s="49">
        <v>45.700001</v>
      </c>
      <c r="I248" s="49">
        <v>43.559998</v>
      </c>
      <c r="J248" s="49">
        <v>3.26</v>
      </c>
      <c r="K248" s="44">
        <v>37.529998999999997</v>
      </c>
      <c r="L248" s="44">
        <v>352.52636699999999</v>
      </c>
      <c r="M248" s="44">
        <v>217.11000100000001</v>
      </c>
      <c r="N248" s="44">
        <v>14.76</v>
      </c>
      <c r="O248" s="44">
        <v>7.7655810000000001</v>
      </c>
      <c r="P248" s="44">
        <v>135.08999600000001</v>
      </c>
      <c r="Q248" s="44">
        <v>135.33999600000001</v>
      </c>
      <c r="R248" s="44">
        <v>200.91999799999999</v>
      </c>
      <c r="S248" s="44">
        <v>119.129997</v>
      </c>
      <c r="T248" s="44">
        <v>93.087112000000005</v>
      </c>
      <c r="U248" s="44">
        <v>151.63999899999999</v>
      </c>
      <c r="V248" s="44">
        <v>131.66999799999999</v>
      </c>
      <c r="W248" s="44">
        <v>99.116294999999994</v>
      </c>
      <c r="X248" s="44">
        <v>277</v>
      </c>
      <c r="Y248" s="44">
        <v>84.559997999999993</v>
      </c>
      <c r="Z248" s="44">
        <v>37.759998000000003</v>
      </c>
      <c r="AA248" s="44">
        <v>53.299999</v>
      </c>
      <c r="AB248" s="44">
        <v>122.260002</v>
      </c>
      <c r="AC248" s="44">
        <v>53.500369999999997</v>
      </c>
      <c r="AD248" s="44">
        <v>3.94</v>
      </c>
      <c r="AE248" s="44">
        <v>128.91999799999999</v>
      </c>
      <c r="AF248" s="44">
        <v>152.029999</v>
      </c>
      <c r="AG248" s="44">
        <v>38.990001999999997</v>
      </c>
      <c r="AH248" s="44">
        <v>1796.9399410000001</v>
      </c>
      <c r="AI248" s="44">
        <v>198.970001</v>
      </c>
      <c r="AJ248" s="44">
        <v>312.48998999999998</v>
      </c>
      <c r="AK248" s="44">
        <v>56.509998000000003</v>
      </c>
      <c r="AL248" s="44">
        <v>0.71</v>
      </c>
      <c r="AM248" s="44">
        <v>20.939938999999999</v>
      </c>
      <c r="AN248" s="44">
        <v>117.790001</v>
      </c>
      <c r="AO248" s="44">
        <v>0.45</v>
      </c>
      <c r="AP248" s="44">
        <v>16.709999</v>
      </c>
    </row>
    <row r="249" spans="1:42" x14ac:dyDescent="0.45">
      <c r="A249" s="47">
        <v>43796</v>
      </c>
      <c r="B249" s="49">
        <v>267.83999599999999</v>
      </c>
      <c r="C249" s="49">
        <v>47.790000999999997</v>
      </c>
      <c r="D249" s="49">
        <v>331.290009</v>
      </c>
      <c r="E249" s="49">
        <v>134.964676</v>
      </c>
      <c r="F249" s="49">
        <v>7.07</v>
      </c>
      <c r="G249" s="49">
        <v>341</v>
      </c>
      <c r="H249" s="49">
        <v>44.27</v>
      </c>
      <c r="I249" s="49">
        <v>43.759998000000003</v>
      </c>
      <c r="J249" s="49">
        <v>3.24</v>
      </c>
      <c r="K249" s="44">
        <v>37.619999</v>
      </c>
      <c r="L249" s="44">
        <v>351.55999800000001</v>
      </c>
      <c r="M249" s="44">
        <v>218.53999300000001</v>
      </c>
      <c r="N249" s="44">
        <v>14.8</v>
      </c>
      <c r="O249" s="44">
        <v>7.8455360000000001</v>
      </c>
      <c r="P249" s="44">
        <v>133.770004</v>
      </c>
      <c r="Q249" s="44">
        <v>135.41000399999999</v>
      </c>
      <c r="R249" s="44">
        <v>201.25</v>
      </c>
      <c r="S249" s="44">
        <v>121.730003</v>
      </c>
      <c r="T249" s="44">
        <v>93.894997000000004</v>
      </c>
      <c r="U249" s="44">
        <v>151.479996</v>
      </c>
      <c r="V249" s="44">
        <v>132.05999800000001</v>
      </c>
      <c r="W249" s="44">
        <v>99.345955000000004</v>
      </c>
      <c r="X249" s="44">
        <v>283.14999399999999</v>
      </c>
      <c r="Y249" s="44">
        <v>85.769997000000004</v>
      </c>
      <c r="Z249" s="44">
        <v>38.419998</v>
      </c>
      <c r="AA249" s="44">
        <v>53.48</v>
      </c>
      <c r="AB249" s="44">
        <v>121.760002</v>
      </c>
      <c r="AC249" s="44">
        <v>53.549999</v>
      </c>
      <c r="AD249" s="44">
        <v>4</v>
      </c>
      <c r="AE249" s="44">
        <v>129.58999600000001</v>
      </c>
      <c r="AF249" s="44">
        <v>152.320007</v>
      </c>
      <c r="AG249" s="44">
        <v>39.409999999999997</v>
      </c>
      <c r="AH249" s="44">
        <v>1818.51001</v>
      </c>
      <c r="AI249" s="44">
        <v>202</v>
      </c>
      <c r="AJ249" s="44">
        <v>315.92999300000002</v>
      </c>
      <c r="AK249" s="44">
        <v>56.610000999999997</v>
      </c>
      <c r="AL249" s="44">
        <v>0.72</v>
      </c>
      <c r="AM249" s="44">
        <v>21.049885</v>
      </c>
      <c r="AN249" s="44">
        <v>118.07</v>
      </c>
      <c r="AO249" s="44">
        <v>0.45</v>
      </c>
      <c r="AP249" s="44">
        <v>16.75</v>
      </c>
    </row>
    <row r="250" spans="1:42" x14ac:dyDescent="0.45">
      <c r="A250" s="47">
        <v>43798</v>
      </c>
      <c r="B250" s="49">
        <v>267.25</v>
      </c>
      <c r="C250" s="49">
        <v>47.689999</v>
      </c>
      <c r="D250" s="49">
        <v>329.94000199999999</v>
      </c>
      <c r="E250" s="49">
        <v>134.885223</v>
      </c>
      <c r="F250" s="49">
        <v>7.12</v>
      </c>
      <c r="G250" s="49">
        <v>336.75</v>
      </c>
      <c r="H250" s="49">
        <v>43.560001</v>
      </c>
      <c r="I250" s="49">
        <v>43.48</v>
      </c>
      <c r="J250" s="49">
        <v>2.76</v>
      </c>
      <c r="K250" s="44">
        <v>37.259998000000003</v>
      </c>
      <c r="L250" s="44">
        <v>351.76998900000001</v>
      </c>
      <c r="M250" s="44">
        <v>217.41999799999999</v>
      </c>
      <c r="N250" s="44">
        <v>14.73</v>
      </c>
      <c r="O250" s="44">
        <v>7.8455360000000001</v>
      </c>
      <c r="P250" s="44">
        <v>134.449997</v>
      </c>
      <c r="Q250" s="44">
        <v>135.949997</v>
      </c>
      <c r="R250" s="44">
        <v>201.16000399999999</v>
      </c>
      <c r="S250" s="44">
        <v>120.209999</v>
      </c>
      <c r="T250" s="44">
        <v>93.489998</v>
      </c>
      <c r="U250" s="44">
        <v>151.58000200000001</v>
      </c>
      <c r="V250" s="44">
        <v>131.759995</v>
      </c>
      <c r="W250" s="44">
        <v>98.866652999999999</v>
      </c>
      <c r="X250" s="44">
        <v>281.77999899999998</v>
      </c>
      <c r="Y250" s="44">
        <v>85.43</v>
      </c>
      <c r="Z250" s="44">
        <v>37.490001999999997</v>
      </c>
      <c r="AA250" s="44">
        <v>53.32</v>
      </c>
      <c r="AB250" s="44">
        <v>122.05999799999999</v>
      </c>
      <c r="AC250" s="44">
        <v>53.400002000000001</v>
      </c>
      <c r="AD250" s="44">
        <v>4.0199999999999996</v>
      </c>
      <c r="AE250" s="44">
        <v>129.88999899999999</v>
      </c>
      <c r="AF250" s="44">
        <v>151.38000500000001</v>
      </c>
      <c r="AG250" s="44">
        <v>39.150002000000001</v>
      </c>
      <c r="AH250" s="44">
        <v>1800.8000489999999</v>
      </c>
      <c r="AI250" s="44">
        <v>201.63999899999999</v>
      </c>
      <c r="AJ250" s="44">
        <v>314.66000400000001</v>
      </c>
      <c r="AK250" s="44">
        <v>56.139999000000003</v>
      </c>
      <c r="AL250" s="44">
        <v>0.72</v>
      </c>
      <c r="AM250" s="44">
        <v>20.770019999999999</v>
      </c>
      <c r="AN250" s="44">
        <v>117.129997</v>
      </c>
      <c r="AO250" s="44">
        <v>0.7</v>
      </c>
      <c r="AP250" s="44">
        <v>16.68</v>
      </c>
    </row>
    <row r="251" spans="1:42" x14ac:dyDescent="0.45">
      <c r="A251" s="47">
        <v>43801</v>
      </c>
      <c r="B251" s="49">
        <v>264.16000400000001</v>
      </c>
      <c r="C251" s="49">
        <v>47.52</v>
      </c>
      <c r="D251" s="49">
        <v>334.86999500000002</v>
      </c>
      <c r="E251" s="49">
        <v>134.93487500000001</v>
      </c>
      <c r="F251" s="49">
        <v>7.53</v>
      </c>
      <c r="G251" s="49">
        <v>330.83999599999999</v>
      </c>
      <c r="H251" s="49">
        <v>43.830002</v>
      </c>
      <c r="I251" s="49">
        <v>42.689999</v>
      </c>
      <c r="J251" s="49">
        <v>2.6</v>
      </c>
      <c r="K251" s="44">
        <v>36.810001</v>
      </c>
      <c r="L251" s="44">
        <v>341.73001099999999</v>
      </c>
      <c r="M251" s="44">
        <v>214.05999800000001</v>
      </c>
      <c r="N251" s="44">
        <v>14.73</v>
      </c>
      <c r="O251" s="44">
        <v>7.9454789999999997</v>
      </c>
      <c r="P251" s="44">
        <v>132.91000399999999</v>
      </c>
      <c r="Q251" s="44">
        <v>133.449997</v>
      </c>
      <c r="R251" s="44">
        <v>199.58999600000001</v>
      </c>
      <c r="S251" s="44">
        <v>118.790001</v>
      </c>
      <c r="T251" s="44">
        <v>93.559997999999993</v>
      </c>
      <c r="U251" s="44">
        <v>150.61999499999999</v>
      </c>
      <c r="V251" s="44">
        <v>131.470001</v>
      </c>
      <c r="W251" s="44">
        <v>97.398781</v>
      </c>
      <c r="X251" s="44">
        <v>276.51001000000002</v>
      </c>
      <c r="Y251" s="44">
        <v>84.57</v>
      </c>
      <c r="Z251" s="44">
        <v>37.029998999999997</v>
      </c>
      <c r="AA251" s="44">
        <v>53.48</v>
      </c>
      <c r="AB251" s="44">
        <v>122.720001</v>
      </c>
      <c r="AC251" s="44">
        <v>53.75</v>
      </c>
      <c r="AD251" s="44">
        <v>3.9</v>
      </c>
      <c r="AE251" s="44">
        <v>125.93</v>
      </c>
      <c r="AF251" s="44">
        <v>149.550003</v>
      </c>
      <c r="AG251" s="44">
        <v>38.729999999999997</v>
      </c>
      <c r="AH251" s="44">
        <v>1781.599976</v>
      </c>
      <c r="AI251" s="44">
        <v>199.699997</v>
      </c>
      <c r="AJ251" s="44">
        <v>309.98998999999998</v>
      </c>
      <c r="AK251" s="44">
        <v>55.43</v>
      </c>
      <c r="AL251" s="44">
        <v>0.74</v>
      </c>
      <c r="AM251" s="44">
        <v>20.809999000000001</v>
      </c>
      <c r="AN251" s="44">
        <v>116.800003</v>
      </c>
      <c r="AO251" s="44">
        <v>0.7</v>
      </c>
      <c r="AP251" s="44">
        <v>16.389999</v>
      </c>
    </row>
    <row r="252" spans="1:42" x14ac:dyDescent="0.45">
      <c r="A252" s="47">
        <v>43802</v>
      </c>
      <c r="B252" s="49">
        <v>259.45001200000002</v>
      </c>
      <c r="C252" s="49">
        <v>47.740001999999997</v>
      </c>
      <c r="D252" s="49">
        <v>336.20001200000002</v>
      </c>
      <c r="E252" s="49">
        <v>134.517807</v>
      </c>
      <c r="F252" s="49">
        <v>7.67</v>
      </c>
      <c r="G252" s="49">
        <v>350.66000400000001</v>
      </c>
      <c r="H252" s="49">
        <v>44.029998999999997</v>
      </c>
      <c r="I252" s="49">
        <v>42.75</v>
      </c>
      <c r="J252" s="49">
        <v>2.31</v>
      </c>
      <c r="K252" s="44">
        <v>36.330002</v>
      </c>
      <c r="L252" s="44">
        <v>343.14999399999999</v>
      </c>
      <c r="M252" s="44">
        <v>213.770004</v>
      </c>
      <c r="N252" s="44">
        <v>14.68</v>
      </c>
      <c r="O252" s="44">
        <v>8</v>
      </c>
      <c r="P252" s="44">
        <v>132.11999499999999</v>
      </c>
      <c r="Q252" s="44">
        <v>134.220001</v>
      </c>
      <c r="R252" s="44">
        <v>198.75</v>
      </c>
      <c r="S252" s="44">
        <v>117.75</v>
      </c>
      <c r="T252" s="44">
        <v>92.459998999999996</v>
      </c>
      <c r="U252" s="44">
        <v>148.58000200000001</v>
      </c>
      <c r="V252" s="44">
        <v>129.779999</v>
      </c>
      <c r="W252" s="44">
        <v>96.729752000000005</v>
      </c>
      <c r="X252" s="44">
        <v>275.76998900000001</v>
      </c>
      <c r="Y252" s="44">
        <v>84.82</v>
      </c>
      <c r="Z252" s="44">
        <v>36.840000000000003</v>
      </c>
      <c r="AA252" s="44">
        <v>53.650002000000001</v>
      </c>
      <c r="AB252" s="44">
        <v>122.949997</v>
      </c>
      <c r="AC252" s="44">
        <v>53.799999</v>
      </c>
      <c r="AD252" s="44">
        <v>3.94</v>
      </c>
      <c r="AE252" s="44">
        <v>128.16999799999999</v>
      </c>
      <c r="AF252" s="44">
        <v>149.30999800000001</v>
      </c>
      <c r="AG252" s="44">
        <v>38.900002000000001</v>
      </c>
      <c r="AH252" s="44">
        <v>1769.959961</v>
      </c>
      <c r="AI252" s="44">
        <v>198.820007</v>
      </c>
      <c r="AJ252" s="44">
        <v>306.16000400000001</v>
      </c>
      <c r="AK252" s="44">
        <v>54.59</v>
      </c>
      <c r="AL252" s="44">
        <v>0.75</v>
      </c>
      <c r="AM252" s="44">
        <v>20.350000000000001</v>
      </c>
      <c r="AN252" s="44">
        <v>115.889999</v>
      </c>
      <c r="AO252" s="44">
        <v>0.7</v>
      </c>
      <c r="AP252" s="44">
        <v>16.690000999999999</v>
      </c>
    </row>
    <row r="253" spans="1:42" x14ac:dyDescent="0.45">
      <c r="A253" s="47">
        <v>43803</v>
      </c>
      <c r="B253" s="49">
        <v>261.73998999999998</v>
      </c>
      <c r="C253" s="49">
        <v>48.189999</v>
      </c>
      <c r="D253" s="49">
        <v>333.02999899999998</v>
      </c>
      <c r="E253" s="49">
        <v>136.345001</v>
      </c>
      <c r="F253" s="49">
        <v>7.74</v>
      </c>
      <c r="G253" s="49">
        <v>372</v>
      </c>
      <c r="H253" s="49">
        <v>44.25</v>
      </c>
      <c r="I253" s="49">
        <v>43.150002000000001</v>
      </c>
      <c r="J253" s="49">
        <v>2.39</v>
      </c>
      <c r="K253" s="44">
        <v>36.470001000000003</v>
      </c>
      <c r="L253" s="44">
        <v>343.209991</v>
      </c>
      <c r="M253" s="44">
        <v>214.86000100000001</v>
      </c>
      <c r="N253" s="44">
        <v>14.84</v>
      </c>
      <c r="O253" s="44">
        <v>8.16</v>
      </c>
      <c r="P253" s="44">
        <v>131.990005</v>
      </c>
      <c r="Q253" s="44">
        <v>135.53999300000001</v>
      </c>
      <c r="R253" s="44">
        <v>199.58000200000001</v>
      </c>
      <c r="S253" s="44">
        <v>120.279999</v>
      </c>
      <c r="T253" s="44">
        <v>93.720000999999996</v>
      </c>
      <c r="U253" s="44">
        <v>148.279999</v>
      </c>
      <c r="V253" s="44">
        <v>132.33999600000001</v>
      </c>
      <c r="W253" s="44">
        <v>96.559997999999993</v>
      </c>
      <c r="X253" s="44">
        <v>278.17999300000002</v>
      </c>
      <c r="Y253" s="44">
        <v>85.400002000000001</v>
      </c>
      <c r="Z253" s="44">
        <v>35.369999</v>
      </c>
      <c r="AA253" s="44">
        <v>53.299999</v>
      </c>
      <c r="AB253" s="44">
        <v>124.529999</v>
      </c>
      <c r="AC253" s="44">
        <v>54.290000999999997</v>
      </c>
      <c r="AD253" s="44">
        <v>3.65</v>
      </c>
      <c r="AE253" s="44">
        <v>128.009995</v>
      </c>
      <c r="AF253" s="44">
        <v>149.85000600000001</v>
      </c>
      <c r="AG253" s="44">
        <v>39.689999</v>
      </c>
      <c r="AH253" s="44">
        <v>1760.6899410000001</v>
      </c>
      <c r="AI253" s="44">
        <v>198.71000699999999</v>
      </c>
      <c r="AJ253" s="44">
        <v>304.32000699999998</v>
      </c>
      <c r="AK253" s="44">
        <v>54.41</v>
      </c>
      <c r="AL253" s="44">
        <v>0.71</v>
      </c>
      <c r="AM253" s="44">
        <v>20.780000999999999</v>
      </c>
      <c r="AN253" s="44">
        <v>116.94000200000001</v>
      </c>
      <c r="AO253" s="44">
        <v>0.4</v>
      </c>
      <c r="AP253" s="44">
        <v>16.82</v>
      </c>
    </row>
    <row r="254" spans="1:42" x14ac:dyDescent="0.45">
      <c r="A254" s="47">
        <v>43804</v>
      </c>
      <c r="B254" s="49">
        <v>265.57998700000002</v>
      </c>
      <c r="C254" s="49">
        <v>48.41</v>
      </c>
      <c r="D254" s="49">
        <v>330.36999500000002</v>
      </c>
      <c r="E254" s="49">
        <v>136.33999600000001</v>
      </c>
      <c r="F254" s="49">
        <v>7.83</v>
      </c>
      <c r="G254" s="49">
        <v>363.58999599999999</v>
      </c>
      <c r="H254" s="49">
        <v>44.310001</v>
      </c>
      <c r="I254" s="49">
        <v>43.82</v>
      </c>
      <c r="J254" s="49">
        <v>2.5</v>
      </c>
      <c r="K254" s="44">
        <v>36.369999</v>
      </c>
      <c r="L254" s="44">
        <v>344.41000400000001</v>
      </c>
      <c r="M254" s="44">
        <v>214.88999899999999</v>
      </c>
      <c r="N254" s="44">
        <v>15.22</v>
      </c>
      <c r="O254" s="44">
        <v>8.24</v>
      </c>
      <c r="P254" s="44">
        <v>131.91000399999999</v>
      </c>
      <c r="Q254" s="44">
        <v>134.85000600000001</v>
      </c>
      <c r="R254" s="44">
        <v>199.85000600000001</v>
      </c>
      <c r="S254" s="44">
        <v>120.739998</v>
      </c>
      <c r="T254" s="44">
        <v>95.790001000000004</v>
      </c>
      <c r="U254" s="44">
        <v>147.44000199999999</v>
      </c>
      <c r="V254" s="44">
        <v>133.05999800000001</v>
      </c>
      <c r="W254" s="44">
        <v>97.68</v>
      </c>
      <c r="X254" s="44">
        <v>279.33999599999999</v>
      </c>
      <c r="Y254" s="44">
        <v>84.449996999999996</v>
      </c>
      <c r="Z254" s="44">
        <v>36.639999000000003</v>
      </c>
      <c r="AA254" s="44">
        <v>53.900002000000001</v>
      </c>
      <c r="AB254" s="44">
        <v>124.620003</v>
      </c>
      <c r="AC254" s="44">
        <v>54.189999</v>
      </c>
      <c r="AD254" s="44">
        <v>3.4</v>
      </c>
      <c r="AE254" s="44">
        <v>126.949997</v>
      </c>
      <c r="AF254" s="44">
        <v>149.929993</v>
      </c>
      <c r="AG254" s="44">
        <v>39.619999</v>
      </c>
      <c r="AH254" s="44">
        <v>1740.4799800000001</v>
      </c>
      <c r="AI254" s="44">
        <v>199.36000100000001</v>
      </c>
      <c r="AJ254" s="44">
        <v>302.85998499999999</v>
      </c>
      <c r="AK254" s="44">
        <v>54.68</v>
      </c>
      <c r="AL254" s="44">
        <v>0.71</v>
      </c>
      <c r="AM254" s="44">
        <v>20.98</v>
      </c>
      <c r="AN254" s="44">
        <v>116.33000199999999</v>
      </c>
      <c r="AO254" s="44">
        <v>0.5</v>
      </c>
      <c r="AP254" s="44">
        <v>16.559999000000001</v>
      </c>
    </row>
    <row r="255" spans="1:42" ht="14.65" thickBot="1" x14ac:dyDescent="0.5">
      <c r="A255" s="48">
        <v>43805</v>
      </c>
      <c r="B255" s="49">
        <v>270.709991</v>
      </c>
      <c r="C255" s="49">
        <v>48.380001</v>
      </c>
      <c r="D255" s="49">
        <v>335.89001500000001</v>
      </c>
      <c r="E255" s="49">
        <v>137.36000100000001</v>
      </c>
      <c r="F255" s="49">
        <v>7.99</v>
      </c>
      <c r="G255" s="49">
        <v>364.60000600000001</v>
      </c>
      <c r="H255" s="49">
        <v>45.34</v>
      </c>
      <c r="I255" s="49">
        <v>44.119999</v>
      </c>
      <c r="J255" s="49">
        <v>2.3199999999999998</v>
      </c>
      <c r="K255" s="44">
        <v>36.869999</v>
      </c>
      <c r="L255" s="44">
        <v>344.76001000000002</v>
      </c>
      <c r="M255" s="44">
        <v>217.21000699999999</v>
      </c>
      <c r="N255" s="44">
        <v>15.51</v>
      </c>
      <c r="O255" s="44">
        <v>8.2799999999999994</v>
      </c>
      <c r="P255" s="44">
        <v>133.220001</v>
      </c>
      <c r="Q255" s="44">
        <v>135</v>
      </c>
      <c r="R255" s="44">
        <v>202.550003</v>
      </c>
      <c r="S255" s="44">
        <v>122.370003</v>
      </c>
      <c r="T255" s="44">
        <v>97</v>
      </c>
      <c r="U255" s="44">
        <v>147.66000399999999</v>
      </c>
      <c r="V255" s="44">
        <v>135.03999300000001</v>
      </c>
      <c r="W255" s="44">
        <v>98.550003000000004</v>
      </c>
      <c r="X255" s="44">
        <v>285.73001099999999</v>
      </c>
      <c r="Y255" s="44">
        <v>86.32</v>
      </c>
      <c r="Z255" s="44">
        <v>36.049999</v>
      </c>
      <c r="AA255" s="44">
        <v>53.310001</v>
      </c>
      <c r="AB255" s="44">
        <v>124.19000200000001</v>
      </c>
      <c r="AC255" s="44">
        <v>54.419998</v>
      </c>
      <c r="AD255" s="44">
        <v>3.24</v>
      </c>
      <c r="AE255" s="44">
        <v>127.839996</v>
      </c>
      <c r="AF255" s="44">
        <v>151.75</v>
      </c>
      <c r="AG255" s="44">
        <v>39.630001</v>
      </c>
      <c r="AH255" s="44">
        <v>1751.599976</v>
      </c>
      <c r="AI255" s="44">
        <v>201.050003</v>
      </c>
      <c r="AJ255" s="44">
        <v>307.35000600000001</v>
      </c>
      <c r="AK255" s="44">
        <v>54.830002</v>
      </c>
      <c r="AL255" s="44">
        <v>0.73</v>
      </c>
      <c r="AM255" s="44">
        <v>21.02</v>
      </c>
      <c r="AN255" s="44">
        <v>118.010002</v>
      </c>
      <c r="AO255" s="44">
        <v>0.35</v>
      </c>
      <c r="AP255" s="44">
        <v>16.790001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E0E60-3292-40F4-95E0-D7091FBC9A3A}">
  <dimension ref="A1:AQ256"/>
  <sheetViews>
    <sheetView showGridLines="0" workbookViewId="0">
      <pane xSplit="1" ySplit="3" topLeftCell="B4" activePane="bottomRight" state="frozen"/>
      <selection pane="topRight" activeCell="B1" sqref="B1"/>
      <selection pane="bottomLeft" activeCell="A10" sqref="A10"/>
      <selection pane="bottomRight" activeCell="L240" sqref="L240"/>
    </sheetView>
  </sheetViews>
  <sheetFormatPr defaultRowHeight="14.25" x14ac:dyDescent="0.45"/>
  <cols>
    <col min="1" max="1" width="16.59765625" customWidth="1"/>
    <col min="2" max="2" width="11.73046875" bestFit="1" customWidth="1"/>
    <col min="3" max="4" width="12.1328125" bestFit="1" customWidth="1"/>
    <col min="5" max="5" width="11.86328125" bestFit="1" customWidth="1"/>
    <col min="6" max="6" width="15.265625" customWidth="1"/>
    <col min="7" max="8" width="11.59765625" bestFit="1" customWidth="1"/>
    <col min="9" max="9" width="11.86328125" bestFit="1" customWidth="1"/>
    <col min="10" max="10" width="12.1328125" customWidth="1"/>
    <col min="11" max="13" width="11.86328125" bestFit="1" customWidth="1"/>
    <col min="14" max="15" width="12.1328125" bestFit="1" customWidth="1"/>
    <col min="16" max="20" width="11.86328125" bestFit="1" customWidth="1"/>
    <col min="21" max="21" width="10.73046875" customWidth="1"/>
    <col min="22" max="23" width="11.86328125" bestFit="1" customWidth="1"/>
    <col min="24" max="24" width="10.86328125" customWidth="1"/>
    <col min="25" max="25" width="11.86328125" bestFit="1" customWidth="1"/>
    <col min="26" max="26" width="11.59765625" bestFit="1" customWidth="1"/>
    <col min="27" max="27" width="11.59765625" customWidth="1"/>
    <col min="28" max="28" width="9.1328125" customWidth="1"/>
    <col min="29" max="29" width="11.86328125" bestFit="1" customWidth="1"/>
    <col min="30" max="30" width="12.1328125" bestFit="1" customWidth="1"/>
    <col min="31" max="31" width="9.1328125" customWidth="1"/>
    <col min="32" max="32" width="11.86328125" bestFit="1" customWidth="1"/>
    <col min="33" max="33" width="11.59765625" bestFit="1" customWidth="1"/>
    <col min="34" max="35" width="11.86328125" bestFit="1" customWidth="1"/>
    <col min="36" max="36" width="11.59765625" bestFit="1" customWidth="1"/>
    <col min="37" max="37" width="11.86328125" bestFit="1" customWidth="1"/>
    <col min="38" max="38" width="12.1328125" bestFit="1" customWidth="1"/>
    <col min="39" max="39" width="11.86328125" bestFit="1" customWidth="1"/>
    <col min="40" max="40" width="11.59765625" bestFit="1" customWidth="1"/>
    <col min="41" max="41" width="11.86328125" bestFit="1" customWidth="1"/>
    <col min="42" max="42" width="11.1328125" bestFit="1" customWidth="1"/>
  </cols>
  <sheetData>
    <row r="1" spans="1:43" s="40" customFormat="1" x14ac:dyDescent="0.45">
      <c r="A1" s="39" t="s">
        <v>0</v>
      </c>
      <c r="B1" s="62">
        <f>AVERAGE(B4:B256)</f>
        <v>1.9041873198564637E-3</v>
      </c>
      <c r="C1" s="62">
        <f t="shared" ref="C1:AP1" si="0">AVERAGE(C4:C256)</f>
        <v>1.0880212445192774E-3</v>
      </c>
      <c r="D1" s="62">
        <f t="shared" si="0"/>
        <v>2.4748549657796699E-4</v>
      </c>
      <c r="E1" s="62">
        <f t="shared" si="0"/>
        <v>7.9919320371520336E-4</v>
      </c>
      <c r="F1" s="62">
        <f t="shared" si="0"/>
        <v>1.3093255925168953E-4</v>
      </c>
      <c r="G1" s="62">
        <f t="shared" si="0"/>
        <v>3.9677992064964737E-3</v>
      </c>
      <c r="H1" s="62">
        <f t="shared" si="0"/>
        <v>-2.4023930388068601E-3</v>
      </c>
      <c r="I1" s="62">
        <f t="shared" si="0"/>
        <v>-6.3403008275820204E-4</v>
      </c>
      <c r="J1" s="62">
        <f t="shared" si="0"/>
        <v>-1.6800611819358963E-3</v>
      </c>
      <c r="K1" s="62">
        <f t="shared" si="0"/>
        <v>-2.6030186688583905E-4</v>
      </c>
      <c r="L1" s="62">
        <f t="shared" si="0"/>
        <v>1.4481778984196509E-3</v>
      </c>
      <c r="M1" s="62">
        <f t="shared" si="0"/>
        <v>1.2554003205979339E-3</v>
      </c>
      <c r="N1" s="62">
        <f t="shared" si="0"/>
        <v>5.3245959735482283E-4</v>
      </c>
      <c r="O1" s="62">
        <f t="shared" si="0"/>
        <v>5.8404155468820584E-4</v>
      </c>
      <c r="P1" s="62">
        <f t="shared" si="0"/>
        <v>6.412293665424728E-4</v>
      </c>
      <c r="Q1" s="62">
        <f t="shared" si="0"/>
        <v>1.2584603609866346E-3</v>
      </c>
      <c r="R1" s="62">
        <f t="shared" si="0"/>
        <v>9.5359303845077683E-4</v>
      </c>
      <c r="S1" s="62">
        <f t="shared" si="0"/>
        <v>1.2256261107723297E-3</v>
      </c>
      <c r="T1" s="62">
        <f t="shared" si="0"/>
        <v>1.1375855429295936E-3</v>
      </c>
      <c r="U1" s="62">
        <f t="shared" si="0"/>
        <v>1.2270507300056403E-3</v>
      </c>
      <c r="V1" s="62">
        <f t="shared" si="0"/>
        <v>1.1097283188537918E-3</v>
      </c>
      <c r="W1" s="62">
        <f t="shared" si="0"/>
        <v>1.3496200550511621E-3</v>
      </c>
      <c r="X1" s="62">
        <f t="shared" si="0"/>
        <v>4.3850235925891722E-4</v>
      </c>
      <c r="Y1" s="62">
        <f t="shared" si="0"/>
        <v>1.1767951351787799E-3</v>
      </c>
      <c r="Z1" s="62">
        <f t="shared" si="0"/>
        <v>3.1351327627913753E-3</v>
      </c>
      <c r="AA1" s="62">
        <f t="shared" si="0"/>
        <v>1.34304174109977E-3</v>
      </c>
      <c r="AB1" s="62">
        <f t="shared" si="0"/>
        <v>1.3045373695988066E-3</v>
      </c>
      <c r="AC1" s="62">
        <f t="shared" si="0"/>
        <v>5.5324021284228143E-4</v>
      </c>
      <c r="AD1" s="62">
        <f t="shared" si="0"/>
        <v>1.6687688781975689E-3</v>
      </c>
      <c r="AE1" s="62">
        <f t="shared" si="0"/>
        <v>1.8595997976247032E-3</v>
      </c>
      <c r="AF1" s="62">
        <f t="shared" si="0"/>
        <v>1.4858328252851574E-3</v>
      </c>
      <c r="AG1" s="62">
        <f t="shared" si="0"/>
        <v>3.0860015337586329E-3</v>
      </c>
      <c r="AH1" s="62">
        <f t="shared" si="0"/>
        <v>3.3293358714573632E-4</v>
      </c>
      <c r="AI1" s="62">
        <f t="shared" si="0"/>
        <v>1.6761407050866562E-3</v>
      </c>
      <c r="AJ1" s="62">
        <f t="shared" si="0"/>
        <v>7.0829643258962446E-4</v>
      </c>
      <c r="AK1" s="62">
        <f t="shared" si="0"/>
        <v>6.2095410516873999E-4</v>
      </c>
      <c r="AL1" s="62">
        <f t="shared" si="0"/>
        <v>-2.3039691034159628E-3</v>
      </c>
      <c r="AM1" s="62">
        <f t="shared" si="0"/>
        <v>1.1416967777130053E-3</v>
      </c>
      <c r="AN1" s="62">
        <f t="shared" si="0"/>
        <v>2.6263888427607813E-4</v>
      </c>
      <c r="AO1" s="62">
        <f t="shared" si="0"/>
        <v>5.210669872565972E-2</v>
      </c>
      <c r="AP1" s="62">
        <f t="shared" si="0"/>
        <v>1.132604958410621E-3</v>
      </c>
    </row>
    <row r="2" spans="1:43" ht="25.5" x14ac:dyDescent="0.75">
      <c r="A2" s="29" t="s">
        <v>1</v>
      </c>
    </row>
    <row r="3" spans="1:43" s="40" customFormat="1" x14ac:dyDescent="0.45">
      <c r="A3" s="39" t="s">
        <v>2</v>
      </c>
      <c r="B3" s="36" t="s">
        <v>3</v>
      </c>
      <c r="C3" s="36" t="s">
        <v>4</v>
      </c>
      <c r="D3" s="36" t="s">
        <v>5</v>
      </c>
      <c r="E3" s="36" t="s">
        <v>6</v>
      </c>
      <c r="F3" s="36" t="s">
        <v>7</v>
      </c>
      <c r="G3" s="36" t="s">
        <v>8</v>
      </c>
      <c r="H3" s="36" t="s">
        <v>9</v>
      </c>
      <c r="I3" s="36" t="s">
        <v>10</v>
      </c>
      <c r="J3" s="36" t="s">
        <v>11</v>
      </c>
      <c r="K3" s="36" t="s">
        <v>12</v>
      </c>
      <c r="L3" s="36" t="s">
        <v>13</v>
      </c>
      <c r="M3" s="36" t="s">
        <v>14</v>
      </c>
      <c r="N3" s="36" t="s">
        <v>15</v>
      </c>
      <c r="O3" s="36" t="s">
        <v>16</v>
      </c>
      <c r="P3" s="36" t="s">
        <v>17</v>
      </c>
      <c r="Q3" s="36" t="s">
        <v>18</v>
      </c>
      <c r="R3" s="36" t="s">
        <v>19</v>
      </c>
      <c r="S3" s="36" t="s">
        <v>20</v>
      </c>
      <c r="T3" s="36" t="s">
        <v>21</v>
      </c>
      <c r="U3" s="36" t="s">
        <v>22</v>
      </c>
      <c r="V3" s="36" t="s">
        <v>23</v>
      </c>
      <c r="W3" s="36" t="s">
        <v>24</v>
      </c>
      <c r="X3" s="36" t="s">
        <v>25</v>
      </c>
      <c r="Y3" s="36" t="s">
        <v>26</v>
      </c>
      <c r="Z3" s="36" t="s">
        <v>27</v>
      </c>
      <c r="AA3" s="36" t="s">
        <v>28</v>
      </c>
      <c r="AB3" s="36" t="s">
        <v>29</v>
      </c>
      <c r="AC3" s="36" t="s">
        <v>30</v>
      </c>
      <c r="AD3" s="36" t="s">
        <v>31</v>
      </c>
      <c r="AE3" s="36" t="s">
        <v>32</v>
      </c>
      <c r="AF3" s="36" t="s">
        <v>33</v>
      </c>
      <c r="AG3" s="36" t="s">
        <v>34</v>
      </c>
      <c r="AH3" s="36" t="s">
        <v>35</v>
      </c>
      <c r="AI3" s="36" t="s">
        <v>36</v>
      </c>
      <c r="AJ3" s="36" t="s">
        <v>37</v>
      </c>
      <c r="AK3" s="36" t="s">
        <v>38</v>
      </c>
      <c r="AL3" s="36" t="s">
        <v>39</v>
      </c>
      <c r="AM3" s="36" t="s">
        <v>40</v>
      </c>
      <c r="AN3" s="36" t="s">
        <v>41</v>
      </c>
      <c r="AO3" s="36" t="s">
        <v>42</v>
      </c>
      <c r="AP3" s="36" t="s">
        <v>43</v>
      </c>
    </row>
    <row r="4" spans="1:43" x14ac:dyDescent="0.45">
      <c r="A4" s="41">
        <f>'Raw Data'!A3</f>
        <v>43440</v>
      </c>
      <c r="B4" s="42">
        <f>('Raw Data'!B3-'Raw Data'!B2)/'Raw Data'!B2</f>
        <v>-1.1149574263700874E-2</v>
      </c>
      <c r="C4" s="42">
        <f>('Raw Data'!C3-'Raw Data'!C2)/'Raw Data'!C2</f>
        <v>1.3748419573181113E-2</v>
      </c>
      <c r="D4" s="42">
        <f>('Raw Data'!D3-'Raw Data'!D2)/'Raw Data'!D2</f>
        <v>9.3410783650460152E-3</v>
      </c>
      <c r="E4" s="42">
        <f>('Raw Data'!E3-'Raw Data'!E2)/'Raw Data'!E2</f>
        <v>-2.7391009837113403E-4</v>
      </c>
      <c r="F4" s="42">
        <f>('Raw Data'!F3-'Raw Data'!F2)/'Raw Data'!F2</f>
        <v>-1.3584117032392975E-2</v>
      </c>
      <c r="G4" s="42">
        <f>('Raw Data'!G3-'Raw Data'!G2)/'Raw Data'!G2</f>
        <v>4.4607171330369573E-2</v>
      </c>
      <c r="H4" s="42">
        <f>('Raw Data'!H3-'Raw Data'!H2)/'Raw Data'!H2</f>
        <v>-2.5294899576783946E-2</v>
      </c>
      <c r="I4" s="42">
        <f>('Raw Data'!I3-'Raw Data'!I2)/'Raw Data'!I2</f>
        <v>1.3804699126410715E-3</v>
      </c>
      <c r="J4" s="42">
        <f>('Raw Data'!J3-'Raw Data'!J2)/'Raw Data'!J2</f>
        <v>-2.7777777777777801E-2</v>
      </c>
      <c r="K4" s="42">
        <f>('Raw Data'!K3-'Raw Data'!K2)/'Raw Data'!K2</f>
        <v>-3.6192715855963419E-2</v>
      </c>
      <c r="L4" s="42">
        <f>('Raw Data'!L3-'Raw Data'!L2)/'Raw Data'!L2</f>
        <v>2.8698483780271847E-2</v>
      </c>
      <c r="M4" s="42">
        <f>('Raw Data'!M3-'Raw Data'!M2)/'Raw Data'!M2</f>
        <v>1.5089322421921021E-2</v>
      </c>
      <c r="N4" s="42">
        <f>('Raw Data'!N3-'Raw Data'!N2)/'Raw Data'!N2</f>
        <v>-3.6128090781640095E-2</v>
      </c>
      <c r="O4" s="42">
        <f>('Raw Data'!O3-'Raw Data'!O2)/'Raw Data'!O2</f>
        <v>1.2396409325063374E-2</v>
      </c>
      <c r="P4" s="42">
        <f>('Raw Data'!P3-'Raw Data'!P2)/'Raw Data'!P2</f>
        <v>1.8996773317364091E-2</v>
      </c>
      <c r="Q4" s="42">
        <f>('Raw Data'!Q3-'Raw Data'!Q2)/'Raw Data'!Q2</f>
        <v>-1.3604178811258692E-2</v>
      </c>
      <c r="R4" s="42">
        <f>('Raw Data'!R3-'Raw Data'!R2)/'Raw Data'!R2</f>
        <v>-3.0205210902813872E-2</v>
      </c>
      <c r="S4" s="42">
        <f>('Raw Data'!S3-'Raw Data'!S2)/'Raw Data'!S2</f>
        <v>1.258972847914008E-2</v>
      </c>
      <c r="T4" s="43">
        <v>-3.2985338914503812E-3</v>
      </c>
      <c r="U4" s="43">
        <v>1.293520221399498E-2</v>
      </c>
      <c r="V4" s="43">
        <v>-1.9024499707857367E-2</v>
      </c>
      <c r="W4" s="43">
        <v>-6.2554725539828325E-3</v>
      </c>
      <c r="X4" s="43">
        <v>3.4427438931297745E-2</v>
      </c>
      <c r="Y4" s="43">
        <v>-1.5004227505297555E-3</v>
      </c>
      <c r="Z4" s="43">
        <v>2.941117647058805E-3</v>
      </c>
      <c r="AA4" s="42">
        <f>('Raw Data'!AA3-'Raw Data'!AA2)/'Raw Data'!AA2</f>
        <v>-1.3409498687761277E-2</v>
      </c>
      <c r="AB4" s="42">
        <f>('Raw Data'!AB3-'Raw Data'!AB2)/'Raw Data'!AB2</f>
        <v>2.5721772081170892E-3</v>
      </c>
      <c r="AC4" s="42">
        <f>('Raw Data'!AC3-'Raw Data'!AC2)/'Raw Data'!AC2</f>
        <v>-4.0339181310156246E-3</v>
      </c>
      <c r="AD4" s="42">
        <f>('Raw Data'!AD3-'Raw Data'!AD2)/'Raw Data'!AD2</f>
        <v>-9.5011876484560661E-3</v>
      </c>
      <c r="AE4" s="42">
        <f>('Raw Data'!AE3-'Raw Data'!AE2)/'Raw Data'!AE2</f>
        <v>-8.5728434075323535E-3</v>
      </c>
      <c r="AF4" s="42">
        <f>('Raw Data'!AF3-'Raw Data'!AF2)/'Raw Data'!AF2</f>
        <v>6.1740740303314612E-3</v>
      </c>
      <c r="AG4" s="42">
        <f>('Raw Data'!AG3-'Raw Data'!AG2)/'Raw Data'!AG2</f>
        <v>8.5226321722239127E-3</v>
      </c>
      <c r="AH4" s="42">
        <f>('Raw Data'!AH3-'Raw Data'!AH2)/'Raw Data'!AH2</f>
        <v>1.8454756986985069E-2</v>
      </c>
      <c r="AI4" s="42">
        <f>('Raw Data'!AI3-'Raw Data'!AI2)/'Raw Data'!AI2</f>
        <v>1.2325180064353481E-2</v>
      </c>
      <c r="AJ4" s="42">
        <f>('Raw Data'!AJ3-'Raw Data'!AJ2)/'Raw Data'!AJ2</f>
        <v>2.742170615800002E-2</v>
      </c>
      <c r="AK4" s="42">
        <f>('Raw Data'!AK3-'Raw Data'!AK2)/'Raw Data'!AK2</f>
        <v>-4.2461516623171817E-2</v>
      </c>
      <c r="AL4" s="42">
        <f>('Raw Data'!AL3-'Raw Data'!AL2)/'Raw Data'!AL2</f>
        <v>0</v>
      </c>
      <c r="AM4" s="42">
        <f>('Raw Data'!AM3-'Raw Data'!AM2)/'Raw Data'!AM2</f>
        <v>7.1597864987464387E-3</v>
      </c>
      <c r="AN4" s="42">
        <f>('Raw Data'!AN3-'Raw Data'!AN2)/'Raw Data'!AN2</f>
        <v>-1.1344286052070421E-2</v>
      </c>
      <c r="AO4" s="42">
        <f>('Raw Data'!AO3-'Raw Data'!AO2)/'Raw Data'!AO2</f>
        <v>0.24770642201834861</v>
      </c>
      <c r="AP4" s="42">
        <f>('Raw Data'!AP3-'Raw Data'!AP2)/'Raw Data'!AP2</f>
        <v>-8.1723625557207427E-3</v>
      </c>
      <c r="AQ4" s="50"/>
    </row>
    <row r="5" spans="1:43" x14ac:dyDescent="0.45">
      <c r="A5" s="37">
        <f>'Raw Data'!A4</f>
        <v>43441</v>
      </c>
      <c r="B5" s="38">
        <f>('Raw Data'!B4-'Raw Data'!B3)/'Raw Data'!B3</f>
        <v>-3.5656914606636926E-2</v>
      </c>
      <c r="C5" s="38">
        <f>('Raw Data'!C4-'Raw Data'!C3)/'Raw Data'!C3</f>
        <v>3.8382171464515242E-3</v>
      </c>
      <c r="D5" s="38">
        <f>('Raw Data'!D4-'Raw Data'!D3)/'Raw Data'!D3</f>
        <v>-1.4019713072328013E-2</v>
      </c>
      <c r="E5" s="38">
        <f>('Raw Data'!E4-'Raw Data'!E3)/'Raw Data'!E3</f>
        <v>-8.7298153517252203E-3</v>
      </c>
      <c r="F5" s="38">
        <f>('Raw Data'!F4-'Raw Data'!F3)/'Raw Data'!F3</f>
        <v>-4.7669491525423657E-2</v>
      </c>
      <c r="G5" s="38">
        <f>('Raw Data'!G4-'Raw Data'!G3)/'Raw Data'!G3</f>
        <v>-6.3862265029786952E-2</v>
      </c>
      <c r="H5" s="38">
        <f>('Raw Data'!H4-'Raw Data'!H3)/'Raw Data'!H3</f>
        <v>-9.5954313553095021E-3</v>
      </c>
      <c r="I5" s="38">
        <f>('Raw Data'!I4-'Raw Data'!I3)/'Raw Data'!I3</f>
        <v>-7.7545049369179206E-3</v>
      </c>
      <c r="J5" s="38">
        <f>('Raw Data'!J4-'Raw Data'!J3)/'Raw Data'!J3</f>
        <v>5.7142857142857197E-2</v>
      </c>
      <c r="K5" s="38">
        <f>('Raw Data'!K4-'Raw Data'!K3)/'Raw Data'!K3</f>
        <v>-3.901445031475422E-3</v>
      </c>
      <c r="L5" s="38">
        <f>('Raw Data'!L4-'Raw Data'!L3)/'Raw Data'!L3</f>
        <v>2.062178896772494E-3</v>
      </c>
      <c r="M5" s="38">
        <f>('Raw Data'!M4-'Raw Data'!M3)/'Raw Data'!M3</f>
        <v>-1.8254180916323026E-2</v>
      </c>
      <c r="N5" s="38">
        <f>('Raw Data'!N4-'Raw Data'!N3)/'Raw Data'!N3</f>
        <v>7.0721164102299531E-3</v>
      </c>
      <c r="O5" s="38">
        <f>('Raw Data'!O4-'Raw Data'!O3)/'Raw Data'!O3</f>
        <v>-1.4285499137301641E-2</v>
      </c>
      <c r="P5" s="38">
        <f>('Raw Data'!P4-'Raw Data'!P3)/'Raw Data'!P3</f>
        <v>-3.6881649232012349E-2</v>
      </c>
      <c r="Q5" s="38">
        <f>('Raw Data'!Q4-'Raw Data'!Q3)/'Raw Data'!Q3</f>
        <v>-7.7824876478453982E-3</v>
      </c>
      <c r="R5" s="38">
        <f>('Raw Data'!R4-'Raw Data'!R3)/'Raw Data'!R3</f>
        <v>-1.130305687119703E-2</v>
      </c>
      <c r="S5" s="38">
        <f>('Raw Data'!S4-'Raw Data'!S3)/'Raw Data'!S3</f>
        <v>-5.0760368399750011E-2</v>
      </c>
      <c r="T5" s="38">
        <f>('Raw Data'!T4-'Raw Data'!T3)/'Raw Data'!T3</f>
        <v>-2.9123793433507437E-2</v>
      </c>
      <c r="U5" s="38">
        <f>('Raw Data'!U4-'Raw Data'!U3)/'Raw Data'!U3</f>
        <v>-1.295718282750861E-2</v>
      </c>
      <c r="V5" s="38">
        <f>('Raw Data'!V4-'Raw Data'!V3)/'Raw Data'!V3</f>
        <v>-1.8062645838750325E-2</v>
      </c>
      <c r="W5" s="38">
        <f>('Raw Data'!W4-'Raw Data'!W3)/'Raw Data'!W3</f>
        <v>-8.9521900892354286E-3</v>
      </c>
      <c r="X5" s="38">
        <f>('Raw Data'!X4-'Raw Data'!X3)/'Raw Data'!X3</f>
        <v>1.6973729565016727E-3</v>
      </c>
      <c r="Y5" s="38">
        <f>('Raw Data'!Y4-'Raw Data'!Y3)/'Raw Data'!Y3</f>
        <v>-1.6228318910885949E-2</v>
      </c>
      <c r="Z5" s="38">
        <f>('Raw Data'!Z4-'Raw Data'!Z3)/'Raw Data'!Z3</f>
        <v>-1.7595250298841642E-2</v>
      </c>
      <c r="AA5" s="38">
        <f>('Raw Data'!AA4-'Raw Data'!AA3)/'Raw Data'!AA3</f>
        <v>-3.1462303274008577E-2</v>
      </c>
      <c r="AB5" s="38">
        <f>('Raw Data'!AB4-'Raw Data'!AB3)/'Raw Data'!AB3</f>
        <v>-1.1758507582728141E-2</v>
      </c>
      <c r="AC5" s="38">
        <f>('Raw Data'!AC4-'Raw Data'!AC3)/'Raw Data'!AC3</f>
        <v>-5.8727560196950319E-3</v>
      </c>
      <c r="AD5" s="38">
        <f>('Raw Data'!AD4-'Raw Data'!AD3)/'Raw Data'!AD3</f>
        <v>4.0767386091127081E-2</v>
      </c>
      <c r="AE5" s="38">
        <f>('Raw Data'!AE4-'Raw Data'!AE3)/'Raw Data'!AE3</f>
        <v>-1.2178797815620514E-2</v>
      </c>
      <c r="AF5" s="38">
        <f>('Raw Data'!AF4-'Raw Data'!AF3)/'Raw Data'!AF3</f>
        <v>-4.0022058933482742E-2</v>
      </c>
      <c r="AG5" s="38">
        <f>('Raw Data'!AG4-'Raw Data'!AG3)/'Raw Data'!AG3</f>
        <v>-8.6384980581454482E-2</v>
      </c>
      <c r="AH5" s="38">
        <f>('Raw Data'!AH4-'Raw Data'!AH3)/'Raw Data'!AH3</f>
        <v>-4.1231374026831122E-2</v>
      </c>
      <c r="AI5" s="38">
        <f>('Raw Data'!AI4-'Raw Data'!AI3)/'Raw Data'!AI3</f>
        <v>-1.582759378974468E-2</v>
      </c>
      <c r="AJ5" s="38">
        <f>('Raw Data'!AJ4-'Raw Data'!AJ3)/'Raw Data'!AJ3</f>
        <v>-6.2712067613262298E-2</v>
      </c>
      <c r="AK5" s="38">
        <f>('Raw Data'!AK4-'Raw Data'!AK3)/'Raw Data'!AK3</f>
        <v>-1.4567265617801585E-2</v>
      </c>
      <c r="AL5" s="38">
        <f>('Raw Data'!AL4-'Raw Data'!AL3)/'Raw Data'!AL3</f>
        <v>6.7114093959731603E-3</v>
      </c>
      <c r="AM5" s="38">
        <f>('Raw Data'!AM4-'Raw Data'!AM3)/'Raw Data'!AM3</f>
        <v>-1.6587485380443509E-2</v>
      </c>
      <c r="AN5" s="38">
        <f>('Raw Data'!AN4-'Raw Data'!AN3)/'Raw Data'!AN3</f>
        <v>-3.6235009410282852E-3</v>
      </c>
      <c r="AO5" s="38">
        <f>('Raw Data'!AO4-'Raw Data'!AO3)/'Raw Data'!AO3</f>
        <v>-7.3529411764705942E-3</v>
      </c>
      <c r="AP5" s="38">
        <f>('Raw Data'!AP4-'Raw Data'!AP3)/'Raw Data'!AP3</f>
        <v>-3.7453183520599252E-2</v>
      </c>
    </row>
    <row r="6" spans="1:43" x14ac:dyDescent="0.45">
      <c r="A6" s="23">
        <f>'Raw Data'!A5</f>
        <v>43444</v>
      </c>
      <c r="B6" s="8">
        <f>('Raw Data'!B5-'Raw Data'!B4)/'Raw Data'!B4</f>
        <v>6.587824330098419E-3</v>
      </c>
      <c r="C6" s="8">
        <f>('Raw Data'!C5-'Raw Data'!C4)/'Raw Data'!C4</f>
        <v>7.9020352102802203E-3</v>
      </c>
      <c r="D6" s="8">
        <f>('Raw Data'!D5-'Raw Data'!D4)/'Raw Data'!D4</f>
        <v>2.005752711104964E-2</v>
      </c>
      <c r="E6" s="8">
        <f>('Raw Data'!E5-'Raw Data'!E4)/'Raw Data'!E4</f>
        <v>3.1945978112332407E-3</v>
      </c>
      <c r="F6" s="8">
        <f>('Raw Data'!F5-'Raw Data'!F4)/'Raw Data'!F4</f>
        <v>-1.7797552836484997E-2</v>
      </c>
      <c r="G6" s="8">
        <f>('Raw Data'!G5-'Raw Data'!G4)/'Raw Data'!G4</f>
        <v>3.1454213253873382E-2</v>
      </c>
      <c r="H6" s="8">
        <f>('Raw Data'!H5-'Raw Data'!H4)/'Raw Data'!H4</f>
        <v>1.981724056331154E-3</v>
      </c>
      <c r="I6" s="8">
        <f>('Raw Data'!I5-'Raw Data'!I4)/'Raw Data'!I4</f>
        <v>3.8207630135234288E-2</v>
      </c>
      <c r="J6" s="8">
        <f>('Raw Data'!J5-'Raw Data'!J4)/'Raw Data'!J4</f>
        <v>-0.1081081081081082</v>
      </c>
      <c r="K6" s="8">
        <f>('Raw Data'!K5-'Raw Data'!K4)/'Raw Data'!K4</f>
        <v>-1.0771166036190287E-2</v>
      </c>
      <c r="L6" s="8">
        <f>('Raw Data'!L5-'Raw Data'!L4)/'Raw Data'!L4</f>
        <v>4.9273734100886722E-2</v>
      </c>
      <c r="M6" s="8">
        <f>('Raw Data'!M5-'Raw Data'!M4)/'Raw Data'!M4</f>
        <v>3.6944955781224795E-2</v>
      </c>
      <c r="N6" s="8">
        <f>('Raw Data'!N5-'Raw Data'!N4)/'Raw Data'!N4</f>
        <v>-4.9859593896840977E-2</v>
      </c>
      <c r="O6" s="8">
        <f>('Raw Data'!O5-'Raw Data'!O4)/'Raw Data'!O4</f>
        <v>-2.3809719933007838E-2</v>
      </c>
      <c r="P6" s="8">
        <f>('Raw Data'!P5-'Raw Data'!P4)/'Raw Data'!P4</f>
        <v>1.4999162701095579E-2</v>
      </c>
      <c r="Q6" s="8">
        <f>('Raw Data'!Q5-'Raw Data'!Q4)/'Raw Data'!Q4</f>
        <v>1.1715655068855186E-2</v>
      </c>
      <c r="R6" s="8">
        <f>('Raw Data'!R5-'Raw Data'!R4)/'Raw Data'!R4</f>
        <v>1.7148016071487579E-3</v>
      </c>
      <c r="S6" s="8">
        <f>('Raw Data'!S5-'Raw Data'!S4)/'Raw Data'!S4</f>
        <v>1.5371336463885828E-2</v>
      </c>
      <c r="T6" s="8">
        <f>('Raw Data'!T5-'Raw Data'!T4)/'Raw Data'!T4</f>
        <v>-1.1316866913335874E-2</v>
      </c>
      <c r="U6" s="8">
        <f>('Raw Data'!U5-'Raw Data'!U4)/'Raw Data'!U4</f>
        <v>-1.0716968325917915E-3</v>
      </c>
      <c r="V6" s="8">
        <f>('Raw Data'!V5-'Raw Data'!V4)/'Raw Data'!V4</f>
        <v>-1.8685184160371401E-2</v>
      </c>
      <c r="W6" s="8">
        <f>('Raw Data'!W5-'Raw Data'!W4)/'Raw Data'!W4</f>
        <v>-2.1171661581541874E-3</v>
      </c>
      <c r="X6" s="8">
        <f>('Raw Data'!X5-'Raw Data'!X4)/'Raw Data'!X4</f>
        <v>2.8362979549164797E-2</v>
      </c>
      <c r="Y6" s="8">
        <f>('Raw Data'!Y5-'Raw Data'!Y4)/'Raw Data'!Y4</f>
        <v>3.0547755917912218E-4</v>
      </c>
      <c r="Z6" s="8">
        <f>('Raw Data'!Z5-'Raw Data'!Z4)/'Raw Data'!Z4</f>
        <v>1.4925373134328358E-2</v>
      </c>
      <c r="AA6" s="8">
        <f>('Raw Data'!AA5-'Raw Data'!AA4)/'Raw Data'!AA4</f>
        <v>1.5591297559946896E-3</v>
      </c>
      <c r="AB6" s="8">
        <f>('Raw Data'!AB5-'Raw Data'!AB4)/'Raw Data'!AB4</f>
        <v>6.2736594790778269E-3</v>
      </c>
      <c r="AC6" s="8">
        <f>('Raw Data'!AC5-'Raw Data'!AC4)/'Raw Data'!AC4</f>
        <v>3.0556952083313745E-3</v>
      </c>
      <c r="AD6" s="8">
        <f>('Raw Data'!AD5-'Raw Data'!AD4)/'Raw Data'!AD4</f>
        <v>1.8433179723502321E-2</v>
      </c>
      <c r="AE6" s="8">
        <f>('Raw Data'!AE5-'Raw Data'!AE4)/'Raw Data'!AE4</f>
        <v>8.1370627819612445E-3</v>
      </c>
      <c r="AF6" s="8">
        <f>('Raw Data'!AF5-'Raw Data'!AF4)/'Raw Data'!AF4</f>
        <v>2.6426232900752238E-2</v>
      </c>
      <c r="AG6" s="8">
        <f>('Raw Data'!AG5-'Raw Data'!AG4)/'Raw Data'!AG4</f>
        <v>2.7235407360503904E-2</v>
      </c>
      <c r="AH6" s="8">
        <f>('Raw Data'!AH5-'Raw Data'!AH4)/'Raw Data'!AH4</f>
        <v>7.3045269336869346E-3</v>
      </c>
      <c r="AI6" s="8">
        <f>('Raw Data'!AI5-'Raw Data'!AI4)/'Raw Data'!AI4</f>
        <v>3.2236996539615835E-2</v>
      </c>
      <c r="AJ6" s="8">
        <f>('Raw Data'!AJ5-'Raw Data'!AJ4)/'Raw Data'!AJ4</f>
        <v>1.7198448902554411E-2</v>
      </c>
      <c r="AK6" s="8">
        <f>('Raw Data'!AK5-'Raw Data'!AK4)/'Raw Data'!AK4</f>
        <v>1.4565090995005824E-2</v>
      </c>
      <c r="AL6" s="8">
        <f>('Raw Data'!AL5-'Raw Data'!AL4)/'Raw Data'!AL4</f>
        <v>-2.0000000000000018E-2</v>
      </c>
      <c r="AM6" s="8">
        <f>('Raw Data'!AM5-'Raw Data'!AM4)/'Raw Data'!AM4</f>
        <v>-1.0241060898845356E-2</v>
      </c>
      <c r="AN6" s="8">
        <f>('Raw Data'!AN5-'Raw Data'!AN4)/'Raw Data'!AN4</f>
        <v>-4.7622500807391133E-3</v>
      </c>
      <c r="AO6" s="8">
        <f>('Raw Data'!AO5-'Raw Data'!AO4)/'Raw Data'!AO4</f>
        <v>-3.703703703703707E-2</v>
      </c>
      <c r="AP6" s="8">
        <f>('Raw Data'!AP5-'Raw Data'!AP4)/'Raw Data'!AP4</f>
        <v>9.338521400778288E-3</v>
      </c>
    </row>
    <row r="7" spans="1:43" x14ac:dyDescent="0.45">
      <c r="A7" s="23">
        <f>'Raw Data'!A6</f>
        <v>43445</v>
      </c>
      <c r="B7" s="8">
        <f>('Raw Data'!B6-'Raw Data'!B5)/'Raw Data'!B5</f>
        <v>-5.7192589948723074E-3</v>
      </c>
      <c r="C7" s="8">
        <f>('Raw Data'!C6-'Raw Data'!C5)/'Raw Data'!C5</f>
        <v>1.7703057222027384E-3</v>
      </c>
      <c r="D7" s="8">
        <f>('Raw Data'!D6-'Raw Data'!D5)/'Raw Data'!D5</f>
        <v>4.4091908159802134E-3</v>
      </c>
      <c r="E7" s="8">
        <f>('Raw Data'!E6-'Raw Data'!E5)/'Raw Data'!E5</f>
        <v>9.4671364549317408E-3</v>
      </c>
      <c r="F7" s="8">
        <f>('Raw Data'!F6-'Raw Data'!F5)/'Raw Data'!F5</f>
        <v>-1.1325028312570539E-3</v>
      </c>
      <c r="G7" s="8">
        <f>('Raw Data'!G6-'Raw Data'!G5)/'Raw Data'!G5</f>
        <v>2.0924079207920741E-2</v>
      </c>
      <c r="H7" s="8">
        <f>('Raw Data'!H6-'Raw Data'!H5)/'Raw Data'!H5</f>
        <v>-2.735968514757308E-2</v>
      </c>
      <c r="I7" s="8">
        <f>('Raw Data'!I6-'Raw Data'!I5)/'Raw Data'!I5</f>
        <v>-2.3251950238215729E-2</v>
      </c>
      <c r="J7" s="8">
        <f>('Raw Data'!J6-'Raw Data'!J5)/'Raw Data'!J5</f>
        <v>0</v>
      </c>
      <c r="K7" s="8">
        <f>('Raw Data'!K6-'Raw Data'!K5)/'Raw Data'!K5</f>
        <v>-3.711928674368533E-3</v>
      </c>
      <c r="L7" s="8">
        <f>('Raw Data'!L6-'Raw Data'!L5)/'Raw Data'!L5</f>
        <v>-8.2522403893415808E-3</v>
      </c>
      <c r="M7" s="8">
        <f>('Raw Data'!M6-'Raw Data'!M5)/'Raw Data'!M5</f>
        <v>-1.0513463090139775E-3</v>
      </c>
      <c r="N7" s="8">
        <f>('Raw Data'!N6-'Raw Data'!N5)/'Raw Data'!N5</f>
        <v>-6.6519045810410011E-3</v>
      </c>
      <c r="O7" s="8">
        <f>('Raw Data'!O6-'Raw Data'!O5)/'Raw Data'!O5</f>
        <v>1.2725463857053223E-2</v>
      </c>
      <c r="P7" s="8">
        <f>('Raw Data'!P6-'Raw Data'!P5)/'Raw Data'!P5</f>
        <v>-1.9813703311173767E-3</v>
      </c>
      <c r="Q7" s="8">
        <f>('Raw Data'!Q6-'Raw Data'!Q5)/'Raw Data'!Q5</f>
        <v>-3.3366476593515472E-3</v>
      </c>
      <c r="R7" s="8">
        <f>('Raw Data'!R6-'Raw Data'!R5)/'Raw Data'!R5</f>
        <v>3.6774637334195275E-3</v>
      </c>
      <c r="S7" s="8">
        <f>('Raw Data'!S6-'Raw Data'!S5)/'Raw Data'!S5</f>
        <v>7.8891668607579315E-3</v>
      </c>
      <c r="T7" s="8">
        <f>('Raw Data'!T6-'Raw Data'!T5)/'Raw Data'!T5</f>
        <v>1.4618426475324823E-2</v>
      </c>
      <c r="U7" s="8">
        <f>('Raw Data'!U6-'Raw Data'!U5)/'Raw Data'!U5</f>
        <v>9.8342622462018825E-4</v>
      </c>
      <c r="V7" s="8">
        <f>('Raw Data'!V6-'Raw Data'!V5)/'Raw Data'!V5</f>
        <v>-9.7671237358782324E-3</v>
      </c>
      <c r="W7" s="8">
        <f>('Raw Data'!W6-'Raw Data'!W5)/'Raw Data'!W5</f>
        <v>4.2442271443309177E-4</v>
      </c>
      <c r="X7" s="8">
        <f>('Raw Data'!X6-'Raw Data'!X5)/'Raw Data'!X5</f>
        <v>-3.6499760926636482E-2</v>
      </c>
      <c r="Y7" s="8">
        <f>('Raw Data'!Y6-'Raw Data'!Y5)/'Raw Data'!Y5</f>
        <v>6.565862944920467E-3</v>
      </c>
      <c r="Z7" s="8">
        <f>('Raw Data'!Z6-'Raw Data'!Z5)/'Raw Data'!Z5</f>
        <v>0</v>
      </c>
      <c r="AA7" s="8">
        <f>('Raw Data'!AA6-'Raw Data'!AA5)/'Raw Data'!AA5</f>
        <v>4.9300129112764858E-3</v>
      </c>
      <c r="AB7" s="8">
        <f>('Raw Data'!AB6-'Raw Data'!AB5)/'Raw Data'!AB5</f>
        <v>9.4594004381897308E-3</v>
      </c>
      <c r="AC7" s="8">
        <f>('Raw Data'!AC6-'Raw Data'!AC5)/'Raw Data'!AC5</f>
        <v>6.0925422859831107E-3</v>
      </c>
      <c r="AD7" s="8">
        <f>('Raw Data'!AD6-'Raw Data'!AD5)/'Raw Data'!AD5</f>
        <v>-1.5837104072398255E-2</v>
      </c>
      <c r="AE7" s="8">
        <f>('Raw Data'!AE6-'Raw Data'!AE5)/'Raw Data'!AE5</f>
        <v>-2.812744017649737E-3</v>
      </c>
      <c r="AF7" s="8">
        <f>('Raw Data'!AF6-'Raw Data'!AF5)/'Raw Data'!AF5</f>
        <v>9.2945978111272885E-3</v>
      </c>
      <c r="AG7" s="8">
        <f>('Raw Data'!AG6-'Raw Data'!AG5)/'Raw Data'!AG5</f>
        <v>-5.0025012506243181E-4</v>
      </c>
      <c r="AH7" s="8">
        <f>('Raw Data'!AH6-'Raw Data'!AH5)/'Raw Data'!AH5</f>
        <v>1.3466913834274639E-3</v>
      </c>
      <c r="AI7" s="8">
        <f>('Raw Data'!AI6-'Raw Data'!AI5)/'Raw Data'!AI5</f>
        <v>1.6214028217947333E-3</v>
      </c>
      <c r="AJ7" s="8">
        <f>('Raw Data'!AJ6-'Raw Data'!AJ5)/'Raw Data'!AJ5</f>
        <v>-1.6240284779816917E-2</v>
      </c>
      <c r="AK7" s="8">
        <f>('Raw Data'!AK6-'Raw Data'!AK5)/'Raw Data'!AK5</f>
        <v>-4.4995744043398716E-3</v>
      </c>
      <c r="AL7" s="8">
        <f>('Raw Data'!AL6-'Raw Data'!AL5)/'Raw Data'!AL5</f>
        <v>6.80272108843538E-3</v>
      </c>
      <c r="AM7" s="8">
        <f>('Raw Data'!AM6-'Raw Data'!AM5)/'Raw Data'!AM5</f>
        <v>1.0955602200637014E-2</v>
      </c>
      <c r="AN7" s="8">
        <f>('Raw Data'!AN6-'Raw Data'!AN5)/'Raw Data'!AN5</f>
        <v>4.6111075354137261E-3</v>
      </c>
      <c r="AO7" s="8">
        <f>('Raw Data'!AO6-'Raw Data'!AO5)/'Raw Data'!AO5</f>
        <v>0</v>
      </c>
      <c r="AP7" s="8">
        <f>('Raw Data'!AP6-'Raw Data'!AP5)/'Raw Data'!AP5</f>
        <v>8.4811102544332627E-3</v>
      </c>
    </row>
    <row r="8" spans="1:43" x14ac:dyDescent="0.45">
      <c r="A8" s="23">
        <f>'Raw Data'!A7</f>
        <v>43446</v>
      </c>
      <c r="B8" s="8">
        <f>('Raw Data'!B7-'Raw Data'!B6)/'Raw Data'!B6</f>
        <v>2.7870780096892261E-3</v>
      </c>
      <c r="C8" s="8">
        <f>('Raw Data'!C7-'Raw Data'!C6)/'Raw Data'!C6</f>
        <v>-9.5934050638343954E-3</v>
      </c>
      <c r="D8" s="8">
        <f>('Raw Data'!D7-'Raw Data'!D6)/'Raw Data'!D6</f>
        <v>-4.3626348466948428E-4</v>
      </c>
      <c r="E8" s="8">
        <f>('Raw Data'!E7-'Raw Data'!E6)/'Raw Data'!E6</f>
        <v>-2.4723306047426293E-3</v>
      </c>
      <c r="F8" s="8">
        <f>('Raw Data'!F7-'Raw Data'!F6)/'Raw Data'!F6</f>
        <v>6.6893424036281166E-2</v>
      </c>
      <c r="G8" s="8">
        <f>('Raw Data'!G7-'Raw Data'!G6)/'Raw Data'!G6</f>
        <v>3.5042335747621986E-2</v>
      </c>
      <c r="H8" s="8">
        <f>('Raw Data'!H7-'Raw Data'!H6)/'Raw Data'!H6</f>
        <v>3.2986953219169259E-2</v>
      </c>
      <c r="I8" s="8">
        <f>('Raw Data'!I7-'Raw Data'!I6)/'Raw Data'!I6</f>
        <v>1.3015995268315214E-2</v>
      </c>
      <c r="J8" s="8">
        <f>('Raw Data'!J7-'Raw Data'!J6)/'Raw Data'!J6</f>
        <v>0</v>
      </c>
      <c r="K8" s="8">
        <f>('Raw Data'!K7-'Raw Data'!K6)/'Raw Data'!K6</f>
        <v>2.7074012367965295E-2</v>
      </c>
      <c r="L8" s="8">
        <f>('Raw Data'!L7-'Raw Data'!L6)/'Raw Data'!L6</f>
        <v>7.8732103230916301E-3</v>
      </c>
      <c r="M8" s="8">
        <f>('Raw Data'!M7-'Raw Data'!M6)/'Raw Data'!M6</f>
        <v>4.5605670927971386E-3</v>
      </c>
      <c r="N8" s="8">
        <f>('Raw Data'!N7-'Raw Data'!N6)/'Raw Data'!N6</f>
        <v>1.2648813869353662E-2</v>
      </c>
      <c r="O8" s="8">
        <f>('Raw Data'!O7-'Raw Data'!O6)/'Raw Data'!O6</f>
        <v>1.5706615606335204E-2</v>
      </c>
      <c r="P8" s="8">
        <f>('Raw Data'!P7-'Raw Data'!P6)/'Raw Data'!P6</f>
        <v>2.2334550281483344E-3</v>
      </c>
      <c r="Q8" s="8">
        <f>('Raw Data'!Q7-'Raw Data'!Q6)/'Raw Data'!Q6</f>
        <v>1.7526586631848369E-2</v>
      </c>
      <c r="R8" s="8">
        <f>('Raw Data'!R7-'Raw Data'!R6)/'Raw Data'!R6</f>
        <v>2.0214554457460587E-3</v>
      </c>
      <c r="S8" s="8">
        <f>('Raw Data'!S7-'Raw Data'!S6)/'Raw Data'!S6</f>
        <v>1.3433384007566931E-2</v>
      </c>
      <c r="T8" s="8">
        <f>('Raw Data'!T7-'Raw Data'!T6)/'Raw Data'!T6</f>
        <v>1.0194383978110521E-2</v>
      </c>
      <c r="U8" s="8">
        <f>('Raw Data'!U7-'Raw Data'!U6)/'Raw Data'!U6</f>
        <v>2.1433874419788963E-3</v>
      </c>
      <c r="V8" s="8">
        <f>('Raw Data'!V7-'Raw Data'!V6)/'Raw Data'!V6</f>
        <v>6.4759332023070432E-3</v>
      </c>
      <c r="W8" s="8">
        <f>('Raw Data'!W7-'Raw Data'!W6)/'Raw Data'!W6</f>
        <v>2.6579892329501812E-2</v>
      </c>
      <c r="X8" s="8">
        <f>('Raw Data'!X7-'Raw Data'!X6)/'Raw Data'!X6</f>
        <v>-9.0709769534546361E-3</v>
      </c>
      <c r="Y8" s="8">
        <f>('Raw Data'!Y7-'Raw Data'!Y6)/'Raw Data'!Y6</f>
        <v>3.1854716922492831E-3</v>
      </c>
      <c r="Z8" s="8">
        <f>('Raw Data'!Z7-'Raw Data'!Z6)/'Raw Data'!Z6</f>
        <v>2.3530000000000105E-3</v>
      </c>
      <c r="AA8" s="8">
        <f>('Raw Data'!AA7-'Raw Data'!AA6)/'Raw Data'!AA6</f>
        <v>-4.3893464901240886E-3</v>
      </c>
      <c r="AB8" s="8">
        <f>('Raw Data'!AB7-'Raw Data'!AB6)/'Raw Data'!AB6</f>
        <v>1.2777839512287483E-3</v>
      </c>
      <c r="AC8" s="8">
        <f>('Raw Data'!AC7-'Raw Data'!AC6)/'Raw Data'!AC6</f>
        <v>-6.45945088055475E-3</v>
      </c>
      <c r="AD8" s="8">
        <f>('Raw Data'!AD7-'Raw Data'!AD6)/'Raw Data'!AD6</f>
        <v>0</v>
      </c>
      <c r="AE8" s="8">
        <f>('Raw Data'!AE7-'Raw Data'!AE6)/'Raw Data'!AE6</f>
        <v>2.1339221171477425E-2</v>
      </c>
      <c r="AF8" s="8">
        <f>('Raw Data'!AF7-'Raw Data'!AF6)/'Raw Data'!AF6</f>
        <v>4.5124291623896773E-3</v>
      </c>
      <c r="AG8" s="8">
        <f>('Raw Data'!AG7-'Raw Data'!AG6)/'Raw Data'!AG6</f>
        <v>2.5025025025025023E-2</v>
      </c>
      <c r="AH8" s="8">
        <f>('Raw Data'!AH7-'Raw Data'!AH6)/'Raw Data'!AH6</f>
        <v>1.235367269755889E-2</v>
      </c>
      <c r="AI8" s="8">
        <f>('Raw Data'!AI7-'Raw Data'!AI6)/'Raw Data'!AI6</f>
        <v>1.7032643341319719E-2</v>
      </c>
      <c r="AJ8" s="8">
        <f>('Raw Data'!AJ7-'Raw Data'!AJ6)/'Raw Data'!AJ6</f>
        <v>3.6031952916389033E-2</v>
      </c>
      <c r="AK8" s="8">
        <f>('Raw Data'!AK7-'Raw Data'!AK6)/'Raw Data'!AK6</f>
        <v>1.8510571698149163E-2</v>
      </c>
      <c r="AL8" s="8">
        <f>('Raw Data'!AL7-'Raw Data'!AL6)/'Raw Data'!AL6</f>
        <v>-1.3513513513513526E-2</v>
      </c>
      <c r="AM8" s="8">
        <f>('Raw Data'!AM7-'Raw Data'!AM6)/'Raw Data'!AM6</f>
        <v>1.3847087955707198E-2</v>
      </c>
      <c r="AN8" s="8">
        <f>('Raw Data'!AN7-'Raw Data'!AN6)/'Raw Data'!AN6</f>
        <v>1.2989523388022308E-3</v>
      </c>
      <c r="AO8" s="8">
        <f>('Raw Data'!AO7-'Raw Data'!AO6)/'Raw Data'!AO6</f>
        <v>0</v>
      </c>
      <c r="AP8" s="8">
        <f>('Raw Data'!AP7-'Raw Data'!AP6)/'Raw Data'!AP6</f>
        <v>1.4525993883792011E-2</v>
      </c>
    </row>
    <row r="9" spans="1:43" x14ac:dyDescent="0.45">
      <c r="A9" s="23">
        <f>'Raw Data'!A8</f>
        <v>43447</v>
      </c>
      <c r="B9" s="8">
        <f>('Raw Data'!B8-'Raw Data'!B7)/'Raw Data'!B7</f>
        <v>1.0940187006385507E-2</v>
      </c>
      <c r="C9" s="8">
        <f>('Raw Data'!C8-'Raw Data'!C7)/'Raw Data'!C7</f>
        <v>5.3530691412296185E-3</v>
      </c>
      <c r="D9" s="8">
        <f>('Raw Data'!D8-'Raw Data'!D7)/'Raw Data'!D7</f>
        <v>2.7795970630726041E-2</v>
      </c>
      <c r="E9" s="8">
        <f>('Raw Data'!E8-'Raw Data'!E7)/'Raw Data'!E7</f>
        <v>1.1538351734140971E-2</v>
      </c>
      <c r="F9" s="8">
        <f>('Raw Data'!F8-'Raw Data'!F7)/'Raw Data'!F7</f>
        <v>-2.7630180658873515E-2</v>
      </c>
      <c r="G9" s="8">
        <f>('Raw Data'!G8-'Raw Data'!G7)/'Raw Data'!G7</f>
        <v>6.0591044052496178E-3</v>
      </c>
      <c r="H9" s="8">
        <f>('Raw Data'!H8-'Raw Data'!H7)/'Raw Data'!H7</f>
        <v>-4.1010497790671521E-2</v>
      </c>
      <c r="I9" s="8">
        <f>('Raw Data'!I8-'Raw Data'!I7)/'Raw Data'!I7</f>
        <v>-6.7625163676486898E-3</v>
      </c>
      <c r="J9" s="8">
        <f>('Raw Data'!J8-'Raw Data'!J7)/'Raw Data'!J7</f>
        <v>-3.0303030303030196E-2</v>
      </c>
      <c r="K9" s="8">
        <f>('Raw Data'!K8-'Raw Data'!K7)/'Raw Data'!K7</f>
        <v>-7.253544413582646E-4</v>
      </c>
      <c r="L9" s="8">
        <f>('Raw Data'!L8-'Raw Data'!L7)/'Raw Data'!L7</f>
        <v>-8.3667836834664007E-3</v>
      </c>
      <c r="M9" s="8">
        <f>('Raw Data'!M8-'Raw Data'!M7)/'Raw Data'!M7</f>
        <v>3.6086590004396485E-3</v>
      </c>
      <c r="N9" s="8">
        <f>('Raw Data'!N8-'Raw Data'!N7)/'Raw Data'!N7</f>
        <v>1.4695038074596263E-3</v>
      </c>
      <c r="O9" s="8">
        <f>('Raw Data'!O8-'Raw Data'!O7)/'Raw Data'!O7</f>
        <v>2.3711409634841626E-2</v>
      </c>
      <c r="P9" s="8">
        <f>('Raw Data'!P8-'Raw Data'!P7)/'Raw Data'!P7</f>
        <v>-3.5489316972520096E-3</v>
      </c>
      <c r="Q9" s="8">
        <f>('Raw Data'!Q8-'Raw Data'!Q7)/'Raw Data'!Q7</f>
        <v>1.1612748970626612E-3</v>
      </c>
      <c r="R9" s="8">
        <f>('Raw Data'!R8-'Raw Data'!R7)/'Raw Data'!R7</f>
        <v>1.0276137861089715E-2</v>
      </c>
      <c r="S9" s="8">
        <f>('Raw Data'!S8-'Raw Data'!S7)/'Raw Data'!S7</f>
        <v>3.1313368381175564E-4</v>
      </c>
      <c r="T9" s="8">
        <f>('Raw Data'!T8-'Raw Data'!T7)/'Raw Data'!T7</f>
        <v>-1.8702931535808914E-2</v>
      </c>
      <c r="U9" s="8">
        <f>('Raw Data'!U8-'Raw Data'!U7)/'Raw Data'!U7</f>
        <v>1.0515992919939035E-2</v>
      </c>
      <c r="V9" s="8">
        <f>('Raw Data'!V8-'Raw Data'!V7)/'Raw Data'!V7</f>
        <v>9.8987912143730177E-4</v>
      </c>
      <c r="W9" s="8">
        <f>('Raw Data'!W8-'Raw Data'!W7)/'Raw Data'!W7</f>
        <v>-1.1568778995545611E-2</v>
      </c>
      <c r="X9" s="8">
        <f>('Raw Data'!X8-'Raw Data'!X7)/'Raw Data'!X7</f>
        <v>-1.4218638794311116E-2</v>
      </c>
      <c r="Y9" s="8">
        <f>('Raw Data'!Y8-'Raw Data'!Y7)/'Raw Data'!Y7</f>
        <v>1.1795203143349701E-2</v>
      </c>
      <c r="Z9" s="8">
        <f>('Raw Data'!Z8-'Raw Data'!Z7)/'Raw Data'!Z7</f>
        <v>1.1735914804230981E-3</v>
      </c>
      <c r="AA9" s="8">
        <f>('Raw Data'!AA8-'Raw Data'!AA7)/'Raw Data'!AA7</f>
        <v>-1.1410913907227722E-2</v>
      </c>
      <c r="AB9" s="8">
        <f>('Raw Data'!AB8-'Raw Data'!AB7)/'Raw Data'!AB7</f>
        <v>2.6161755017053666E-2</v>
      </c>
      <c r="AC9" s="8">
        <f>('Raw Data'!AC8-'Raw Data'!AC7)/'Raw Data'!AC7</f>
        <v>5.0792204837291303E-3</v>
      </c>
      <c r="AD9" s="8">
        <f>('Raw Data'!AD8-'Raw Data'!AD7)/'Raw Data'!AD7</f>
        <v>-3.2183908045976942E-2</v>
      </c>
      <c r="AE9" s="8">
        <f>('Raw Data'!AE8-'Raw Data'!AE7)/'Raw Data'!AE7</f>
        <v>-2.1493730123071472E-2</v>
      </c>
      <c r="AF9" s="8">
        <f>('Raw Data'!AF8-'Raw Data'!AF7)/'Raw Data'!AF7</f>
        <v>3.3919325756356635E-3</v>
      </c>
      <c r="AG9" s="8">
        <f>('Raw Data'!AG8-'Raw Data'!AG7)/'Raw Data'!AG7</f>
        <v>-3.0273388671874998E-2</v>
      </c>
      <c r="AH9" s="8">
        <f>('Raw Data'!AH8-'Raw Data'!AH7)/'Raw Data'!AH7</f>
        <v>-3.1018393780902534E-3</v>
      </c>
      <c r="AI9" s="8">
        <f>('Raw Data'!AI8-'Raw Data'!AI7)/'Raw Data'!AI7</f>
        <v>3.5293771626297822E-3</v>
      </c>
      <c r="AJ9" s="8">
        <f>('Raw Data'!AJ8-'Raw Data'!AJ7)/'Raw Data'!AJ7</f>
        <v>4.1472059781140751E-3</v>
      </c>
      <c r="AK9" s="8">
        <f>('Raw Data'!AK8-'Raw Data'!AK7)/'Raw Data'!AK7</f>
        <v>-1.9019244879451469E-3</v>
      </c>
      <c r="AL9" s="8">
        <f>('Raw Data'!AL8-'Raw Data'!AL7)/'Raw Data'!AL7</f>
        <v>-4.1095890410958943E-2</v>
      </c>
      <c r="AM9" s="8">
        <f>('Raw Data'!AM8-'Raw Data'!AM7)/'Raw Data'!AM7</f>
        <v>-2.1377795487936811E-2</v>
      </c>
      <c r="AN9" s="8">
        <f>('Raw Data'!AN8-'Raw Data'!AN7)/'Raw Data'!AN7</f>
        <v>2.767792681331465E-3</v>
      </c>
      <c r="AO9" s="8">
        <f>('Raw Data'!AO8-'Raw Data'!AO7)/'Raw Data'!AO7</f>
        <v>0</v>
      </c>
      <c r="AP9" s="8">
        <f>('Raw Data'!AP8-'Raw Data'!AP7)/'Raw Data'!AP7</f>
        <v>-3.0896759608138671E-2</v>
      </c>
    </row>
    <row r="10" spans="1:43" x14ac:dyDescent="0.45">
      <c r="A10" s="23">
        <f>'Raw Data'!A9</f>
        <v>43448</v>
      </c>
      <c r="B10" s="8">
        <f>('Raw Data'!B9-'Raw Data'!B8)/'Raw Data'!B8</f>
        <v>-3.1997617092735353E-2</v>
      </c>
      <c r="C10" s="8">
        <f>('Raw Data'!C9-'Raw Data'!C8)/'Raw Data'!C8</f>
        <v>-8.1135548730202137E-3</v>
      </c>
      <c r="D10" s="8">
        <f>('Raw Data'!D9-'Raw Data'!D8)/'Raw Data'!D8</f>
        <v>-2.9406347661410513E-2</v>
      </c>
      <c r="E10" s="8">
        <f>('Raw Data'!E9-'Raw Data'!E8)/'Raw Data'!E8</f>
        <v>-3.7177863096259582E-2</v>
      </c>
      <c r="F10" s="8">
        <f>('Raw Data'!F9-'Raw Data'!F8)/'Raw Data'!F8</f>
        <v>-3.1693989071038355E-2</v>
      </c>
      <c r="G10" s="8">
        <f>('Raw Data'!G9-'Raw Data'!G8)/'Raw Data'!G8</f>
        <v>-0.12970321780334315</v>
      </c>
      <c r="H10" s="8">
        <f>('Raw Data'!H9-'Raw Data'!H8)/'Raw Data'!H8</f>
        <v>-1.5053015964123366E-2</v>
      </c>
      <c r="I10" s="8">
        <f>('Raw Data'!I9-'Raw Data'!I8)/'Raw Data'!I8</f>
        <v>6.9786619960351898E-3</v>
      </c>
      <c r="J10" s="8">
        <f>('Raw Data'!J9-'Raw Data'!J8)/'Raw Data'!J8</f>
        <v>-6.2500000000000056E-2</v>
      </c>
      <c r="K10" s="8">
        <f>('Raw Data'!K9-'Raw Data'!K8)/'Raw Data'!K8</f>
        <v>-1.0164631299718717E-2</v>
      </c>
      <c r="L10" s="8">
        <f>('Raw Data'!L9-'Raw Data'!L8)/'Raw Data'!L8</f>
        <v>-1.9190068829694651E-2</v>
      </c>
      <c r="M10" s="8">
        <f>('Raw Data'!M9-'Raw Data'!M8)/'Raw Data'!M8</f>
        <v>-1.4962503315599387E-2</v>
      </c>
      <c r="N10" s="8">
        <f>('Raw Data'!N9-'Raw Data'!N8)/'Raw Data'!N8</f>
        <v>-1.6874534044796323E-2</v>
      </c>
      <c r="O10" s="8">
        <f>('Raw Data'!O9-'Raw Data'!O8)/'Raw Data'!O8</f>
        <v>-1.8126928826355967E-2</v>
      </c>
      <c r="P10" s="8">
        <f>('Raw Data'!P9-'Raw Data'!P8)/'Raw Data'!P8</f>
        <v>-6.8749321152719416E-3</v>
      </c>
      <c r="Q10" s="8">
        <f>('Raw Data'!Q9-'Raw Data'!Q8)/'Raw Data'!Q8</f>
        <v>-2.3873962071348211E-2</v>
      </c>
      <c r="R10" s="8">
        <f>('Raw Data'!R9-'Raw Data'!R8)/'Raw Data'!R8</f>
        <v>-2.9454035635522832E-2</v>
      </c>
      <c r="S10" s="8">
        <f>('Raw Data'!S9-'Raw Data'!S8)/'Raw Data'!S8</f>
        <v>-1.6485822594174648E-2</v>
      </c>
      <c r="T10" s="8">
        <f>('Raw Data'!T9-'Raw Data'!T8)/'Raw Data'!T8</f>
        <v>-5.4846685496478861E-3</v>
      </c>
      <c r="U10" s="8">
        <f>('Raw Data'!U9-'Raw Data'!U8)/'Raw Data'!U8</f>
        <v>-1.0494771435474649E-2</v>
      </c>
      <c r="V10" s="8">
        <f>('Raw Data'!V9-'Raw Data'!V8)/'Raw Data'!V8</f>
        <v>-8.2079942829186084E-3</v>
      </c>
      <c r="W10" s="8">
        <f>('Raw Data'!W9-'Raw Data'!W8)/'Raw Data'!W8</f>
        <v>-1.922798765026364E-2</v>
      </c>
      <c r="X10" s="8">
        <f>('Raw Data'!X9-'Raw Data'!X8)/'Raw Data'!X8</f>
        <v>-4.8333838927774623E-3</v>
      </c>
      <c r="Y10" s="8">
        <f>('Raw Data'!Y9-'Raw Data'!Y8)/'Raw Data'!Y8</f>
        <v>-2.3464566384831385E-2</v>
      </c>
      <c r="Z10" s="8">
        <f>('Raw Data'!Z9-'Raw Data'!Z8)/'Raw Data'!Z8</f>
        <v>-1.7583822836099011E-3</v>
      </c>
      <c r="AA10" s="8">
        <f>('Raw Data'!AA9-'Raw Data'!AA8)/'Raw Data'!AA8</f>
        <v>-1.9412333672162611E-2</v>
      </c>
      <c r="AB10" s="8">
        <f>('Raw Data'!AB9-'Raw Data'!AB8)/'Raw Data'!AB8</f>
        <v>1.5545705382877856E-3</v>
      </c>
      <c r="AC10" s="8">
        <f>('Raw Data'!AC9-'Raw Data'!AC8)/'Raw Data'!AC8</f>
        <v>-2.6279323235529465E-3</v>
      </c>
      <c r="AD10" s="8">
        <f>('Raw Data'!AD9-'Raw Data'!AD8)/'Raw Data'!AD8</f>
        <v>-2.8503562945368197E-2</v>
      </c>
      <c r="AE10" s="8">
        <f>('Raw Data'!AE9-'Raw Data'!AE8)/'Raw Data'!AE8</f>
        <v>-7.4856597186868656E-3</v>
      </c>
      <c r="AF10" s="8">
        <f>('Raw Data'!AF9-'Raw Data'!AF8)/'Raw Data'!AF8</f>
        <v>-3.1247095644124395E-2</v>
      </c>
      <c r="AG10" s="8">
        <f>('Raw Data'!AG9-'Raw Data'!AG8)/'Raw Data'!AG8</f>
        <v>2.0140482369561874E-3</v>
      </c>
      <c r="AH10" s="8">
        <f>('Raw Data'!AH9-'Raw Data'!AH8)/'Raw Data'!AH8</f>
        <v>-4.008126653697805E-2</v>
      </c>
      <c r="AI10" s="8">
        <f>('Raw Data'!AI9-'Raw Data'!AI8)/'Raw Data'!AI8</f>
        <v>-6.5512518637077131E-3</v>
      </c>
      <c r="AJ10" s="8">
        <f>('Raw Data'!AJ9-'Raw Data'!AJ8)/'Raw Data'!AJ8</f>
        <v>-3.3258435496858252E-2</v>
      </c>
      <c r="AK10" s="8">
        <f>('Raw Data'!AK9-'Raw Data'!AK8)/'Raw Data'!AK8</f>
        <v>-1.3339013156189064E-2</v>
      </c>
      <c r="AL10" s="8">
        <f>('Raw Data'!AL9-'Raw Data'!AL8)/'Raw Data'!AL8</f>
        <v>-2.142857142857129E-2</v>
      </c>
      <c r="AM10" s="8">
        <f>('Raw Data'!AM9-'Raw Data'!AM8)/'Raw Data'!AM8</f>
        <v>9.1021119522244655E-3</v>
      </c>
      <c r="AN10" s="8">
        <f>('Raw Data'!AN9-'Raw Data'!AN8)/'Raw Data'!AN8</f>
        <v>-1.8199124247039497E-2</v>
      </c>
      <c r="AO10" s="8">
        <f>('Raw Data'!AO9-'Raw Data'!AO8)/'Raw Data'!AO8</f>
        <v>-3.8461538461538491E-2</v>
      </c>
      <c r="AP10" s="8">
        <f>('Raw Data'!AP9-'Raw Data'!AP8)/'Raw Data'!AP8</f>
        <v>-1.7107309486780627E-2</v>
      </c>
    </row>
    <row r="11" spans="1:43" x14ac:dyDescent="0.45">
      <c r="A11" s="23">
        <f>'Raw Data'!A10</f>
        <v>43451</v>
      </c>
      <c r="B11" s="8">
        <f>('Raw Data'!B10-'Raw Data'!B9)/'Raw Data'!B9</f>
        <v>-9.3062181626590787E-3</v>
      </c>
      <c r="C11" s="8">
        <f>('Raw Data'!C10-'Raw Data'!C9)/'Raw Data'!C9</f>
        <v>-3.5787375617356752E-2</v>
      </c>
      <c r="D11" s="8">
        <f>('Raw Data'!D10-'Raw Data'!D9)/'Raw Data'!D9</f>
        <v>-4.7277838794401485E-2</v>
      </c>
      <c r="E11" s="8">
        <f>('Raw Data'!E10-'Raw Data'!E9)/'Raw Data'!E9</f>
        <v>-9.4777845307950949E-3</v>
      </c>
      <c r="F11" s="8">
        <f>('Raw Data'!F10-'Raw Data'!F9)/'Raw Data'!F9</f>
        <v>1.6930022573363471E-2</v>
      </c>
      <c r="G11" s="8">
        <f>('Raw Data'!G10-'Raw Data'!G9)/'Raw Data'!G9</f>
        <v>-7.4980339230653392E-2</v>
      </c>
      <c r="H11" s="8">
        <f>('Raw Data'!H10-'Raw Data'!H9)/'Raw Data'!H9</f>
        <v>-4.2954716581403804E-2</v>
      </c>
      <c r="I11" s="8">
        <f>('Raw Data'!I10-'Raw Data'!I9)/'Raw Data'!I9</f>
        <v>-1.132512077914867E-2</v>
      </c>
      <c r="J11" s="8">
        <f>('Raw Data'!J10-'Raw Data'!J9)/'Raw Data'!J9</f>
        <v>3.3333333333333361E-2</v>
      </c>
      <c r="K11" s="8">
        <f>('Raw Data'!K10-'Raw Data'!K9)/'Raw Data'!K9</f>
        <v>-4.8899610097378416E-3</v>
      </c>
      <c r="L11" s="8">
        <f>('Raw Data'!L10-'Raw Data'!L9)/'Raw Data'!L9</f>
        <v>-2.0821425454441933E-2</v>
      </c>
      <c r="M11" s="8">
        <f>('Raw Data'!M10-'Raw Data'!M9)/'Raw Data'!M9</f>
        <v>-2.3020318889001419E-2</v>
      </c>
      <c r="N11" s="8">
        <f>('Raw Data'!N10-'Raw Data'!N9)/'Raw Data'!N9</f>
        <v>-1.4925333393179691E-2</v>
      </c>
      <c r="O11" s="8">
        <f>('Raw Data'!O10-'Raw Data'!O9)/'Raw Data'!O9</f>
        <v>-2.1538203540729245E-2</v>
      </c>
      <c r="P11" s="8">
        <f>('Raw Data'!P10-'Raw Data'!P9)/'Raw Data'!P9</f>
        <v>-3.1693077834354703E-2</v>
      </c>
      <c r="Q11" s="8">
        <f>('Raw Data'!Q10-'Raw Data'!Q9)/'Raw Data'!Q9</f>
        <v>-1.356571713056976E-2</v>
      </c>
      <c r="R11" s="8">
        <f>('Raw Data'!R10-'Raw Data'!R9)/'Raw Data'!R9</f>
        <v>-2.481830926940138E-2</v>
      </c>
      <c r="S11" s="8">
        <f>('Raw Data'!S10-'Raw Data'!S9)/'Raw Data'!S9</f>
        <v>-2.4824990803684742E-2</v>
      </c>
      <c r="T11" s="8">
        <f>('Raw Data'!T10-'Raw Data'!T9)/'Raw Data'!T9</f>
        <v>-3.6260881214765263E-2</v>
      </c>
      <c r="U11" s="8">
        <f>('Raw Data'!U10-'Raw Data'!U9)/'Raw Data'!U9</f>
        <v>-1.4081920133074306E-2</v>
      </c>
      <c r="V11" s="8">
        <f>('Raw Data'!V10-'Raw Data'!V9)/'Raw Data'!V9</f>
        <v>-1.2763100514888123E-2</v>
      </c>
      <c r="W11" s="8">
        <f>('Raw Data'!W10-'Raw Data'!W9)/'Raw Data'!W9</f>
        <v>-1.7332147714997859E-2</v>
      </c>
      <c r="X11" s="8">
        <f>('Raw Data'!X10-'Raw Data'!X9)/'Raw Data'!X9</f>
        <v>1.3423114207928275E-2</v>
      </c>
      <c r="Y11" s="8">
        <f>('Raw Data'!Y10-'Raw Data'!Y9)/'Raw Data'!Y9</f>
        <v>-1.331480054414619E-2</v>
      </c>
      <c r="Z11" s="8">
        <f>('Raw Data'!Z10-'Raw Data'!Z9)/'Raw Data'!Z9</f>
        <v>-2.5249616837955395E-2</v>
      </c>
      <c r="AA11" s="8">
        <f>('Raw Data'!AA10-'Raw Data'!AA9)/'Raw Data'!AA9</f>
        <v>-1.7121381803456914E-2</v>
      </c>
      <c r="AB11" s="8">
        <f>('Raw Data'!AB10-'Raw Data'!AB9)/'Raw Data'!AB9</f>
        <v>-4.0045532027265629E-2</v>
      </c>
      <c r="AC11" s="8">
        <f>('Raw Data'!AC10-'Raw Data'!AC9)/'Raw Data'!AC9</f>
        <v>-2.0470149106270912E-2</v>
      </c>
      <c r="AD11" s="8">
        <f>('Raw Data'!AD10-'Raw Data'!AD9)/'Raw Data'!AD9</f>
        <v>-2.4449877750611162E-2</v>
      </c>
      <c r="AE11" s="8">
        <f>('Raw Data'!AE10-'Raw Data'!AE9)/'Raw Data'!AE9</f>
        <v>-3.7215588980050125E-2</v>
      </c>
      <c r="AF11" s="8">
        <f>('Raw Data'!AF10-'Raw Data'!AF9)/'Raw Data'!AF9</f>
        <v>-2.9614315161963334E-2</v>
      </c>
      <c r="AG11" s="8">
        <f>('Raw Data'!AG10-'Raw Data'!AG9)/'Raw Data'!AG9</f>
        <v>-5.3768844221105547E-2</v>
      </c>
      <c r="AH11" s="8">
        <f>('Raw Data'!AH10-'Raw Data'!AH9)/'Raw Data'!AH9</f>
        <v>-4.4600510382862502E-2</v>
      </c>
      <c r="AI11" s="8">
        <f>('Raw Data'!AI10-'Raw Data'!AI9)/'Raw Data'!AI9</f>
        <v>-2.6863779353932898E-2</v>
      </c>
      <c r="AJ11" s="8">
        <f>('Raw Data'!AJ10-'Raw Data'!AJ9)/'Raw Data'!AJ9</f>
        <v>-1.5140189104185119E-2</v>
      </c>
      <c r="AK11" s="8">
        <f>('Raw Data'!AK10-'Raw Data'!AK9)/'Raw Data'!AK9</f>
        <v>-1.866950190348329E-2</v>
      </c>
      <c r="AL11" s="8">
        <f>('Raw Data'!AL10-'Raw Data'!AL9)/'Raw Data'!AL9</f>
        <v>-7.2992700729927066E-3</v>
      </c>
      <c r="AM11" s="8">
        <f>('Raw Data'!AM10-'Raw Data'!AM9)/'Raw Data'!AM9</f>
        <v>-6.6145520398011387E-2</v>
      </c>
      <c r="AN11" s="8">
        <f>('Raw Data'!AN10-'Raw Data'!AN9)/'Raw Data'!AN9</f>
        <v>-1.2123388239659047E-2</v>
      </c>
      <c r="AO11" s="8">
        <f>('Raw Data'!AO10-'Raw Data'!AO9)/'Raw Data'!AO9</f>
        <v>-7.2000000000000064E-2</v>
      </c>
      <c r="AP11" s="8">
        <f>('Raw Data'!AP10-'Raw Data'!AP9)/'Raw Data'!AP9</f>
        <v>-2.2151898734177305E-2</v>
      </c>
    </row>
    <row r="12" spans="1:43" x14ac:dyDescent="0.45">
      <c r="A12" s="23">
        <f>'Raw Data'!A11</f>
        <v>43452</v>
      </c>
      <c r="B12" s="8">
        <f>('Raw Data'!B11-'Raw Data'!B10)/'Raw Data'!B10</f>
        <v>1.2992617448251587E-2</v>
      </c>
      <c r="C12" s="8">
        <f>('Raw Data'!C11-'Raw Data'!C10)/'Raw Data'!C10</f>
        <v>-2.3860398439667242E-3</v>
      </c>
      <c r="D12" s="8">
        <f>('Raw Data'!D11-'Raw Data'!D10)/'Raw Data'!D10</f>
        <v>-3.2690470050582336E-2</v>
      </c>
      <c r="E12" s="8">
        <f>('Raw Data'!E11-'Raw Data'!E10)/'Raw Data'!E10</f>
        <v>-9.1256060403234144E-3</v>
      </c>
      <c r="F12" s="8">
        <f>('Raw Data'!F11-'Raw Data'!F10)/'Raw Data'!F10</f>
        <v>0</v>
      </c>
      <c r="G12" s="8">
        <f>('Raw Data'!G11-'Raw Data'!G10)/'Raw Data'!G10</f>
        <v>3.6479984992133757E-2</v>
      </c>
      <c r="H12" s="8">
        <f>('Raw Data'!H11-'Raw Data'!H10)/'Raw Data'!H10</f>
        <v>-8.9524070189978926E-3</v>
      </c>
      <c r="I12" s="8">
        <f>('Raw Data'!I11-'Raw Data'!I10)/'Raw Data'!I10</f>
        <v>-2.0345505709674541E-2</v>
      </c>
      <c r="J12" s="8">
        <f>('Raw Data'!J11-'Raw Data'!J10)/'Raw Data'!J10</f>
        <v>0</v>
      </c>
      <c r="K12" s="8">
        <f>('Raw Data'!K11-'Raw Data'!K10)/'Raw Data'!K10</f>
        <v>2.2113663749379429E-3</v>
      </c>
      <c r="L12" s="8">
        <f>('Raw Data'!L11-'Raw Data'!L10)/'Raw Data'!L10</f>
        <v>-1.1661771840850831E-3</v>
      </c>
      <c r="M12" s="8">
        <f>('Raw Data'!M11-'Raw Data'!M10)/'Raw Data'!M10</f>
        <v>-6.6289111157271478E-3</v>
      </c>
      <c r="N12" s="8">
        <f>('Raw Data'!N11-'Raw Data'!N10)/'Raw Data'!N10</f>
        <v>-2.4242513172298832E-2</v>
      </c>
      <c r="O12" s="8">
        <f>('Raw Data'!O11-'Raw Data'!O10)/'Raw Data'!O10</f>
        <v>2.5157059255050927E-2</v>
      </c>
      <c r="P12" s="8">
        <f>('Raw Data'!P11-'Raw Data'!P10)/'Raw Data'!P10</f>
        <v>4.7373514164110488E-3</v>
      </c>
      <c r="Q12" s="8">
        <f>('Raw Data'!Q11-'Raw Data'!Q10)/'Raw Data'!Q10</f>
        <v>4.6175812549359924E-3</v>
      </c>
      <c r="R12" s="8">
        <f>('Raw Data'!R11-'Raw Data'!R10)/'Raw Data'!R10</f>
        <v>3.0988136056224148E-3</v>
      </c>
      <c r="S12" s="8">
        <f>('Raw Data'!S11-'Raw Data'!S10)/'Raw Data'!S10</f>
        <v>2.8503170466126094E-2</v>
      </c>
      <c r="T12" s="8">
        <f>('Raw Data'!T11-'Raw Data'!T10)/'Raw Data'!T10</f>
        <v>1.7882699618960864E-2</v>
      </c>
      <c r="U12" s="8">
        <f>('Raw Data'!U11-'Raw Data'!U10)/'Raw Data'!U10</f>
        <v>-1.0576857997228349E-2</v>
      </c>
      <c r="V12" s="8">
        <f>('Raw Data'!V11-'Raw Data'!V10)/'Raw Data'!V10</f>
        <v>-4.7469435845025904E-3</v>
      </c>
      <c r="W12" s="8">
        <f>('Raw Data'!W11-'Raw Data'!W10)/'Raw Data'!W10</f>
        <v>-4.336958108119477E-3</v>
      </c>
      <c r="X12" s="8">
        <f>('Raw Data'!X11-'Raw Data'!X10)/'Raw Data'!X10</f>
        <v>-2.1849090566037729E-2</v>
      </c>
      <c r="Y12" s="8">
        <f>('Raw Data'!Y11-'Raw Data'!Y10)/'Raw Data'!Y10</f>
        <v>6.9799595592675281E-3</v>
      </c>
      <c r="Z12" s="8">
        <f>('Raw Data'!Z11-'Raw Data'!Z10)/'Raw Data'!Z10</f>
        <v>-1.2048192771084508E-2</v>
      </c>
      <c r="AA12" s="8">
        <f>('Raw Data'!AA11-'Raw Data'!AA10)/'Raw Data'!AA10</f>
        <v>-1.0887693558484877E-3</v>
      </c>
      <c r="AB12" s="8">
        <f>('Raw Data'!AB11-'Raw Data'!AB10)/'Raw Data'!AB10</f>
        <v>-3.0181158098416712E-3</v>
      </c>
      <c r="AC12" s="8">
        <f>('Raw Data'!AC11-'Raw Data'!AC10)/'Raw Data'!AC10</f>
        <v>-2.069136084772422E-4</v>
      </c>
      <c r="AD12" s="8">
        <f>('Raw Data'!AD11-'Raw Data'!AD10)/'Raw Data'!AD10</f>
        <v>-6.0150375939849676E-2</v>
      </c>
      <c r="AE12" s="8">
        <f>('Raw Data'!AE11-'Raw Data'!AE10)/'Raw Data'!AE10</f>
        <v>3.0563793445600704E-2</v>
      </c>
      <c r="AF12" s="8">
        <f>('Raw Data'!AF11-'Raw Data'!AF10)/'Raw Data'!AF10</f>
        <v>1.0496709352088084E-2</v>
      </c>
      <c r="AG12" s="8">
        <f>('Raw Data'!AG11-'Raw Data'!AG10)/'Raw Data'!AG10</f>
        <v>3.5581518852894414E-2</v>
      </c>
      <c r="AH12" s="8">
        <f>('Raw Data'!AH11-'Raw Data'!AH10)/'Raw Data'!AH10</f>
        <v>2.0099772712788923E-2</v>
      </c>
      <c r="AI12" s="8">
        <f>('Raw Data'!AI11-'Raw Data'!AI10)/'Raw Data'!AI10</f>
        <v>2.4752136033210085E-2</v>
      </c>
      <c r="AJ12" s="8">
        <f>('Raw Data'!AJ11-'Raw Data'!AJ10)/'Raw Data'!AJ10</f>
        <v>3.0974179496537909E-2</v>
      </c>
      <c r="AK12" s="8">
        <f>('Raw Data'!AK11-'Raw Data'!AK10)/'Raw Data'!AK10</f>
        <v>2.6240114169761701E-3</v>
      </c>
      <c r="AL12" s="8">
        <f>('Raw Data'!AL11-'Raw Data'!AL10)/'Raw Data'!AL10</f>
        <v>-2.2058823529411783E-2</v>
      </c>
      <c r="AM12" s="8">
        <f>('Raw Data'!AM11-'Raw Data'!AM10)/'Raw Data'!AM10</f>
        <v>2.3180943731441722E-2</v>
      </c>
      <c r="AN12" s="8">
        <f>('Raw Data'!AN11-'Raw Data'!AN10)/'Raw Data'!AN10</f>
        <v>-2.4099601080444118E-2</v>
      </c>
      <c r="AO12" s="8">
        <f>('Raw Data'!AO11-'Raw Data'!AO10)/'Raw Data'!AO10</f>
        <v>-0.12068965517241372</v>
      </c>
      <c r="AP12" s="8">
        <f>('Raw Data'!AP11-'Raw Data'!AP10)/'Raw Data'!AP10</f>
        <v>3.3171521035598721E-2</v>
      </c>
    </row>
    <row r="13" spans="1:43" x14ac:dyDescent="0.45">
      <c r="A13" s="23">
        <f>'Raw Data'!A12</f>
        <v>43453</v>
      </c>
      <c r="B13" s="8">
        <f>('Raw Data'!B12-'Raw Data'!B11)/'Raw Data'!B11</f>
        <v>-3.1191722549983238E-2</v>
      </c>
      <c r="C13" s="8">
        <f>('Raw Data'!C12-'Raw Data'!C11)/'Raw Data'!C11</f>
        <v>-7.1750746978460787E-3</v>
      </c>
      <c r="D13" s="8">
        <f>('Raw Data'!D12-'Raw Data'!D11)/'Raw Data'!D11</f>
        <v>-1.2046399466060441E-2</v>
      </c>
      <c r="E13" s="8">
        <f>('Raw Data'!E12-'Raw Data'!E11)/'Raw Data'!E11</f>
        <v>-1.6094395134450774E-2</v>
      </c>
      <c r="F13" s="8">
        <f>('Raw Data'!F12-'Raw Data'!F11)/'Raw Data'!F11</f>
        <v>-4.8834628190898947E-2</v>
      </c>
      <c r="G13" s="8">
        <f>('Raw Data'!G12-'Raw Data'!G11)/'Raw Data'!G11</f>
        <v>-8.9292135495885848E-3</v>
      </c>
      <c r="H13" s="8">
        <f>('Raw Data'!H12-'Raw Data'!H11)/'Raw Data'!H11</f>
        <v>-9.1552736610174233E-3</v>
      </c>
      <c r="I13" s="8">
        <f>('Raw Data'!I12-'Raw Data'!I11)/'Raw Data'!I11</f>
        <v>-3.0366413964692137E-2</v>
      </c>
      <c r="J13" s="8">
        <f>('Raw Data'!J12-'Raw Data'!J11)/'Raw Data'!J11</f>
        <v>3.2258064516129059E-2</v>
      </c>
      <c r="K13" s="8">
        <f>('Raw Data'!K12-'Raw Data'!K11)/'Raw Data'!K11</f>
        <v>-1.1032199734910885E-2</v>
      </c>
      <c r="L13" s="8">
        <f>('Raw Data'!L12-'Raw Data'!L11)/'Raw Data'!L11</f>
        <v>-1.3972100217659015E-2</v>
      </c>
      <c r="M13" s="8">
        <f>('Raw Data'!M12-'Raw Data'!M11)/'Raw Data'!M11</f>
        <v>-1.522690998069203E-2</v>
      </c>
      <c r="N13" s="8">
        <f>('Raw Data'!N12-'Raw Data'!N11)/'Raw Data'!N11</f>
        <v>-1.6304186520438406E-2</v>
      </c>
      <c r="O13" s="8">
        <f>('Raw Data'!O12-'Raw Data'!O11)/'Raw Data'!O11</f>
        <v>-2.0449869572782917E-2</v>
      </c>
      <c r="P13" s="8">
        <f>('Raw Data'!P12-'Raw Data'!P11)/'Raw Data'!P11</f>
        <v>-1.8859825359369903E-3</v>
      </c>
      <c r="Q13" s="8">
        <f>('Raw Data'!Q12-'Raw Data'!Q11)/'Raw Data'!Q11</f>
        <v>2.9973248212565075E-4</v>
      </c>
      <c r="R13" s="8">
        <f>('Raw Data'!R12-'Raw Data'!R11)/'Raw Data'!R11</f>
        <v>-7.7559013899259144E-3</v>
      </c>
      <c r="S13" s="8">
        <f>('Raw Data'!S12-'Raw Data'!S11)/'Raw Data'!S11</f>
        <v>-4.2415988488022749E-2</v>
      </c>
      <c r="T13" s="8">
        <f>('Raw Data'!T12-'Raw Data'!T11)/'Raw Data'!T11</f>
        <v>-3.0639449263700481E-2</v>
      </c>
      <c r="U13" s="8">
        <f>('Raw Data'!U12-'Raw Data'!U11)/'Raw Data'!U11</f>
        <v>-2.1013481238019121E-3</v>
      </c>
      <c r="V13" s="8">
        <f>('Raw Data'!V12-'Raw Data'!V11)/'Raw Data'!V11</f>
        <v>-1.2685159878275567E-2</v>
      </c>
      <c r="W13" s="8">
        <f>('Raw Data'!W12-'Raw Data'!W11)/'Raw Data'!W11</f>
        <v>-1.4084522890124306E-2</v>
      </c>
      <c r="X13" s="8">
        <f>('Raw Data'!X12-'Raw Data'!X11)/'Raw Data'!X11</f>
        <v>-6.9827439637541204E-3</v>
      </c>
      <c r="Y13" s="8">
        <f>('Raw Data'!Y12-'Raw Data'!Y11)/'Raw Data'!Y11</f>
        <v>-1.3247149251784079E-2</v>
      </c>
      <c r="Z13" s="8">
        <f>('Raw Data'!Z12-'Raw Data'!Z11)/'Raw Data'!Z11</f>
        <v>1.036585365853669E-2</v>
      </c>
      <c r="AA13" s="8">
        <f>('Raw Data'!AA12-'Raw Data'!AA11)/'Raw Data'!AA11</f>
        <v>5.0408674690432489E-2</v>
      </c>
      <c r="AB13" s="8">
        <f>('Raw Data'!AB12-'Raw Data'!AB11)/'Raw Data'!AB11</f>
        <v>-7.8927482636604474E-3</v>
      </c>
      <c r="AC13" s="8">
        <f>('Raw Data'!AC12-'Raw Data'!AC11)/'Raw Data'!AC11</f>
        <v>-8.6920633287105517E-3</v>
      </c>
      <c r="AD13" s="8">
        <f>('Raw Data'!AD12-'Raw Data'!AD11)/'Raw Data'!AD11</f>
        <v>-4.5333333333333316E-2</v>
      </c>
      <c r="AE13" s="8">
        <f>('Raw Data'!AE12-'Raw Data'!AE11)/'Raw Data'!AE11</f>
        <v>-1.1838035379220978E-2</v>
      </c>
      <c r="AF13" s="8">
        <f>('Raw Data'!AF12-'Raw Data'!AF11)/'Raw Data'!AF11</f>
        <v>-2.693053043248976E-3</v>
      </c>
      <c r="AG13" s="8">
        <f>('Raw Data'!AG12-'Raw Data'!AG11)/'Raw Data'!AG11</f>
        <v>-6.8717948717948715E-2</v>
      </c>
      <c r="AH13" s="8">
        <f>('Raw Data'!AH12-'Raw Data'!AH11)/'Raw Data'!AH11</f>
        <v>-3.6352402046464068E-2</v>
      </c>
      <c r="AI13" s="8">
        <f>('Raw Data'!AI12-'Raw Data'!AI11)/'Raw Data'!AI11</f>
        <v>-7.2532359110890676E-2</v>
      </c>
      <c r="AJ13" s="8">
        <f>('Raw Data'!AJ12-'Raw Data'!AJ11)/'Raw Data'!AJ11</f>
        <v>-1.5390909312830017E-2</v>
      </c>
      <c r="AK13" s="8">
        <f>('Raw Data'!AK12-'Raw Data'!AK11)/'Raw Data'!AK11</f>
        <v>1.3086230196651985E-2</v>
      </c>
      <c r="AL13" s="8">
        <f>('Raw Data'!AL12-'Raw Data'!AL11)/'Raw Data'!AL11</f>
        <v>-7.5187969924812095E-3</v>
      </c>
      <c r="AM13" s="8">
        <f>('Raw Data'!AM12-'Raw Data'!AM11)/'Raw Data'!AM11</f>
        <v>-3.6501023144105714E-2</v>
      </c>
      <c r="AN13" s="8">
        <f>('Raw Data'!AN12-'Raw Data'!AN11)/'Raw Data'!AN11</f>
        <v>-1.7404688200192104E-2</v>
      </c>
      <c r="AO13" s="8">
        <f>('Raw Data'!AO12-'Raw Data'!AO11)/'Raw Data'!AO11</f>
        <v>-0.2156862745098039</v>
      </c>
      <c r="AP13" s="8">
        <f>('Raw Data'!AP12-'Raw Data'!AP11)/'Raw Data'!AP11</f>
        <v>-3.9937353171495681E-2</v>
      </c>
    </row>
    <row r="14" spans="1:43" x14ac:dyDescent="0.45">
      <c r="A14" s="23">
        <f>'Raw Data'!A13</f>
        <v>43454</v>
      </c>
      <c r="B14" s="8">
        <f>('Raw Data'!B13-'Raw Data'!B12)/'Raw Data'!B12</f>
        <v>-2.5234680295319112E-2</v>
      </c>
      <c r="C14" s="8">
        <f>('Raw Data'!C13-'Raw Data'!C12)/'Raw Data'!C12</f>
        <v>1.0706591487238369E-3</v>
      </c>
      <c r="D14" s="8">
        <f>('Raw Data'!D13-'Raw Data'!D12)/'Raw Data'!D12</f>
        <v>-5.2827569892700453E-2</v>
      </c>
      <c r="E14" s="8">
        <f>('Raw Data'!E13-'Raw Data'!E12)/'Raw Data'!E12</f>
        <v>1.5448878385003763E-3</v>
      </c>
      <c r="F14" s="8">
        <f>('Raw Data'!F13-'Raw Data'!F12)/'Raw Data'!F12</f>
        <v>-9.8016336056009318E-2</v>
      </c>
      <c r="G14" s="8">
        <f>('Raw Data'!G13-'Raw Data'!G12)/'Raw Data'!G12</f>
        <v>-4.1144251953686407E-2</v>
      </c>
      <c r="H14" s="8">
        <f>('Raw Data'!H13-'Raw Data'!H12)/'Raw Data'!H12</f>
        <v>-1.9834914865958397E-2</v>
      </c>
      <c r="I14" s="8">
        <f>('Raw Data'!I13-'Raw Data'!I12)/'Raw Data'!I12</f>
        <v>-2.8617593665113746E-2</v>
      </c>
      <c r="J14" s="8">
        <f>('Raw Data'!J13-'Raw Data'!J12)/'Raw Data'!J12</f>
        <v>-6.2500000000000056E-2</v>
      </c>
      <c r="K14" s="8">
        <f>('Raw Data'!K13-'Raw Data'!K12)/'Raw Data'!K12</f>
        <v>1.5865130916592071E-2</v>
      </c>
      <c r="L14" s="8">
        <f>('Raw Data'!L13-'Raw Data'!L12)/'Raw Data'!L12</f>
        <v>-3.8405425878242277E-2</v>
      </c>
      <c r="M14" s="8">
        <f>('Raw Data'!M13-'Raw Data'!M12)/'Raw Data'!M12</f>
        <v>-2.6982025687556199E-2</v>
      </c>
      <c r="N14" s="8">
        <f>('Raw Data'!N13-'Raw Data'!N12)/'Raw Data'!N12</f>
        <v>-6.3142712523325071E-3</v>
      </c>
      <c r="O14" s="8">
        <f>('Raw Data'!O13-'Raw Data'!O12)/'Raw Data'!O12</f>
        <v>2.8183642938508779E-2</v>
      </c>
      <c r="P14" s="8">
        <f>('Raw Data'!P13-'Raw Data'!P12)/'Raw Data'!P12</f>
        <v>-2.9288087409974073E-2</v>
      </c>
      <c r="Q14" s="8">
        <f>('Raw Data'!Q13-'Raw Data'!Q12)/'Raw Data'!Q12</f>
        <v>-9.9884264866650837E-5</v>
      </c>
      <c r="R14" s="8">
        <f>('Raw Data'!R13-'Raw Data'!R12)/'Raw Data'!R12</f>
        <v>-4.9417160614275937E-2</v>
      </c>
      <c r="S14" s="8">
        <f>('Raw Data'!S13-'Raw Data'!S12)/'Raw Data'!S12</f>
        <v>-4.8602986501187374E-3</v>
      </c>
      <c r="T14" s="8">
        <f>('Raw Data'!T13-'Raw Data'!T12)/'Raw Data'!T12</f>
        <v>-2.0878668821870526E-2</v>
      </c>
      <c r="U14" s="8">
        <f>('Raw Data'!U13-'Raw Data'!U12)/'Raw Data'!U12</f>
        <v>-2.0325951751589352E-2</v>
      </c>
      <c r="V14" s="8">
        <f>('Raw Data'!V13-'Raw Data'!V12)/'Raw Data'!V12</f>
        <v>-8.6340585949619929E-3</v>
      </c>
      <c r="W14" s="8">
        <f>('Raw Data'!W13-'Raw Data'!W12)/'Raw Data'!W12</f>
        <v>-2.6362297328236733E-2</v>
      </c>
      <c r="X14" s="8">
        <f>('Raw Data'!X13-'Raw Data'!X12)/'Raw Data'!X12</f>
        <v>-1.8337222649663296E-2</v>
      </c>
      <c r="Y14" s="8">
        <f>('Raw Data'!Y13-'Raw Data'!Y12)/'Raw Data'!Y12</f>
        <v>-2.9815761920474571E-2</v>
      </c>
      <c r="Z14" s="8">
        <f>('Raw Data'!Z13-'Raw Data'!Z12)/'Raw Data'!Z12</f>
        <v>-2.2329450814725406E-2</v>
      </c>
      <c r="AA14" s="8">
        <f>('Raw Data'!AA13-'Raw Data'!AA12)/'Raw Data'!AA12</f>
        <v>1.3489011984945102E-2</v>
      </c>
      <c r="AB14" s="8">
        <f>('Raw Data'!AB13-'Raw Data'!AB12)/'Raw Data'!AB12</f>
        <v>-8.5004931609734651E-3</v>
      </c>
      <c r="AC14" s="8">
        <f>('Raw Data'!AC13-'Raw Data'!AC12)/'Raw Data'!AC12</f>
        <v>-7.5156081852909458E-3</v>
      </c>
      <c r="AD14" s="8">
        <f>('Raw Data'!AD13-'Raw Data'!AD12)/'Raw Data'!AD12</f>
        <v>-5.0279329608938592E-2</v>
      </c>
      <c r="AE14" s="8">
        <f>('Raw Data'!AE13-'Raw Data'!AE12)/'Raw Data'!AE12</f>
        <v>-5.5611599976485834E-2</v>
      </c>
      <c r="AF14" s="8">
        <f>('Raw Data'!AF13-'Raw Data'!AF12)/'Raw Data'!AF12</f>
        <v>-2.1024234918473054E-2</v>
      </c>
      <c r="AG14" s="8">
        <f>('Raw Data'!AG13-'Raw Data'!AG12)/'Raw Data'!AG12</f>
        <v>-1.2114482378854702E-2</v>
      </c>
      <c r="AH14" s="8">
        <f>('Raw Data'!AH13-'Raw Data'!AH12)/'Raw Data'!AH12</f>
        <v>-2.2908473799377188E-2</v>
      </c>
      <c r="AI14" s="8">
        <f>('Raw Data'!AI13-'Raw Data'!AI12)/'Raw Data'!AI12</f>
        <v>1.2007579855614382E-3</v>
      </c>
      <c r="AJ14" s="8">
        <f>('Raw Data'!AJ13-'Raw Data'!AJ12)/'Raw Data'!AJ12</f>
        <v>-2.3203517094271021E-2</v>
      </c>
      <c r="AK14" s="8">
        <f>('Raw Data'!AK13-'Raw Data'!AK12)/'Raw Data'!AK12</f>
        <v>-4.5209726070810016E-3</v>
      </c>
      <c r="AL14" s="8">
        <f>('Raw Data'!AL13-'Raw Data'!AL12)/'Raw Data'!AL12</f>
        <v>0</v>
      </c>
      <c r="AM14" s="8">
        <f>('Raw Data'!AM13-'Raw Data'!AM12)/'Raw Data'!AM12</f>
        <v>-5.878397589354151E-3</v>
      </c>
      <c r="AN14" s="8">
        <f>('Raw Data'!AN13-'Raw Data'!AN12)/'Raw Data'!AN12</f>
        <v>-2.6430597609044957E-2</v>
      </c>
      <c r="AO14" s="8">
        <f>('Raw Data'!AO13-'Raw Data'!AO12)/'Raw Data'!AO12</f>
        <v>0.37500000000000006</v>
      </c>
      <c r="AP14" s="8">
        <f>('Raw Data'!AP13-'Raw Data'!AP12)/'Raw Data'!AP12</f>
        <v>-9.7879282218596431E-3</v>
      </c>
    </row>
    <row r="15" spans="1:43" x14ac:dyDescent="0.45">
      <c r="A15" s="23">
        <f>'Raw Data'!A14</f>
        <v>43455</v>
      </c>
      <c r="B15" s="8">
        <f>('Raw Data'!B14-'Raw Data'!B13)/'Raw Data'!B13</f>
        <v>-3.8895620881023503E-2</v>
      </c>
      <c r="C15" s="8">
        <f>('Raw Data'!C14-'Raw Data'!C13)/'Raw Data'!C13</f>
        <v>-5.6151081656486386E-3</v>
      </c>
      <c r="D15" s="8">
        <f>('Raw Data'!D14-'Raw Data'!D13)/'Raw Data'!D13</f>
        <v>1.3919664945150937E-2</v>
      </c>
      <c r="E15" s="8">
        <f>('Raw Data'!E14-'Raw Data'!E13)/'Raw Data'!E13</f>
        <v>-7.1681942697496837E-3</v>
      </c>
      <c r="F15" s="8">
        <f>('Raw Data'!F14-'Raw Data'!F13)/'Raw Data'!F13</f>
        <v>1.0349288486416452E-2</v>
      </c>
      <c r="G15" s="8">
        <f>('Raw Data'!G14-'Raw Data'!G13)/'Raw Data'!G13</f>
        <v>-4.1500235232168434E-2</v>
      </c>
      <c r="H15" s="8">
        <f>('Raw Data'!H14-'Raw Data'!H13)/'Raw Data'!H13</f>
        <v>-5.165913905628803E-2</v>
      </c>
      <c r="I15" s="8">
        <f>('Raw Data'!I14-'Raw Data'!I13)/'Raw Data'!I13</f>
        <v>-2.8719817678580548E-2</v>
      </c>
      <c r="J15" s="8">
        <f>('Raw Data'!J14-'Raw Data'!J13)/'Raw Data'!J13</f>
        <v>0</v>
      </c>
      <c r="K15" s="8">
        <f>('Raw Data'!K14-'Raw Data'!K13)/'Raw Data'!K13</f>
        <v>-1.0248991397199222E-2</v>
      </c>
      <c r="L15" s="8">
        <f>('Raw Data'!L14-'Raw Data'!L13)/'Raw Data'!L13</f>
        <v>-3.4397744080610256E-2</v>
      </c>
      <c r="M15" s="8">
        <f>('Raw Data'!M14-'Raw Data'!M13)/'Raw Data'!M13</f>
        <v>-4.0708966373821889E-2</v>
      </c>
      <c r="N15" s="8">
        <f>('Raw Data'!N14-'Raw Data'!N13)/'Raw Data'!N13</f>
        <v>-1.6679739336867123E-2</v>
      </c>
      <c r="O15" s="8">
        <f>('Raw Data'!O14-'Raw Data'!O13)/'Raw Data'!O13</f>
        <v>-2.741109833060661E-2</v>
      </c>
      <c r="P15" s="8">
        <f>('Raw Data'!P14-'Raw Data'!P13)/'Raw Data'!P13</f>
        <v>-1.8403746199164395E-2</v>
      </c>
      <c r="Q15" s="8">
        <f>('Raw Data'!Q14-'Raw Data'!Q13)/'Raw Data'!Q13</f>
        <v>-3.9560428877931965E-2</v>
      </c>
      <c r="R15" s="8">
        <f>('Raw Data'!R14-'Raw Data'!R13)/'Raw Data'!R13</f>
        <v>-4.3902405497175952E-2</v>
      </c>
      <c r="S15" s="8">
        <f>('Raw Data'!S14-'Raw Data'!S13)/'Raw Data'!S13</f>
        <v>3.5521811354369374E-3</v>
      </c>
      <c r="T15" s="8">
        <f>('Raw Data'!T14-'Raw Data'!T13)/'Raw Data'!T13</f>
        <v>7.1671937561446478E-2</v>
      </c>
      <c r="U15" s="8">
        <f>('Raw Data'!U14-'Raw Data'!U13)/'Raw Data'!U13</f>
        <v>-2.5981271685923932E-2</v>
      </c>
      <c r="V15" s="8">
        <f>('Raw Data'!V14-'Raw Data'!V13)/'Raw Data'!V13</f>
        <v>-2.3639178334318483E-2</v>
      </c>
      <c r="W15" s="8">
        <f>('Raw Data'!W14-'Raw Data'!W13)/'Raw Data'!W13</f>
        <v>-1.3613647811364779E-2</v>
      </c>
      <c r="X15" s="8">
        <f>('Raw Data'!X14-'Raw Data'!X13)/'Raw Data'!X13</f>
        <v>-2.2399830444826695E-2</v>
      </c>
      <c r="Y15" s="8">
        <f>('Raw Data'!Y14-'Raw Data'!Y13)/'Raw Data'!Y13</f>
        <v>-1.2228458957239457E-2</v>
      </c>
      <c r="Z15" s="8">
        <f>('Raw Data'!Z14-'Raw Data'!Z13)/'Raw Data'!Z13</f>
        <v>-1.2346295534179659E-3</v>
      </c>
      <c r="AA15" s="8">
        <f>('Raw Data'!AA14-'Raw Data'!AA13)/'Raw Data'!AA13</f>
        <v>-6.6547534402118299E-3</v>
      </c>
      <c r="AB15" s="8">
        <f>('Raw Data'!AB14-'Raw Data'!AB13)/'Raw Data'!AB13</f>
        <v>-1.0983025908057496E-4</v>
      </c>
      <c r="AC15" s="8">
        <f>('Raw Data'!AC14-'Raw Data'!AC13)/'Raw Data'!AC13</f>
        <v>6.3096921015651556E-4</v>
      </c>
      <c r="AD15" s="8">
        <f>('Raw Data'!AD14-'Raw Data'!AD13)/'Raw Data'!AD13</f>
        <v>-0.11176470588235292</v>
      </c>
      <c r="AE15" s="8">
        <f>('Raw Data'!AE14-'Raw Data'!AE13)/'Raw Data'!AE13</f>
        <v>-1.9628757114429598E-2</v>
      </c>
      <c r="AF15" s="8">
        <f>('Raw Data'!AF14-'Raw Data'!AF13)/'Raw Data'!AF13</f>
        <v>-3.2312083610693362E-2</v>
      </c>
      <c r="AG15" s="8">
        <f>('Raw Data'!AG14-'Raw Data'!AG13)/'Raw Data'!AG13</f>
        <v>-5.6298826293264929E-2</v>
      </c>
      <c r="AH15" s="8">
        <f>('Raw Data'!AH14-'Raw Data'!AH13)/'Raw Data'!AH13</f>
        <v>-5.7077146219200327E-2</v>
      </c>
      <c r="AI15" s="8">
        <f>('Raw Data'!AI14-'Raw Data'!AI13)/'Raw Data'!AI13</f>
        <v>-6.3343308696100817E-2</v>
      </c>
      <c r="AJ15" s="8">
        <f>('Raw Data'!AJ14-'Raw Data'!AJ13)/'Raw Data'!AJ13</f>
        <v>-5.445540221014758E-2</v>
      </c>
      <c r="AK15" s="8">
        <f>('Raw Data'!AK14-'Raw Data'!AK13)/'Raw Data'!AK13</f>
        <v>-4.8442847971528147E-2</v>
      </c>
      <c r="AL15" s="8">
        <f>('Raw Data'!AL14-'Raw Data'!AL13)/'Raw Data'!AL13</f>
        <v>-7.575757575757582E-3</v>
      </c>
      <c r="AM15" s="8">
        <f>('Raw Data'!AM14-'Raw Data'!AM13)/'Raw Data'!AM13</f>
        <v>-2.7595305641002911E-2</v>
      </c>
      <c r="AN15" s="8">
        <f>('Raw Data'!AN14-'Raw Data'!AN13)/'Raw Data'!AN13</f>
        <v>-7.3347305598694063E-3</v>
      </c>
      <c r="AO15" s="8">
        <f>('Raw Data'!AO14-'Raw Data'!AO13)/'Raw Data'!AO13</f>
        <v>0.13636363636363627</v>
      </c>
      <c r="AP15" s="8">
        <f>('Raw Data'!AP14-'Raw Data'!AP13)/'Raw Data'!AP13</f>
        <v>-3.1301482701812253E-2</v>
      </c>
    </row>
    <row r="16" spans="1:43" x14ac:dyDescent="0.45">
      <c r="A16" s="23">
        <f>'Raw Data'!A15</f>
        <v>43458</v>
      </c>
      <c r="B16" s="8">
        <f>('Raw Data'!B15-'Raw Data'!B14)/'Raw Data'!B14</f>
        <v>-2.5873980997623544E-2</v>
      </c>
      <c r="C16" s="8">
        <f>('Raw Data'!C15-'Raw Data'!C14)/'Raw Data'!C14</f>
        <v>-3.6299990369426063E-2</v>
      </c>
      <c r="D16" s="8">
        <f>('Raw Data'!D15-'Raw Data'!D14)/'Raw Data'!D14</f>
        <v>-7.6242220466786845E-2</v>
      </c>
      <c r="E16" s="8">
        <f>('Raw Data'!E15-'Raw Data'!E14)/'Raw Data'!E14</f>
        <v>-3.098148763909591E-2</v>
      </c>
      <c r="F16" s="8">
        <f>('Raw Data'!F15-'Raw Data'!F14)/'Raw Data'!F14</f>
        <v>2.5608194622279722E-3</v>
      </c>
      <c r="G16" s="8">
        <f>('Raw Data'!G15-'Raw Data'!G14)/'Raw Data'!G14</f>
        <v>-2.7040322619383311E-2</v>
      </c>
      <c r="H16" s="8">
        <f>('Raw Data'!H15-'Raw Data'!H14)/'Raw Data'!H14</f>
        <v>7.0245993515413952E-3</v>
      </c>
      <c r="I16" s="8">
        <f>('Raw Data'!I15-'Raw Data'!I14)/'Raw Data'!I14</f>
        <v>-3.0904168287998596E-2</v>
      </c>
      <c r="J16" s="8">
        <f>('Raw Data'!J15-'Raw Data'!J14)/'Raw Data'!J14</f>
        <v>-0.1333333333333333</v>
      </c>
      <c r="K16" s="8">
        <f>('Raw Data'!K15-'Raw Data'!K14)/'Raw Data'!K14</f>
        <v>-4.684396850107418E-3</v>
      </c>
      <c r="L16" s="8">
        <f>('Raw Data'!L15-'Raw Data'!L14)/'Raw Data'!L14</f>
        <v>-3.8301417770466396E-2</v>
      </c>
      <c r="M16" s="8">
        <f>('Raw Data'!M15-'Raw Data'!M14)/'Raw Data'!M14</f>
        <v>-3.2009061143940483E-2</v>
      </c>
      <c r="N16" s="8">
        <f>('Raw Data'!N15-'Raw Data'!N14)/'Raw Data'!N14</f>
        <v>-2.2617225760949995E-2</v>
      </c>
      <c r="O16" s="8">
        <f>('Raw Data'!O15-'Raw Data'!O14)/'Raw Data'!O14</f>
        <v>-1.6701437884645384E-2</v>
      </c>
      <c r="P16" s="8">
        <f>('Raw Data'!P15-'Raw Data'!P14)/'Raw Data'!P14</f>
        <v>-3.0376816668324633E-2</v>
      </c>
      <c r="Q16" s="8">
        <f>('Raw Data'!Q15-'Raw Data'!Q14)/'Raw Data'!Q14</f>
        <v>-1.1857750182840522E-2</v>
      </c>
      <c r="R16" s="8">
        <f>('Raw Data'!R15-'Raw Data'!R14)/'Raw Data'!R14</f>
        <v>-2.5728961964904925E-2</v>
      </c>
      <c r="S16" s="8">
        <f>('Raw Data'!S15-'Raw Data'!S14)/'Raw Data'!S14</f>
        <v>-2.8868520808782602E-2</v>
      </c>
      <c r="T16" s="8">
        <f>('Raw Data'!T15-'Raw Data'!T14)/'Raw Data'!T14</f>
        <v>-5.9002434075334245E-2</v>
      </c>
      <c r="U16" s="8">
        <f>('Raw Data'!U15-'Raw Data'!U14)/'Raw Data'!U14</f>
        <v>-3.713301285516997E-2</v>
      </c>
      <c r="V16" s="8">
        <f>('Raw Data'!V15-'Raw Data'!V14)/'Raw Data'!V14</f>
        <v>-2.1556743685597061E-2</v>
      </c>
      <c r="W16" s="8">
        <f>('Raw Data'!W15-'Raw Data'!W14)/'Raw Data'!W14</f>
        <v>-2.8523275396639899E-2</v>
      </c>
      <c r="X16" s="8">
        <f>('Raw Data'!X15-'Raw Data'!X14)/'Raw Data'!X14</f>
        <v>-1.8136227542122421E-2</v>
      </c>
      <c r="Y16" s="8">
        <f>('Raw Data'!Y15-'Raw Data'!Y14)/'Raw Data'!Y14</f>
        <v>-1.3520099328050053E-2</v>
      </c>
      <c r="Z16" s="8">
        <f>('Raw Data'!Z15-'Raw Data'!Z14)/'Raw Data'!Z14</f>
        <v>-1.1124845488257091E-2</v>
      </c>
      <c r="AA16" s="8">
        <f>('Raw Data'!AA15-'Raw Data'!AA14)/'Raw Data'!AA14</f>
        <v>-3.1435176104944923E-2</v>
      </c>
      <c r="AB16" s="8">
        <f>('Raw Data'!AB15-'Raw Data'!AB14)/'Raw Data'!AB14</f>
        <v>-3.9683537022711504E-2</v>
      </c>
      <c r="AC16" s="8">
        <f>('Raw Data'!AC15-'Raw Data'!AC14)/'Raw Data'!AC14</f>
        <v>-3.3844818681515759E-2</v>
      </c>
      <c r="AD16" s="8">
        <f>('Raw Data'!AD15-'Raw Data'!AD14)/'Raw Data'!AD14</f>
        <v>4.6357615894039778E-2</v>
      </c>
      <c r="AE16" s="8">
        <f>('Raw Data'!AE15-'Raw Data'!AE14)/'Raw Data'!AE14</f>
        <v>-2.4107819344557555E-2</v>
      </c>
      <c r="AF16" s="8">
        <f>('Raw Data'!AF15-'Raw Data'!AF14)/'Raw Data'!AF14</f>
        <v>-4.1738853823173626E-2</v>
      </c>
      <c r="AG16" s="8">
        <f>('Raw Data'!AG15-'Raw Data'!AG14)/'Raw Data'!AG14</f>
        <v>-1.653868871825169E-2</v>
      </c>
      <c r="AH16" s="8">
        <f>('Raw Data'!AH15-'Raw Data'!AH14)/'Raw Data'!AH14</f>
        <v>-2.4313035820783903E-2</v>
      </c>
      <c r="AI16" s="8">
        <f>('Raw Data'!AI15-'Raw Data'!AI14)/'Raw Data'!AI14</f>
        <v>-7.1228413074712052E-3</v>
      </c>
      <c r="AJ16" s="8">
        <f>('Raw Data'!AJ15-'Raw Data'!AJ14)/'Raw Data'!AJ14</f>
        <v>-5.0773140349742757E-2</v>
      </c>
      <c r="AK16" s="8">
        <f>('Raw Data'!AK15-'Raw Data'!AK14)/'Raw Data'!AK14</f>
        <v>-2.9772760211390057E-2</v>
      </c>
      <c r="AL16" s="8">
        <f>('Raw Data'!AL15-'Raw Data'!AL14)/'Raw Data'!AL14</f>
        <v>3.0534351145038195E-2</v>
      </c>
      <c r="AM16" s="8">
        <f>('Raw Data'!AM15-'Raw Data'!AM14)/'Raw Data'!AM14</f>
        <v>-2.3648658029168299E-2</v>
      </c>
      <c r="AN16" s="8">
        <f>('Raw Data'!AN15-'Raw Data'!AN14)/'Raw Data'!AN14</f>
        <v>-3.0899166500085326E-2</v>
      </c>
      <c r="AO16" s="8">
        <f>('Raw Data'!AO15-'Raw Data'!AO14)/'Raw Data'!AO14</f>
        <v>0</v>
      </c>
      <c r="AP16" s="8">
        <f>('Raw Data'!AP15-'Raw Data'!AP14)/'Raw Data'!AP14</f>
        <v>-3.4863945578231303E-2</v>
      </c>
    </row>
    <row r="17" spans="1:42" x14ac:dyDescent="0.45">
      <c r="A17" s="23">
        <f>'Raw Data'!A16</f>
        <v>43460</v>
      </c>
      <c r="B17" s="8">
        <f>('Raw Data'!B16-'Raw Data'!B15)/'Raw Data'!B15</f>
        <v>7.0421530889650794E-2</v>
      </c>
      <c r="C17" s="8">
        <f>('Raw Data'!C16-'Raw Data'!C15)/'Raw Data'!C15</f>
        <v>2.1205207948480784E-2</v>
      </c>
      <c r="D17" s="8">
        <f>('Raw Data'!D16-'Raw Data'!D15)/'Raw Data'!D15</f>
        <v>0.10393032750277621</v>
      </c>
      <c r="E17" s="8">
        <f>('Raw Data'!E16-'Raw Data'!E15)/'Raw Data'!E15</f>
        <v>2.1691978751459891E-2</v>
      </c>
      <c r="F17" s="8">
        <f>('Raw Data'!F16-'Raw Data'!F15)/'Raw Data'!F15</f>
        <v>-2.2988505747126402E-2</v>
      </c>
      <c r="G17" s="8">
        <f>('Raw Data'!G16-'Raw Data'!G15)/'Raw Data'!G15</f>
        <v>9.3283032632796442E-2</v>
      </c>
      <c r="H17" s="8">
        <f>('Raw Data'!H16-'Raw Data'!H15)/'Raw Data'!H15</f>
        <v>7.6467462103153735E-2</v>
      </c>
      <c r="I17" s="8">
        <f>('Raw Data'!I16-'Raw Data'!I15)/'Raw Data'!I15</f>
        <v>4.8621954666806258E-2</v>
      </c>
      <c r="J17" s="8">
        <f>('Raw Data'!J16-'Raw Data'!J15)/'Raw Data'!J15</f>
        <v>-0.23076923076923078</v>
      </c>
      <c r="K17" s="8">
        <f>('Raw Data'!K16-'Raw Data'!K15)/'Raw Data'!K15</f>
        <v>2.1303066011559322E-2</v>
      </c>
      <c r="L17" s="8">
        <f>('Raw Data'!L16-'Raw Data'!L15)/'Raw Data'!L15</f>
        <v>2.8334068748455721E-2</v>
      </c>
      <c r="M17" s="8">
        <f>('Raw Data'!M16-'Raw Data'!M15)/'Raw Data'!M15</f>
        <v>1.9226775688772998E-2</v>
      </c>
      <c r="N17" s="8">
        <f>('Raw Data'!N16-'Raw Data'!N15)/'Raw Data'!N15</f>
        <v>5.1239699779106591E-2</v>
      </c>
      <c r="O17" s="8">
        <f>('Raw Data'!O16-'Raw Data'!O15)/'Raw Data'!O15</f>
        <v>2.8036446031036961E-2</v>
      </c>
      <c r="P17" s="8">
        <f>('Raw Data'!P16-'Raw Data'!P15)/'Raw Data'!P15</f>
        <v>3.5511734640584089E-2</v>
      </c>
      <c r="Q17" s="8">
        <f>('Raw Data'!Q16-'Raw Data'!Q15)/'Raw Data'!Q15</f>
        <v>3.5578932435276926E-2</v>
      </c>
      <c r="R17" s="8">
        <f>('Raw Data'!R16-'Raw Data'!R15)/'Raw Data'!R15</f>
        <v>3.9949183353790163E-2</v>
      </c>
      <c r="S17" s="8">
        <f>('Raw Data'!S16-'Raw Data'!S15)/'Raw Data'!S15</f>
        <v>5.8997685536696091E-2</v>
      </c>
      <c r="T17" s="8">
        <f>('Raw Data'!T16-'Raw Data'!T15)/'Raw Data'!T15</f>
        <v>7.2099949648541564E-2</v>
      </c>
      <c r="U17" s="8">
        <f>('Raw Data'!U16-'Raw Data'!U15)/'Raw Data'!U15</f>
        <v>5.4608886486370307E-2</v>
      </c>
      <c r="V17" s="8">
        <f>('Raw Data'!V16-'Raw Data'!V15)/'Raw Data'!V15</f>
        <v>4.1458770076357038E-2</v>
      </c>
      <c r="W17" s="8">
        <f>('Raw Data'!W16-'Raw Data'!W15)/'Raw Data'!W15</f>
        <v>4.5777503277099889E-2</v>
      </c>
      <c r="X17" s="8">
        <f>('Raw Data'!X16-'Raw Data'!X15)/'Raw Data'!X15</f>
        <v>5.3640679374473282E-2</v>
      </c>
      <c r="Y17" s="8">
        <f>('Raw Data'!Y16-'Raw Data'!Y15)/'Raw Data'!Y15</f>
        <v>4.1611736637455529E-2</v>
      </c>
      <c r="Z17" s="8">
        <f>('Raw Data'!Z16-'Raw Data'!Z15)/'Raw Data'!Z15</f>
        <v>4.375006250000002E-2</v>
      </c>
      <c r="AA17" s="8">
        <f>('Raw Data'!AA16-'Raw Data'!AA15)/'Raw Data'!AA15</f>
        <v>2.2080227936935249E-2</v>
      </c>
      <c r="AB17" s="8">
        <f>('Raw Data'!AB16-'Raw Data'!AB15)/'Raw Data'!AB15</f>
        <v>3.1250125411728544E-2</v>
      </c>
      <c r="AC17" s="8">
        <f>('Raw Data'!AC16-'Raw Data'!AC15)/'Raw Data'!AC15</f>
        <v>2.1322795049019461E-2</v>
      </c>
      <c r="AD17" s="8">
        <f>('Raw Data'!AD16-'Raw Data'!AD15)/'Raw Data'!AD15</f>
        <v>-2.8481012658227941E-2</v>
      </c>
      <c r="AE17" s="8">
        <f>('Raw Data'!AE16-'Raw Data'!AE15)/'Raw Data'!AE15</f>
        <v>5.1360696536187689E-2</v>
      </c>
      <c r="AF17" s="8">
        <f>('Raw Data'!AF16-'Raw Data'!AF15)/'Raw Data'!AF15</f>
        <v>6.8309790090200065E-2</v>
      </c>
      <c r="AG17" s="8">
        <f>('Raw Data'!AG16-'Raw Data'!AG15)/'Raw Data'!AG15</f>
        <v>7.5075075075075076E-2</v>
      </c>
      <c r="AH17" s="8">
        <f>('Raw Data'!AH16-'Raw Data'!AH15)/'Raw Data'!AH15</f>
        <v>9.4452265457036194E-2</v>
      </c>
      <c r="AI17" s="8">
        <f>('Raw Data'!AI16-'Raw Data'!AI15)/'Raw Data'!AI15</f>
        <v>8.1573393222205304E-2</v>
      </c>
      <c r="AJ17" s="8">
        <f>('Raw Data'!AJ16-'Raw Data'!AJ15)/'Raw Data'!AJ15</f>
        <v>8.4616010676072884E-2</v>
      </c>
      <c r="AK17" s="8">
        <f>('Raw Data'!AK16-'Raw Data'!AK15)/'Raw Data'!AK15</f>
        <v>4.4506893926301513E-2</v>
      </c>
      <c r="AL17" s="8">
        <f>('Raw Data'!AL16-'Raw Data'!AL15)/'Raw Data'!AL15</f>
        <v>-2.222222222222224E-2</v>
      </c>
      <c r="AM17" s="8">
        <f>('Raw Data'!AM16-'Raw Data'!AM15)/'Raw Data'!AM15</f>
        <v>5.6747356554117862E-2</v>
      </c>
      <c r="AN17" s="8">
        <f>('Raw Data'!AN16-'Raw Data'!AN15)/'Raw Data'!AN15</f>
        <v>6.3372750568080033E-2</v>
      </c>
      <c r="AO17" s="8">
        <f>('Raw Data'!AO16-'Raw Data'!AO15)/'Raw Data'!AO15</f>
        <v>-1.6000000000000014E-2</v>
      </c>
      <c r="AP17" s="8">
        <f>('Raw Data'!AP16-'Raw Data'!AP15)/'Raw Data'!AP15</f>
        <v>7.0484581497797421E-3</v>
      </c>
    </row>
    <row r="18" spans="1:42" x14ac:dyDescent="0.45">
      <c r="A18" s="23">
        <f>'Raw Data'!A17</f>
        <v>43461</v>
      </c>
      <c r="B18" s="8">
        <f>('Raw Data'!B17-'Raw Data'!B16)/'Raw Data'!B16</f>
        <v>-6.4898633926939193E-3</v>
      </c>
      <c r="C18" s="8">
        <f>('Raw Data'!C17-'Raw Data'!C16)/'Raw Data'!C16</f>
        <v>1.1748677002827378E-2</v>
      </c>
      <c r="D18" s="8">
        <f>('Raw Data'!D17-'Raw Data'!D16)/'Raw Data'!D16</f>
        <v>-3.0543687700250708E-2</v>
      </c>
      <c r="E18" s="8">
        <f>('Raw Data'!E17-'Raw Data'!E16)/'Raw Data'!E16</f>
        <v>1.0061789768184127E-2</v>
      </c>
      <c r="F18" s="8">
        <f>('Raw Data'!F17-'Raw Data'!F16)/'Raw Data'!F16</f>
        <v>3.2679738562091505E-2</v>
      </c>
      <c r="G18" s="8">
        <f>('Raw Data'!G17-'Raw Data'!G16)/'Raw Data'!G16</f>
        <v>1.6818883974101948E-2</v>
      </c>
      <c r="H18" s="8">
        <f>('Raw Data'!H17-'Raw Data'!H16)/'Raw Data'!H16</f>
        <v>7.3358355870419825E-3</v>
      </c>
      <c r="I18" s="8">
        <f>('Raw Data'!I17-'Raw Data'!I16)/'Raw Data'!I16</f>
        <v>1.6331891713991246E-2</v>
      </c>
      <c r="J18" s="8">
        <f>('Raw Data'!J17-'Raw Data'!J16)/'Raw Data'!J16</f>
        <v>0.14999999999999991</v>
      </c>
      <c r="K18" s="8">
        <f>('Raw Data'!K17-'Raw Data'!K16)/'Raw Data'!K16</f>
        <v>-1.2854728050937682E-2</v>
      </c>
      <c r="L18" s="8">
        <f>('Raw Data'!L17-'Raw Data'!L16)/'Raw Data'!L16</f>
        <v>2.9788521589240315E-2</v>
      </c>
      <c r="M18" s="8">
        <f>('Raw Data'!M17-'Raw Data'!M16)/'Raw Data'!M16</f>
        <v>2.7292872929223881E-2</v>
      </c>
      <c r="N18" s="8">
        <f>('Raw Data'!N17-'Raw Data'!N16)/'Raw Data'!N16</f>
        <v>6.2892910386338442E-3</v>
      </c>
      <c r="O18" s="8">
        <f>('Raw Data'!O17-'Raw Data'!O16)/'Raw Data'!O16</f>
        <v>2.5396846012164374E-2</v>
      </c>
      <c r="P18" s="8">
        <f>('Raw Data'!P17-'Raw Data'!P16)/'Raw Data'!P16</f>
        <v>2.1456161412202732E-2</v>
      </c>
      <c r="Q18" s="8">
        <f>('Raw Data'!Q17-'Raw Data'!Q16)/'Raw Data'!Q16</f>
        <v>6.2004343072475437E-3</v>
      </c>
      <c r="R18" s="8">
        <f>('Raw Data'!R17-'Raw Data'!R16)/'Raw Data'!R16</f>
        <v>1.007128885572491E-2</v>
      </c>
      <c r="S18" s="8">
        <f>('Raw Data'!S17-'Raw Data'!S16)/'Raw Data'!S16</f>
        <v>8.9266245806499719E-3</v>
      </c>
      <c r="T18" s="8">
        <f>('Raw Data'!T17-'Raw Data'!T16)/'Raw Data'!T16</f>
        <v>9.0397546644169647E-3</v>
      </c>
      <c r="U18" s="8">
        <f>('Raw Data'!U17-'Raw Data'!U16)/'Raw Data'!U16</f>
        <v>6.5198117678825227E-3</v>
      </c>
      <c r="V18" s="8">
        <f>('Raw Data'!V17-'Raw Data'!V16)/'Raw Data'!V16</f>
        <v>1.1254535170267898E-2</v>
      </c>
      <c r="W18" s="8">
        <f>('Raw Data'!W17-'Raw Data'!W16)/'Raw Data'!W16</f>
        <v>1.5999847605163382E-2</v>
      </c>
      <c r="X18" s="8">
        <f>('Raw Data'!X17-'Raw Data'!X16)/'Raw Data'!X16</f>
        <v>1.0213269299002948E-2</v>
      </c>
      <c r="Y18" s="8">
        <f>('Raw Data'!Y17-'Raw Data'!Y16)/'Raw Data'!Y16</f>
        <v>1.9022611523880999E-3</v>
      </c>
      <c r="Z18" s="8">
        <f>('Raw Data'!Z17-'Raw Data'!Z16)/'Raw Data'!Z16</f>
        <v>-4.7904188748253279E-3</v>
      </c>
      <c r="AA18" s="8">
        <f>('Raw Data'!AA17-'Raw Data'!AA16)/'Raw Data'!AA16</f>
        <v>1.5877259993182704E-2</v>
      </c>
      <c r="AB18" s="8">
        <f>('Raw Data'!AB17-'Raw Data'!AB16)/'Raw Data'!AB16</f>
        <v>2.1422885702726761E-2</v>
      </c>
      <c r="AC18" s="8">
        <f>('Raw Data'!AC17-'Raw Data'!AC16)/'Raw Data'!AC16</f>
        <v>1.2569275901915018E-2</v>
      </c>
      <c r="AD18" s="8">
        <f>('Raw Data'!AD17-'Raw Data'!AD16)/'Raw Data'!AD16</f>
        <v>0.12703583061889256</v>
      </c>
      <c r="AE18" s="8">
        <f>('Raw Data'!AE17-'Raw Data'!AE16)/'Raw Data'!AE16</f>
        <v>1.39386680949389E-2</v>
      </c>
      <c r="AF18" s="8">
        <f>('Raw Data'!AF17-'Raw Data'!AF16)/'Raw Data'!AF16</f>
        <v>6.1655119404280447E-3</v>
      </c>
      <c r="AG18" s="8">
        <f>('Raw Data'!AG17-'Raw Data'!AG16)/'Raw Data'!AG16</f>
        <v>-2.2905027932960904E-2</v>
      </c>
      <c r="AH18" s="8">
        <f>('Raw Data'!AH17-'Raw Data'!AH16)/'Raw Data'!AH16</f>
        <v>-6.2954713773259695E-3</v>
      </c>
      <c r="AI18" s="8">
        <f>('Raw Data'!AI17-'Raw Data'!AI16)/'Raw Data'!AI16</f>
        <v>2.5339917851985882E-3</v>
      </c>
      <c r="AJ18" s="8">
        <f>('Raw Data'!AJ17-'Raw Data'!AJ16)/'Raw Data'!AJ16</f>
        <v>7.4900816611352342E-3</v>
      </c>
      <c r="AK18" s="8">
        <f>('Raw Data'!AK17-'Raw Data'!AK16)/'Raw Data'!AK16</f>
        <v>8.5220369763608986E-3</v>
      </c>
      <c r="AL18" s="8">
        <f>('Raw Data'!AL17-'Raw Data'!AL16)/'Raw Data'!AL16</f>
        <v>7.575757575757582E-3</v>
      </c>
      <c r="AM18" s="8">
        <f>('Raw Data'!AM17-'Raw Data'!AM16)/'Raw Data'!AM16</f>
        <v>1.1132915431654244E-2</v>
      </c>
      <c r="AN18" s="8">
        <f>('Raw Data'!AN17-'Raw Data'!AN16)/'Raw Data'!AN16</f>
        <v>1.797185440996029E-2</v>
      </c>
      <c r="AO18" s="8">
        <f>('Raw Data'!AO17-'Raw Data'!AO16)/'Raw Data'!AO16</f>
        <v>-0.17073170731707316</v>
      </c>
      <c r="AP18" s="8">
        <f>('Raw Data'!AP17-'Raw Data'!AP16)/'Raw Data'!AP16</f>
        <v>-2.0122484689413862E-2</v>
      </c>
    </row>
    <row r="19" spans="1:42" x14ac:dyDescent="0.45">
      <c r="A19" s="23">
        <f>'Raw Data'!A18</f>
        <v>43462</v>
      </c>
      <c r="B19" s="8">
        <f>('Raw Data'!B18-'Raw Data'!B17)/'Raw Data'!B17</f>
        <v>5.124007854416774E-4</v>
      </c>
      <c r="C19" s="8">
        <f>('Raw Data'!C18-'Raw Data'!C17)/'Raw Data'!C17</f>
        <v>6.2111330162612603E-3</v>
      </c>
      <c r="D19" s="8">
        <f>('Raw Data'!D18-'Raw Data'!D17)/'Raw Data'!D17</f>
        <v>5.6116122226360754E-2</v>
      </c>
      <c r="E19" s="8">
        <f>('Raw Data'!E18-'Raw Data'!E17)/'Raw Data'!E17</f>
        <v>8.5907863962230348E-3</v>
      </c>
      <c r="F19" s="8">
        <f>('Raw Data'!F18-'Raw Data'!F17)/'Raw Data'!F17</f>
        <v>1.8987341772151944E-2</v>
      </c>
      <c r="G19" s="8">
        <f>('Raw Data'!G18-'Raw Data'!G17)/'Raw Data'!G17</f>
        <v>8.0061408461997198E-3</v>
      </c>
      <c r="H19" s="8">
        <f>('Raw Data'!H18-'Raw Data'!H17)/'Raw Data'!H17</f>
        <v>-1.2987001007246157E-2</v>
      </c>
      <c r="I19" s="8">
        <f>('Raw Data'!I18-'Raw Data'!I17)/'Raw Data'!I17</f>
        <v>1.0713089261021382E-2</v>
      </c>
      <c r="J19" s="8">
        <f>('Raw Data'!J18-'Raw Data'!J17)/'Raw Data'!J17</f>
        <v>-4.3478260869565064E-2</v>
      </c>
      <c r="K19" s="8">
        <f>('Raw Data'!K18-'Raw Data'!K17)/'Raw Data'!K17</f>
        <v>9.090832124171255E-3</v>
      </c>
      <c r="L19" s="8">
        <f>('Raw Data'!L18-'Raw Data'!L17)/'Raw Data'!L17</f>
        <v>1.1186705396236313E-2</v>
      </c>
      <c r="M19" s="8">
        <f>('Raw Data'!M18-'Raw Data'!M17)/'Raw Data'!M17</f>
        <v>-4.2326441522927971E-3</v>
      </c>
      <c r="N19" s="8">
        <f>('Raw Data'!N18-'Raw Data'!N17)/'Raw Data'!N17</f>
        <v>2.0021512888380128E-2</v>
      </c>
      <c r="O19" s="8">
        <f>('Raw Data'!O18-'Raw Data'!O17)/'Raw Data'!O17</f>
        <v>1.444788508382241E-2</v>
      </c>
      <c r="P19" s="8">
        <f>('Raw Data'!P18-'Raw Data'!P17)/'Raw Data'!P17</f>
        <v>-6.5916841821426946E-3</v>
      </c>
      <c r="Q19" s="8">
        <f>('Raw Data'!Q18-'Raw Data'!Q17)/'Raw Data'!Q17</f>
        <v>2.1214147891923901E-3</v>
      </c>
      <c r="R19" s="8">
        <f>('Raw Data'!R18-'Raw Data'!R17)/'Raw Data'!R17</f>
        <v>-4.2019221174708484E-3</v>
      </c>
      <c r="S19" s="8">
        <f>('Raw Data'!S18-'Raw Data'!S17)/'Raw Data'!S17</f>
        <v>0</v>
      </c>
      <c r="T19" s="8">
        <f>('Raw Data'!T18-'Raw Data'!T17)/'Raw Data'!T17</f>
        <v>-4.4794945350801465E-3</v>
      </c>
      <c r="U19" s="8">
        <f>('Raw Data'!U18-'Raw Data'!U17)/'Raw Data'!U17</f>
        <v>7.322650830810417E-3</v>
      </c>
      <c r="V19" s="8">
        <f>('Raw Data'!V18-'Raw Data'!V17)/'Raw Data'!V17</f>
        <v>-2.1639189801290442E-3</v>
      </c>
      <c r="W19" s="8">
        <f>('Raw Data'!W18-'Raw Data'!W17)/'Raw Data'!W17</f>
        <v>-8.6167846969754189E-3</v>
      </c>
      <c r="X19" s="8">
        <f>('Raw Data'!X18-'Raw Data'!X17)/'Raw Data'!X17</f>
        <v>1.6230252305078182E-2</v>
      </c>
      <c r="Y19" s="8">
        <f>('Raw Data'!Y18-'Raw Data'!Y17)/'Raw Data'!Y17</f>
        <v>3.0062956727968096E-3</v>
      </c>
      <c r="Z19" s="8">
        <f>('Raw Data'!Z18-'Raw Data'!Z17)/'Raw Data'!Z17</f>
        <v>4.8134774480459936E-3</v>
      </c>
      <c r="AA19" s="8">
        <f>('Raw Data'!AA18-'Raw Data'!AA17)/'Raw Data'!AA17</f>
        <v>-6.9178690216228538E-3</v>
      </c>
      <c r="AB19" s="8">
        <f>('Raw Data'!AB18-'Raw Data'!AB17)/'Raw Data'!AB17</f>
        <v>-9.1283229187429423E-3</v>
      </c>
      <c r="AC19" s="8">
        <f>('Raw Data'!AC18-'Raw Data'!AC17)/'Raw Data'!AC17</f>
        <v>-6.9429470317540582E-3</v>
      </c>
      <c r="AD19" s="8">
        <f>('Raw Data'!AD18-'Raw Data'!AD17)/'Raw Data'!AD17</f>
        <v>2.0231213872832325E-2</v>
      </c>
      <c r="AE19" s="8">
        <f>('Raw Data'!AE18-'Raw Data'!AE17)/'Raw Data'!AE17</f>
        <v>4.5824076463963498E-3</v>
      </c>
      <c r="AF19" s="8">
        <f>('Raw Data'!AF18-'Raw Data'!AF17)/'Raw Data'!AF17</f>
        <v>-7.8079354747693872E-3</v>
      </c>
      <c r="AG19" s="8">
        <f>('Raw Data'!AG18-'Raw Data'!AG17)/'Raw Data'!AG17</f>
        <v>1.8867924528301994E-2</v>
      </c>
      <c r="AH19" s="8">
        <f>('Raw Data'!AH18-'Raw Data'!AH17)/'Raw Data'!AH17</f>
        <v>1.1206593163775681E-2</v>
      </c>
      <c r="AI19" s="8">
        <f>('Raw Data'!AI18-'Raw Data'!AI17)/'Raw Data'!AI17</f>
        <v>-9.812719006460956E-3</v>
      </c>
      <c r="AJ19" s="8">
        <f>('Raw Data'!AJ18-'Raw Data'!AJ17)/'Raw Data'!AJ17</f>
        <v>1.9954610714551218E-3</v>
      </c>
      <c r="AK19" s="8">
        <f>('Raw Data'!AK18-'Raw Data'!AK17)/'Raw Data'!AK17</f>
        <v>-3.3356054389499339E-3</v>
      </c>
      <c r="AL19" s="8">
        <f>('Raw Data'!AL18-'Raw Data'!AL17)/'Raw Data'!AL17</f>
        <v>1.5037593984962419E-2</v>
      </c>
      <c r="AM19" s="8">
        <f>('Raw Data'!AM18-'Raw Data'!AM17)/'Raw Data'!AM17</f>
        <v>-1.0362675128547499E-2</v>
      </c>
      <c r="AN19" s="8">
        <f>('Raw Data'!AN18-'Raw Data'!AN17)/'Raw Data'!AN17</f>
        <v>-6.1288311346315936E-3</v>
      </c>
      <c r="AO19" s="8">
        <f>('Raw Data'!AO18-'Raw Data'!AO17)/'Raw Data'!AO17</f>
        <v>-9.8039215686274595E-3</v>
      </c>
      <c r="AP19" s="8">
        <f>('Raw Data'!AP18-'Raw Data'!AP17)/'Raw Data'!AP17</f>
        <v>2.5892857142857228E-2</v>
      </c>
    </row>
    <row r="20" spans="1:42" x14ac:dyDescent="0.45">
      <c r="A20" s="23">
        <f>'Raw Data'!A19</f>
        <v>43465</v>
      </c>
      <c r="B20" s="8">
        <f>('Raw Data'!B19-'Raw Data'!B18)/'Raw Data'!B18</f>
        <v>9.6652886958729974E-3</v>
      </c>
      <c r="C20" s="8">
        <f>('Raw Data'!C19-'Raw Data'!C18)/'Raw Data'!C18</f>
        <v>7.7832730304947641E-3</v>
      </c>
      <c r="D20" s="8">
        <f>('Raw Data'!D19-'Raw Data'!D18)/'Raw Data'!D18</f>
        <v>-3.2048612215063899E-3</v>
      </c>
      <c r="E20" s="8">
        <f>('Raw Data'!E19-'Raw Data'!E18)/'Raw Data'!E18</f>
        <v>1.0873948030408341E-3</v>
      </c>
      <c r="F20" s="8">
        <f>('Raw Data'!F19-'Raw Data'!F18)/'Raw Data'!F18</f>
        <v>1.4906832298136547E-2</v>
      </c>
      <c r="G20" s="8">
        <f>('Raw Data'!G19-'Raw Data'!G18)/'Raw Data'!G18</f>
        <v>3.7389403104107481E-2</v>
      </c>
      <c r="H20" s="8">
        <f>('Raw Data'!H19-'Raw Data'!H18)/'Raw Data'!H18</f>
        <v>2.9758952287260294E-2</v>
      </c>
      <c r="I20" s="8">
        <f>('Raw Data'!I19-'Raw Data'!I18)/'Raw Data'!I18</f>
        <v>1.6630125705235796E-2</v>
      </c>
      <c r="J20" s="8">
        <f>('Raw Data'!J19-'Raw Data'!J18)/'Raw Data'!J18</f>
        <v>-9.0909090909090981E-2</v>
      </c>
      <c r="K20" s="8">
        <f>('Raw Data'!K19-'Raw Data'!K18)/'Raw Data'!K18</f>
        <v>9.7394927899699445E-4</v>
      </c>
      <c r="L20" s="8">
        <f>('Raw Data'!L19-'Raw Data'!L18)/'Raw Data'!L18</f>
        <v>1.0939062492936415E-2</v>
      </c>
      <c r="M20" s="8">
        <f>('Raw Data'!M19-'Raw Data'!M18)/'Raw Data'!M18</f>
        <v>8.533172568759002E-3</v>
      </c>
      <c r="N20" s="8">
        <f>('Raw Data'!N19-'Raw Data'!N18)/'Raw Data'!N18</f>
        <v>-1.5348713590725674E-3</v>
      </c>
      <c r="O20" s="8">
        <f>('Raw Data'!O19-'Raw Data'!O18)/'Raw Data'!O18</f>
        <v>6.1038006666798853E-3</v>
      </c>
      <c r="P20" s="8">
        <f>('Raw Data'!P19-'Raw Data'!P18)/'Raw Data'!P18</f>
        <v>5.6622257198613328E-3</v>
      </c>
      <c r="Q20" s="8">
        <f>('Raw Data'!Q19-'Raw Data'!Q18)/'Raw Data'!Q18</f>
        <v>3.5283461717878339E-3</v>
      </c>
      <c r="R20" s="8">
        <f>('Raw Data'!R19-'Raw Data'!R18)/'Raw Data'!R18</f>
        <v>8.5108012644373489E-3</v>
      </c>
      <c r="S20" s="8">
        <f>('Raw Data'!S19-'Raw Data'!S18)/'Raw Data'!S18</f>
        <v>7.3553135069218565E-3</v>
      </c>
      <c r="T20" s="8">
        <f>('Raw Data'!T19-'Raw Data'!T18)/'Raw Data'!T18</f>
        <v>1.0908124688384518E-2</v>
      </c>
      <c r="U20" s="8">
        <f>('Raw Data'!U19-'Raw Data'!U18)/'Raw Data'!U18</f>
        <v>2.1901178683120307E-2</v>
      </c>
      <c r="V20" s="8">
        <f>('Raw Data'!V19-'Raw Data'!V18)/'Raw Data'!V18</f>
        <v>8.1586441112478092E-3</v>
      </c>
      <c r="W20" s="8">
        <f>('Raw Data'!W19-'Raw Data'!W18)/'Raw Data'!W18</f>
        <v>1.4536207657756636E-2</v>
      </c>
      <c r="X20" s="8">
        <f>('Raw Data'!X19-'Raw Data'!X18)/'Raw Data'!X18</f>
        <v>2.0392627702093543E-2</v>
      </c>
      <c r="Y20" s="8">
        <f>('Raw Data'!Y19-'Raw Data'!Y18)/'Raw Data'!Y18</f>
        <v>1.5933088879279855E-2</v>
      </c>
      <c r="Z20" s="8">
        <f>('Raw Data'!Z19-'Raw Data'!Z18)/'Raw Data'!Z18</f>
        <v>2.5149699092832278E-2</v>
      </c>
      <c r="AA20" s="8">
        <f>('Raw Data'!AA19-'Raw Data'!AA18)/'Raw Data'!AA18</f>
        <v>4.6440305893208009E-3</v>
      </c>
      <c r="AB20" s="8">
        <f>('Raw Data'!AB19-'Raw Data'!AB18)/'Raw Data'!AB18</f>
        <v>8.1158243098028056E-3</v>
      </c>
      <c r="AC20" s="8">
        <f>('Raw Data'!AC19-'Raw Data'!AC18)/'Raw Data'!AC18</f>
        <v>3.1778996717029863E-3</v>
      </c>
      <c r="AD20" s="8">
        <f>('Raw Data'!AD19-'Raw Data'!AD18)/'Raw Data'!AD18</f>
        <v>-5.382436260623228E-2</v>
      </c>
      <c r="AE20" s="8">
        <f>('Raw Data'!AE19-'Raw Data'!AE18)/'Raw Data'!AE18</f>
        <v>9.7745509625386008E-3</v>
      </c>
      <c r="AF20" s="8">
        <f>('Raw Data'!AF19-'Raw Data'!AF18)/'Raw Data'!AF18</f>
        <v>1.1754203690255411E-2</v>
      </c>
      <c r="AG20" s="8">
        <f>('Raw Data'!AG19-'Raw Data'!AG18)/'Raw Data'!AG18</f>
        <v>3.5914646464646441E-2</v>
      </c>
      <c r="AH20" s="8">
        <f>('Raw Data'!AH19-'Raw Data'!AH18)/'Raw Data'!AH18</f>
        <v>1.6204077533401785E-2</v>
      </c>
      <c r="AI20" s="8">
        <f>('Raw Data'!AI19-'Raw Data'!AI18)/'Raw Data'!AI18</f>
        <v>-1.5840848705124092E-2</v>
      </c>
      <c r="AJ20" s="8">
        <f>('Raw Data'!AJ19-'Raw Data'!AJ18)/'Raw Data'!AJ18</f>
        <v>4.5220312354983042E-2</v>
      </c>
      <c r="AK20" s="8">
        <f>('Raw Data'!AK19-'Raw Data'!AK18)/'Raw Data'!AK18</f>
        <v>7.362950666274376E-3</v>
      </c>
      <c r="AL20" s="8">
        <f>('Raw Data'!AL19-'Raw Data'!AL18)/'Raw Data'!AL18</f>
        <v>2.2222222222222077E-2</v>
      </c>
      <c r="AM20" s="8">
        <f>('Raw Data'!AM19-'Raw Data'!AM18)/'Raw Data'!AM18</f>
        <v>1.3089554725555232E-3</v>
      </c>
      <c r="AN20" s="8">
        <f>('Raw Data'!AN19-'Raw Data'!AN18)/'Raw Data'!AN18</f>
        <v>1.2885698784165815E-3</v>
      </c>
      <c r="AO20" s="8">
        <f>('Raw Data'!AO19-'Raw Data'!AO18)/'Raw Data'!AO18</f>
        <v>0</v>
      </c>
      <c r="AP20" s="8">
        <f>('Raw Data'!AP19-'Raw Data'!AP18)/'Raw Data'!AP18</f>
        <v>-6.0922541340296156E-3</v>
      </c>
    </row>
    <row r="21" spans="1:42" x14ac:dyDescent="0.45">
      <c r="A21" s="23">
        <f>'Raw Data'!A20</f>
        <v>43467</v>
      </c>
      <c r="B21" s="8">
        <f>('Raw Data'!B20-'Raw Data'!B19)/'Raw Data'!B19</f>
        <v>1.1410311679392632E-3</v>
      </c>
      <c r="C21" s="8">
        <f>('Raw Data'!C20-'Raw Data'!C19)/'Raw Data'!C19</f>
        <v>-2.2103856505306517E-2</v>
      </c>
      <c r="D21" s="8">
        <f>('Raw Data'!D20-'Raw Data'!D19)/'Raw Data'!D19</f>
        <v>-6.8149019885180906E-2</v>
      </c>
      <c r="E21" s="8">
        <f>('Raw Data'!E20-'Raw Data'!E19)/'Raw Data'!E19</f>
        <v>-1.086167992136197E-2</v>
      </c>
      <c r="F21" s="8">
        <f>('Raw Data'!F20-'Raw Data'!F19)/'Raw Data'!F19</f>
        <v>3.6719706242349277E-3</v>
      </c>
      <c r="G21" s="8">
        <f>('Raw Data'!G20-'Raw Data'!G19)/'Raw Data'!G19</f>
        <v>-6.1393356332105128E-3</v>
      </c>
      <c r="H21" s="8">
        <f>('Raw Data'!H20-'Raw Data'!H19)/'Raw Data'!H19</f>
        <v>-5.3737761015948439E-2</v>
      </c>
      <c r="I21" s="8">
        <f>('Raw Data'!I20-'Raw Data'!I19)/'Raw Data'!I19</f>
        <v>7.1903396338976744E-3</v>
      </c>
      <c r="J21" s="8">
        <f>('Raw Data'!J20-'Raw Data'!J19)/'Raw Data'!J19</f>
        <v>0.14999999999999991</v>
      </c>
      <c r="K21" s="8">
        <f>('Raw Data'!K20-'Raw Data'!K19)/'Raw Data'!K19</f>
        <v>-5.5946490541824989E-3</v>
      </c>
      <c r="L21" s="8">
        <f>('Raw Data'!L20-'Raw Data'!L19)/'Raw Data'!L19</f>
        <v>6.0024669096285076E-3</v>
      </c>
      <c r="M21" s="8">
        <f>('Raw Data'!M20-'Raw Data'!M19)/'Raw Data'!M19</f>
        <v>5.1515884260797534E-3</v>
      </c>
      <c r="N21" s="8">
        <f>('Raw Data'!N20-'Raw Data'!N19)/'Raw Data'!N19</f>
        <v>7.6864042890444351E-2</v>
      </c>
      <c r="O21" s="8">
        <f>('Raw Data'!O20-'Raw Data'!O19)/'Raw Data'!O19</f>
        <v>7.2800737195726009E-2</v>
      </c>
      <c r="P21" s="8">
        <f>('Raw Data'!P20-'Raw Data'!P19)/'Raw Data'!P19</f>
        <v>1.3548019274697634E-2</v>
      </c>
      <c r="Q21" s="8">
        <f>('Raw Data'!Q20-'Raw Data'!Q19)/'Raw Data'!Q19</f>
        <v>-3.7167515386485987E-3</v>
      </c>
      <c r="R21" s="8">
        <f>('Raw Data'!R20-'Raw Data'!R19)/'Raw Data'!R19</f>
        <v>-2.978492250476954E-3</v>
      </c>
      <c r="S21" s="8">
        <f>('Raw Data'!S20-'Raw Data'!S19)/'Raw Data'!S19</f>
        <v>-5.2912046771295604E-4</v>
      </c>
      <c r="T21" s="8">
        <f>('Raw Data'!T20-'Raw Data'!T19)/'Raw Data'!T19</f>
        <v>-1.079044868771662E-3</v>
      </c>
      <c r="U21" s="8">
        <f>('Raw Data'!U20-'Raw Data'!U19)/'Raw Data'!U19</f>
        <v>-6.2015247221164985E-3</v>
      </c>
      <c r="V21" s="8">
        <f>('Raw Data'!V20-'Raw Data'!V19)/'Raw Data'!V19</f>
        <v>1.731193454063399E-2</v>
      </c>
      <c r="W21" s="8">
        <f>('Raw Data'!W20-'Raw Data'!W19)/'Raw Data'!W19</f>
        <v>-3.1018979204972142E-3</v>
      </c>
      <c r="X21" s="8">
        <f>('Raw Data'!X20-'Raw Data'!X19)/'Raw Data'!X19</f>
        <v>-7.8073474273883123E-3</v>
      </c>
      <c r="Y21" s="8">
        <f>('Raw Data'!Y20-'Raw Data'!Y19)/'Raw Data'!Y19</f>
        <v>-1.2421806466856727E-3</v>
      </c>
      <c r="Z21" s="8">
        <f>('Raw Data'!Z20-'Raw Data'!Z19)/'Raw Data'!Z19</f>
        <v>2.0443807217067508E-2</v>
      </c>
      <c r="AA21" s="8">
        <f>('Raw Data'!AA20-'Raw Data'!AA19)/'Raw Data'!AA19</f>
        <v>-1.3096946360057189E-2</v>
      </c>
      <c r="AB21" s="8">
        <f>('Raw Data'!AB20-'Raw Data'!AB19)/'Raw Data'!AB19</f>
        <v>-6.9627235441336475E-3</v>
      </c>
      <c r="AC21" s="8">
        <f>('Raw Data'!AC20-'Raw Data'!AC19)/'Raw Data'!AC19</f>
        <v>-8.8700402714997541E-3</v>
      </c>
      <c r="AD21" s="8">
        <f>('Raw Data'!AD20-'Raw Data'!AD19)/'Raw Data'!AD19</f>
        <v>0.13173652694610777</v>
      </c>
      <c r="AE21" s="8">
        <f>('Raw Data'!AE20-'Raw Data'!AE19)/'Raw Data'!AE19</f>
        <v>-1.8989770464747893E-2</v>
      </c>
      <c r="AF21" s="8">
        <f>('Raw Data'!AF20-'Raw Data'!AF19)/'Raw Data'!AF19</f>
        <v>-4.4304400785784544E-3</v>
      </c>
      <c r="AG21" s="8">
        <f>('Raw Data'!AG20-'Raw Data'!AG19)/'Raw Data'!AG19</f>
        <v>2.0043392201700469E-2</v>
      </c>
      <c r="AH21" s="8">
        <f>('Raw Data'!AH20-'Raw Data'!AH19)/'Raw Data'!AH19</f>
        <v>2.4740863477622745E-2</v>
      </c>
      <c r="AI21" s="8">
        <f>('Raw Data'!AI20-'Raw Data'!AI19)/'Raw Data'!AI19</f>
        <v>3.5014090625191431E-2</v>
      </c>
      <c r="AJ21" s="8">
        <f>('Raw Data'!AJ20-'Raw Data'!AJ19)/'Raw Data'!AJ19</f>
        <v>0</v>
      </c>
      <c r="AK21" s="8">
        <f>('Raw Data'!AK20-'Raw Data'!AK19)/'Raw Data'!AK19</f>
        <v>1.5502687498924334E-3</v>
      </c>
      <c r="AL21" s="8">
        <f>('Raw Data'!AL20-'Raw Data'!AL19)/'Raw Data'!AL19</f>
        <v>5.7971014492753679E-2</v>
      </c>
      <c r="AM21" s="8">
        <f>('Raw Data'!AM20-'Raw Data'!AM19)/'Raw Data'!AM19</f>
        <v>1.4379163750124092E-2</v>
      </c>
      <c r="AN21" s="8">
        <f>('Raw Data'!AN20-'Raw Data'!AN19)/'Raw Data'!AN19</f>
        <v>1.746478615106074E-2</v>
      </c>
      <c r="AO21" s="8">
        <f>('Raw Data'!AO20-'Raw Data'!AO19)/'Raw Data'!AO19</f>
        <v>-9.9009900990099098E-3</v>
      </c>
      <c r="AP21" s="8">
        <f>('Raw Data'!AP20-'Raw Data'!AP19)/'Raw Data'!AP19</f>
        <v>6.129597197898449E-3</v>
      </c>
    </row>
    <row r="22" spans="1:42" x14ac:dyDescent="0.45">
      <c r="A22" s="23">
        <f>'Raw Data'!A21</f>
        <v>43468</v>
      </c>
      <c r="B22" s="8">
        <f>('Raw Data'!B21-'Raw Data'!B20)/'Raw Data'!B20</f>
        <v>-9.9607348177187791E-2</v>
      </c>
      <c r="C22" s="8">
        <f>('Raw Data'!C21-'Raw Data'!C20)/'Raw Data'!C20</f>
        <v>-2.7240759943830353E-4</v>
      </c>
      <c r="D22" s="8">
        <f>('Raw Data'!D21-'Raw Data'!D20)/'Raw Data'!D20</f>
        <v>-3.1471721131686531E-2</v>
      </c>
      <c r="E22" s="8">
        <f>('Raw Data'!E21-'Raw Data'!E20)/'Raw Data'!E20</f>
        <v>-9.3338101898811504E-3</v>
      </c>
      <c r="F22" s="8">
        <f>('Raw Data'!F21-'Raw Data'!F20)/'Raw Data'!F20</f>
        <v>-1.2195121951219469E-2</v>
      </c>
      <c r="G22" s="8">
        <f>('Raw Data'!G21-'Raw Data'!G20)/'Raw Data'!G20</f>
        <v>-5.6758812932028488E-2</v>
      </c>
      <c r="H22" s="8">
        <f>('Raw Data'!H21-'Raw Data'!H20)/'Raw Data'!H20</f>
        <v>-1.2115081073071157E-2</v>
      </c>
      <c r="I22" s="8">
        <f>('Raw Data'!I21-'Raw Data'!I20)/'Raw Data'!I20</f>
        <v>-1.7847424435919964E-3</v>
      </c>
      <c r="J22" s="8">
        <f>('Raw Data'!J21-'Raw Data'!J20)/'Raw Data'!J20</f>
        <v>0.21739130434782611</v>
      </c>
      <c r="K22" s="8">
        <f>('Raw Data'!K21-'Raw Data'!K20)/'Raw Data'!K20</f>
        <v>-1.1007807686683895E-2</v>
      </c>
      <c r="L22" s="8">
        <f>('Raw Data'!L21-'Raw Data'!L20)/'Raw Data'!L20</f>
        <v>-2.6180116905357095E-2</v>
      </c>
      <c r="M22" s="8">
        <f>('Raw Data'!M21-'Raw Data'!M20)/'Raw Data'!M20</f>
        <v>-2.8221097023704816E-2</v>
      </c>
      <c r="N22" s="8">
        <f>('Raw Data'!N21-'Raw Data'!N20)/'Raw Data'!N20</f>
        <v>1.784427147697806E-2</v>
      </c>
      <c r="O22" s="8">
        <f>('Raw Data'!O21-'Raw Data'!O20)/'Raw Data'!O20</f>
        <v>1.2812303134956149E-2</v>
      </c>
      <c r="P22" s="8">
        <f>('Raw Data'!P21-'Raw Data'!P20)/'Raw Data'!P20</f>
        <v>-1.9963595368628486E-2</v>
      </c>
      <c r="Q22" s="8">
        <f>('Raw Data'!Q21-'Raw Data'!Q20)/'Raw Data'!Q20</f>
        <v>-3.750759005334546E-2</v>
      </c>
      <c r="R22" s="8">
        <f>('Raw Data'!R21-'Raw Data'!R20)/'Raw Data'!R20</f>
        <v>-3.414183653005877E-2</v>
      </c>
      <c r="S22" s="8">
        <f>('Raw Data'!S21-'Raw Data'!S20)/'Raw Data'!S20</f>
        <v>-5.8973067792902449E-2</v>
      </c>
      <c r="T22" s="8">
        <f>('Raw Data'!T21-'Raw Data'!T20)/'Raw Data'!T20</f>
        <v>-1.7688163207872164E-2</v>
      </c>
      <c r="U22" s="8">
        <f>('Raw Data'!U21-'Raw Data'!U20)/'Raw Data'!U20</f>
        <v>-2.4226891757883919E-2</v>
      </c>
      <c r="V22" s="8">
        <f>('Raw Data'!V21-'Raw Data'!V20)/'Raw Data'!V20</f>
        <v>-1.4211745545813911E-2</v>
      </c>
      <c r="W22" s="8">
        <f>('Raw Data'!W21-'Raw Data'!W20)/'Raw Data'!W20</f>
        <v>-2.8448660392917262E-2</v>
      </c>
      <c r="X22" s="8">
        <f>('Raw Data'!X21-'Raw Data'!X20)/'Raw Data'!X20</f>
        <v>-1.8184504622444895E-2</v>
      </c>
      <c r="Y22" s="8">
        <f>('Raw Data'!Y21-'Raw Data'!Y20)/'Raw Data'!Y20</f>
        <v>-4.3376897571670257E-2</v>
      </c>
      <c r="Z22" s="8">
        <f>('Raw Data'!Z21-'Raw Data'!Z20)/'Raw Data'!Z20</f>
        <v>-1.717223910545156E-2</v>
      </c>
      <c r="AA22" s="8">
        <f>('Raw Data'!AA21-'Raw Data'!AA20)/'Raw Data'!AA20</f>
        <v>1.5612720314082632E-2</v>
      </c>
      <c r="AB22" s="8">
        <f>('Raw Data'!AB21-'Raw Data'!AB20)/'Raw Data'!AB20</f>
        <v>-7.0112951840052614E-3</v>
      </c>
      <c r="AC22" s="8">
        <f>('Raw Data'!AC21-'Raw Data'!AC20)/'Raw Data'!AC20</f>
        <v>-6.1794334743297879E-3</v>
      </c>
      <c r="AD22" s="8">
        <f>('Raw Data'!AD21-'Raw Data'!AD20)/'Raw Data'!AD20</f>
        <v>2.1164021164021184E-2</v>
      </c>
      <c r="AE22" s="8">
        <f>('Raw Data'!AE21-'Raw Data'!AE20)/'Raw Data'!AE20</f>
        <v>-3.9109851927145327E-2</v>
      </c>
      <c r="AF22" s="8">
        <f>('Raw Data'!AF21-'Raw Data'!AF20)/'Raw Data'!AF20</f>
        <v>-3.6787943441811334E-2</v>
      </c>
      <c r="AG22" s="8">
        <f>('Raw Data'!AG21-'Raw Data'!AG20)/'Raw Data'!AG20</f>
        <v>-9.4530058417418947E-2</v>
      </c>
      <c r="AH22" s="8">
        <f>('Raw Data'!AH21-'Raw Data'!AH20)/'Raw Data'!AH20</f>
        <v>-2.5241516878881178E-2</v>
      </c>
      <c r="AI22" s="8">
        <f>('Raw Data'!AI21-'Raw Data'!AI20)/'Raw Data'!AI20</f>
        <v>-2.9038828149114067E-2</v>
      </c>
      <c r="AJ22" s="8">
        <f>('Raw Data'!AJ21-'Raw Data'!AJ20)/'Raw Data'!AJ20</f>
        <v>1.3225763831341794E-2</v>
      </c>
      <c r="AK22" s="8">
        <f>('Raw Data'!AK21-'Raw Data'!AK20)/'Raw Data'!AK20</f>
        <v>-9.7301796516462823E-3</v>
      </c>
      <c r="AL22" s="8">
        <f>('Raw Data'!AL21-'Raw Data'!AL20)/'Raw Data'!AL20</f>
        <v>-2.0547945205479472E-2</v>
      </c>
      <c r="AM22" s="8">
        <f>('Raw Data'!AM21-'Raw Data'!AM20)/'Raw Data'!AM20</f>
        <v>-1.8685670872525369E-2</v>
      </c>
      <c r="AN22" s="8">
        <f>('Raw Data'!AN21-'Raw Data'!AN20)/'Raw Data'!AN20</f>
        <v>-1.9152605614901636E-2</v>
      </c>
      <c r="AO22" s="8">
        <f>('Raw Data'!AO21-'Raw Data'!AO20)/'Raw Data'!AO20</f>
        <v>0</v>
      </c>
      <c r="AP22" s="8">
        <f>('Raw Data'!AP21-'Raw Data'!AP20)/'Raw Data'!AP20</f>
        <v>2.1758050478677109E-2</v>
      </c>
    </row>
    <row r="23" spans="1:42" x14ac:dyDescent="0.45">
      <c r="A23" s="23">
        <f>'Raw Data'!A22</f>
        <v>43469</v>
      </c>
      <c r="B23" s="8">
        <f>('Raw Data'!B22-'Raw Data'!B21)/'Raw Data'!B21</f>
        <v>4.2689250157868154E-2</v>
      </c>
      <c r="C23" s="8">
        <f>('Raw Data'!C22-'Raw Data'!C21)/'Raw Data'!C21</f>
        <v>1.2530635149715226E-2</v>
      </c>
      <c r="D23" s="8">
        <f>('Raw Data'!D22-'Raw Data'!D21)/'Raw Data'!D21</f>
        <v>5.7697489231130432E-2</v>
      </c>
      <c r="E23" s="8">
        <f>('Raw Data'!E22-'Raw Data'!E21)/'Raw Data'!E21</f>
        <v>2.0506162318491436E-2</v>
      </c>
      <c r="F23" s="8">
        <f>('Raw Data'!F22-'Raw Data'!F21)/'Raw Data'!F21</f>
        <v>0.10123456790123461</v>
      </c>
      <c r="G23" s="8">
        <f>('Raw Data'!G22-'Raw Data'!G21)/'Raw Data'!G21</f>
        <v>6.37183561601702E-2</v>
      </c>
      <c r="H23" s="8">
        <f>('Raw Data'!H22-'Raw Data'!H21)/'Raw Data'!H21</f>
        <v>6.4384275222077986E-2</v>
      </c>
      <c r="I23" s="8">
        <f>('Raw Data'!I22-'Raw Data'!I21)/'Raw Data'!I21</f>
        <v>3.343460264943162E-2</v>
      </c>
      <c r="J23" s="8">
        <f>('Raw Data'!J22-'Raw Data'!J21)/'Raw Data'!J21</f>
        <v>-3.5714285714285587E-2</v>
      </c>
      <c r="K23" s="8">
        <f>('Raw Data'!K22-'Raw Data'!K21)/'Raw Data'!K21</f>
        <v>2.9186196289491172E-2</v>
      </c>
      <c r="L23" s="8">
        <f>('Raw Data'!L22-'Raw Data'!L21)/'Raw Data'!L21</f>
        <v>3.3261109475578317E-2</v>
      </c>
      <c r="M23" s="8">
        <f>('Raw Data'!M22-'Raw Data'!M21)/'Raw Data'!M21</f>
        <v>2.6370223364930168E-2</v>
      </c>
      <c r="N23" s="8">
        <f>('Raw Data'!N22-'Raw Data'!N21)/'Raw Data'!N21</f>
        <v>3.5063156931217102E-2</v>
      </c>
      <c r="O23" s="8">
        <f>('Raw Data'!O22-'Raw Data'!O21)/'Raw Data'!O21</f>
        <v>1.3035521300228328E-2</v>
      </c>
      <c r="P23" s="8">
        <f>('Raw Data'!P22-'Raw Data'!P21)/'Raw Data'!P21</f>
        <v>3.905768882698897E-2</v>
      </c>
      <c r="Q23" s="8">
        <f>('Raw Data'!Q22-'Raw Data'!Q21)/'Raw Data'!Q21</f>
        <v>3.4359933890732317E-2</v>
      </c>
      <c r="R23" s="8">
        <f>('Raw Data'!R22-'Raw Data'!R21)/'Raw Data'!R21</f>
        <v>3.8883760357032782E-2</v>
      </c>
      <c r="S23" s="8">
        <f>('Raw Data'!S22-'Raw Data'!S21)/'Raw Data'!S21</f>
        <v>4.5229598257686875E-2</v>
      </c>
      <c r="T23" s="8">
        <f>('Raw Data'!T22-'Raw Data'!T21)/'Raw Data'!T21</f>
        <v>2.6116841495362857E-2</v>
      </c>
      <c r="U23" s="8">
        <f>('Raw Data'!U22-'Raw Data'!U21)/'Raw Data'!U21</f>
        <v>3.0847347799445934E-2</v>
      </c>
      <c r="V23" s="8">
        <f>('Raw Data'!V22-'Raw Data'!V21)/'Raw Data'!V21</f>
        <v>3.6865402688353949E-2</v>
      </c>
      <c r="W23" s="8">
        <f>('Raw Data'!W22-'Raw Data'!W21)/'Raw Data'!W21</f>
        <v>3.7822078752088227E-2</v>
      </c>
      <c r="X23" s="8">
        <f>('Raw Data'!X22-'Raw Data'!X21)/'Raw Data'!X21</f>
        <v>2.1243991185075511E-2</v>
      </c>
      <c r="Y23" s="8">
        <f>('Raw Data'!Y22-'Raw Data'!Y21)/'Raw Data'!Y21</f>
        <v>3.3154619847129731E-2</v>
      </c>
      <c r="Z23" s="8">
        <f>('Raw Data'!Z22-'Raw Data'!Z21)/'Raw Data'!Z21</f>
        <v>2.2713977868375045E-2</v>
      </c>
      <c r="AA23" s="8">
        <f>('Raw Data'!AA22-'Raw Data'!AA21)/'Raw Data'!AA21</f>
        <v>2.0240776352380186E-2</v>
      </c>
      <c r="AB23" s="8">
        <f>('Raw Data'!AB22-'Raw Data'!AB21)/'Raw Data'!AB21</f>
        <v>2.041044505242727E-2</v>
      </c>
      <c r="AC23" s="8">
        <f>('Raw Data'!AC22-'Raw Data'!AC21)/'Raw Data'!AC21</f>
        <v>1.9939947188458155E-2</v>
      </c>
      <c r="AD23" s="8">
        <f>('Raw Data'!AD22-'Raw Data'!AD21)/'Raw Data'!AD21</f>
        <v>1.8134715025906811E-2</v>
      </c>
      <c r="AE23" s="8">
        <f>('Raw Data'!AE22-'Raw Data'!AE21)/'Raw Data'!AE21</f>
        <v>3.3849571188178412E-2</v>
      </c>
      <c r="AF23" s="8">
        <f>('Raw Data'!AF22-'Raw Data'!AF21)/'Raw Data'!AF21</f>
        <v>4.6509260912753259E-2</v>
      </c>
      <c r="AG23" s="8">
        <f>('Raw Data'!AG22-'Raw Data'!AG21)/'Raw Data'!AG21</f>
        <v>0.11436956682519456</v>
      </c>
      <c r="AH23" s="8">
        <f>('Raw Data'!AH22-'Raw Data'!AH21)/'Raw Data'!AH21</f>
        <v>5.0063977756248552E-2</v>
      </c>
      <c r="AI23" s="8">
        <f>('Raw Data'!AI22-'Raw Data'!AI21)/'Raw Data'!AI21</f>
        <v>4.713824020273872E-2</v>
      </c>
      <c r="AJ23" s="8">
        <f>('Raw Data'!AJ22-'Raw Data'!AJ21)/'Raw Data'!AJ21</f>
        <v>9.7234490535346871E-2</v>
      </c>
      <c r="AK23" s="8">
        <f>('Raw Data'!AK22-'Raw Data'!AK21)/'Raw Data'!AK21</f>
        <v>4.309956213551993E-2</v>
      </c>
      <c r="AL23" s="8">
        <f>('Raw Data'!AL22-'Raw Data'!AL21)/'Raw Data'!AL21</f>
        <v>4.1958041958041994E-2</v>
      </c>
      <c r="AM23" s="8">
        <f>('Raw Data'!AM22-'Raw Data'!AM21)/'Raw Data'!AM21</f>
        <v>5.1214684738726535E-2</v>
      </c>
      <c r="AN23" s="8">
        <f>('Raw Data'!AN22-'Raw Data'!AN21)/'Raw Data'!AN21</f>
        <v>2.0723970785474954E-2</v>
      </c>
      <c r="AO23" s="8">
        <f>('Raw Data'!AO22-'Raw Data'!AO21)/'Raw Data'!AO21</f>
        <v>0.28000000000000003</v>
      </c>
      <c r="AP23" s="8">
        <f>('Raw Data'!AP22-'Raw Data'!AP21)/'Raw Data'!AP21</f>
        <v>2.7257240204429326E-2</v>
      </c>
    </row>
    <row r="24" spans="1:42" x14ac:dyDescent="0.45">
      <c r="A24" s="23">
        <f>'Raw Data'!A23</f>
        <v>43472</v>
      </c>
      <c r="B24" s="8">
        <f>('Raw Data'!B23-'Raw Data'!B22)/'Raw Data'!B22</f>
        <v>-2.2256338914266264E-3</v>
      </c>
      <c r="C24" s="8">
        <f>('Raw Data'!C23-'Raw Data'!C22)/'Raw Data'!C22</f>
        <v>1.2644754857420493E-2</v>
      </c>
      <c r="D24" s="8">
        <f>('Raw Data'!D23-'Raw Data'!D22)/'Raw Data'!D22</f>
        <v>5.4361134726550221E-2</v>
      </c>
      <c r="E24" s="8">
        <f>('Raw Data'!E23-'Raw Data'!E22)/'Raw Data'!E22</f>
        <v>-8.5988116861517704E-3</v>
      </c>
      <c r="F24" s="8">
        <f>('Raw Data'!F23-'Raw Data'!F22)/'Raw Data'!F22</f>
        <v>-5.605381165919362E-3</v>
      </c>
      <c r="G24" s="8">
        <f>('Raw Data'!G23-'Raw Data'!G22)/'Raw Data'!G22</f>
        <v>4.5849638502819486E-2</v>
      </c>
      <c r="H24" s="8">
        <f>('Raw Data'!H23-'Raw Data'!H22)/'Raw Data'!H22</f>
        <v>2.712436389822372E-2</v>
      </c>
      <c r="I24" s="8">
        <f>('Raw Data'!I23-'Raw Data'!I22)/'Raw Data'!I22</f>
        <v>2.1799374241982004E-2</v>
      </c>
      <c r="J24" s="8">
        <f>('Raw Data'!J23-'Raw Data'!J22)/'Raw Data'!J22</f>
        <v>-3.703703703703707E-2</v>
      </c>
      <c r="K24" s="8">
        <f>('Raw Data'!K23-'Raw Data'!K22)/'Raw Data'!K22</f>
        <v>-1.3458309312343262E-2</v>
      </c>
      <c r="L24" s="8">
        <f>('Raw Data'!L23-'Raw Data'!L22)/'Raw Data'!L22</f>
        <v>7.7854548656861207E-3</v>
      </c>
      <c r="M24" s="8">
        <f>('Raw Data'!M23-'Raw Data'!M22)/'Raw Data'!M22</f>
        <v>1.0537312206052932E-2</v>
      </c>
      <c r="N24" s="8">
        <f>('Raw Data'!N23-'Raw Data'!N22)/'Raw Data'!N22</f>
        <v>2.0325186160326473E-2</v>
      </c>
      <c r="O24" s="8">
        <f>('Raw Data'!O23-'Raw Data'!O22)/'Raw Data'!O22</f>
        <v>-2.7572834700701505E-3</v>
      </c>
      <c r="P24" s="8">
        <f>('Raw Data'!P23-'Raw Data'!P22)/'Raw Data'!P22</f>
        <v>7.0746867953890968E-3</v>
      </c>
      <c r="Q24" s="8">
        <f>('Raw Data'!Q23-'Raw Data'!Q22)/'Raw Data'!Q22</f>
        <v>9.8237889261279677E-3</v>
      </c>
      <c r="R24" s="8">
        <f>('Raw Data'!R23-'Raw Data'!R22)/'Raw Data'!R22</f>
        <v>3.4732818394588179E-3</v>
      </c>
      <c r="S24" s="8">
        <f>('Raw Data'!S23-'Raw Data'!S22)/'Raw Data'!S22</f>
        <v>1.7222838807389028E-2</v>
      </c>
      <c r="T24" s="8">
        <f>('Raw Data'!T23-'Raw Data'!T22)/'Raw Data'!T22</f>
        <v>1.4333518091581583E-2</v>
      </c>
      <c r="U24" s="8">
        <f>('Raw Data'!U23-'Raw Data'!U22)/'Raw Data'!U22</f>
        <v>8.6670924420247358E-3</v>
      </c>
      <c r="V24" s="8">
        <f>('Raw Data'!V23-'Raw Data'!V22)/'Raw Data'!V22</f>
        <v>6.9524478714991331E-4</v>
      </c>
      <c r="W24" s="8">
        <f>('Raw Data'!W23-'Raw Data'!W22)/'Raw Data'!W22</f>
        <v>-1.6163110543750063E-3</v>
      </c>
      <c r="X24" s="8">
        <f>('Raw Data'!X23-'Raw Data'!X22)/'Raw Data'!X22</f>
        <v>8.1105585131650108E-3</v>
      </c>
      <c r="Y24" s="8">
        <f>('Raw Data'!Y23-'Raw Data'!Y22)/'Raw Data'!Y22</f>
        <v>0</v>
      </c>
      <c r="Z24" s="8">
        <f>('Raw Data'!Z23-'Raw Data'!Z22)/'Raw Data'!Z22</f>
        <v>7.4033033828759046E-3</v>
      </c>
      <c r="AA24" s="8">
        <f>('Raw Data'!AA23-'Raw Data'!AA22)/'Raw Data'!AA22</f>
        <v>1.6574704602711213E-2</v>
      </c>
      <c r="AB24" s="8">
        <f>('Raw Data'!AB23-'Raw Data'!AB22)/'Raw Data'!AB22</f>
        <v>-4.0004316150439451E-3</v>
      </c>
      <c r="AC24" s="8">
        <f>('Raw Data'!AC23-'Raw Data'!AC22)/'Raw Data'!AC22</f>
        <v>-1.3033383650359885E-2</v>
      </c>
      <c r="AD24" s="8">
        <f>('Raw Data'!AD23-'Raw Data'!AD22)/'Raw Data'!AD22</f>
        <v>3.053435114503808E-2</v>
      </c>
      <c r="AE24" s="8">
        <f>('Raw Data'!AE23-'Raw Data'!AE22)/'Raw Data'!AE22</f>
        <v>4.7720245224846854E-3</v>
      </c>
      <c r="AF24" s="8">
        <f>('Raw Data'!AF23-'Raw Data'!AF22)/'Raw Data'!AF22</f>
        <v>1.2753769067049524E-3</v>
      </c>
      <c r="AG24" s="8">
        <f>('Raw Data'!AG23-'Raw Data'!AG22)/'Raw Data'!AG22</f>
        <v>8.2631578947368431E-2</v>
      </c>
      <c r="AH24" s="8">
        <f>('Raw Data'!AH23-'Raw Data'!AH22)/'Raw Data'!AH22</f>
        <v>3.4353394705247016E-2</v>
      </c>
      <c r="AI24" s="8">
        <f>('Raw Data'!AI23-'Raw Data'!AI22)/'Raw Data'!AI22</f>
        <v>7.2494383599013478E-4</v>
      </c>
      <c r="AJ24" s="8">
        <f>('Raw Data'!AJ23-'Raw Data'!AJ22)/'Raw Data'!AJ22</f>
        <v>5.9717002997550124E-2</v>
      </c>
      <c r="AK24" s="8">
        <f>('Raw Data'!AK23-'Raw Data'!AK22)/'Raw Data'!AK22</f>
        <v>1.5842432689333559E-2</v>
      </c>
      <c r="AL24" s="8">
        <f>('Raw Data'!AL23-'Raw Data'!AL22)/'Raw Data'!AL22</f>
        <v>0</v>
      </c>
      <c r="AM24" s="8">
        <f>('Raw Data'!AM23-'Raw Data'!AM22)/'Raw Data'!AM22</f>
        <v>-4.9968362844338369E-3</v>
      </c>
      <c r="AN24" s="8">
        <f>('Raw Data'!AN23-'Raw Data'!AN22)/'Raw Data'!AN22</f>
        <v>1.2994069831886499E-2</v>
      </c>
      <c r="AO24" s="8">
        <f>('Raw Data'!AO23-'Raw Data'!AO22)/'Raw Data'!AO22</f>
        <v>-0.34375000000000006</v>
      </c>
      <c r="AP24" s="8">
        <f>('Raw Data'!AP23-'Raw Data'!AP22)/'Raw Data'!AP22</f>
        <v>-1.907131011608627E-2</v>
      </c>
    </row>
    <row r="25" spans="1:42" x14ac:dyDescent="0.45">
      <c r="A25" s="23">
        <f>'Raw Data'!A24</f>
        <v>43473</v>
      </c>
      <c r="B25" s="8">
        <f>('Raw Data'!B24-'Raw Data'!B23)/'Raw Data'!B23</f>
        <v>1.9062981668106622E-2</v>
      </c>
      <c r="C25" s="8">
        <f>('Raw Data'!C24-'Raw Data'!C23)/'Raw Data'!C23</f>
        <v>1.4346418846839785E-2</v>
      </c>
      <c r="D25" s="8">
        <f>('Raw Data'!D24-'Raw Data'!D23)/'Raw Data'!D23</f>
        <v>1.1643629402892041E-3</v>
      </c>
      <c r="E25" s="8">
        <f>('Raw Data'!E24-'Raw Data'!E23)/'Raw Data'!E23</f>
        <v>9.5863416631517123E-3</v>
      </c>
      <c r="F25" s="8">
        <f>('Raw Data'!F24-'Raw Data'!F23)/'Raw Data'!F23</f>
        <v>9.1319052987598709E-2</v>
      </c>
      <c r="G25" s="8">
        <f>('Raw Data'!G24-'Raw Data'!G23)/'Raw Data'!G23</f>
        <v>7.2719925706212097E-3</v>
      </c>
      <c r="H25" s="8">
        <f>('Raw Data'!H24-'Raw Data'!H23)/'Raw Data'!H23</f>
        <v>3.1899929144661623E-2</v>
      </c>
      <c r="I25" s="8">
        <f>('Raw Data'!I24-'Raw Data'!I23)/'Raw Data'!I23</f>
        <v>1.9641049423356757E-2</v>
      </c>
      <c r="J25" s="8">
        <f>('Raw Data'!J24-'Raw Data'!J23)/'Raw Data'!J23</f>
        <v>0.11538461538461531</v>
      </c>
      <c r="K25" s="8">
        <f>('Raw Data'!K24-'Raw Data'!K23)/'Raw Data'!K23</f>
        <v>2.6796587752335793E-3</v>
      </c>
      <c r="L25" s="8">
        <f>('Raw Data'!L24-'Raw Data'!L23)/'Raw Data'!L23</f>
        <v>4.5230420648198445E-3</v>
      </c>
      <c r="M25" s="8">
        <f>('Raw Data'!M24-'Raw Data'!M23)/'Raw Data'!M23</f>
        <v>1.1907851023227296E-2</v>
      </c>
      <c r="N25" s="8">
        <f>('Raw Data'!N24-'Raw Data'!N23)/'Raw Data'!N23</f>
        <v>9.296060011870699E-3</v>
      </c>
      <c r="O25" s="8">
        <f>('Raw Data'!O24-'Raw Data'!O23)/'Raw Data'!O23</f>
        <v>1.6589557979410932E-2</v>
      </c>
      <c r="P25" s="8">
        <f>('Raw Data'!P24-'Raw Data'!P23)/'Raw Data'!P23</f>
        <v>1.4219147456957596E-2</v>
      </c>
      <c r="Q25" s="8">
        <f>('Raw Data'!Q24-'Raw Data'!Q23)/'Raw Data'!Q23</f>
        <v>1.564531844272923E-2</v>
      </c>
      <c r="R25" s="8">
        <f>('Raw Data'!R24-'Raw Data'!R23)/'Raw Data'!R23</f>
        <v>2.528972579240793E-2</v>
      </c>
      <c r="S25" s="8">
        <f>('Raw Data'!S24-'Raw Data'!S23)/'Raw Data'!S23</f>
        <v>-1.2699630979867184E-3</v>
      </c>
      <c r="T25" s="8">
        <f>('Raw Data'!T24-'Raw Data'!T23)/'Raw Data'!T23</f>
        <v>1.3338581499948286E-2</v>
      </c>
      <c r="U25" s="8">
        <f>('Raw Data'!U24-'Raw Data'!U23)/'Raw Data'!U23</f>
        <v>7.7785733561370404E-3</v>
      </c>
      <c r="V25" s="8">
        <f>('Raw Data'!V24-'Raw Data'!V23)/'Raw Data'!V23</f>
        <v>-1.8857630599470323E-3</v>
      </c>
      <c r="W25" s="8">
        <f>('Raw Data'!W24-'Raw Data'!W23)/'Raw Data'!W23</f>
        <v>1.4718850046549166E-2</v>
      </c>
      <c r="X25" s="8">
        <f>('Raw Data'!X24-'Raw Data'!X23)/'Raw Data'!X23</f>
        <v>3.4266349907144558E-3</v>
      </c>
      <c r="Y25" s="8">
        <f>('Raw Data'!Y24-'Raw Data'!Y23)/'Raw Data'!Y23</f>
        <v>7.8643129092671477E-4</v>
      </c>
      <c r="Z25" s="8">
        <f>('Raw Data'!Z24-'Raw Data'!Z23)/'Raw Data'!Z23</f>
        <v>1.8089258446056779E-2</v>
      </c>
      <c r="AA25" s="8">
        <f>('Raw Data'!AA24-'Raw Data'!AA23)/'Raw Data'!AA23</f>
        <v>1.5069043054584948E-2</v>
      </c>
      <c r="AB25" s="8">
        <f>('Raw Data'!AB24-'Raw Data'!AB23)/'Raw Data'!AB23</f>
        <v>3.6908070727522811E-3</v>
      </c>
      <c r="AC25" s="8">
        <f>('Raw Data'!AC24-'Raw Data'!AC23)/'Raw Data'!AC23</f>
        <v>1.1288515242433617E-2</v>
      </c>
      <c r="AD25" s="8">
        <f>('Raw Data'!AD24-'Raw Data'!AD23)/'Raw Data'!AD23</f>
        <v>-9.8765432098765517E-3</v>
      </c>
      <c r="AE25" s="8">
        <f>('Raw Data'!AE24-'Raw Data'!AE23)/'Raw Data'!AE23</f>
        <v>2.1371963664996642E-2</v>
      </c>
      <c r="AF25" s="8">
        <f>('Raw Data'!AF24-'Raw Data'!AF23)/'Raw Data'!AF23</f>
        <v>7.2506295481798901E-3</v>
      </c>
      <c r="AG25" s="8">
        <f>('Raw Data'!AG24-'Raw Data'!AG23)/'Raw Data'!AG23</f>
        <v>8.7506076810889514E-3</v>
      </c>
      <c r="AH25" s="8">
        <f>('Raw Data'!AH24-'Raw Data'!AH23)/'Raw Data'!AH23</f>
        <v>1.6612322620835004E-2</v>
      </c>
      <c r="AI25" s="8">
        <f>('Raw Data'!AI24-'Raw Data'!AI23)/'Raw Data'!AI23</f>
        <v>3.2451980461021789E-2</v>
      </c>
      <c r="AJ25" s="8">
        <f>('Raw Data'!AJ24-'Raw Data'!AJ23)/'Raw Data'!AJ23</f>
        <v>1.5633896944680703E-2</v>
      </c>
      <c r="AK25" s="8">
        <f>('Raw Data'!AK24-'Raw Data'!AK23)/'Raw Data'!AK23</f>
        <v>9.0622579742090058E-3</v>
      </c>
      <c r="AL25" s="8">
        <f>('Raw Data'!AL24-'Raw Data'!AL23)/'Raw Data'!AL23</f>
        <v>2.0134228187919483E-2</v>
      </c>
      <c r="AM25" s="8">
        <f>('Raw Data'!AM24-'Raw Data'!AM23)/'Raw Data'!AM23</f>
        <v>2.6993125676416936E-2</v>
      </c>
      <c r="AN25" s="8">
        <f>('Raw Data'!AN24-'Raw Data'!AN23)/'Raw Data'!AN23</f>
        <v>-4.3648856848628242E-3</v>
      </c>
      <c r="AO25" s="8">
        <f>('Raw Data'!AO24-'Raw Data'!AO23)/'Raw Data'!AO23</f>
        <v>0.16666666666666669</v>
      </c>
      <c r="AP25" s="8">
        <f>('Raw Data'!AP24-'Raw Data'!AP23)/'Raw Data'!AP23</f>
        <v>1.6906170752324538E-2</v>
      </c>
    </row>
    <row r="26" spans="1:42" x14ac:dyDescent="0.45">
      <c r="A26" s="23">
        <f>'Raw Data'!A25</f>
        <v>43474</v>
      </c>
      <c r="B26" s="8">
        <f>('Raw Data'!B25-'Raw Data'!B24)/'Raw Data'!B24</f>
        <v>1.6981688120771582E-2</v>
      </c>
      <c r="C26" s="8">
        <f>('Raw Data'!C25-'Raw Data'!C24)/'Raw Data'!C24</f>
        <v>-6.0241313779897509E-3</v>
      </c>
      <c r="D26" s="8">
        <f>('Raw Data'!D25-'Raw Data'!D24)/'Raw Data'!D24</f>
        <v>9.4826090445931516E-3</v>
      </c>
      <c r="E26" s="8">
        <f>('Raw Data'!E25-'Raw Data'!E24)/'Raw Data'!E24</f>
        <v>-2.7943552062149109E-2</v>
      </c>
      <c r="F26" s="8">
        <f>('Raw Data'!F25-'Raw Data'!F24)/'Raw Data'!F24</f>
        <v>-3.7190082644628045E-2</v>
      </c>
      <c r="G26" s="8">
        <f>('Raw Data'!G25-'Raw Data'!G24)/'Raw Data'!G24</f>
        <v>2.1864638038165018E-2</v>
      </c>
      <c r="H26" s="8">
        <f>('Raw Data'!H25-'Raw Data'!H24)/'Raw Data'!H24</f>
        <v>-4.0765599383208789E-3</v>
      </c>
      <c r="I26" s="8">
        <f>('Raw Data'!I25-'Raw Data'!I24)/'Raw Data'!I24</f>
        <v>-9.9637323885765679E-4</v>
      </c>
      <c r="J26" s="8">
        <f>('Raw Data'!J25-'Raw Data'!J24)/'Raw Data'!J24</f>
        <v>0</v>
      </c>
      <c r="K26" s="8">
        <f>('Raw Data'!K25-'Raw Data'!K24)/'Raw Data'!K24</f>
        <v>6.8026852960209067E-3</v>
      </c>
      <c r="L26" s="8">
        <f>('Raw Data'!L25-'Raw Data'!L24)/'Raw Data'!L24</f>
        <v>4.7416566567274922E-3</v>
      </c>
      <c r="M26" s="8">
        <f>('Raw Data'!M25-'Raw Data'!M24)/'Raw Data'!M24</f>
        <v>4.5797276074644446E-3</v>
      </c>
      <c r="N26" s="8">
        <f>('Raw Data'!N25-'Raw Data'!N24)/'Raw Data'!N24</f>
        <v>2.7631585376358632E-2</v>
      </c>
      <c r="O26" s="8">
        <f>('Raw Data'!O25-'Raw Data'!O24)/'Raw Data'!O24</f>
        <v>2.6291955583280201E-2</v>
      </c>
      <c r="P26" s="8">
        <f>('Raw Data'!P25-'Raw Data'!P24)/'Raw Data'!P24</f>
        <v>7.1769144673330537E-3</v>
      </c>
      <c r="Q26" s="8">
        <f>('Raw Data'!Q25-'Raw Data'!Q24)/'Raw Data'!Q24</f>
        <v>1.3627010506701755E-2</v>
      </c>
      <c r="R26" s="8">
        <f>('Raw Data'!R25-'Raw Data'!R24)/'Raw Data'!R24</f>
        <v>5.0294871883692508E-3</v>
      </c>
      <c r="S26" s="8">
        <f>('Raw Data'!S25-'Raw Data'!S24)/'Raw Data'!S24</f>
        <v>1.9707650135310943E-2</v>
      </c>
      <c r="T26" s="8">
        <f>('Raw Data'!T25-'Raw Data'!T24)/'Raw Data'!T24</f>
        <v>-1.8247002313940563E-3</v>
      </c>
      <c r="U26" s="8">
        <f>('Raw Data'!U25-'Raw Data'!U24)/'Raw Data'!U24</f>
        <v>1.1218833690804749E-2</v>
      </c>
      <c r="V26" s="8">
        <f>('Raw Data'!V25-'Raw Data'!V24)/'Raw Data'!V24</f>
        <v>-1.6902861982940668E-3</v>
      </c>
      <c r="W26" s="8">
        <f>('Raw Data'!W25-'Raw Data'!W24)/'Raw Data'!W24</f>
        <v>6.6723689896691727E-3</v>
      </c>
      <c r="X26" s="8">
        <f>('Raw Data'!X25-'Raw Data'!X24)/'Raw Data'!X24</f>
        <v>4.9369600208676988E-3</v>
      </c>
      <c r="Y26" s="8">
        <f>('Raw Data'!Y25-'Raw Data'!Y24)/'Raw Data'!Y24</f>
        <v>4.086879321466735E-3</v>
      </c>
      <c r="Z26" s="8">
        <f>('Raw Data'!Z25-'Raw Data'!Z24)/'Raw Data'!Z24</f>
        <v>1.0549750138811702E-2</v>
      </c>
      <c r="AA26" s="8">
        <f>('Raw Data'!AA25-'Raw Data'!AA24)/'Raw Data'!AA24</f>
        <v>-4.4335189194741088E-3</v>
      </c>
      <c r="AB26" s="8">
        <f>('Raw Data'!AB25-'Raw Data'!AB24)/'Raw Data'!AB24</f>
        <v>-1.6331357962195963E-2</v>
      </c>
      <c r="AC26" s="8">
        <f>('Raw Data'!AC25-'Raw Data'!AC24)/'Raw Data'!AC24</f>
        <v>-1.9165855093701424E-2</v>
      </c>
      <c r="AD26" s="8">
        <f>('Raw Data'!AD25-'Raw Data'!AD24)/'Raw Data'!AD24</f>
        <v>7.4812967581048004E-3</v>
      </c>
      <c r="AE26" s="8">
        <f>('Raw Data'!AE25-'Raw Data'!AE24)/'Raw Data'!AE24</f>
        <v>1.8082858268932765E-3</v>
      </c>
      <c r="AF26" s="8">
        <f>('Raw Data'!AF25-'Raw Data'!AF24)/'Raw Data'!AF24</f>
        <v>1.4299579597228423E-2</v>
      </c>
      <c r="AG26" s="8">
        <f>('Raw Data'!AG25-'Raw Data'!AG24)/'Raw Data'!AG24</f>
        <v>-2.6987903614457891E-2</v>
      </c>
      <c r="AH26" s="8">
        <f>('Raw Data'!AH25-'Raw Data'!AH24)/'Raw Data'!AH24</f>
        <v>1.7144285669480376E-3</v>
      </c>
      <c r="AI26" s="8">
        <f>('Raw Data'!AI25-'Raw Data'!AI24)/'Raw Data'!AI24</f>
        <v>1.1927292583507252E-2</v>
      </c>
      <c r="AJ26" s="8">
        <f>('Raw Data'!AJ25-'Raw Data'!AJ24)/'Raw Data'!AJ24</f>
        <v>-9.6792709478629084E-4</v>
      </c>
      <c r="AK26" s="8">
        <f>('Raw Data'!AK25-'Raw Data'!AK24)/'Raw Data'!AK24</f>
        <v>-2.088634425377804E-3</v>
      </c>
      <c r="AL26" s="8">
        <f>('Raw Data'!AL25-'Raw Data'!AL24)/'Raw Data'!AL24</f>
        <v>-1.3157894736842117E-2</v>
      </c>
      <c r="AM26" s="8">
        <f>('Raw Data'!AM25-'Raw Data'!AM24)/'Raw Data'!AM24</f>
        <v>1.2836019174996823E-2</v>
      </c>
      <c r="AN26" s="8">
        <f>('Raw Data'!AN25-'Raw Data'!AN24)/'Raw Data'!AN24</f>
        <v>1.3420354271789994E-2</v>
      </c>
      <c r="AO26" s="8">
        <f>('Raw Data'!AO25-'Raw Data'!AO24)/'Raw Data'!AO24</f>
        <v>0</v>
      </c>
      <c r="AP26" s="8">
        <f>('Raw Data'!AP25-'Raw Data'!AP24)/'Raw Data'!AP24</f>
        <v>-8.3125519534495325E-4</v>
      </c>
    </row>
    <row r="27" spans="1:42" x14ac:dyDescent="0.45">
      <c r="A27" s="23">
        <f>'Raw Data'!A26</f>
        <v>43475</v>
      </c>
      <c r="B27" s="8">
        <f>('Raw Data'!B26-'Raw Data'!B25)/'Raw Data'!B25</f>
        <v>3.1963060740938993E-3</v>
      </c>
      <c r="C27" s="8">
        <f>('Raw Data'!C26-'Raw Data'!C25)/'Raw Data'!C25</f>
        <v>1.6600807978118276E-2</v>
      </c>
      <c r="D27" s="8">
        <f>('Raw Data'!D26-'Raw Data'!D25)/'Raw Data'!D25</f>
        <v>1.9023430771345173E-2</v>
      </c>
      <c r="E27" s="8">
        <f>('Raw Data'!E26-'Raw Data'!E25)/'Raw Data'!E25</f>
        <v>6.1401214718769534E-3</v>
      </c>
      <c r="F27" s="8">
        <f>('Raw Data'!F26-'Raw Data'!F25)/'Raw Data'!F25</f>
        <v>-1.5021459227467872E-2</v>
      </c>
      <c r="G27" s="8">
        <f>('Raw Data'!G26-'Raw Data'!G25)/'Raw Data'!G25</f>
        <v>-2.3549388492442665E-3</v>
      </c>
      <c r="H27" s="8">
        <f>('Raw Data'!H26-'Raw Data'!H25)/'Raw Data'!H25</f>
        <v>-1.6941421839957539E-2</v>
      </c>
      <c r="I27" s="8">
        <f>('Raw Data'!I26-'Raw Data'!I25)/'Raw Data'!I25</f>
        <v>1.1968120962750605E-2</v>
      </c>
      <c r="J27" s="8">
        <f>('Raw Data'!J26-'Raw Data'!J25)/'Raw Data'!J25</f>
        <v>-6.8965517241379226E-2</v>
      </c>
      <c r="K27" s="8">
        <f>('Raw Data'!K26-'Raw Data'!K25)/'Raw Data'!K25</f>
        <v>2.1717748202992574E-3</v>
      </c>
      <c r="L27" s="8">
        <f>('Raw Data'!L26-'Raw Data'!L25)/'Raw Data'!L25</f>
        <v>2.1852162542197972E-2</v>
      </c>
      <c r="M27" s="8">
        <f>('Raw Data'!M26-'Raw Data'!M25)/'Raw Data'!M25</f>
        <v>1.0447726639718069E-2</v>
      </c>
      <c r="N27" s="8">
        <f>('Raw Data'!N26-'Raw Data'!N25)/'Raw Data'!N25</f>
        <v>-8.9627833041041154E-3</v>
      </c>
      <c r="O27" s="8">
        <f>('Raw Data'!O26-'Raw Data'!O25)/'Raw Data'!O25</f>
        <v>-7.0670717777778624E-3</v>
      </c>
      <c r="P27" s="8">
        <f>('Raw Data'!P26-'Raw Data'!P25)/'Raw Data'!P25</f>
        <v>9.1142282535309812E-3</v>
      </c>
      <c r="Q27" s="8">
        <f>('Raw Data'!Q26-'Raw Data'!Q25)/'Raw Data'!Q25</f>
        <v>6.7218020897054443E-3</v>
      </c>
      <c r="R27" s="8">
        <f>('Raw Data'!R26-'Raw Data'!R25)/'Raw Data'!R25</f>
        <v>7.8837901062593242E-3</v>
      </c>
      <c r="S27" s="8">
        <f>('Raw Data'!S26-'Raw Data'!S25)/'Raw Data'!S25</f>
        <v>1.5378205161826194E-2</v>
      </c>
      <c r="T27" s="8">
        <f>('Raw Data'!T26-'Raw Data'!T25)/'Raw Data'!T25</f>
        <v>-2.2195391595277811E-3</v>
      </c>
      <c r="U27" s="8">
        <f>('Raw Data'!U26-'Raw Data'!U25)/'Raw Data'!U25</f>
        <v>1.1538487608481216E-3</v>
      </c>
      <c r="V27" s="8">
        <f>('Raw Data'!V26-'Raw Data'!V25)/'Raw Data'!V25</f>
        <v>-9.9652683754358919E-5</v>
      </c>
      <c r="W27" s="8">
        <f>('Raw Data'!W26-'Raw Data'!W25)/'Raw Data'!W25</f>
        <v>1.7290961262374734E-2</v>
      </c>
      <c r="X27" s="8">
        <f>('Raw Data'!X26-'Raw Data'!X25)/'Raw Data'!X25</f>
        <v>2.5449649909702943E-2</v>
      </c>
      <c r="Y27" s="8">
        <f>('Raw Data'!Y26-'Raw Data'!Y25)/'Raw Data'!Y25</f>
        <v>4.8528595727853367E-3</v>
      </c>
      <c r="Z27" s="8">
        <f>('Raw Data'!Z26-'Raw Data'!Z25)/'Raw Data'!Z25</f>
        <v>-3.8462635249305087E-3</v>
      </c>
      <c r="AA27" s="8">
        <f>('Raw Data'!AA26-'Raw Data'!AA25)/'Raw Data'!AA25</f>
        <v>2.4740259844322172E-2</v>
      </c>
      <c r="AB27" s="8">
        <f>('Raw Data'!AB26-'Raw Data'!AB25)/'Raw Data'!AB25</f>
        <v>2.4188260345506989E-3</v>
      </c>
      <c r="AC27" s="8">
        <f>('Raw Data'!AC26-'Raw Data'!AC25)/'Raw Data'!AC25</f>
        <v>1.0736404194499057E-2</v>
      </c>
      <c r="AD27" s="8">
        <f>('Raw Data'!AD26-'Raw Data'!AD25)/'Raw Data'!AD25</f>
        <v>-2.4752475247524774E-2</v>
      </c>
      <c r="AE27" s="8">
        <f>('Raw Data'!AE26-'Raw Data'!AE25)/'Raw Data'!AE25</f>
        <v>1.1990715018163891E-2</v>
      </c>
      <c r="AF27" s="8">
        <f>('Raw Data'!AF26-'Raw Data'!AF25)/'Raw Data'!AF25</f>
        <v>-6.4255707334868869E-3</v>
      </c>
      <c r="AG27" s="8">
        <f>('Raw Data'!AG26-'Raw Data'!AG25)/'Raw Data'!AG25</f>
        <v>-2.2288309941143655E-2</v>
      </c>
      <c r="AH27" s="8">
        <f>('Raw Data'!AH26-'Raw Data'!AH25)/'Raw Data'!AH25</f>
        <v>-1.9284285564529285E-3</v>
      </c>
      <c r="AI27" s="8">
        <f>('Raw Data'!AI26-'Raw Data'!AI25)/'Raw Data'!AI25</f>
        <v>-2.0799418173736664E-4</v>
      </c>
      <c r="AJ27" s="8">
        <f>('Raw Data'!AJ26-'Raw Data'!AJ25)/'Raw Data'!AJ25</f>
        <v>1.468937721029006E-2</v>
      </c>
      <c r="AK27" s="8">
        <f>('Raw Data'!AK26-'Raw Data'!AK25)/'Raw Data'!AK25</f>
        <v>8.3716406474359096E-4</v>
      </c>
      <c r="AL27" s="8">
        <f>('Raw Data'!AL26-'Raw Data'!AL25)/'Raw Data'!AL25</f>
        <v>1.3333333333333345E-2</v>
      </c>
      <c r="AM27" s="8">
        <f>('Raw Data'!AM26-'Raw Data'!AM25)/'Raw Data'!AM25</f>
        <v>-1.6294437546720039E-2</v>
      </c>
      <c r="AN27" s="8">
        <f>('Raw Data'!AN26-'Raw Data'!AN25)/'Raw Data'!AN25</f>
        <v>1.5891391643784959E-3</v>
      </c>
      <c r="AO27" s="8">
        <f>('Raw Data'!AO26-'Raw Data'!AO25)/'Raw Data'!AO25</f>
        <v>-0.12244897959183673</v>
      </c>
      <c r="AP27" s="8">
        <f>('Raw Data'!AP26-'Raw Data'!AP25)/'Raw Data'!AP25</f>
        <v>1.9966722129783711E-2</v>
      </c>
    </row>
    <row r="28" spans="1:42" x14ac:dyDescent="0.45">
      <c r="A28" s="23">
        <f>'Raw Data'!A27</f>
        <v>43476</v>
      </c>
      <c r="B28" s="8">
        <f>('Raw Data'!B27-'Raw Data'!B26)/'Raw Data'!B26</f>
        <v>-9.8180890584170216E-3</v>
      </c>
      <c r="C28" s="8">
        <f>('Raw Data'!C27-'Raw Data'!C26)/'Raw Data'!C26</f>
        <v>-5.4432852399714116E-3</v>
      </c>
      <c r="D28" s="8">
        <f>('Raw Data'!D27-'Raw Data'!D26)/'Raw Data'!D26</f>
        <v>6.6382844692631626E-3</v>
      </c>
      <c r="E28" s="8">
        <f>('Raw Data'!E27-'Raw Data'!E26)/'Raw Data'!E26</f>
        <v>9.2465554890805494E-5</v>
      </c>
      <c r="F28" s="8">
        <f>('Raw Data'!F27-'Raw Data'!F26)/'Raw Data'!F26</f>
        <v>5.6644880174291895E-2</v>
      </c>
      <c r="G28" s="8">
        <f>('Raw Data'!G27-'Raw Data'!G26)/'Raw Data'!G26</f>
        <v>7.8234907176504553E-3</v>
      </c>
      <c r="H28" s="8">
        <f>('Raw Data'!H27-'Raw Data'!H26)/'Raw Data'!H26</f>
        <v>-2.3128614655650628E-4</v>
      </c>
      <c r="I28" s="8">
        <f>('Raw Data'!I27-'Raw Data'!I26)/'Raw Data'!I26</f>
        <v>1.7739798662660733E-2</v>
      </c>
      <c r="J28" s="8">
        <f>('Raw Data'!J27-'Raw Data'!J26)/'Raw Data'!J26</f>
        <v>3.7037037037036903E-2</v>
      </c>
      <c r="K28" s="8">
        <f>('Raw Data'!K27-'Raw Data'!K26)/'Raw Data'!K26</f>
        <v>-2.6486106571874538E-3</v>
      </c>
      <c r="L28" s="8">
        <f>('Raw Data'!L27-'Raw Data'!L26)/'Raw Data'!L26</f>
        <v>-6.2486004855256197E-3</v>
      </c>
      <c r="M28" s="8">
        <f>('Raw Data'!M27-'Raw Data'!M26)/'Raw Data'!M26</f>
        <v>-2.5691428310740984E-3</v>
      </c>
      <c r="N28" s="8">
        <f>('Raw Data'!N27-'Raw Data'!N26)/'Raw Data'!N26</f>
        <v>-1.227391136129893E-2</v>
      </c>
      <c r="O28" s="8">
        <f>('Raw Data'!O27-'Raw Data'!O26)/'Raw Data'!O26</f>
        <v>-7.1172593874226104E-3</v>
      </c>
      <c r="P28" s="8">
        <f>('Raw Data'!P27-'Raw Data'!P26)/'Raw Data'!P26</f>
        <v>-2.7095762528585319E-3</v>
      </c>
      <c r="Q28" s="8">
        <f>('Raw Data'!Q27-'Raw Data'!Q26)/'Raw Data'!Q26</f>
        <v>-1.3160386390772105E-2</v>
      </c>
      <c r="R28" s="8">
        <f>('Raw Data'!R27-'Raw Data'!R26)/'Raw Data'!R26</f>
        <v>-5.3734774006893521E-3</v>
      </c>
      <c r="S28" s="8">
        <f>('Raw Data'!S27-'Raw Data'!S26)/'Raw Data'!S26</f>
        <v>8.9029643198450473E-3</v>
      </c>
      <c r="T28" s="8">
        <f>('Raw Data'!T27-'Raw Data'!T26)/'Raw Data'!T26</f>
        <v>-4.9724844137014907E-3</v>
      </c>
      <c r="U28" s="8">
        <f>('Raw Data'!U27-'Raw Data'!U26)/'Raw Data'!U26</f>
        <v>-1.3297979690622913E-3</v>
      </c>
      <c r="V28" s="8">
        <f>('Raw Data'!V27-'Raw Data'!V26)/'Raw Data'!V26</f>
        <v>-4.781258186872246E-3</v>
      </c>
      <c r="W28" s="8">
        <f>('Raw Data'!W27-'Raw Data'!W26)/'Raw Data'!W26</f>
        <v>-7.0811187879726834E-4</v>
      </c>
      <c r="X28" s="8">
        <f>('Raw Data'!X27-'Raw Data'!X26)/'Raw Data'!X26</f>
        <v>8.8970572886868885E-3</v>
      </c>
      <c r="Y28" s="8">
        <f>('Raw Data'!Y27-'Raw Data'!Y26)/'Raw Data'!Y26</f>
        <v>-7.1662463026870094E-3</v>
      </c>
      <c r="Z28" s="8">
        <f>('Raw Data'!Z27-'Raw Data'!Z26)/'Raw Data'!Z26</f>
        <v>-3.8610040739660424E-3</v>
      </c>
      <c r="AA28" s="8">
        <f>('Raw Data'!AA27-'Raw Data'!AA26)/'Raw Data'!AA26</f>
        <v>9.1743836637798691E-3</v>
      </c>
      <c r="AB28" s="8">
        <f>('Raw Data'!AB27-'Raw Data'!AB26)/'Raw Data'!AB26</f>
        <v>6.5811232400742646E-3</v>
      </c>
      <c r="AC28" s="8">
        <f>('Raw Data'!AC27-'Raw Data'!AC26)/'Raw Data'!AC26</f>
        <v>5.7363031638467659E-3</v>
      </c>
      <c r="AD28" s="8">
        <f>('Raw Data'!AD27-'Raw Data'!AD26)/'Raw Data'!AD26</f>
        <v>-2.7918781725888294E-2</v>
      </c>
      <c r="AE28" s="8">
        <f>('Raw Data'!AE27-'Raw Data'!AE26)/'Raw Data'!AE26</f>
        <v>2.9303527351508419E-3</v>
      </c>
      <c r="AF28" s="8">
        <f>('Raw Data'!AF27-'Raw Data'!AF26)/'Raw Data'!AF26</f>
        <v>-7.7220320777201144E-3</v>
      </c>
      <c r="AG28" s="8">
        <f>('Raw Data'!AG27-'Raw Data'!AG26)/'Raw Data'!AG26</f>
        <v>2.6849037487335418E-2</v>
      </c>
      <c r="AH28" s="8">
        <f>('Raw Data'!AH27-'Raw Data'!AH26)/'Raw Data'!AH26</f>
        <v>-9.4552126373315393E-3</v>
      </c>
      <c r="AI28" s="8">
        <f>('Raw Data'!AI27-'Raw Data'!AI26)/'Raw Data'!AI26</f>
        <v>-2.7738835528546679E-3</v>
      </c>
      <c r="AJ28" s="8">
        <f>('Raw Data'!AJ27-'Raw Data'!AJ26)/'Raw Data'!AJ26</f>
        <v>3.9826254668560802E-2</v>
      </c>
      <c r="AK28" s="8">
        <f>('Raw Data'!AK27-'Raw Data'!AK26)/'Raw Data'!AK26</f>
        <v>9.8286251998775647E-3</v>
      </c>
      <c r="AL28" s="8">
        <f>('Raw Data'!AL27-'Raw Data'!AL26)/'Raw Data'!AL26</f>
        <v>-1.9736842105263174E-2</v>
      </c>
      <c r="AM28" s="8">
        <f>('Raw Data'!AM27-'Raw Data'!AM26)/'Raw Data'!AM26</f>
        <v>1.8405373493432825E-3</v>
      </c>
      <c r="AN28" s="8">
        <f>('Raw Data'!AN27-'Raw Data'!AN26)/'Raw Data'!AN26</f>
        <v>-8.021109114587005E-3</v>
      </c>
      <c r="AO28" s="8">
        <f>('Raw Data'!AO27-'Raw Data'!AO26)/'Raw Data'!AO26</f>
        <v>0.45348837209302328</v>
      </c>
      <c r="AP28" s="8">
        <f>('Raw Data'!AP27-'Raw Data'!AP26)/'Raw Data'!AP26</f>
        <v>-1.2234910277324661E-2</v>
      </c>
    </row>
    <row r="29" spans="1:42" x14ac:dyDescent="0.45">
      <c r="A29" s="23">
        <f>'Raw Data'!A28</f>
        <v>43479</v>
      </c>
      <c r="B29" s="8">
        <f>('Raw Data'!B28-'Raw Data'!B27)/'Raw Data'!B27</f>
        <v>-1.5037113898740833E-2</v>
      </c>
      <c r="C29" s="8">
        <f>('Raw Data'!C28-'Raw Data'!C27)/'Raw Data'!C27</f>
        <v>-9.642875374111997E-3</v>
      </c>
      <c r="D29" s="8">
        <f>('Raw Data'!D28-'Raw Data'!D27)/'Raw Data'!D27</f>
        <v>-3.703281584309126E-2</v>
      </c>
      <c r="E29" s="8">
        <f>('Raw Data'!E28-'Raw Data'!E27)/'Raw Data'!E27</f>
        <v>-7.7661980899536194E-3</v>
      </c>
      <c r="F29" s="8">
        <f>('Raw Data'!F28-'Raw Data'!F27)/'Raw Data'!F27</f>
        <v>-2.989690721649476E-2</v>
      </c>
      <c r="G29" s="8">
        <f>('Raw Data'!G28-'Raw Data'!G27)/'Raw Data'!G27</f>
        <v>-2.2083049953698954E-3</v>
      </c>
      <c r="H29" s="8">
        <f>('Raw Data'!H28-'Raw Data'!H27)/'Raw Data'!H27</f>
        <v>-3.4937574388302306E-2</v>
      </c>
      <c r="I29" s="8">
        <f>('Raw Data'!I28-'Raw Data'!I27)/'Raw Data'!I27</f>
        <v>3.8734325061201944E-3</v>
      </c>
      <c r="J29" s="8">
        <f>('Raw Data'!J28-'Raw Data'!J27)/'Raw Data'!J27</f>
        <v>0</v>
      </c>
      <c r="K29" s="8">
        <f>('Raw Data'!K28-'Raw Data'!K27)/'Raw Data'!K27</f>
        <v>-1.0622912528597749E-2</v>
      </c>
      <c r="L29" s="8">
        <f>('Raw Data'!L28-'Raw Data'!L27)/'Raw Data'!L27</f>
        <v>1.5270481345062571E-2</v>
      </c>
      <c r="M29" s="8">
        <f>('Raw Data'!M28-'Raw Data'!M27)/'Raw Data'!M27</f>
        <v>8.4184727838194588E-3</v>
      </c>
      <c r="N29" s="8">
        <f>('Raw Data'!N28-'Raw Data'!N27)/'Raw Data'!N27</f>
        <v>2.6160734983777037E-3</v>
      </c>
      <c r="O29" s="8">
        <f>('Raw Data'!O28-'Raw Data'!O27)/'Raw Data'!O27</f>
        <v>1.0752416820688542E-2</v>
      </c>
      <c r="P29" s="8">
        <f>('Raw Data'!P28-'Raw Data'!P27)/'Raw Data'!P27</f>
        <v>-8.8094706155495747E-3</v>
      </c>
      <c r="Q29" s="8">
        <f>('Raw Data'!Q28-'Raw Data'!Q27)/'Raw Data'!Q27</f>
        <v>-8.5311011762754588E-3</v>
      </c>
      <c r="R29" s="8">
        <f>('Raw Data'!R28-'Raw Data'!R27)/'Raw Data'!R27</f>
        <v>-8.8901670547907301E-3</v>
      </c>
      <c r="S29" s="8">
        <f>('Raw Data'!S28-'Raw Data'!S27)/'Raw Data'!S27</f>
        <v>-2.2923159118600281E-2</v>
      </c>
      <c r="T29" s="8">
        <f>('Raw Data'!T28-'Raw Data'!T27)/'Raw Data'!T27</f>
        <v>6.574554066241477E-4</v>
      </c>
      <c r="U29" s="8">
        <f>('Raw Data'!U28-'Raw Data'!U27)/'Raw Data'!U27</f>
        <v>-2.0417273385749447E-3</v>
      </c>
      <c r="V29" s="8">
        <f>('Raw Data'!V28-'Raw Data'!V27)/'Raw Data'!V27</f>
        <v>1.0309282994720892E-2</v>
      </c>
      <c r="W29" s="8">
        <f>('Raw Data'!W28-'Raw Data'!W27)/'Raw Data'!W27</f>
        <v>-4.8192433192996804E-3</v>
      </c>
      <c r="X29" s="8">
        <f>('Raw Data'!X28-'Raw Data'!X27)/'Raw Data'!X27</f>
        <v>-2.0314906213215817E-2</v>
      </c>
      <c r="Y29" s="8">
        <f>('Raw Data'!Y28-'Raw Data'!Y27)/'Raw Data'!Y27</f>
        <v>-5.6488664716330666E-3</v>
      </c>
      <c r="Z29" s="8">
        <f>('Raw Data'!Z28-'Raw Data'!Z27)/'Raw Data'!Z27</f>
        <v>-1.827237088994306E-2</v>
      </c>
      <c r="AA29" s="8">
        <f>('Raw Data'!AA28-'Raw Data'!AA27)/'Raw Data'!AA27</f>
        <v>-2.3928614606275834E-4</v>
      </c>
      <c r="AB29" s="8">
        <f>('Raw Data'!AB28-'Raw Data'!AB27)/'Raw Data'!AB27</f>
        <v>-6.7560552641785085E-3</v>
      </c>
      <c r="AC29" s="8">
        <f>('Raw Data'!AC28-'Raw Data'!AC27)/'Raw Data'!AC27</f>
        <v>-4.0135512217907461E-3</v>
      </c>
      <c r="AD29" s="8">
        <f>('Raw Data'!AD28-'Raw Data'!AD27)/'Raw Data'!AD27</f>
        <v>-2.3498694516971241E-2</v>
      </c>
      <c r="AE29" s="8">
        <f>('Raw Data'!AE28-'Raw Data'!AE27)/'Raw Data'!AE27</f>
        <v>3.0487257727422109E-3</v>
      </c>
      <c r="AF29" s="8">
        <f>('Raw Data'!AF28-'Raw Data'!AF27)/'Raw Data'!AF27</f>
        <v>-7.2956702325899705E-3</v>
      </c>
      <c r="AG29" s="8">
        <f>('Raw Data'!AG28-'Raw Data'!AG27)/'Raw Data'!AG27</f>
        <v>-1.973359644795222E-3</v>
      </c>
      <c r="AH29" s="8">
        <f>('Raw Data'!AH28-'Raw Data'!AH27)/'Raw Data'!AH27</f>
        <v>-1.423300407193437E-2</v>
      </c>
      <c r="AI29" s="8">
        <f>('Raw Data'!AI28-'Raw Data'!AI27)/'Raw Data'!AI27</f>
        <v>1.1056995596863687E-2</v>
      </c>
      <c r="AJ29" s="8">
        <f>('Raw Data'!AJ28-'Raw Data'!AJ27)/'Raw Data'!AJ27</f>
        <v>-1.3774087073362187E-2</v>
      </c>
      <c r="AK29" s="8">
        <f>('Raw Data'!AK28-'Raw Data'!AK27)/'Raw Data'!AK27</f>
        <v>-2.2779554222249932E-3</v>
      </c>
      <c r="AL29" s="8">
        <f>('Raw Data'!AL28-'Raw Data'!AL27)/'Raw Data'!AL27</f>
        <v>-6.7114093959731603E-3</v>
      </c>
      <c r="AM29" s="8">
        <f>('Raw Data'!AM28-'Raw Data'!AM27)/'Raw Data'!AM27</f>
        <v>-9.1855344649652473E-3</v>
      </c>
      <c r="AN29" s="8">
        <f>('Raw Data'!AN28-'Raw Data'!AN27)/'Raw Data'!AN27</f>
        <v>-7.2862439685537957E-3</v>
      </c>
      <c r="AO29" s="8">
        <f>('Raw Data'!AO28-'Raw Data'!AO27)/'Raw Data'!AO27</f>
        <v>-4.8000000000000043E-2</v>
      </c>
      <c r="AP29" s="8">
        <f>('Raw Data'!AP28-'Raw Data'!AP27)/'Raw Data'!AP27</f>
        <v>7.4318744838975936E-3</v>
      </c>
    </row>
    <row r="30" spans="1:42" x14ac:dyDescent="0.45">
      <c r="A30" s="23">
        <f>'Raw Data'!A29</f>
        <v>43480</v>
      </c>
      <c r="B30" s="8">
        <f>('Raw Data'!B29-'Raw Data'!B28)/'Raw Data'!B28</f>
        <v>2.0466742087991211E-2</v>
      </c>
      <c r="C30" s="8">
        <f>('Raw Data'!C29-'Raw Data'!C28)/'Raw Data'!C28</f>
        <v>3.1577719543039663E-3</v>
      </c>
      <c r="D30" s="8">
        <f>('Raw Data'!D29-'Raw Data'!D28)/'Raw Data'!D28</f>
        <v>2.9994016686495612E-2</v>
      </c>
      <c r="E30" s="8">
        <f>('Raw Data'!E29-'Raw Data'!E28)/'Raw Data'!E28</f>
        <v>1.5560864086031046E-2</v>
      </c>
      <c r="F30" s="8">
        <f>('Raw Data'!F29-'Raw Data'!F28)/'Raw Data'!F28</f>
        <v>2.7630180658873515E-2</v>
      </c>
      <c r="G30" s="8">
        <f>('Raw Data'!G29-'Raw Data'!G28)/'Raw Data'!G28</f>
        <v>3.4875900675684718E-2</v>
      </c>
      <c r="H30" s="8">
        <f>('Raw Data'!H29-'Raw Data'!H28)/'Raw Data'!H28</f>
        <v>1.8101199187274014E-2</v>
      </c>
      <c r="I30" s="8">
        <f>('Raw Data'!I29-'Raw Data'!I28)/'Raw Data'!I28</f>
        <v>-3.6978021362559566E-3</v>
      </c>
      <c r="J30" s="8">
        <f>('Raw Data'!J29-'Raw Data'!J28)/'Raw Data'!J28</f>
        <v>-7.1428571428571341E-2</v>
      </c>
      <c r="K30" s="8">
        <f>('Raw Data'!K29-'Raw Data'!K28)/'Raw Data'!K28</f>
        <v>5.8566855183547293E-3</v>
      </c>
      <c r="L30" s="8">
        <f>('Raw Data'!L29-'Raw Data'!L28)/'Raw Data'!L28</f>
        <v>-3.9237066063145722E-3</v>
      </c>
      <c r="M30" s="8">
        <f>('Raw Data'!M29-'Raw Data'!M28)/'Raw Data'!M28</f>
        <v>-2.3050586066694721E-3</v>
      </c>
      <c r="N30" s="8">
        <f>('Raw Data'!N29-'Raw Data'!N28)/'Raw Data'!N28</f>
        <v>-5.8708566822505727E-3</v>
      </c>
      <c r="O30" s="8">
        <f>('Raw Data'!O29-'Raw Data'!O28)/'Raw Data'!O28</f>
        <v>-4.432402477768934E-3</v>
      </c>
      <c r="P30" s="8">
        <f>('Raw Data'!P29-'Raw Data'!P28)/'Raw Data'!P28</f>
        <v>1.113055893480531E-2</v>
      </c>
      <c r="Q30" s="8">
        <f>('Raw Data'!Q29-'Raw Data'!Q28)/'Raw Data'!Q28</f>
        <v>1.3055135302991181E-2</v>
      </c>
      <c r="R30" s="8">
        <f>('Raw Data'!R29-'Raw Data'!R28)/'Raw Data'!R28</f>
        <v>1.3523946313145459E-2</v>
      </c>
      <c r="S30" s="8">
        <f>('Raw Data'!S29-'Raw Data'!S28)/'Raw Data'!S28</f>
        <v>1.3495209164141467E-2</v>
      </c>
      <c r="T30" s="8">
        <f>('Raw Data'!T29-'Raw Data'!T28)/'Raw Data'!T28</f>
        <v>2.3524863235222532E-2</v>
      </c>
      <c r="U30" s="8">
        <f>('Raw Data'!U29-'Raw Data'!U28)/'Raw Data'!U28</f>
        <v>-5.8708334828033075E-3</v>
      </c>
      <c r="V30" s="8">
        <f>('Raw Data'!V29-'Raw Data'!V28)/'Raw Data'!V28</f>
        <v>7.3309767177756795E-3</v>
      </c>
      <c r="W30" s="8">
        <f>('Raw Data'!W29-'Raw Data'!W28)/'Raw Data'!W28</f>
        <v>-4.7002005279754349E-3</v>
      </c>
      <c r="X30" s="8">
        <f>('Raw Data'!X29-'Raw Data'!X28)/'Raw Data'!X28</f>
        <v>-1.0058232727220786E-2</v>
      </c>
      <c r="Y30" s="8">
        <f>('Raw Data'!Y29-'Raw Data'!Y28)/'Raw Data'!Y28</f>
        <v>1.1204106490762342E-2</v>
      </c>
      <c r="Z30" s="8">
        <f>('Raw Data'!Z29-'Raw Data'!Z28)/'Raw Data'!Z28</f>
        <v>1.9176536943034398E-2</v>
      </c>
      <c r="AA30" s="8">
        <f>('Raw Data'!AA29-'Raw Data'!AA28)/'Raw Data'!AA28</f>
        <v>2.6323593333980916E-3</v>
      </c>
      <c r="AB30" s="8">
        <f>('Raw Data'!AB29-'Raw Data'!AB28)/'Raw Data'!AB28</f>
        <v>9.4351520381920732E-3</v>
      </c>
      <c r="AC30" s="8">
        <f>('Raw Data'!AC29-'Raw Data'!AC28)/'Raw Data'!AC28</f>
        <v>8.9076639974621664E-3</v>
      </c>
      <c r="AD30" s="8">
        <f>('Raw Data'!AD29-'Raw Data'!AD28)/'Raw Data'!AD28</f>
        <v>1.8716577540106909E-2</v>
      </c>
      <c r="AE30" s="8">
        <f>('Raw Data'!AE29-'Raw Data'!AE28)/'Raw Data'!AE28</f>
        <v>-4.8124772168533511E-3</v>
      </c>
      <c r="AF30" s="8">
        <f>('Raw Data'!AF29-'Raw Data'!AF28)/'Raw Data'!AF28</f>
        <v>2.9005458385360353E-2</v>
      </c>
      <c r="AG30" s="8">
        <f>('Raw Data'!AG29-'Raw Data'!AG28)/'Raw Data'!AG28</f>
        <v>7.4146811665843351E-3</v>
      </c>
      <c r="AH30" s="8">
        <f>('Raw Data'!AH29-'Raw Data'!AH28)/'Raw Data'!AH28</f>
        <v>3.5462369997113746E-2</v>
      </c>
      <c r="AI30" s="8">
        <f>('Raw Data'!AI29-'Raw Data'!AI28)/'Raw Data'!AI28</f>
        <v>2.4485852015172019E-2</v>
      </c>
      <c r="AJ30" s="8">
        <f>('Raw Data'!AJ29-'Raw Data'!AJ28)/'Raw Data'!AJ28</f>
        <v>6.5176947406878474E-2</v>
      </c>
      <c r="AK30" s="8">
        <f>('Raw Data'!AK29-'Raw Data'!AK28)/'Raw Data'!AK28</f>
        <v>8.1266965800299053E-3</v>
      </c>
      <c r="AL30" s="8">
        <f>('Raw Data'!AL29-'Raw Data'!AL28)/'Raw Data'!AL28</f>
        <v>2.0270270270270289E-2</v>
      </c>
      <c r="AM30" s="8">
        <f>('Raw Data'!AM29-'Raw Data'!AM28)/'Raw Data'!AM28</f>
        <v>1.7923339510242053E-2</v>
      </c>
      <c r="AN30" s="8">
        <f>('Raw Data'!AN29-'Raw Data'!AN28)/'Raw Data'!AN28</f>
        <v>3.5803247297347494E-3</v>
      </c>
      <c r="AO30" s="8">
        <f>('Raw Data'!AO29-'Raw Data'!AO28)/'Raw Data'!AO28</f>
        <v>9.2436974789916054E-2</v>
      </c>
      <c r="AP30" s="8">
        <f>('Raw Data'!AP29-'Raw Data'!AP28)/'Raw Data'!AP28</f>
        <v>9.0163934426230503E-3</v>
      </c>
    </row>
    <row r="31" spans="1:42" x14ac:dyDescent="0.45">
      <c r="A31" s="23">
        <f>'Raw Data'!A30</f>
        <v>43481</v>
      </c>
      <c r="B31" s="8">
        <f>('Raw Data'!B30-'Raw Data'!B29)/'Raw Data'!B29</f>
        <v>1.2216605231914942E-2</v>
      </c>
      <c r="C31" s="8">
        <f>('Raw Data'!C30-'Raw Data'!C29)/'Raw Data'!C29</f>
        <v>9.4438488810186638E-3</v>
      </c>
      <c r="D31" s="8">
        <f>('Raw Data'!D30-'Raw Data'!D29)/'Raw Data'!D29</f>
        <v>4.7034086256244247E-3</v>
      </c>
      <c r="E31" s="8">
        <f>('Raw Data'!E30-'Raw Data'!E29)/'Raw Data'!E29</f>
        <v>-5.9637880397038958E-3</v>
      </c>
      <c r="F31" s="8">
        <f>('Raw Data'!F30-'Raw Data'!F29)/'Raw Data'!F29</f>
        <v>1.5511892450879044E-2</v>
      </c>
      <c r="G31" s="8">
        <f>('Raw Data'!G30-'Raw Data'!G29)/'Raw Data'!G29</f>
        <v>2.5599461589122564E-2</v>
      </c>
      <c r="H31" s="8">
        <f>('Raw Data'!H30-'Raw Data'!H29)/'Raw Data'!H29</f>
        <v>8.2420817143521931E-4</v>
      </c>
      <c r="I31" s="8">
        <f>('Raw Data'!I30-'Raw Data'!I29)/'Raw Data'!I29</f>
        <v>4.841044072756635E-3</v>
      </c>
      <c r="J31" s="8">
        <f>('Raw Data'!J30-'Raw Data'!J29)/'Raw Data'!J29</f>
        <v>0</v>
      </c>
      <c r="K31" s="8">
        <f>('Raw Data'!K30-'Raw Data'!K29)/'Raw Data'!K29</f>
        <v>7.763057749221868E-3</v>
      </c>
      <c r="L31" s="8">
        <f>('Raw Data'!L30-'Raw Data'!L29)/'Raw Data'!L29</f>
        <v>-1.2358021174574867E-2</v>
      </c>
      <c r="M31" s="8">
        <f>('Raw Data'!M30-'Raw Data'!M29)/'Raw Data'!M29</f>
        <v>-4.7458046563226466E-3</v>
      </c>
      <c r="N31" s="8">
        <f>('Raw Data'!N30-'Raw Data'!N29)/'Raw Data'!N29</f>
        <v>3.9370848802709841E-3</v>
      </c>
      <c r="O31" s="8">
        <f>('Raw Data'!O30-'Raw Data'!O29)/'Raw Data'!O29</f>
        <v>-2.6714600173230259E-3</v>
      </c>
      <c r="P31" s="8">
        <f>('Raw Data'!P30-'Raw Data'!P29)/'Raw Data'!P29</f>
        <v>-9.0370318665891126E-4</v>
      </c>
      <c r="Q31" s="8">
        <f>('Raw Data'!Q30-'Raw Data'!Q29)/'Raw Data'!Q29</f>
        <v>-1.7573034333634948E-3</v>
      </c>
      <c r="R31" s="8">
        <f>('Raw Data'!R30-'Raw Data'!R29)/'Raw Data'!R29</f>
        <v>6.7397028751613837E-3</v>
      </c>
      <c r="S31" s="8">
        <f>('Raw Data'!S30-'Raw Data'!S29)/'Raw Data'!S29</f>
        <v>-4.7117012428279014E-3</v>
      </c>
      <c r="T31" s="8">
        <f>('Raw Data'!T30-'Raw Data'!T29)/'Raw Data'!T29</f>
        <v>-2.5679876878188738E-3</v>
      </c>
      <c r="U31" s="8">
        <f>('Raw Data'!U30-'Raw Data'!U29)/'Raw Data'!U29</f>
        <v>-7.6055518182952045E-3</v>
      </c>
      <c r="V31" s="8">
        <f>('Raw Data'!V30-'Raw Data'!V29)/'Raw Data'!V29</f>
        <v>8.0644883825222828E-3</v>
      </c>
      <c r="W31" s="8">
        <f>('Raw Data'!W30-'Raw Data'!W29)/'Raw Data'!W29</f>
        <v>5.7240395778968512E-3</v>
      </c>
      <c r="X31" s="8">
        <f>('Raw Data'!X30-'Raw Data'!X29)/'Raw Data'!X29</f>
        <v>-2.0248084583562561E-3</v>
      </c>
      <c r="Y31" s="8">
        <f>('Raw Data'!Y30-'Raw Data'!Y29)/'Raw Data'!Y29</f>
        <v>-4.8378245144476252E-3</v>
      </c>
      <c r="Z31" s="8">
        <f>('Raw Data'!Z30-'Raw Data'!Z29)/'Raw Data'!Z29</f>
        <v>4.9806308799114473E-3</v>
      </c>
      <c r="AA31" s="8">
        <f>('Raw Data'!AA30-'Raw Data'!AA29)/'Raw Data'!AA29</f>
        <v>8.8304931364765523E-3</v>
      </c>
      <c r="AB31" s="8">
        <f>('Raw Data'!AB30-'Raw Data'!AB29)/'Raw Data'!AB29</f>
        <v>-6.9556669326988887E-3</v>
      </c>
      <c r="AC31" s="8">
        <f>('Raw Data'!AC30-'Raw Data'!AC29)/'Raw Data'!AC29</f>
        <v>-1.3664041740417656E-2</v>
      </c>
      <c r="AD31" s="8">
        <f>('Raw Data'!AD30-'Raw Data'!AD29)/'Raw Data'!AD29</f>
        <v>-3.4120734908136455E-2</v>
      </c>
      <c r="AE31" s="8">
        <f>('Raw Data'!AE30-'Raw Data'!AE29)/'Raw Data'!AE29</f>
        <v>2.2906180181658463E-3</v>
      </c>
      <c r="AF31" s="8">
        <f>('Raw Data'!AF30-'Raw Data'!AF29)/'Raw Data'!AF29</f>
        <v>3.5233975277335684E-3</v>
      </c>
      <c r="AG31" s="8">
        <f>('Raw Data'!AG30-'Raw Data'!AG29)/'Raw Data'!AG29</f>
        <v>-3.1893966236210367E-2</v>
      </c>
      <c r="AH31" s="8">
        <f>('Raw Data'!AH30-'Raw Data'!AH29)/'Raw Data'!AH29</f>
        <v>5.5059058350561694E-3</v>
      </c>
      <c r="AI31" s="8">
        <f>('Raw Data'!AI30-'Raw Data'!AI29)/'Raw Data'!AI29</f>
        <v>-9.4662908922380617E-3</v>
      </c>
      <c r="AJ31" s="8">
        <f>('Raw Data'!AJ30-'Raw Data'!AJ29)/'Raw Data'!AJ29</f>
        <v>-9.1642224862865523E-3</v>
      </c>
      <c r="AK31" s="8">
        <f>('Raw Data'!AK30-'Raw Data'!AK29)/'Raw Data'!AK29</f>
        <v>-6.6143019769325266E-3</v>
      </c>
      <c r="AL31" s="8">
        <f>('Raw Data'!AL30-'Raw Data'!AL29)/'Raw Data'!AL29</f>
        <v>1.986754966887419E-2</v>
      </c>
      <c r="AM31" s="8">
        <f>('Raw Data'!AM30-'Raw Data'!AM29)/'Raw Data'!AM29</f>
        <v>3.0359196636031466E-3</v>
      </c>
      <c r="AN31" s="8">
        <f>('Raw Data'!AN30-'Raw Data'!AN29)/'Raw Data'!AN29</f>
        <v>-6.421671088505063E-3</v>
      </c>
      <c r="AO31" s="8">
        <f>('Raw Data'!AO30-'Raw Data'!AO29)/'Raw Data'!AO29</f>
        <v>-0.22307692307692309</v>
      </c>
      <c r="AP31" s="8">
        <f>('Raw Data'!AP30-'Raw Data'!AP29)/'Raw Data'!AP29</f>
        <v>4.8740861088544859E-3</v>
      </c>
    </row>
    <row r="32" spans="1:42" x14ac:dyDescent="0.45">
      <c r="A32" s="23">
        <f>'Raw Data'!A31</f>
        <v>43482</v>
      </c>
      <c r="B32" s="8">
        <f>('Raw Data'!B31-'Raw Data'!B30)/'Raw Data'!B30</f>
        <v>5.937824286866779E-3</v>
      </c>
      <c r="C32" s="8">
        <f>('Raw Data'!C31-'Raw Data'!C30)/'Raw Data'!C30</f>
        <v>5.9772741901731648E-3</v>
      </c>
      <c r="D32" s="8">
        <f>('Raw Data'!D31-'Raw Data'!D30)/'Raw Data'!D30</f>
        <v>3.6411213515199501E-3</v>
      </c>
      <c r="E32" s="8">
        <f>('Raw Data'!E31-'Raw Data'!E30)/'Raw Data'!E30</f>
        <v>8.1224415854365597E-3</v>
      </c>
      <c r="F32" s="8">
        <f>('Raw Data'!F31-'Raw Data'!F30)/'Raw Data'!F30</f>
        <v>4.5824847250509095E-2</v>
      </c>
      <c r="G32" s="8">
        <f>('Raw Data'!G31-'Raw Data'!G30)/'Raw Data'!G30</f>
        <v>-3.5386919431280085E-3</v>
      </c>
      <c r="H32" s="8">
        <f>('Raw Data'!H31-'Raw Data'!H30)/'Raw Data'!H30</f>
        <v>3.5411788235294117E-2</v>
      </c>
      <c r="I32" s="8">
        <f>('Raw Data'!I31-'Raw Data'!I30)/'Raw Data'!I30</f>
        <v>-3.0672847067568027E-2</v>
      </c>
      <c r="J32" s="8">
        <f>('Raw Data'!J31-'Raw Data'!J30)/'Raw Data'!J30</f>
        <v>0</v>
      </c>
      <c r="K32" s="8">
        <f>('Raw Data'!K31-'Raw Data'!K30)/'Raw Data'!K30</f>
        <v>-1.2036170403738021E-3</v>
      </c>
      <c r="L32" s="8">
        <f>('Raw Data'!L31-'Raw Data'!L30)/'Raw Data'!L30</f>
        <v>3.2611062412612898E-2</v>
      </c>
      <c r="M32" s="8">
        <f>('Raw Data'!M31-'Raw Data'!M30)/'Raw Data'!M30</f>
        <v>2.170911613396382E-2</v>
      </c>
      <c r="N32" s="8">
        <f>('Raw Data'!N31-'Raw Data'!N30)/'Raw Data'!N30</f>
        <v>7.8431570728649813E-3</v>
      </c>
      <c r="O32" s="8">
        <f>('Raw Data'!O31-'Raw Data'!O30)/'Raw Data'!O30</f>
        <v>5.3571199068384104E-3</v>
      </c>
      <c r="P32" s="8">
        <f>('Raw Data'!P31-'Raw Data'!P30)/'Raw Data'!P30</f>
        <v>4.6867511147270849E-3</v>
      </c>
      <c r="Q32" s="8">
        <f>('Raw Data'!Q31-'Raw Data'!Q30)/'Raw Data'!Q30</f>
        <v>1.3496254622354455E-2</v>
      </c>
      <c r="R32" s="8">
        <f>('Raw Data'!R31-'Raw Data'!R30)/'Raw Data'!R30</f>
        <v>8.3851460724207374E-3</v>
      </c>
      <c r="S32" s="8">
        <f>('Raw Data'!S31-'Raw Data'!S30)/'Raw Data'!S30</f>
        <v>3.8078591092236447E-3</v>
      </c>
      <c r="T32" s="8">
        <f>('Raw Data'!T31-'Raw Data'!T30)/'Raw Data'!T30</f>
        <v>1.8666250947233513E-2</v>
      </c>
      <c r="U32" s="8">
        <f>('Raw Data'!U31-'Raw Data'!U30)/'Raw Data'!U30</f>
        <v>9.0159989823226114E-4</v>
      </c>
      <c r="V32" s="8">
        <f>('Raw Data'!V31-'Raw Data'!V30)/'Raw Data'!V30</f>
        <v>4.0975574569287552E-3</v>
      </c>
      <c r="W32" s="8">
        <f>('Raw Data'!W31-'Raw Data'!W30)/'Raw Data'!W30</f>
        <v>1.3517446426982379E-2</v>
      </c>
      <c r="X32" s="8">
        <f>('Raw Data'!X31-'Raw Data'!X30)/'Raw Data'!X30</f>
        <v>2.102652286733701E-3</v>
      </c>
      <c r="Y32" s="8">
        <f>('Raw Data'!Y31-'Raw Data'!Y30)/'Raw Data'!Y30</f>
        <v>7.9974740328800538E-3</v>
      </c>
      <c r="Z32" s="8">
        <f>('Raw Data'!Z31-'Raw Data'!Z30)/'Raw Data'!Z30</f>
        <v>1.1013215859030602E-3</v>
      </c>
      <c r="AA32" s="8">
        <f>('Raw Data'!AA31-'Raw Data'!AA30)/'Raw Data'!AA30</f>
        <v>1.6560113023709779E-2</v>
      </c>
      <c r="AB32" s="8">
        <f>('Raw Data'!AB31-'Raw Data'!AB30)/'Raw Data'!AB30</f>
        <v>-1.413855866256691E-4</v>
      </c>
      <c r="AC32" s="8">
        <f>('Raw Data'!AC31-'Raw Data'!AC30)/'Raw Data'!AC30</f>
        <v>2.9838864109044253E-3</v>
      </c>
      <c r="AD32" s="8">
        <f>('Raw Data'!AD31-'Raw Data'!AD30)/'Raw Data'!AD30</f>
        <v>-5.4347826086956564E-3</v>
      </c>
      <c r="AE32" s="8">
        <f>('Raw Data'!AE31-'Raw Data'!AE30)/'Raw Data'!AE30</f>
        <v>6.4753473324698678E-3</v>
      </c>
      <c r="AF32" s="8">
        <f>('Raw Data'!AF31-'Raw Data'!AF30)/'Raw Data'!AF30</f>
        <v>7.0222076457338916E-3</v>
      </c>
      <c r="AG32" s="8">
        <f>('Raw Data'!AG31-'Raw Data'!AG30)/'Raw Data'!AG30</f>
        <v>2.6355803345159634E-2</v>
      </c>
      <c r="AH32" s="8">
        <f>('Raw Data'!AH31-'Raw Data'!AH30)/'Raw Data'!AH30</f>
        <v>5.6063986016073441E-3</v>
      </c>
      <c r="AI32" s="8">
        <f>('Raw Data'!AI31-'Raw Data'!AI30)/'Raw Data'!AI30</f>
        <v>5.1512134747084748E-3</v>
      </c>
      <c r="AJ32" s="8">
        <f>('Raw Data'!AJ31-'Raw Data'!AJ30)/'Raw Data'!AJ30</f>
        <v>5.1224762320010355E-3</v>
      </c>
      <c r="AK32" s="8">
        <f>('Raw Data'!AK31-'Raw Data'!AK30)/'Raw Data'!AK30</f>
        <v>1.0819827256615859E-2</v>
      </c>
      <c r="AL32" s="8">
        <f>('Raw Data'!AL31-'Raw Data'!AL30)/'Raw Data'!AL30</f>
        <v>6.4935064935064991E-3</v>
      </c>
      <c r="AM32" s="8">
        <f>('Raw Data'!AM31-'Raw Data'!AM30)/'Raw Data'!AM30</f>
        <v>2.6634223468554409E-2</v>
      </c>
      <c r="AN32" s="8">
        <f>('Raw Data'!AN31-'Raw Data'!AN30)/'Raw Data'!AN30</f>
        <v>5.0269578518777414E-3</v>
      </c>
      <c r="AO32" s="8">
        <f>('Raw Data'!AO31-'Raw Data'!AO30)/'Raw Data'!AO30</f>
        <v>0</v>
      </c>
      <c r="AP32" s="8">
        <f>('Raw Data'!AP31-'Raw Data'!AP30)/'Raw Data'!AP30</f>
        <v>1.7784963621665373E-2</v>
      </c>
    </row>
    <row r="33" spans="1:42" x14ac:dyDescent="0.45">
      <c r="A33" s="23">
        <f>'Raw Data'!A32</f>
        <v>43483</v>
      </c>
      <c r="B33" s="8">
        <f>('Raw Data'!B32-'Raw Data'!B31)/'Raw Data'!B31</f>
        <v>6.1593442550524269E-3</v>
      </c>
      <c r="C33" s="8">
        <f>('Raw Data'!C32-'Raw Data'!C31)/'Raw Data'!C31</f>
        <v>4.1333077071415095E-3</v>
      </c>
      <c r="D33" s="8">
        <f>('Raw Data'!D32-'Raw Data'!D31)/'Raw Data'!D31</f>
        <v>-0.12971117520204525</v>
      </c>
      <c r="E33" s="8">
        <f>('Raw Data'!E32-'Raw Data'!E31)/'Raw Data'!E31</f>
        <v>7.7825368123353965E-3</v>
      </c>
      <c r="F33" s="8">
        <f>('Raw Data'!F32-'Raw Data'!F31)/'Raw Data'!F31</f>
        <v>-4.4790652385589005E-2</v>
      </c>
      <c r="G33" s="8">
        <f>('Raw Data'!G32-'Raw Data'!G31)/'Raw Data'!G31</f>
        <v>4.6926944677190344E-3</v>
      </c>
      <c r="H33" s="8">
        <f>('Raw Data'!H32-'Raw Data'!H31)/'Raw Data'!H31</f>
        <v>1.7498022554300177E-2</v>
      </c>
      <c r="I33" s="8">
        <f>('Raw Data'!I32-'Raw Data'!I31)/'Raw Data'!I31</f>
        <v>-4.8044641306658675E-3</v>
      </c>
      <c r="J33" s="8">
        <f>('Raw Data'!J32-'Raw Data'!J31)/'Raw Data'!J31</f>
        <v>0</v>
      </c>
      <c r="K33" s="8">
        <f>('Raw Data'!K32-'Raw Data'!K31)/'Raw Data'!K31</f>
        <v>1.0363780886555511E-2</v>
      </c>
      <c r="L33" s="8">
        <f>('Raw Data'!L32-'Raw Data'!L31)/'Raw Data'!L31</f>
        <v>1.3897463095897924E-2</v>
      </c>
      <c r="M33" s="8">
        <f>('Raw Data'!M32-'Raw Data'!M31)/'Raw Data'!M31</f>
        <v>1.5782444350913874E-2</v>
      </c>
      <c r="N33" s="8">
        <f>('Raw Data'!N32-'Raw Data'!N31)/'Raw Data'!N31</f>
        <v>-1.2970421053422633E-3</v>
      </c>
      <c r="O33" s="8">
        <f>('Raw Data'!O32-'Raw Data'!O31)/'Raw Data'!O31</f>
        <v>7.9926944009676079E-3</v>
      </c>
      <c r="P33" s="8">
        <f>('Raw Data'!P32-'Raw Data'!P31)/'Raw Data'!P31</f>
        <v>1.3339865082708003E-2</v>
      </c>
      <c r="Q33" s="8">
        <f>('Raw Data'!Q32-'Raw Data'!Q31)/'Raw Data'!Q31</f>
        <v>2.036094883237154E-2</v>
      </c>
      <c r="R33" s="8">
        <f>('Raw Data'!R32-'Raw Data'!R31)/'Raw Data'!R31</f>
        <v>8.9189892805840911E-3</v>
      </c>
      <c r="S33" s="8">
        <f>('Raw Data'!S32-'Raw Data'!S31)/'Raw Data'!S31</f>
        <v>1.9274061218304241E-2</v>
      </c>
      <c r="T33" s="8">
        <f>('Raw Data'!T32-'Raw Data'!T31)/'Raw Data'!T31</f>
        <v>1.6681323189998407E-2</v>
      </c>
      <c r="U33" s="8">
        <f>('Raw Data'!U32-'Raw Data'!U31)/'Raw Data'!U31</f>
        <v>2.7025173319904076E-4</v>
      </c>
      <c r="V33" s="8">
        <f>('Raw Data'!V32-'Raw Data'!V31)/'Raw Data'!V31</f>
        <v>1.6226220745089209E-2</v>
      </c>
      <c r="W33" s="8">
        <f>('Raw Data'!W32-'Raw Data'!W31)/'Raw Data'!W31</f>
        <v>1.5864199269057182E-2</v>
      </c>
      <c r="X33" s="8">
        <f>('Raw Data'!X32-'Raw Data'!X31)/'Raw Data'!X31</f>
        <v>1.078551114208174E-2</v>
      </c>
      <c r="Y33" s="8">
        <f>('Raw Data'!Y32-'Raw Data'!Y31)/'Raw Data'!Y31</f>
        <v>6.533963783447466E-3</v>
      </c>
      <c r="Z33" s="8">
        <f>('Raw Data'!Z32-'Raw Data'!Z31)/'Raw Data'!Z31</f>
        <v>5.5006050605059904E-3</v>
      </c>
      <c r="AA33" s="8">
        <f>('Raw Data'!AA32-'Raw Data'!AA31)/'Raw Data'!AA31</f>
        <v>1.1636099506934058E-2</v>
      </c>
      <c r="AB33" s="8">
        <f>('Raw Data'!AB32-'Raw Data'!AB31)/'Raw Data'!AB31</f>
        <v>8.6053819875063671E-3</v>
      </c>
      <c r="AC33" s="8">
        <f>('Raw Data'!AC32-'Raw Data'!AC31)/'Raw Data'!AC31</f>
        <v>1.1687210908373326E-2</v>
      </c>
      <c r="AD33" s="8">
        <f>('Raw Data'!AD32-'Raw Data'!AD31)/'Raw Data'!AD31</f>
        <v>-1.9125683060109366E-2</v>
      </c>
      <c r="AE33" s="8">
        <f>('Raw Data'!AE32-'Raw Data'!AE31)/'Raw Data'!AE31</f>
        <v>1.2615088833504561E-2</v>
      </c>
      <c r="AF33" s="8">
        <f>('Raw Data'!AF32-'Raw Data'!AF31)/'Raw Data'!AF31</f>
        <v>1.498304034542355E-2</v>
      </c>
      <c r="AG33" s="8">
        <f>('Raw Data'!AG32-'Raw Data'!AG31)/'Raw Data'!AG31</f>
        <v>2.567901234567899E-2</v>
      </c>
      <c r="AH33" s="8">
        <f>('Raw Data'!AH32-'Raw Data'!AH31)/'Raw Data'!AH31</f>
        <v>1.7599485306330992E-3</v>
      </c>
      <c r="AI33" s="8">
        <f>('Raw Data'!AI32-'Raw Data'!AI31)/'Raw Data'!AI31</f>
        <v>1.1732906033724125E-2</v>
      </c>
      <c r="AJ33" s="8">
        <f>('Raw Data'!AJ32-'Raw Data'!AJ31)/'Raw Data'!AJ31</f>
        <v>-3.9893530168501161E-2</v>
      </c>
      <c r="AK33" s="8">
        <f>('Raw Data'!AK32-'Raw Data'!AK31)/'Raw Data'!AK31</f>
        <v>1.4203408961620092E-2</v>
      </c>
      <c r="AL33" s="8">
        <f>('Raw Data'!AL32-'Raw Data'!AL31)/'Raw Data'!AL31</f>
        <v>1.9354838709677438E-2</v>
      </c>
      <c r="AM33" s="8">
        <f>('Raw Data'!AM32-'Raw Data'!AM31)/'Raw Data'!AM31</f>
        <v>1.1792948331047829E-3</v>
      </c>
      <c r="AN33" s="8">
        <f>('Raw Data'!AN32-'Raw Data'!AN31)/'Raw Data'!AN31</f>
        <v>2.1525509056856115E-2</v>
      </c>
      <c r="AO33" s="8">
        <f>('Raw Data'!AO32-'Raw Data'!AO31)/'Raw Data'!AO31</f>
        <v>0</v>
      </c>
      <c r="AP33" s="8">
        <f>('Raw Data'!AP32-'Raw Data'!AP31)/'Raw Data'!AP31</f>
        <v>2.0651310563939616E-2</v>
      </c>
    </row>
    <row r="34" spans="1:42" x14ac:dyDescent="0.45">
      <c r="A34" s="23">
        <f>'Raw Data'!A33</f>
        <v>43487</v>
      </c>
      <c r="B34" s="8">
        <f>('Raw Data'!B33-'Raw Data'!B32)/'Raw Data'!B32</f>
        <v>-2.2446020356021657E-2</v>
      </c>
      <c r="C34" s="8">
        <f>('Raw Data'!C33-'Raw Data'!C32)/'Raw Data'!C32</f>
        <v>-3.0872270141537035E-3</v>
      </c>
      <c r="D34" s="8">
        <f>('Raw Data'!D33-'Raw Data'!D32)/'Raw Data'!D32</f>
        <v>-1.1050079036257689E-2</v>
      </c>
      <c r="E34" s="8">
        <f>('Raw Data'!E33-'Raw Data'!E32)/'Raw Data'!E32</f>
        <v>-1.4536047616958165E-3</v>
      </c>
      <c r="F34" s="8">
        <f>('Raw Data'!F33-'Raw Data'!F32)/'Raw Data'!F32</f>
        <v>-7.1355759429154036E-2</v>
      </c>
      <c r="G34" s="8">
        <f>('Raw Data'!G33-'Raw Data'!G32)/'Raw Data'!G32</f>
        <v>-1.3570624850055965E-2</v>
      </c>
      <c r="H34" s="8">
        <f>('Raw Data'!H33-'Raw Data'!H32)/'Raw Data'!H32</f>
        <v>-5.3489679950094515E-2</v>
      </c>
      <c r="I34" s="8">
        <f>('Raw Data'!I33-'Raw Data'!I32)/'Raw Data'!I32</f>
        <v>-9.9886130024261569E-4</v>
      </c>
      <c r="J34" s="8">
        <f>('Raw Data'!J33-'Raw Data'!J32)/'Raw Data'!J32</f>
        <v>7.6923076923076816E-2</v>
      </c>
      <c r="K34" s="8">
        <f>('Raw Data'!K33-'Raw Data'!K32)/'Raw Data'!K32</f>
        <v>-1.2881546099060566E-2</v>
      </c>
      <c r="L34" s="8">
        <f>('Raw Data'!L33-'Raw Data'!L32)/'Raw Data'!L32</f>
        <v>-1.1279278323671401E-2</v>
      </c>
      <c r="M34" s="8">
        <f>('Raw Data'!M33-'Raw Data'!M32)/'Raw Data'!M32</f>
        <v>-1.027760846207226E-2</v>
      </c>
      <c r="N34" s="8">
        <f>('Raw Data'!N33-'Raw Data'!N32)/'Raw Data'!N32</f>
        <v>-1.4285728442007069E-2</v>
      </c>
      <c r="O34" s="8">
        <f>('Raw Data'!O33-'Raw Data'!O32)/'Raw Data'!O32</f>
        <v>-3.6123109383031593E-2</v>
      </c>
      <c r="P34" s="8">
        <f>('Raw Data'!P33-'Raw Data'!P32)/'Raw Data'!P32</f>
        <v>-1.0499170089155487E-2</v>
      </c>
      <c r="Q34" s="8">
        <f>('Raw Data'!Q33-'Raw Data'!Q32)/'Raw Data'!Q32</f>
        <v>-2.2791720818868901E-2</v>
      </c>
      <c r="R34" s="8">
        <f>('Raw Data'!R33-'Raw Data'!R32)/'Raw Data'!R32</f>
        <v>-9.837056512824632E-3</v>
      </c>
      <c r="S34" s="8">
        <f>('Raw Data'!S33-'Raw Data'!S32)/'Raw Data'!S32</f>
        <v>-2.8163191425086356E-2</v>
      </c>
      <c r="T34" s="8">
        <f>('Raw Data'!T33-'Raw Data'!T32)/'Raw Data'!T32</f>
        <v>3.7290735955397641E-3</v>
      </c>
      <c r="U34" s="8">
        <f>('Raw Data'!U33-'Raw Data'!U32)/'Raw Data'!U32</f>
        <v>-3.9625547304232341E-3</v>
      </c>
      <c r="V34" s="8">
        <f>('Raw Data'!V33-'Raw Data'!V32)/'Raw Data'!V32</f>
        <v>-1.5775813526114769E-2</v>
      </c>
      <c r="W34" s="8">
        <f>('Raw Data'!W33-'Raw Data'!W32)/'Raw Data'!W32</f>
        <v>-2.1697137129439926E-2</v>
      </c>
      <c r="X34" s="8">
        <f>('Raw Data'!X33-'Raw Data'!X32)/'Raw Data'!X32</f>
        <v>-3.1683419377010382E-3</v>
      </c>
      <c r="Y34" s="8">
        <f>('Raw Data'!Y33-'Raw Data'!Y32)/'Raw Data'!Y32</f>
        <v>1.0664630161791805E-2</v>
      </c>
      <c r="Z34" s="8">
        <f>('Raw Data'!Z33-'Raw Data'!Z32)/'Raw Data'!Z32</f>
        <v>-6.01755984586636E-3</v>
      </c>
      <c r="AA34" s="8">
        <f>('Raw Data'!AA33-'Raw Data'!AA32)/'Raw Data'!AA32</f>
        <v>-5.2910604806260383E-3</v>
      </c>
      <c r="AB34" s="8">
        <f>('Raw Data'!AB33-'Raw Data'!AB32)/'Raw Data'!AB32</f>
        <v>-1.0719669883030303E-2</v>
      </c>
      <c r="AC34" s="8">
        <f>('Raw Data'!AC33-'Raw Data'!AC32)/'Raw Data'!AC32</f>
        <v>2.3104049156888913E-3</v>
      </c>
      <c r="AD34" s="8">
        <f>('Raw Data'!AD33-'Raw Data'!AD32)/'Raw Data'!AD32</f>
        <v>-4.1782729805013907E-2</v>
      </c>
      <c r="AE34" s="8">
        <f>('Raw Data'!AE33-'Raw Data'!AE32)/'Raw Data'!AE32</f>
        <v>-2.7532078954633065E-2</v>
      </c>
      <c r="AF34" s="8">
        <f>('Raw Data'!AF33-'Raw Data'!AF32)/'Raw Data'!AF32</f>
        <v>-1.8846953590860565E-2</v>
      </c>
      <c r="AG34" s="8">
        <f>('Raw Data'!AG33-'Raw Data'!AG32)/'Raw Data'!AG32</f>
        <v>-4.8627828598940687E-2</v>
      </c>
      <c r="AH34" s="8">
        <f>('Raw Data'!AH33-'Raw Data'!AH32)/'Raw Data'!AH32</f>
        <v>-3.7749032454723899E-2</v>
      </c>
      <c r="AI34" s="8">
        <f>('Raw Data'!AI33-'Raw Data'!AI32)/'Raw Data'!AI32</f>
        <v>-1.6462184185785756E-2</v>
      </c>
      <c r="AJ34" s="8">
        <f>('Raw Data'!AJ33-'Raw Data'!AJ32)/'Raw Data'!AJ32</f>
        <v>-4.1108822628566959E-2</v>
      </c>
      <c r="AK34" s="8">
        <f>('Raw Data'!AK33-'Raw Data'!AK32)/'Raw Data'!AK32</f>
        <v>-6.6978012965054606E-3</v>
      </c>
      <c r="AL34" s="8">
        <f>('Raw Data'!AL33-'Raw Data'!AL32)/'Raw Data'!AL32</f>
        <v>0</v>
      </c>
      <c r="AM34" s="8">
        <f>('Raw Data'!AM33-'Raw Data'!AM32)/'Raw Data'!AM32</f>
        <v>-2.7679692751656344E-2</v>
      </c>
      <c r="AN34" s="8">
        <f>('Raw Data'!AN33-'Raw Data'!AN32)/'Raw Data'!AN32</f>
        <v>-1.7749427592572455E-2</v>
      </c>
      <c r="AO34" s="8">
        <f>('Raw Data'!AO33-'Raw Data'!AO32)/'Raw Data'!AO32</f>
        <v>1.980198019801982E-2</v>
      </c>
      <c r="AP34" s="8">
        <f>('Raw Data'!AP33-'Raw Data'!AP32)/'Raw Data'!AP32</f>
        <v>-1.2451361867704291E-2</v>
      </c>
    </row>
    <row r="35" spans="1:42" x14ac:dyDescent="0.45">
      <c r="A35" s="23">
        <f>'Raw Data'!A34</f>
        <v>43488</v>
      </c>
      <c r="B35" s="8">
        <f>('Raw Data'!B34-'Raw Data'!B33)/'Raw Data'!B33</f>
        <v>4.0442684076238914E-3</v>
      </c>
      <c r="C35" s="8">
        <f>('Raw Data'!C34-'Raw Data'!C33)/'Raw Data'!C33</f>
        <v>1.5999997432537633E-2</v>
      </c>
      <c r="D35" s="8">
        <f>('Raw Data'!D34-'Raw Data'!D33)/'Raw Data'!D33</f>
        <v>-3.7903173114073159E-2</v>
      </c>
      <c r="E35" s="8">
        <f>('Raw Data'!E34-'Raw Data'!E33)/'Raw Data'!E33</f>
        <v>7.4605738066411114E-3</v>
      </c>
      <c r="F35" s="8">
        <f>('Raw Data'!F34-'Raw Data'!F33)/'Raw Data'!F33</f>
        <v>-2.9637760702524652E-2</v>
      </c>
      <c r="G35" s="8">
        <f>('Raw Data'!G34-'Raw Data'!G33)/'Raw Data'!G33</f>
        <v>2.0476516639855104E-3</v>
      </c>
      <c r="H35" s="8">
        <f>('Raw Data'!H34-'Raw Data'!H33)/'Raw Data'!H33</f>
        <v>4.7192306578756407E-3</v>
      </c>
      <c r="I35" s="8">
        <f>('Raw Data'!I34-'Raw Data'!I33)/'Raw Data'!I33</f>
        <v>-9.1651294669657258E-3</v>
      </c>
      <c r="J35" s="8">
        <f>('Raw Data'!J34-'Raw Data'!J33)/'Raw Data'!J33</f>
        <v>-3.5714285714285587E-2</v>
      </c>
      <c r="K35" s="8">
        <f>('Raw Data'!K34-'Raw Data'!K33)/'Raw Data'!K33</f>
        <v>6.2831532017002213E-3</v>
      </c>
      <c r="L35" s="8">
        <f>('Raw Data'!L34-'Raw Data'!L33)/'Raw Data'!L33</f>
        <v>2.0775919259716957E-2</v>
      </c>
      <c r="M35" s="8">
        <f>('Raw Data'!M34-'Raw Data'!M33)/'Raw Data'!M33</f>
        <v>9.1015442469979738E-3</v>
      </c>
      <c r="N35" s="8">
        <f>('Raw Data'!N34-'Raw Data'!N33)/'Raw Data'!N33</f>
        <v>1.9762829160995081E-2</v>
      </c>
      <c r="O35" s="8">
        <f>('Raw Data'!O34-'Raw Data'!O33)/'Raw Data'!O33</f>
        <v>3.3820790541528561E-2</v>
      </c>
      <c r="P35" s="8">
        <f>('Raw Data'!P34-'Raw Data'!P33)/'Raw Data'!P33</f>
        <v>8.4639215446376759E-2</v>
      </c>
      <c r="Q35" s="8">
        <f>('Raw Data'!Q34-'Raw Data'!Q33)/'Raw Data'!Q33</f>
        <v>7.4517889142275842E-3</v>
      </c>
      <c r="R35" s="8">
        <f>('Raw Data'!R34-'Raw Data'!R33)/'Raw Data'!R33</f>
        <v>-3.6920433994551329E-3</v>
      </c>
      <c r="S35" s="8">
        <f>('Raw Data'!S34-'Raw Data'!S33)/'Raw Data'!S33</f>
        <v>-1.1695509266497831E-2</v>
      </c>
      <c r="T35" s="8">
        <f>('Raw Data'!T34-'Raw Data'!T33)/'Raw Data'!T33</f>
        <v>-3.0960118861986419E-3</v>
      </c>
      <c r="U35" s="8">
        <f>('Raw Data'!U34-'Raw Data'!U33)/'Raw Data'!U33</f>
        <v>4.7016315762376266E-3</v>
      </c>
      <c r="V35" s="8">
        <f>('Raw Data'!V34-'Raw Data'!V33)/'Raw Data'!V33</f>
        <v>-2.5257965759980278E-3</v>
      </c>
      <c r="W35" s="8">
        <f>('Raw Data'!W34-'Raw Data'!W33)/'Raw Data'!W33</f>
        <v>-1.1300942794418905E-3</v>
      </c>
      <c r="X35" s="8">
        <f>('Raw Data'!X34-'Raw Data'!X33)/'Raw Data'!X33</f>
        <v>2.1920429556039301E-3</v>
      </c>
      <c r="Y35" s="8">
        <f>('Raw Data'!Y34-'Raw Data'!Y33)/'Raw Data'!Y33</f>
        <v>1.5904641822896887E-2</v>
      </c>
      <c r="Z35" s="8">
        <f>('Raw Data'!Z34-'Raw Data'!Z33)/'Raw Data'!Z33</f>
        <v>2.7517336268574398E-3</v>
      </c>
      <c r="AA35" s="8">
        <f>('Raw Data'!AA34-'Raw Data'!AA33)/'Raw Data'!AA33</f>
        <v>1.7807582076930464E-2</v>
      </c>
      <c r="AB35" s="8">
        <f>('Raw Data'!AB34-'Raw Data'!AB33)/'Raw Data'!AB33</f>
        <v>4.8650979522051753E-2</v>
      </c>
      <c r="AC35" s="8">
        <f>('Raw Data'!AC34-'Raw Data'!AC33)/'Raw Data'!AC33</f>
        <v>1.1525482724607012E-2</v>
      </c>
      <c r="AD35" s="8">
        <f>('Raw Data'!AD34-'Raw Data'!AD33)/'Raw Data'!AD33</f>
        <v>-1.7441860465116296E-2</v>
      </c>
      <c r="AE35" s="8">
        <f>('Raw Data'!AE34-'Raw Data'!AE33)/'Raw Data'!AE33</f>
        <v>1.0120437773812569E-2</v>
      </c>
      <c r="AF35" s="8">
        <f>('Raw Data'!AF34-'Raw Data'!AF33)/'Raw Data'!AF33</f>
        <v>9.7464019049325248E-3</v>
      </c>
      <c r="AG35" s="8">
        <f>('Raw Data'!AG34-'Raw Data'!AG33)/'Raw Data'!AG33</f>
        <v>2.0242408906881639E-3</v>
      </c>
      <c r="AH35" s="8">
        <f>('Raw Data'!AH34-'Raw Data'!AH33)/'Raw Data'!AH33</f>
        <v>4.8095331910159534E-3</v>
      </c>
      <c r="AI35" s="8">
        <f>('Raw Data'!AI34-'Raw Data'!AI33)/'Raw Data'!AI33</f>
        <v>-2.2159001456169884E-2</v>
      </c>
      <c r="AJ35" s="8">
        <f>('Raw Data'!AJ34-'Raw Data'!AJ33)/'Raw Data'!AJ33</f>
        <v>-9.7490895589976596E-3</v>
      </c>
      <c r="AK35" s="8">
        <f>('Raw Data'!AK34-'Raw Data'!AK33)/'Raw Data'!AK33</f>
        <v>6.1299845104243952E-3</v>
      </c>
      <c r="AL35" s="8">
        <f>('Raw Data'!AL34-'Raw Data'!AL33)/'Raw Data'!AL33</f>
        <v>-1.2658227848101276E-2</v>
      </c>
      <c r="AM35" s="8">
        <f>('Raw Data'!AM34-'Raw Data'!AM33)/'Raw Data'!AM33</f>
        <v>1.8172480111898375E-3</v>
      </c>
      <c r="AN35" s="8">
        <f>('Raw Data'!AN34-'Raw Data'!AN33)/'Raw Data'!AN33</f>
        <v>-8.4564779978450865E-3</v>
      </c>
      <c r="AO35" s="8">
        <f>('Raw Data'!AO34-'Raw Data'!AO33)/'Raw Data'!AO33</f>
        <v>0.15533980582524265</v>
      </c>
      <c r="AP35" s="8">
        <f>('Raw Data'!AP34-'Raw Data'!AP33)/'Raw Data'!AP33</f>
        <v>8.6682427107959981E-3</v>
      </c>
    </row>
    <row r="36" spans="1:42" x14ac:dyDescent="0.45">
      <c r="A36" s="23">
        <f>'Raw Data'!A35</f>
        <v>43489</v>
      </c>
      <c r="B36" s="8">
        <f>('Raw Data'!B35-'Raw Data'!B34)/'Raw Data'!B34</f>
        <v>-7.9262557963485185E-3</v>
      </c>
      <c r="C36" s="8">
        <f>('Raw Data'!C35-'Raw Data'!C34)/'Raw Data'!C34</f>
        <v>-2.286067047051196E-3</v>
      </c>
      <c r="D36" s="8">
        <f>('Raw Data'!D35-'Raw Data'!D34)/'Raw Data'!D34</f>
        <v>1.3630564534658005E-2</v>
      </c>
      <c r="E36" s="8">
        <f>('Raw Data'!E35-'Raw Data'!E34)/'Raw Data'!E34</f>
        <v>-1.1108025935806263E-2</v>
      </c>
      <c r="F36" s="8">
        <f>('Raw Data'!F35-'Raw Data'!F34)/'Raw Data'!F34</f>
        <v>3.9592760180995439E-2</v>
      </c>
      <c r="G36" s="8">
        <f>('Raw Data'!G35-'Raw Data'!G34)/'Raw Data'!G34</f>
        <v>1.1558096619740735E-2</v>
      </c>
      <c r="H36" s="8">
        <f>('Raw Data'!H35-'Raw Data'!H34)/'Raw Data'!H34</f>
        <v>4.8144196893179156E-3</v>
      </c>
      <c r="I36" s="8">
        <f>('Raw Data'!I35-'Raw Data'!I34)/'Raw Data'!I34</f>
        <v>1.3454358389346107E-2</v>
      </c>
      <c r="J36" s="8">
        <f>('Raw Data'!J35-'Raw Data'!J34)/'Raw Data'!J34</f>
        <v>0</v>
      </c>
      <c r="K36" s="8">
        <f>('Raw Data'!K35-'Raw Data'!K34)/'Raw Data'!K34</f>
        <v>-5.5235164812641978E-3</v>
      </c>
      <c r="L36" s="8">
        <f>('Raw Data'!L35-'Raw Data'!L34)/'Raw Data'!L34</f>
        <v>-1.5171802766677366E-3</v>
      </c>
      <c r="M36" s="8">
        <f>('Raw Data'!M35-'Raw Data'!M34)/'Raw Data'!M34</f>
        <v>6.7796508676506691E-3</v>
      </c>
      <c r="N36" s="8">
        <f>('Raw Data'!N35-'Raw Data'!N34)/'Raw Data'!N34</f>
        <v>2.5840297654360907E-3</v>
      </c>
      <c r="O36" s="8">
        <f>('Raw Data'!O35-'Raw Data'!O34)/'Raw Data'!O34</f>
        <v>6.1889469272513415E-3</v>
      </c>
      <c r="P36" s="8">
        <f>('Raw Data'!P35-'Raw Data'!P34)/'Raw Data'!P34</f>
        <v>-2.7089867329274718E-3</v>
      </c>
      <c r="Q36" s="8">
        <f>('Raw Data'!Q35-'Raw Data'!Q34)/'Raw Data'!Q34</f>
        <v>1.2488058987113925E-2</v>
      </c>
      <c r="R36" s="8">
        <f>('Raw Data'!R35-'Raw Data'!R34)/'Raw Data'!R34</f>
        <v>1.1656019782079119E-2</v>
      </c>
      <c r="S36" s="8">
        <f>('Raw Data'!S35-'Raw Data'!S34)/'Raw Data'!S34</f>
        <v>6.9117291687090618E-2</v>
      </c>
      <c r="T36" s="8">
        <f>('Raw Data'!T35-'Raw Data'!T34)/'Raw Data'!T34</f>
        <v>-7.4526359344976093E-4</v>
      </c>
      <c r="U36" s="8">
        <f>('Raw Data'!U35-'Raw Data'!U34)/'Raw Data'!U34</f>
        <v>-5.1295822328514297E-3</v>
      </c>
      <c r="V36" s="8">
        <f>('Raw Data'!V35-'Raw Data'!V34)/'Raw Data'!V34</f>
        <v>5.8433063045924436E-4</v>
      </c>
      <c r="W36" s="8">
        <f>('Raw Data'!W35-'Raw Data'!W34)/'Raw Data'!W34</f>
        <v>6.9296959900373642E-3</v>
      </c>
      <c r="X36" s="8">
        <f>('Raw Data'!X35-'Raw Data'!X34)/'Raw Data'!X34</f>
        <v>1.166514260113749E-2</v>
      </c>
      <c r="Y36" s="8">
        <f>('Raw Data'!Y35-'Raw Data'!Y34)/'Raw Data'!Y34</f>
        <v>-2.5440322475271244E-2</v>
      </c>
      <c r="Z36" s="8">
        <f>('Raw Data'!Z35-'Raw Data'!Z34)/'Raw Data'!Z34</f>
        <v>7.6839740770567036E-3</v>
      </c>
      <c r="AA36" s="8">
        <f>('Raw Data'!AA35-'Raw Data'!AA34)/'Raw Data'!AA34</f>
        <v>-1.1133786473531301E-2</v>
      </c>
      <c r="AB36" s="8">
        <f>('Raw Data'!AB35-'Raw Data'!AB34)/'Raw Data'!AB34</f>
        <v>-5.6936952370660564E-3</v>
      </c>
      <c r="AC36" s="8">
        <f>('Raw Data'!AC35-'Raw Data'!AC34)/'Raw Data'!AC34</f>
        <v>-1.2015757463658055E-2</v>
      </c>
      <c r="AD36" s="8">
        <f>('Raw Data'!AD35-'Raw Data'!AD34)/'Raw Data'!AD34</f>
        <v>-1.4792899408283971E-2</v>
      </c>
      <c r="AE36" s="8">
        <f>('Raw Data'!AE35-'Raw Data'!AE34)/'Raw Data'!AE34</f>
        <v>9.8921374066841452E-3</v>
      </c>
      <c r="AF36" s="8">
        <f>('Raw Data'!AF35-'Raw Data'!AF34)/'Raw Data'!AF34</f>
        <v>-4.7792611084912897E-3</v>
      </c>
      <c r="AG36" s="8">
        <f>('Raw Data'!AG35-'Raw Data'!AG34)/'Raw Data'!AG34</f>
        <v>5.3030356213654442E-2</v>
      </c>
      <c r="AH36" s="8">
        <f>('Raw Data'!AH35-'Raw Data'!AH34)/'Raw Data'!AH34</f>
        <v>9.0913731650666043E-3</v>
      </c>
      <c r="AI36" s="8">
        <f>('Raw Data'!AI35-'Raw Data'!AI34)/'Raw Data'!AI34</f>
        <v>1.0602903452469115E-2</v>
      </c>
      <c r="AJ36" s="8">
        <f>('Raw Data'!AJ35-'Raw Data'!AJ34)/'Raw Data'!AJ34</f>
        <v>1.4534684758367817E-2</v>
      </c>
      <c r="AK36" s="8">
        <f>('Raw Data'!AK35-'Raw Data'!AK34)/'Raw Data'!AK34</f>
        <v>-8.1245031868360028E-4</v>
      </c>
      <c r="AL36" s="8">
        <f>('Raw Data'!AL35-'Raw Data'!AL34)/'Raw Data'!AL34</f>
        <v>4.4871794871794768E-2</v>
      </c>
      <c r="AM36" s="8">
        <f>('Raw Data'!AM35-'Raw Data'!AM34)/'Raw Data'!AM34</f>
        <v>2.4184809515688738E-3</v>
      </c>
      <c r="AN36" s="8">
        <f>('Raw Data'!AN35-'Raw Data'!AN34)/'Raw Data'!AN34</f>
        <v>1.9032171742465499E-2</v>
      </c>
      <c r="AO36" s="8">
        <f>('Raw Data'!AO35-'Raw Data'!AO34)/'Raw Data'!AO34</f>
        <v>0</v>
      </c>
      <c r="AP36" s="8">
        <f>('Raw Data'!AP35-'Raw Data'!AP34)/'Raw Data'!AP34</f>
        <v>1.3281249999999994E-2</v>
      </c>
    </row>
    <row r="37" spans="1:42" x14ac:dyDescent="0.45">
      <c r="A37" s="23">
        <f>'Raw Data'!A36</f>
        <v>43490</v>
      </c>
      <c r="B37" s="8">
        <f>('Raw Data'!B36-'Raw Data'!B35)/'Raw Data'!B35</f>
        <v>3.3136932078192453E-2</v>
      </c>
      <c r="C37" s="8">
        <f>('Raw Data'!C36-'Raw Data'!C35)/'Raw Data'!C35</f>
        <v>-1.2474455454238184E-2</v>
      </c>
      <c r="D37" s="8">
        <f>('Raw Data'!D36-'Raw Data'!D35)/'Raw Data'!D35</f>
        <v>1.8970185620726967E-2</v>
      </c>
      <c r="E37" s="8">
        <f>('Raw Data'!E36-'Raw Data'!E35)/'Raw Data'!E35</f>
        <v>-1.3699117051409573E-3</v>
      </c>
      <c r="F37" s="8">
        <f>('Raw Data'!F36-'Raw Data'!F35)/'Raw Data'!F35</f>
        <v>1.4145810663765048E-2</v>
      </c>
      <c r="G37" s="8">
        <f>('Raw Data'!G36-'Raw Data'!G35)/'Raw Data'!G35</f>
        <v>2.7839169803947596E-2</v>
      </c>
      <c r="H37" s="8">
        <f>('Raw Data'!H36-'Raw Data'!H35)/'Raw Data'!H35</f>
        <v>5.2588173425267082E-3</v>
      </c>
      <c r="I37" s="8">
        <f>('Raw Data'!I36-'Raw Data'!I35)/'Raw Data'!I35</f>
        <v>8.961266490265983E-3</v>
      </c>
      <c r="J37" s="8">
        <f>('Raw Data'!J36-'Raw Data'!J35)/'Raw Data'!J35</f>
        <v>3.7037037037036903E-2</v>
      </c>
      <c r="K37" s="8">
        <f>('Raw Data'!K36-'Raw Data'!K35)/'Raw Data'!K35</f>
        <v>1.0867024563327839E-2</v>
      </c>
      <c r="L37" s="8">
        <f>('Raw Data'!L36-'Raw Data'!L35)/'Raw Data'!L35</f>
        <v>1.1192633455144979E-2</v>
      </c>
      <c r="M37" s="8">
        <f>('Raw Data'!M36-'Raw Data'!M35)/'Raw Data'!M35</f>
        <v>7.7561569355330175E-3</v>
      </c>
      <c r="N37" s="8">
        <f>('Raw Data'!N36-'Raw Data'!N35)/'Raw Data'!N35</f>
        <v>1.9329879927921741E-2</v>
      </c>
      <c r="O37" s="8">
        <f>('Raw Data'!O36-'Raw Data'!O35)/'Raw Data'!O35</f>
        <v>1.1423706084709297E-2</v>
      </c>
      <c r="P37" s="8">
        <f>('Raw Data'!P36-'Raw Data'!P35)/'Raw Data'!P35</f>
        <v>1.0865507622781035E-2</v>
      </c>
      <c r="Q37" s="8">
        <f>('Raw Data'!Q36-'Raw Data'!Q35)/'Raw Data'!Q35</f>
        <v>5.7874637441432822E-3</v>
      </c>
      <c r="R37" s="8">
        <f>('Raw Data'!R36-'Raw Data'!R35)/'Raw Data'!R35</f>
        <v>1.1322085834128885E-2</v>
      </c>
      <c r="S37" s="8">
        <f>('Raw Data'!S36-'Raw Data'!S35)/'Raw Data'!S35</f>
        <v>2.272500584334235E-2</v>
      </c>
      <c r="T37" s="8">
        <f>('Raw Data'!T36-'Raw Data'!T35)/'Raw Data'!T35</f>
        <v>2.1133078922619696E-3</v>
      </c>
      <c r="U37" s="8">
        <f>('Raw Data'!U36-'Raw Data'!U35)/'Raw Data'!U35</f>
        <v>4.884581447180761E-3</v>
      </c>
      <c r="V37" s="8">
        <f>('Raw Data'!V36-'Raw Data'!V35)/'Raw Data'!V35</f>
        <v>6.3267093408204411E-3</v>
      </c>
      <c r="W37" s="8">
        <f>('Raw Data'!W36-'Raw Data'!W35)/'Raw Data'!W35</f>
        <v>1.6853306128243686E-3</v>
      </c>
      <c r="X37" s="8">
        <f>('Raw Data'!X36-'Raw Data'!X35)/'Raw Data'!X35</f>
        <v>5.0807295181898226E-3</v>
      </c>
      <c r="Y37" s="8">
        <f>('Raw Data'!Y36-'Raw Data'!Y35)/'Raw Data'!Y35</f>
        <v>3.6298919246373046E-2</v>
      </c>
      <c r="Z37" s="8">
        <f>('Raw Data'!Z36-'Raw Data'!Z35)/'Raw Data'!Z35</f>
        <v>2.0152449882764167E-2</v>
      </c>
      <c r="AA37" s="8">
        <f>('Raw Data'!AA36-'Raw Data'!AA35)/'Raw Data'!AA35</f>
        <v>-5.2849580328067349E-3</v>
      </c>
      <c r="AB37" s="8">
        <f>('Raw Data'!AB36-'Raw Data'!AB35)/'Raw Data'!AB35</f>
        <v>-7.4231613221060651E-3</v>
      </c>
      <c r="AC37" s="8">
        <f>('Raw Data'!AC36-'Raw Data'!AC35)/'Raw Data'!AC35</f>
        <v>-6.7100279215111507E-3</v>
      </c>
      <c r="AD37" s="8">
        <f>('Raw Data'!AD36-'Raw Data'!AD35)/'Raw Data'!AD35</f>
        <v>-4.204204204204208E-2</v>
      </c>
      <c r="AE37" s="8">
        <f>('Raw Data'!AE36-'Raw Data'!AE35)/'Raw Data'!AE35</f>
        <v>6.6558589561613452E-3</v>
      </c>
      <c r="AF37" s="8">
        <f>('Raw Data'!AF36-'Raw Data'!AF35)/'Raw Data'!AF35</f>
        <v>9.1336858577708326E-3</v>
      </c>
      <c r="AG37" s="8">
        <f>('Raw Data'!AG36-'Raw Data'!AG35)/'Raw Data'!AG35</f>
        <v>5.1798561151079052E-2</v>
      </c>
      <c r="AH37" s="8">
        <f>('Raw Data'!AH36-'Raw Data'!AH35)/'Raw Data'!AH35</f>
        <v>9.4504852106578191E-3</v>
      </c>
      <c r="AI37" s="8">
        <f>('Raw Data'!AI36-'Raw Data'!AI35)/'Raw Data'!AI35</f>
        <v>2.180616441327345E-2</v>
      </c>
      <c r="AJ37" s="8">
        <f>('Raw Data'!AJ36-'Raw Data'!AJ35)/'Raw Data'!AJ35</f>
        <v>3.4836301304460422E-2</v>
      </c>
      <c r="AK37" s="8">
        <f>('Raw Data'!AK36-'Raw Data'!AK35)/'Raw Data'!AK35</f>
        <v>1.2195160871907825E-2</v>
      </c>
      <c r="AL37" s="8">
        <f>('Raw Data'!AL36-'Raw Data'!AL35)/'Raw Data'!AL35</f>
        <v>7.3619631901840565E-2</v>
      </c>
      <c r="AM37" s="8">
        <f>('Raw Data'!AM36-'Raw Data'!AM35)/'Raw Data'!AM35</f>
        <v>-6.0343353804032888E-4</v>
      </c>
      <c r="AN37" s="8">
        <f>('Raw Data'!AN36-'Raw Data'!AN35)/'Raw Data'!AN35</f>
        <v>-2.5547808853056638E-3</v>
      </c>
      <c r="AO37" s="8">
        <f>('Raw Data'!AO36-'Raw Data'!AO35)/'Raw Data'!AO35</f>
        <v>8.4033613445378234E-3</v>
      </c>
      <c r="AP37" s="8">
        <f>('Raw Data'!AP36-'Raw Data'!AP35)/'Raw Data'!AP35</f>
        <v>-2.3130300693909897E-3</v>
      </c>
    </row>
    <row r="38" spans="1:42" x14ac:dyDescent="0.45">
      <c r="A38" s="23">
        <f>'Raw Data'!A37</f>
        <v>43493</v>
      </c>
      <c r="B38" s="8">
        <f>('Raw Data'!B37-'Raw Data'!B36)/'Raw Data'!B36</f>
        <v>-9.2545431504780923E-3</v>
      </c>
      <c r="C38" s="8">
        <f>('Raw Data'!C37-'Raw Data'!C36)/'Raw Data'!C36</f>
        <v>-5.1560791292367047E-3</v>
      </c>
      <c r="D38" s="8">
        <f>('Raw Data'!D37-'Raw Data'!D36)/'Raw Data'!D36</f>
        <v>-2.2219363722144748E-3</v>
      </c>
      <c r="E38" s="8">
        <f>('Raw Data'!E37-'Raw Data'!E36)/'Raw Data'!E36</f>
        <v>-4.846791254696458E-3</v>
      </c>
      <c r="F38" s="8">
        <f>('Raw Data'!F37-'Raw Data'!F36)/'Raw Data'!F36</f>
        <v>-4.8283261802575222E-2</v>
      </c>
      <c r="G38" s="8">
        <f>('Raw Data'!G37-'Raw Data'!G36)/'Raw Data'!G36</f>
        <v>-2.0759150317442323E-2</v>
      </c>
      <c r="H38" s="8">
        <f>('Raw Data'!H37-'Raw Data'!H36)/'Raw Data'!H36</f>
        <v>1.8600674910509846E-3</v>
      </c>
      <c r="I38" s="8">
        <f>('Raw Data'!I37-'Raw Data'!I36)/'Raw Data'!I36</f>
        <v>8.8814654876428478E-3</v>
      </c>
      <c r="J38" s="8">
        <f>('Raw Data'!J37-'Raw Data'!J36)/'Raw Data'!J36</f>
        <v>7.1428571428571494E-2</v>
      </c>
      <c r="K38" s="8">
        <f>('Raw Data'!K37-'Raw Data'!K36)/'Raw Data'!K36</f>
        <v>-5.7334613778848818E-3</v>
      </c>
      <c r="L38" s="8">
        <f>('Raw Data'!L37-'Raw Data'!L36)/'Raw Data'!L36</f>
        <v>5.3511418616403444E-3</v>
      </c>
      <c r="M38" s="8">
        <f>('Raw Data'!M37-'Raw Data'!M36)/'Raw Data'!M36</f>
        <v>6.2048835537928297E-3</v>
      </c>
      <c r="N38" s="8">
        <f>('Raw Data'!N37-'Raw Data'!N36)/'Raw Data'!N36</f>
        <v>-4.6144216649734081E-2</v>
      </c>
      <c r="O38" s="8">
        <f>('Raw Data'!O37-'Raw Data'!O36)/'Raw Data'!O36</f>
        <v>-7.8193094956930578E-3</v>
      </c>
      <c r="P38" s="8">
        <f>('Raw Data'!P37-'Raw Data'!P36)/'Raw Data'!P36</f>
        <v>2.2394895109421713E-3</v>
      </c>
      <c r="Q38" s="8">
        <f>('Raw Data'!Q37-'Raw Data'!Q36)/'Raw Data'!Q36</f>
        <v>8.7727303989360832E-3</v>
      </c>
      <c r="R38" s="8">
        <f>('Raw Data'!R37-'Raw Data'!R36)/'Raw Data'!R36</f>
        <v>2.5683604482799778E-3</v>
      </c>
      <c r="S38" s="8">
        <f>('Raw Data'!S37-'Raw Data'!S36)/'Raw Data'!S36</f>
        <v>-1.6569193399876222E-2</v>
      </c>
      <c r="T38" s="8">
        <f>('Raw Data'!T37-'Raw Data'!T36)/'Raw Data'!T36</f>
        <v>-3.5974196676275133E-3</v>
      </c>
      <c r="U38" s="8">
        <f>('Raw Data'!U37-'Raw Data'!U36)/'Raw Data'!U36</f>
        <v>-2.5204547948434841E-3</v>
      </c>
      <c r="V38" s="8">
        <f>('Raw Data'!V37-'Raw Data'!V36)/'Raw Data'!V36</f>
        <v>4.7392940576140531E-3</v>
      </c>
      <c r="W38" s="8">
        <f>('Raw Data'!W37-'Raw Data'!W36)/'Raw Data'!W36</f>
        <v>-1.6404866506132564E-2</v>
      </c>
      <c r="X38" s="8">
        <f>('Raw Data'!X37-'Raw Data'!X36)/'Raw Data'!X36</f>
        <v>3.6210125312696943E-3</v>
      </c>
      <c r="Y38" s="8">
        <f>('Raw Data'!Y37-'Raw Data'!Y36)/'Raw Data'!Y36</f>
        <v>-2.8319398375607988E-3</v>
      </c>
      <c r="Z38" s="8">
        <f>('Raw Data'!Z37-'Raw Data'!Z36)/'Raw Data'!Z36</f>
        <v>8.542391884676941E-3</v>
      </c>
      <c r="AA38" s="8">
        <f>('Raw Data'!AA37-'Raw Data'!AA36)/'Raw Data'!AA36</f>
        <v>6.0059739100009873E-3</v>
      </c>
      <c r="AB38" s="8">
        <f>('Raw Data'!AB37-'Raw Data'!AB36)/'Raw Data'!AB36</f>
        <v>-8.5481987611935441E-4</v>
      </c>
      <c r="AC38" s="8">
        <f>('Raw Data'!AC37-'Raw Data'!AC36)/'Raw Data'!AC36</f>
        <v>-4.2220297850039164E-3</v>
      </c>
      <c r="AD38" s="8">
        <f>('Raw Data'!AD37-'Raw Data'!AD36)/'Raw Data'!AD36</f>
        <v>-7.8369905956112859E-2</v>
      </c>
      <c r="AE38" s="8">
        <f>('Raw Data'!AE37-'Raw Data'!AE36)/'Raw Data'!AE36</f>
        <v>-2.4950651137379703E-3</v>
      </c>
      <c r="AF38" s="8">
        <f>('Raw Data'!AF37-'Raw Data'!AF36)/'Raw Data'!AF36</f>
        <v>-1.9501656055664535E-2</v>
      </c>
      <c r="AG38" s="8">
        <f>('Raw Data'!AG37-'Raw Data'!AG36)/'Raw Data'!AG36</f>
        <v>-7.9799361605107158E-2</v>
      </c>
      <c r="AH38" s="8">
        <f>('Raw Data'!AH37-'Raw Data'!AH36)/'Raw Data'!AH36</f>
        <v>-1.9562144690947362E-2</v>
      </c>
      <c r="AI38" s="8">
        <f>('Raw Data'!AI37-'Raw Data'!AI36)/'Raw Data'!AI36</f>
        <v>-1.0334836934931828E-2</v>
      </c>
      <c r="AJ38" s="8">
        <f>('Raw Data'!AJ37-'Raw Data'!AJ36)/'Raw Data'!AJ36</f>
        <v>-7.0699129857681583E-3</v>
      </c>
      <c r="AK38" s="8">
        <f>('Raw Data'!AK37-'Raw Data'!AK36)/'Raw Data'!AK36</f>
        <v>-5.6224683595031289E-3</v>
      </c>
      <c r="AL38" s="8">
        <f>('Raw Data'!AL37-'Raw Data'!AL36)/'Raw Data'!AL36</f>
        <v>0</v>
      </c>
      <c r="AM38" s="8">
        <f>('Raw Data'!AM37-'Raw Data'!AM36)/'Raw Data'!AM36</f>
        <v>-1.0863039016038238E-2</v>
      </c>
      <c r="AN38" s="8">
        <f>('Raw Data'!AN37-'Raw Data'!AN36)/'Raw Data'!AN36</f>
        <v>-9.2740257939258487E-3</v>
      </c>
      <c r="AO38" s="8">
        <f>('Raw Data'!AO37-'Raw Data'!AO36)/'Raw Data'!AO36</f>
        <v>8.3333333333333419E-3</v>
      </c>
      <c r="AP38" s="8">
        <f>('Raw Data'!AP37-'Raw Data'!AP36)/'Raw Data'!AP36</f>
        <v>7.7279752704791076E-3</v>
      </c>
    </row>
    <row r="39" spans="1:42" x14ac:dyDescent="0.45">
      <c r="A39" s="23">
        <f>'Raw Data'!A38</f>
        <v>43494</v>
      </c>
      <c r="B39" s="8">
        <f>('Raw Data'!B38-'Raw Data'!B37)/'Raw Data'!B37</f>
        <v>-1.0364807703518664E-2</v>
      </c>
      <c r="C39" s="8">
        <f>('Raw Data'!C38-'Raw Data'!C37)/'Raw Data'!C37</f>
        <v>-7.7724575064748599E-4</v>
      </c>
      <c r="D39" s="8">
        <f>('Raw Data'!D38-'Raw Data'!D37)/'Raw Data'!D37</f>
        <v>3.6439232801822089E-3</v>
      </c>
      <c r="E39" s="8">
        <f>('Raw Data'!E38-'Raw Data'!E37)/'Raw Data'!E37</f>
        <v>1.6541040748851502E-3</v>
      </c>
      <c r="F39" s="8">
        <f>('Raw Data'!F38-'Raw Data'!F37)/'Raw Data'!F37</f>
        <v>-1.5783540022547778E-2</v>
      </c>
      <c r="G39" s="8">
        <f>('Raw Data'!G38-'Raw Data'!G37)/'Raw Data'!G37</f>
        <v>-1.4613653855824598E-2</v>
      </c>
      <c r="H39" s="8">
        <f>('Raw Data'!H38-'Raw Data'!H37)/'Raw Data'!H37</f>
        <v>-2.5295892318403419E-2</v>
      </c>
      <c r="I39" s="8">
        <f>('Raw Data'!I38-'Raw Data'!I37)/'Raw Data'!I37</f>
        <v>-2.9343340020608886E-3</v>
      </c>
      <c r="J39" s="8">
        <f>('Raw Data'!J38-'Raw Data'!J37)/'Raw Data'!J37</f>
        <v>0</v>
      </c>
      <c r="K39" s="8">
        <f>('Raw Data'!K38-'Raw Data'!K37)/'Raw Data'!K37</f>
        <v>1.1052366704060561E-2</v>
      </c>
      <c r="L39" s="8">
        <f>('Raw Data'!L38-'Raw Data'!L37)/'Raw Data'!L37</f>
        <v>2.1254127514461471E-2</v>
      </c>
      <c r="M39" s="8">
        <f>('Raw Data'!M38-'Raw Data'!M37)/'Raw Data'!M37</f>
        <v>1.5297826975828367E-2</v>
      </c>
      <c r="N39" s="8">
        <f>('Raw Data'!N38-'Raw Data'!N37)/'Raw Data'!N37</f>
        <v>3.180922876737953E-2</v>
      </c>
      <c r="O39" s="8">
        <f>('Raw Data'!O38-'Raw Data'!O37)/'Raw Data'!O37</f>
        <v>1.0507947134408549E-2</v>
      </c>
      <c r="P39" s="8">
        <f>('Raw Data'!P38-'Raw Data'!P37)/'Raw Data'!P37</f>
        <v>4.4659581210514527E-4</v>
      </c>
      <c r="Q39" s="8">
        <f>('Raw Data'!Q38-'Raw Data'!Q37)/'Raw Data'!Q37</f>
        <v>-3.9741913212573761E-2</v>
      </c>
      <c r="R39" s="8">
        <f>('Raw Data'!R38-'Raw Data'!R37)/'Raw Data'!R37</f>
        <v>-1.4450578694942529E-3</v>
      </c>
      <c r="S39" s="8">
        <f>('Raw Data'!S38-'Raw Data'!S37)/'Raw Data'!S37</f>
        <v>-1.2952952762933624E-2</v>
      </c>
      <c r="T39" s="8">
        <f>('Raw Data'!T38-'Raw Data'!T37)/'Raw Data'!T37</f>
        <v>-1.2451326481289654E-3</v>
      </c>
      <c r="U39" s="8">
        <f>('Raw Data'!U38-'Raw Data'!U37)/'Raw Data'!U37</f>
        <v>8.1227305780964874E-4</v>
      </c>
      <c r="V39" s="8">
        <f>('Raw Data'!V38-'Raw Data'!V37)/'Raw Data'!V37</f>
        <v>2.7916475834331997E-3</v>
      </c>
      <c r="W39" s="8">
        <f>('Raw Data'!W38-'Raw Data'!W37)/'Raw Data'!W37</f>
        <v>2.309322294077595E-2</v>
      </c>
      <c r="X39" s="8">
        <f>('Raw Data'!X38-'Raw Data'!X37)/'Raw Data'!X37</f>
        <v>-1.8039533342576696E-2</v>
      </c>
      <c r="Y39" s="8">
        <f>('Raw Data'!Y38-'Raw Data'!Y37)/'Raw Data'!Y37</f>
        <v>2.0926964268814588E-3</v>
      </c>
      <c r="Z39" s="8">
        <f>('Raw Data'!Z38-'Raw Data'!Z37)/'Raw Data'!Z37</f>
        <v>-2.1175173169675716E-2</v>
      </c>
      <c r="AA39" s="8">
        <f>('Raw Data'!AA38-'Raw Data'!AA37)/'Raw Data'!AA37</f>
        <v>6.8889422195547083E-4</v>
      </c>
      <c r="AB39" s="8">
        <f>('Raw Data'!AB38-'Raw Data'!AB37)/'Raw Data'!AB37</f>
        <v>2.1394779503632719E-4</v>
      </c>
      <c r="AC39" s="8">
        <f>('Raw Data'!AC38-'Raw Data'!AC37)/'Raw Data'!AC37</f>
        <v>4.8760244248715256E-3</v>
      </c>
      <c r="AD39" s="8">
        <f>('Raw Data'!AD38-'Raw Data'!AD37)/'Raw Data'!AD37</f>
        <v>-4.7619047619047665E-2</v>
      </c>
      <c r="AE39" s="8">
        <f>('Raw Data'!AE38-'Raw Data'!AE37)/'Raw Data'!AE37</f>
        <v>1.4382228161684265E-2</v>
      </c>
      <c r="AF39" s="8">
        <f>('Raw Data'!AF38-'Raw Data'!AF37)/'Raw Data'!AF37</f>
        <v>-2.0365493502409831E-2</v>
      </c>
      <c r="AG39" s="8">
        <f>('Raw Data'!AG38-'Raw Data'!AG37)/'Raw Data'!AG37</f>
        <v>-4.6085232903865202E-2</v>
      </c>
      <c r="AH39" s="8">
        <f>('Raw Data'!AH38-'Raw Data'!AH37)/'Raw Data'!AH37</f>
        <v>-2.6869942179847752E-2</v>
      </c>
      <c r="AI39" s="8">
        <f>('Raw Data'!AI38-'Raw Data'!AI37)/'Raw Data'!AI37</f>
        <v>-2.2241804962081772E-2</v>
      </c>
      <c r="AJ39" s="8">
        <f>('Raw Data'!AJ38-'Raw Data'!AJ37)/'Raw Data'!AJ37</f>
        <v>-2.0139456352982772E-2</v>
      </c>
      <c r="AK39" s="8">
        <f>('Raw Data'!AK38-'Raw Data'!AK37)/'Raw Data'!AK37</f>
        <v>1.8174419354909104E-3</v>
      </c>
      <c r="AL39" s="8">
        <f>('Raw Data'!AL38-'Raw Data'!AL37)/'Raw Data'!AL37</f>
        <v>0</v>
      </c>
      <c r="AM39" s="8">
        <f>('Raw Data'!AM38-'Raw Data'!AM37)/'Raw Data'!AM37</f>
        <v>-3.1116407502393754E-2</v>
      </c>
      <c r="AN39" s="8">
        <f>('Raw Data'!AN38-'Raw Data'!AN37)/'Raw Data'!AN37</f>
        <v>-3.0310075953035674E-3</v>
      </c>
      <c r="AO39" s="8">
        <f>('Raw Data'!AO38-'Raw Data'!AO37)/'Raw Data'!AO37</f>
        <v>0</v>
      </c>
      <c r="AP39" s="8">
        <f>('Raw Data'!AP38-'Raw Data'!AP37)/'Raw Data'!AP37</f>
        <v>-1.9171779141104295E-2</v>
      </c>
    </row>
    <row r="40" spans="1:42" x14ac:dyDescent="0.45">
      <c r="A40" s="23">
        <f>'Raw Data'!A39</f>
        <v>43495</v>
      </c>
      <c r="B40" s="8">
        <f>('Raw Data'!B39-'Raw Data'!B38)/'Raw Data'!B38</f>
        <v>6.8334681625447091E-2</v>
      </c>
      <c r="C40" s="8">
        <f>('Raw Data'!C39-'Raw Data'!C38)/'Raw Data'!C38</f>
        <v>4.9273171404003724E-3</v>
      </c>
      <c r="D40" s="8">
        <f>('Raw Data'!D39-'Raw Data'!D38)/'Raw Data'!D38</f>
        <v>3.8021913340271725E-2</v>
      </c>
      <c r="E40" s="8">
        <f>('Raw Data'!E39-'Raw Data'!E38)/'Raw Data'!E38</f>
        <v>1.6697223760822211E-2</v>
      </c>
      <c r="F40" s="8">
        <f>('Raw Data'!F39-'Raw Data'!F38)/'Raw Data'!F38</f>
        <v>-2.0618556701030893E-2</v>
      </c>
      <c r="G40" s="8">
        <f>('Raw Data'!G39-'Raw Data'!G38)/'Raw Data'!G38</f>
        <v>3.3861574477362419E-2</v>
      </c>
      <c r="H40" s="8">
        <f>('Raw Data'!H39-'Raw Data'!H38)/'Raw Data'!H38</f>
        <v>8.3571392857142907E-2</v>
      </c>
      <c r="I40" s="8">
        <f>('Raw Data'!I39-'Raw Data'!I38)/'Raw Data'!I38</f>
        <v>-7.357841557889308E-3</v>
      </c>
      <c r="J40" s="8">
        <f>('Raw Data'!J39-'Raw Data'!J38)/'Raw Data'!J38</f>
        <v>0</v>
      </c>
      <c r="K40" s="8">
        <f>('Raw Data'!K39-'Raw Data'!K38)/'Raw Data'!K38</f>
        <v>9.5057263159548863E-3</v>
      </c>
      <c r="L40" s="8">
        <f>('Raw Data'!L39-'Raw Data'!L38)/'Raw Data'!L38</f>
        <v>2.463171425860858E-3</v>
      </c>
      <c r="M40" s="8">
        <f>('Raw Data'!M39-'Raw Data'!M38)/'Raw Data'!M38</f>
        <v>1.3433855628253767E-3</v>
      </c>
      <c r="N40" s="8">
        <f>('Raw Data'!N39-'Raw Data'!N38)/'Raw Data'!N38</f>
        <v>2.7617195843790437E-2</v>
      </c>
      <c r="O40" s="8">
        <f>('Raw Data'!O39-'Raw Data'!O38)/'Raw Data'!O38</f>
        <v>3.4661176586198638E-3</v>
      </c>
      <c r="P40" s="8">
        <f>('Raw Data'!P39-'Raw Data'!P38)/'Raw Data'!P38</f>
        <v>3.7236111004709685E-4</v>
      </c>
      <c r="Q40" s="8">
        <f>('Raw Data'!Q39-'Raw Data'!Q38)/'Raw Data'!Q38</f>
        <v>-1.6554893146182846E-3</v>
      </c>
      <c r="R40" s="8">
        <f>('Raw Data'!R39-'Raw Data'!R38)/'Raw Data'!R38</f>
        <v>1.3616476883566162E-2</v>
      </c>
      <c r="S40" s="8">
        <f>('Raw Data'!S39-'Raw Data'!S38)/'Raw Data'!S38</f>
        <v>1.5510069467313011E-2</v>
      </c>
      <c r="T40" s="8">
        <f>('Raw Data'!T39-'Raw Data'!T38)/'Raw Data'!T38</f>
        <v>1.3213630784784554E-2</v>
      </c>
      <c r="U40" s="8">
        <f>('Raw Data'!U39-'Raw Data'!U38)/'Raw Data'!U38</f>
        <v>-6.9432384319922944E-3</v>
      </c>
      <c r="V40" s="8">
        <f>('Raw Data'!V39-'Raw Data'!V38)/'Raw Data'!V38</f>
        <v>2.304037887894181E-3</v>
      </c>
      <c r="W40" s="8">
        <f>('Raw Data'!W39-'Raw Data'!W38)/'Raw Data'!W38</f>
        <v>1.1425498736144181E-2</v>
      </c>
      <c r="X40" s="8">
        <f>('Raw Data'!X39-'Raw Data'!X38)/'Raw Data'!X38</f>
        <v>7.202808003048098E-3</v>
      </c>
      <c r="Y40" s="8">
        <f>('Raw Data'!Y39-'Raw Data'!Y38)/'Raw Data'!Y38</f>
        <v>1.6557227387996691E-2</v>
      </c>
      <c r="Z40" s="8">
        <f>('Raw Data'!Z39-'Raw Data'!Z38)/'Raw Data'!Z38</f>
        <v>1.7306598161168352E-2</v>
      </c>
      <c r="AA40" s="8">
        <f>('Raw Data'!AA39-'Raw Data'!AA38)/'Raw Data'!AA38</f>
        <v>2.9830509818177353E-3</v>
      </c>
      <c r="AB40" s="8">
        <f>('Raw Data'!AB39-'Raw Data'!AB38)/'Raw Data'!AB38</f>
        <v>1.0476804802886387E-2</v>
      </c>
      <c r="AC40" s="8">
        <f>('Raw Data'!AC39-'Raw Data'!AC38)/'Raw Data'!AC38</f>
        <v>9.7046848261724827E-3</v>
      </c>
      <c r="AD40" s="8">
        <f>('Raw Data'!AD39-'Raw Data'!AD38)/'Raw Data'!AD38</f>
        <v>0.11428571428571439</v>
      </c>
      <c r="AE40" s="8">
        <f>('Raw Data'!AE39-'Raw Data'!AE38)/'Raw Data'!AE38</f>
        <v>1.8493467631235296E-2</v>
      </c>
      <c r="AF40" s="8">
        <f>('Raw Data'!AF39-'Raw Data'!AF38)/'Raw Data'!AF38</f>
        <v>3.3417523574650963E-2</v>
      </c>
      <c r="AG40" s="8">
        <f>('Raw Data'!AG39-'Raw Data'!AG38)/'Raw Data'!AG38</f>
        <v>0.19948051948051948</v>
      </c>
      <c r="AH40" s="8">
        <f>('Raw Data'!AH39-'Raw Data'!AH38)/'Raw Data'!AH38</f>
        <v>4.8027485607362232E-2</v>
      </c>
      <c r="AI40" s="8">
        <f>('Raw Data'!AI39-'Raw Data'!AI38)/'Raw Data'!AI38</f>
        <v>4.3206851470880762E-2</v>
      </c>
      <c r="AJ40" s="8">
        <f>('Raw Data'!AJ39-'Raw Data'!AJ38)/'Raw Data'!AJ38</f>
        <v>3.5755579855681063E-2</v>
      </c>
      <c r="AK40" s="8">
        <f>('Raw Data'!AK39-'Raw Data'!AK38)/'Raw Data'!AK38</f>
        <v>1.5117859991538323E-2</v>
      </c>
      <c r="AL40" s="8">
        <f>('Raw Data'!AL39-'Raw Data'!AL38)/'Raw Data'!AL38</f>
        <v>-1.1428571428571439E-2</v>
      </c>
      <c r="AM40" s="8">
        <f>('Raw Data'!AM39-'Raw Data'!AM38)/'Raw Data'!AM38</f>
        <v>2.5188964254031734E-2</v>
      </c>
      <c r="AN40" s="8">
        <f>('Raw Data'!AN39-'Raw Data'!AN38)/'Raw Data'!AN38</f>
        <v>1.0551772184884907E-2</v>
      </c>
      <c r="AO40" s="8">
        <f>('Raw Data'!AO39-'Raw Data'!AO38)/'Raw Data'!AO38</f>
        <v>-8.2644628099173625E-3</v>
      </c>
      <c r="AP40" s="8">
        <f>('Raw Data'!AP39-'Raw Data'!AP38)/'Raw Data'!AP38</f>
        <v>4.6911649726349104E-3</v>
      </c>
    </row>
    <row r="41" spans="1:42" x14ac:dyDescent="0.45">
      <c r="A41" s="23">
        <f>'Raw Data'!A40</f>
        <v>43496</v>
      </c>
      <c r="B41" s="8">
        <f>('Raw Data'!B40-'Raw Data'!B39)/'Raw Data'!B39</f>
        <v>7.2011681491786278E-3</v>
      </c>
      <c r="C41" s="8">
        <f>('Raw Data'!C40-'Raw Data'!C39)/'Raw Data'!C39</f>
        <v>1.1612846148081689E-2</v>
      </c>
      <c r="D41" s="8">
        <f>('Raw Data'!D40-'Raw Data'!D39)/'Raw Data'!D39</f>
        <v>-5.667649261081523E-3</v>
      </c>
      <c r="E41" s="8">
        <f>('Raw Data'!E40-'Raw Data'!E39)/'Raw Data'!E39</f>
        <v>1.6693802108899126E-2</v>
      </c>
      <c r="F41" s="8">
        <f>('Raw Data'!F40-'Raw Data'!F39)/'Raw Data'!F39</f>
        <v>6.1988304093567169E-2</v>
      </c>
      <c r="G41" s="8">
        <f>('Raw Data'!G40-'Raw Data'!G39)/'Raw Data'!G39</f>
        <v>3.7185299884855624E-2</v>
      </c>
      <c r="H41" s="8">
        <f>('Raw Data'!H40-'Raw Data'!H39)/'Raw Data'!H39</f>
        <v>-1.3513470012529222E-2</v>
      </c>
      <c r="I41" s="8">
        <f>('Raw Data'!I40-'Raw Data'!I39)/'Raw Data'!I39</f>
        <v>1.4495241622490197E-2</v>
      </c>
      <c r="J41" s="8">
        <f>('Raw Data'!J40-'Raw Data'!J39)/'Raw Data'!J39</f>
        <v>0</v>
      </c>
      <c r="K41" s="8">
        <f>('Raw Data'!K40-'Raw Data'!K39)/'Raw Data'!K39</f>
        <v>-8.2392349796626373E-3</v>
      </c>
      <c r="L41" s="8">
        <f>('Raw Data'!L40-'Raw Data'!L39)/'Raw Data'!L39</f>
        <v>-1.8766564324658595E-2</v>
      </c>
      <c r="M41" s="8">
        <f>('Raw Data'!M40-'Raw Data'!M39)/'Raw Data'!M39</f>
        <v>-3.9076328019586652E-2</v>
      </c>
      <c r="N41" s="8">
        <f>('Raw Data'!N40-'Raw Data'!N39)/'Raw Data'!N39</f>
        <v>1.8749857330370316E-2</v>
      </c>
      <c r="O41" s="8">
        <f>('Raw Data'!O40-'Raw Data'!O39)/'Raw Data'!O39</f>
        <v>7.2538994516885016E-2</v>
      </c>
      <c r="P41" s="8">
        <f>('Raw Data'!P40-'Raw Data'!P39)/'Raw Data'!P39</f>
        <v>2.9760644004052828E-4</v>
      </c>
      <c r="Q41" s="8">
        <f>('Raw Data'!Q40-'Raw Data'!Q39)/'Raw Data'!Q39</f>
        <v>8.77876467170032E-3</v>
      </c>
      <c r="R41" s="8">
        <f>('Raw Data'!R40-'Raw Data'!R39)/'Raw Data'!R39</f>
        <v>-3.5042887284350678E-3</v>
      </c>
      <c r="S41" s="8">
        <f>('Raw Data'!S40-'Raw Data'!S39)/'Raw Data'!S39</f>
        <v>-1.4294083126021635E-2</v>
      </c>
      <c r="T41" s="8">
        <f>('Raw Data'!T40-'Raw Data'!T39)/'Raw Data'!T39</f>
        <v>7.3818877996372151E-3</v>
      </c>
      <c r="U41" s="8">
        <f>('Raw Data'!U40-'Raw Data'!U39)/'Raw Data'!U39</f>
        <v>1.2621466403149401E-2</v>
      </c>
      <c r="V41" s="8">
        <f>('Raw Data'!V40-'Raw Data'!V39)/'Raw Data'!V39</f>
        <v>-8.715672495951534E-3</v>
      </c>
      <c r="W41" s="8">
        <f>('Raw Data'!W40-'Raw Data'!W39)/'Raw Data'!W39</f>
        <v>4.2706573920608532E-3</v>
      </c>
      <c r="X41" s="8">
        <f>('Raw Data'!X40-'Raw Data'!X39)/'Raw Data'!X39</f>
        <v>3.7201539300059407E-3</v>
      </c>
      <c r="Y41" s="8">
        <f>('Raw Data'!Y40-'Raw Data'!Y39)/'Raw Data'!Y39</f>
        <v>-1.4666506353125324E-4</v>
      </c>
      <c r="Z41" s="8">
        <f>('Raw Data'!Z40-'Raw Data'!Z39)/'Raw Data'!Z39</f>
        <v>2.817655652187959E-2</v>
      </c>
      <c r="AA41" s="8">
        <f>('Raw Data'!AA40-'Raw Data'!AA39)/'Raw Data'!AA39</f>
        <v>1.6700993524119488E-2</v>
      </c>
      <c r="AB41" s="8">
        <f>('Raw Data'!AB40-'Raw Data'!AB39)/'Raw Data'!AB39</f>
        <v>2.0630543673699712E-2</v>
      </c>
      <c r="AC41" s="8">
        <f>('Raw Data'!AC40-'Raw Data'!AC39)/'Raw Data'!AC39</f>
        <v>5.6413574317058053E-3</v>
      </c>
      <c r="AD41" s="8">
        <f>('Raw Data'!AD40-'Raw Data'!AD39)/'Raw Data'!AD39</f>
        <v>8.6538461538461536E-2</v>
      </c>
      <c r="AE41" s="8">
        <f>('Raw Data'!AE40-'Raw Data'!AE39)/'Raw Data'!AE39</f>
        <v>2.2878556570855878E-2</v>
      </c>
      <c r="AF41" s="8">
        <f>('Raw Data'!AF40-'Raw Data'!AF39)/'Raw Data'!AF39</f>
        <v>-1.8330491127924325E-2</v>
      </c>
      <c r="AG41" s="8">
        <f>('Raw Data'!AG40-'Raw Data'!AG39)/'Raw Data'!AG39</f>
        <v>5.7167605023819845E-2</v>
      </c>
      <c r="AH41" s="8">
        <f>('Raw Data'!AH40-'Raw Data'!AH39)/'Raw Data'!AH39</f>
        <v>2.8914665348807322E-2</v>
      </c>
      <c r="AI41" s="8">
        <f>('Raw Data'!AI40-'Raw Data'!AI39)/'Raw Data'!AI39</f>
        <v>0.10816383603462087</v>
      </c>
      <c r="AJ41" s="8">
        <f>('Raw Data'!AJ40-'Raw Data'!AJ39)/'Raw Data'!AJ39</f>
        <v>-3.4051664016302155E-3</v>
      </c>
      <c r="AK41" s="8">
        <f>('Raw Data'!AK40-'Raw Data'!AK39)/'Raw Data'!AK39</f>
        <v>-2.5814083241376558E-3</v>
      </c>
      <c r="AL41" s="8">
        <f>('Raw Data'!AL40-'Raw Data'!AL39)/'Raw Data'!AL39</f>
        <v>5.7803468208092535E-3</v>
      </c>
      <c r="AM41" s="8">
        <f>('Raw Data'!AM40-'Raw Data'!AM39)/'Raw Data'!AM39</f>
        <v>6.1424558458287237E-4</v>
      </c>
      <c r="AN41" s="8">
        <f>('Raw Data'!AN40-'Raw Data'!AN39)/'Raw Data'!AN39</f>
        <v>1.4511889920988967E-2</v>
      </c>
      <c r="AO41" s="8">
        <f>('Raw Data'!AO40-'Raw Data'!AO39)/'Raw Data'!AO39</f>
        <v>4.1666666666666706E-2</v>
      </c>
      <c r="AP41" s="8">
        <f>('Raw Data'!AP40-'Raw Data'!AP39)/'Raw Data'!AP39</f>
        <v>4.669260700389144E-3</v>
      </c>
    </row>
    <row r="42" spans="1:42" x14ac:dyDescent="0.45">
      <c r="A42" s="23">
        <f>'Raw Data'!A41</f>
        <v>43497</v>
      </c>
      <c r="B42" s="8">
        <f>('Raw Data'!B41-'Raw Data'!B40)/'Raw Data'!B40</f>
        <v>4.8072207923870923E-4</v>
      </c>
      <c r="C42" s="8">
        <f>('Raw Data'!C41-'Raw Data'!C40)/'Raw Data'!C40</f>
        <v>-1.0714173733071481E-2</v>
      </c>
      <c r="D42" s="8">
        <f>('Raw Data'!D41-'Raw Data'!D40)/'Raw Data'!D40</f>
        <v>1.690444331297267E-2</v>
      </c>
      <c r="E42" s="8">
        <f>('Raw Data'!E41-'Raw Data'!E40)/'Raw Data'!E40</f>
        <v>-4.2602560492735267E-3</v>
      </c>
      <c r="F42" s="8">
        <f>('Raw Data'!F41-'Raw Data'!F40)/'Raw Data'!F40</f>
        <v>-2.0925110132158534E-2</v>
      </c>
      <c r="G42" s="8">
        <f>('Raw Data'!G41-'Raw Data'!G40)/'Raw Data'!G40</f>
        <v>1.2583813067111083E-2</v>
      </c>
      <c r="H42" s="8">
        <f>('Raw Data'!H41-'Raw Data'!H40)/'Raw Data'!H40</f>
        <v>-8.6869249505855742E-3</v>
      </c>
      <c r="I42" s="8">
        <f>('Raw Data'!I41-'Raw Data'!I40)/'Raw Data'!I40</f>
        <v>1.5424600689256033E-2</v>
      </c>
      <c r="J42" s="8">
        <f>('Raw Data'!J41-'Raw Data'!J40)/'Raw Data'!J40</f>
        <v>6.6666666666666721E-2</v>
      </c>
      <c r="K42" s="8">
        <f>('Raw Data'!K41-'Raw Data'!K40)/'Raw Data'!K40</f>
        <v>-9.9690282813178054E-3</v>
      </c>
      <c r="L42" s="8">
        <f>('Raw Data'!L41-'Raw Data'!L40)/'Raw Data'!L40</f>
        <v>-9.3993144605297747E-3</v>
      </c>
      <c r="M42" s="8">
        <f>('Raw Data'!M41-'Raw Data'!M40)/'Raw Data'!M40</f>
        <v>7.2833907937186783E-3</v>
      </c>
      <c r="N42" s="8">
        <f>('Raw Data'!N41-'Raw Data'!N40)/'Raw Data'!N40</f>
        <v>7.9755857186815729E-3</v>
      </c>
      <c r="O42" s="8">
        <f>('Raw Data'!O41-'Raw Data'!O40)/'Raw Data'!O40</f>
        <v>-1.6103260167938102E-2</v>
      </c>
      <c r="P42" s="8">
        <f>('Raw Data'!P41-'Raw Data'!P40)/'Raw Data'!P40</f>
        <v>-2.3805173911223892E-3</v>
      </c>
      <c r="Q42" s="8">
        <f>('Raw Data'!Q41-'Raw Data'!Q40)/'Raw Data'!Q40</f>
        <v>5.1247082617268489E-3</v>
      </c>
      <c r="R42" s="8">
        <f>('Raw Data'!R41-'Raw Data'!R40)/'Raw Data'!R40</f>
        <v>7.7498886717375041E-3</v>
      </c>
      <c r="S42" s="8">
        <f>('Raw Data'!S41-'Raw Data'!S40)/'Raw Data'!S40</f>
        <v>1.3011563986997775E-2</v>
      </c>
      <c r="T42" s="8">
        <f>('Raw Data'!T41-'Raw Data'!T40)/'Raw Data'!T40</f>
        <v>-4.5187648542365138E-3</v>
      </c>
      <c r="U42" s="8">
        <f>('Raw Data'!U41-'Raw Data'!U40)/'Raw Data'!U40</f>
        <v>-1.972713587842016E-3</v>
      </c>
      <c r="V42" s="8">
        <f>('Raw Data'!V41-'Raw Data'!V40)/'Raw Data'!V40</f>
        <v>3.6714536113091659E-3</v>
      </c>
      <c r="W42" s="8">
        <f>('Raw Data'!W41-'Raw Data'!W40)/'Raw Data'!W40</f>
        <v>6.9957864616913921E-3</v>
      </c>
      <c r="X42" s="8">
        <f>('Raw Data'!X41-'Raw Data'!X40)/'Raw Data'!X40</f>
        <v>4.1741778519074563E-3</v>
      </c>
      <c r="Y42" s="8">
        <f>('Raw Data'!Y41-'Raw Data'!Y40)/'Raw Data'!Y40</f>
        <v>-4.4031390299591807E-4</v>
      </c>
      <c r="Z42" s="8">
        <f>('Raw Data'!Z41-'Raw Data'!Z40)/'Raw Data'!Z40</f>
        <v>2.0682523267838603E-2</v>
      </c>
      <c r="AA42" s="8">
        <f>('Raw Data'!AA41-'Raw Data'!AA40)/'Raw Data'!AA40</f>
        <v>-4.5003813229559991E-3</v>
      </c>
      <c r="AB42" s="8">
        <f>('Raw Data'!AB41-'Raw Data'!AB40)/'Raw Data'!AB40</f>
        <v>1.0365922710703086E-2</v>
      </c>
      <c r="AC42" s="8">
        <f>('Raw Data'!AC41-'Raw Data'!AC40)/'Raw Data'!AC40</f>
        <v>1.1842935292992856E-2</v>
      </c>
      <c r="AD42" s="8">
        <f>('Raw Data'!AD41-'Raw Data'!AD40)/'Raw Data'!AD40</f>
        <v>-5.8997050147492673E-2</v>
      </c>
      <c r="AE42" s="8">
        <f>('Raw Data'!AE41-'Raw Data'!AE40)/'Raw Data'!AE40</f>
        <v>2.0118041504688074E-3</v>
      </c>
      <c r="AF42" s="8">
        <f>('Raw Data'!AF41-'Raw Data'!AF40)/'Raw Data'!AF40</f>
        <v>-1.5800081381116528E-2</v>
      </c>
      <c r="AG42" s="8">
        <f>('Raw Data'!AG41-'Raw Data'!AG40)/'Raw Data'!AG40</f>
        <v>4.0966816878329135E-3</v>
      </c>
      <c r="AH42" s="8">
        <f>('Raw Data'!AH41-'Raw Data'!AH40)/'Raw Data'!AH40</f>
        <v>-5.381880869966555E-2</v>
      </c>
      <c r="AI42" s="8">
        <f>('Raw Data'!AI41-'Raw Data'!AI40)/'Raw Data'!AI40</f>
        <v>-5.8791468488914077E-3</v>
      </c>
      <c r="AJ42" s="8">
        <f>('Raw Data'!AJ41-'Raw Data'!AJ40)/'Raw Data'!AJ40</f>
        <v>1.0309455081001697E-3</v>
      </c>
      <c r="AK42" s="8">
        <f>('Raw Data'!AK41-'Raw Data'!AK40)/'Raw Data'!AK40</f>
        <v>1.1546952766231878E-2</v>
      </c>
      <c r="AL42" s="8">
        <f>('Raw Data'!AL41-'Raw Data'!AL40)/'Raw Data'!AL40</f>
        <v>0</v>
      </c>
      <c r="AM42" s="8">
        <f>('Raw Data'!AM41-'Raw Data'!AM40)/'Raw Data'!AM40</f>
        <v>-6.1386851855583493E-4</v>
      </c>
      <c r="AN42" s="8">
        <f>('Raw Data'!AN41-'Raw Data'!AN40)/'Raw Data'!AN40</f>
        <v>3.2446643794972585E-2</v>
      </c>
      <c r="AO42" s="8">
        <f>('Raw Data'!AO41-'Raw Data'!AO40)/'Raw Data'!AO40</f>
        <v>-0.12799999999999995</v>
      </c>
      <c r="AP42" s="8">
        <f>('Raw Data'!AP41-'Raw Data'!AP40)/'Raw Data'!AP40</f>
        <v>-3.098373353989227E-3</v>
      </c>
    </row>
    <row r="43" spans="1:42" x14ac:dyDescent="0.45">
      <c r="A43" s="23">
        <f>'Raw Data'!A42</f>
        <v>43500</v>
      </c>
      <c r="B43" s="8">
        <f>('Raw Data'!B42-'Raw Data'!B41)/'Raw Data'!B41</f>
        <v>2.8404931517233448E-2</v>
      </c>
      <c r="C43" s="8">
        <f>('Raw Data'!C42-'Raw Data'!C41)/'Raw Data'!C41</f>
        <v>-6.1888367800325599E-3</v>
      </c>
      <c r="D43" s="8">
        <f>('Raw Data'!D42-'Raw Data'!D41)/'Raw Data'!D41</f>
        <v>2.1780981378011154E-3</v>
      </c>
      <c r="E43" s="8">
        <f>('Raw Data'!E42-'Raw Data'!E41)/'Raw Data'!E41</f>
        <v>8.0221244106108962E-3</v>
      </c>
      <c r="F43" s="8">
        <f>('Raw Data'!F42-'Raw Data'!F41)/'Raw Data'!F41</f>
        <v>6.7491563554554239E-3</v>
      </c>
      <c r="G43" s="8">
        <f>('Raw Data'!G42-'Raw Data'!G41)/'Raw Data'!G41</f>
        <v>1.7351586080112166E-2</v>
      </c>
      <c r="H43" s="8">
        <f>('Raw Data'!H42-'Raw Data'!H41)/'Raw Data'!H41</f>
        <v>1.8537265059268289E-2</v>
      </c>
      <c r="I43" s="8">
        <f>('Raw Data'!I42-'Raw Data'!I41)/'Raw Data'!I41</f>
        <v>1.0553135218239291E-2</v>
      </c>
      <c r="J43" s="8">
        <f>('Raw Data'!J42-'Raw Data'!J41)/'Raw Data'!J41</f>
        <v>9.3749999999999944E-2</v>
      </c>
      <c r="K43" s="8">
        <f>('Raw Data'!K42-'Raw Data'!K41)/'Raw Data'!K41</f>
        <v>6.233518902076989E-3</v>
      </c>
      <c r="L43" s="8">
        <f>('Raw Data'!L42-'Raw Data'!L41)/'Raw Data'!L41</f>
        <v>2.1138687868971957E-2</v>
      </c>
      <c r="M43" s="8">
        <f>('Raw Data'!M42-'Raw Data'!M41)/'Raw Data'!M41</f>
        <v>5.2362038126686265E-2</v>
      </c>
      <c r="N43" s="8">
        <f>('Raw Data'!N42-'Raw Data'!N41)/'Raw Data'!N41</f>
        <v>3.6519277035097332E-3</v>
      </c>
      <c r="O43" s="8">
        <f>('Raw Data'!O42-'Raw Data'!O41)/'Raw Data'!O41</f>
        <v>1.441399860552325E-2</v>
      </c>
      <c r="P43" s="8">
        <f>('Raw Data'!P42-'Raw Data'!P41)/'Raw Data'!P41</f>
        <v>8.1281581012322222E-3</v>
      </c>
      <c r="Q43" s="8">
        <f>('Raw Data'!Q42-'Raw Data'!Q41)/'Raw Data'!Q41</f>
        <v>2.5012315377693209E-3</v>
      </c>
      <c r="R43" s="8">
        <f>('Raw Data'!R42-'Raw Data'!R41)/'Raw Data'!R41</f>
        <v>1.1696995602782406E-2</v>
      </c>
      <c r="S43" s="8">
        <f>('Raw Data'!S42-'Raw Data'!S41)/'Raw Data'!S41</f>
        <v>-1.8629344849817012E-3</v>
      </c>
      <c r="T43" s="8">
        <f>('Raw Data'!T42-'Raw Data'!T41)/'Raw Data'!T41</f>
        <v>5.8889131345792938E-3</v>
      </c>
      <c r="U43" s="8">
        <f>('Raw Data'!U42-'Raw Data'!U41)/'Raw Data'!U41</f>
        <v>4.4923841827106238E-3</v>
      </c>
      <c r="V43" s="8">
        <f>('Raw Data'!V42-'Raw Data'!V41)/'Raw Data'!V41</f>
        <v>3.5617779744481111E-3</v>
      </c>
      <c r="W43" s="8">
        <f>('Raw Data'!W42-'Raw Data'!W41)/'Raw Data'!W41</f>
        <v>3.9503727110863059E-3</v>
      </c>
      <c r="X43" s="8">
        <f>('Raw Data'!X42-'Raw Data'!X41)/'Raw Data'!X41</f>
        <v>2.5442234827221717E-3</v>
      </c>
      <c r="Y43" s="8">
        <f>('Raw Data'!Y42-'Raw Data'!Y41)/'Raw Data'!Y41</f>
        <v>-7.7815527332339507E-3</v>
      </c>
      <c r="Z43" s="8">
        <f>('Raw Data'!Z42-'Raw Data'!Z41)/'Raw Data'!Z41</f>
        <v>1.6717325227963622E-2</v>
      </c>
      <c r="AA43" s="8">
        <f>('Raw Data'!AA42-'Raw Data'!AA41)/'Raw Data'!AA41</f>
        <v>-9.2677039256260831E-3</v>
      </c>
      <c r="AB43" s="8">
        <f>('Raw Data'!AB42-'Raw Data'!AB41)/'Raw Data'!AB41</f>
        <v>5.7453414962780128E-3</v>
      </c>
      <c r="AC43" s="8">
        <f>('Raw Data'!AC42-'Raw Data'!AC41)/'Raw Data'!AC41</f>
        <v>1.129372334576581E-2</v>
      </c>
      <c r="AD43" s="8">
        <f>('Raw Data'!AD42-'Raw Data'!AD41)/'Raw Data'!AD41</f>
        <v>-9.4043887147334804E-3</v>
      </c>
      <c r="AE43" s="8">
        <f>('Raw Data'!AE42-'Raw Data'!AE41)/'Raw Data'!AE41</f>
        <v>1.9605542559453445E-2</v>
      </c>
      <c r="AF43" s="8">
        <f>('Raw Data'!AF42-'Raw Data'!AF41)/'Raw Data'!AF41</f>
        <v>2.8799288421517372E-2</v>
      </c>
      <c r="AG43" s="8">
        <f>('Raw Data'!AG42-'Raw Data'!AG41)/'Raw Data'!AG41</f>
        <v>-1.5503916768665851E-2</v>
      </c>
      <c r="AH43" s="8">
        <f>('Raw Data'!AH42-'Raw Data'!AH41)/'Raw Data'!AH41</f>
        <v>4.3536763477942039E-3</v>
      </c>
      <c r="AI43" s="8">
        <f>('Raw Data'!AI42-'Raw Data'!AI41)/'Raw Data'!AI41</f>
        <v>2.1362578302226553E-2</v>
      </c>
      <c r="AJ43" s="8">
        <f>('Raw Data'!AJ42-'Raw Data'!AJ41)/'Raw Data'!AJ41</f>
        <v>3.3809003375447864E-2</v>
      </c>
      <c r="AK43" s="8">
        <f>('Raw Data'!AK42-'Raw Data'!AK41)/'Raw Data'!AK41</f>
        <v>4.3297655064413708E-3</v>
      </c>
      <c r="AL43" s="8">
        <f>('Raw Data'!AL42-'Raw Data'!AL41)/'Raw Data'!AL41</f>
        <v>-5.7471264367816143E-3</v>
      </c>
      <c r="AM43" s="8">
        <f>('Raw Data'!AM42-'Raw Data'!AM41)/'Raw Data'!AM41</f>
        <v>6.7565782980884637E-3</v>
      </c>
      <c r="AN43" s="8">
        <f>('Raw Data'!AN42-'Raw Data'!AN41)/'Raw Data'!AN41</f>
        <v>1.157382244276535E-2</v>
      </c>
      <c r="AO43" s="8">
        <f>('Raw Data'!AO42-'Raw Data'!AO41)/'Raw Data'!AO41</f>
        <v>-7.3394495412844096E-2</v>
      </c>
      <c r="AP43" s="8">
        <f>('Raw Data'!AP42-'Raw Data'!AP41)/'Raw Data'!AP41</f>
        <v>4.7397047397047497E-2</v>
      </c>
    </row>
    <row r="44" spans="1:42" x14ac:dyDescent="0.45">
      <c r="A44" s="23">
        <f>'Raw Data'!A43</f>
        <v>43501</v>
      </c>
      <c r="B44" s="8">
        <f>('Raw Data'!B43-'Raw Data'!B42)/'Raw Data'!B42</f>
        <v>1.7109576987213694E-2</v>
      </c>
      <c r="C44" s="8">
        <f>('Raw Data'!C43-'Raw Data'!C42)/'Raw Data'!C42</f>
        <v>3.8918887813583179E-3</v>
      </c>
      <c r="D44" s="8">
        <f>('Raw Data'!D43-'Raw Data'!D42)/'Raw Data'!D42</f>
        <v>2.7038226195872699E-2</v>
      </c>
      <c r="E44" s="8">
        <f>('Raw Data'!E43-'Raw Data'!E42)/'Raw Data'!E42</f>
        <v>-1.68013933578742E-3</v>
      </c>
      <c r="F44" s="8">
        <f>('Raw Data'!F43-'Raw Data'!F42)/'Raw Data'!F42</f>
        <v>-3.351955307262558E-2</v>
      </c>
      <c r="G44" s="8">
        <f>('Raw Data'!G43-'Raw Data'!G42)/'Raw Data'!G42</f>
        <v>1.152636107992469E-4</v>
      </c>
      <c r="H44" s="8">
        <f>('Raw Data'!H43-'Raw Data'!H42)/'Raw Data'!H42</f>
        <v>-1.7207213006520509E-2</v>
      </c>
      <c r="I44" s="8">
        <f>('Raw Data'!I43-'Raw Data'!I42)/'Raw Data'!I42</f>
        <v>-1.5822646062455064E-3</v>
      </c>
      <c r="J44" s="8">
        <f>('Raw Data'!J43-'Raw Data'!J42)/'Raw Data'!J42</f>
        <v>0.25714285714285723</v>
      </c>
      <c r="K44" s="8">
        <f>('Raw Data'!K43-'Raw Data'!K42)/'Raw Data'!K42</f>
        <v>8.8157460650303381E-3</v>
      </c>
      <c r="L44" s="8">
        <f>('Raw Data'!L43-'Raw Data'!L42)/'Raw Data'!L42</f>
        <v>-9.6870715915643724E-4</v>
      </c>
      <c r="M44" s="8">
        <f>('Raw Data'!M43-'Raw Data'!M42)/'Raw Data'!M42</f>
        <v>7.6152530111514242E-3</v>
      </c>
      <c r="N44" s="8">
        <f>('Raw Data'!N43-'Raw Data'!N42)/'Raw Data'!N42</f>
        <v>8.4897273225888886E-3</v>
      </c>
      <c r="O44" s="8">
        <f>('Raw Data'!O43-'Raw Data'!O42)/'Raw Data'!O42</f>
        <v>8.0708661019776888E-4</v>
      </c>
      <c r="P44" s="8">
        <f>('Raw Data'!P43-'Raw Data'!P42)/'Raw Data'!P42</f>
        <v>2.6628983725686434E-3</v>
      </c>
      <c r="Q44" s="8">
        <f>('Raw Data'!Q43-'Raw Data'!Q42)/'Raw Data'!Q42</f>
        <v>1.9767785542982887E-2</v>
      </c>
      <c r="R44" s="8">
        <f>('Raw Data'!R43-'Raw Data'!R42)/'Raw Data'!R42</f>
        <v>4.9186492279335173E-3</v>
      </c>
      <c r="S44" s="8">
        <f>('Raw Data'!S43-'Raw Data'!S42)/'Raw Data'!S42</f>
        <v>5.1079801821421154E-3</v>
      </c>
      <c r="T44" s="8">
        <f>('Raw Data'!T43-'Raw Data'!T42)/'Raw Data'!T42</f>
        <v>1.0610991944795296E-2</v>
      </c>
      <c r="U44" s="8">
        <f>('Raw Data'!U43-'Raw Data'!U42)/'Raw Data'!U42</f>
        <v>7.6922988308328506E-3</v>
      </c>
      <c r="V44" s="8">
        <f>('Raw Data'!V43-'Raw Data'!V42)/'Raw Data'!V42</f>
        <v>-4.4124278040441074E-3</v>
      </c>
      <c r="W44" s="8">
        <f>('Raw Data'!W43-'Raw Data'!W42)/'Raw Data'!W42</f>
        <v>1.6282344911218875E-2</v>
      </c>
      <c r="X44" s="8">
        <f>('Raw Data'!X43-'Raw Data'!X42)/'Raw Data'!X42</f>
        <v>2.7594099808896828E-2</v>
      </c>
      <c r="Y44" s="8">
        <f>('Raw Data'!Y43-'Raw Data'!Y42)/'Raw Data'!Y42</f>
        <v>2.6043116470199423E-2</v>
      </c>
      <c r="Z44" s="8">
        <f>('Raw Data'!Z43-'Raw Data'!Z42)/'Raw Data'!Z42</f>
        <v>2.1923268560039923E-2</v>
      </c>
      <c r="AA44" s="8">
        <f>('Raw Data'!AA43-'Raw Data'!AA42)/'Raw Data'!AA42</f>
        <v>1.7796051680123815E-2</v>
      </c>
      <c r="AB44" s="8">
        <f>('Raw Data'!AB43-'Raw Data'!AB42)/'Raw Data'!AB42</f>
        <v>-6.0184858518413488E-3</v>
      </c>
      <c r="AC44" s="8">
        <f>('Raw Data'!AC43-'Raw Data'!AC42)/'Raw Data'!AC42</f>
        <v>2.0296461567793266E-4</v>
      </c>
      <c r="AD44" s="8">
        <f>('Raw Data'!AD43-'Raw Data'!AD42)/'Raw Data'!AD42</f>
        <v>0.731012658227848</v>
      </c>
      <c r="AE44" s="8">
        <f>('Raw Data'!AE43-'Raw Data'!AE42)/'Raw Data'!AE42</f>
        <v>1.540600805026985E-2</v>
      </c>
      <c r="AF44" s="8">
        <f>('Raw Data'!AF43-'Raw Data'!AF42)/'Raw Data'!AF42</f>
        <v>1.3996735774459885E-2</v>
      </c>
      <c r="AG44" s="8">
        <f>('Raw Data'!AG43-'Raw Data'!AG42)/'Raw Data'!AG42</f>
        <v>-3.398259568929117E-2</v>
      </c>
      <c r="AH44" s="8">
        <f>('Raw Data'!AH43-'Raw Data'!AH42)/'Raw Data'!AH42</f>
        <v>1.5612467369246761E-2</v>
      </c>
      <c r="AI44" s="8">
        <f>('Raw Data'!AI43-'Raw Data'!AI42)/'Raw Data'!AI42</f>
        <v>1.1285104874446006E-2</v>
      </c>
      <c r="AJ44" s="8">
        <f>('Raw Data'!AJ43-'Raw Data'!AJ42)/'Raw Data'!AJ42</f>
        <v>1.272272457132954E-2</v>
      </c>
      <c r="AK44" s="8">
        <f>('Raw Data'!AK43-'Raw Data'!AK42)/'Raw Data'!AK42</f>
        <v>4.1152802562055028E-3</v>
      </c>
      <c r="AL44" s="8">
        <f>('Raw Data'!AL43-'Raw Data'!AL42)/'Raw Data'!AL42</f>
        <v>-1.1560693641618507E-2</v>
      </c>
      <c r="AM44" s="8">
        <f>('Raw Data'!AM43-'Raw Data'!AM42)/'Raw Data'!AM42</f>
        <v>-9.1517874342130472E-3</v>
      </c>
      <c r="AN44" s="8">
        <f>('Raw Data'!AN43-'Raw Data'!AN42)/'Raw Data'!AN42</f>
        <v>-2.1713551321987682E-3</v>
      </c>
      <c r="AO44" s="8">
        <f>('Raw Data'!AO43-'Raw Data'!AO42)/'Raw Data'!AO42</f>
        <v>5.9405940594059459E-2</v>
      </c>
      <c r="AP44" s="8">
        <f>('Raw Data'!AP43-'Raw Data'!AP42)/'Raw Data'!AP42</f>
        <v>9.6439169139465129E-3</v>
      </c>
    </row>
    <row r="45" spans="1:42" x14ac:dyDescent="0.45">
      <c r="A45" s="23">
        <f>'Raw Data'!A44</f>
        <v>43502</v>
      </c>
      <c r="B45" s="8">
        <f>('Raw Data'!B44-'Raw Data'!B43)/'Raw Data'!B43</f>
        <v>3.4447214198391434E-4</v>
      </c>
      <c r="C45" s="8">
        <f>('Raw Data'!C44-'Raw Data'!C43)/'Raw Data'!C43</f>
        <v>9.1361277952169695E-3</v>
      </c>
      <c r="D45" s="8">
        <f>('Raw Data'!D44-'Raw Data'!D43)/'Raw Data'!D43</f>
        <v>-1.2852045815738938E-2</v>
      </c>
      <c r="E45" s="8">
        <f>('Raw Data'!E44-'Raw Data'!E43)/'Raw Data'!E43</f>
        <v>1.3286658023462586E-3</v>
      </c>
      <c r="F45" s="8">
        <f>('Raw Data'!F44-'Raw Data'!F43)/'Raw Data'!F43</f>
        <v>-1.6184971098265961E-2</v>
      </c>
      <c r="G45" s="8">
        <f>('Raw Data'!G44-'Raw Data'!G43)/'Raw Data'!G43</f>
        <v>1.7283516039728951E-4</v>
      </c>
      <c r="H45" s="8">
        <f>('Raw Data'!H44-'Raw Data'!H43)/'Raw Data'!H43</f>
        <v>3.5914703387536261E-3</v>
      </c>
      <c r="I45" s="8">
        <f>('Raw Data'!I44-'Raw Data'!I43)/'Raw Data'!I43</f>
        <v>-2.424728338684267E-2</v>
      </c>
      <c r="J45" s="8">
        <f>('Raw Data'!J44-'Raw Data'!J43)/'Raw Data'!J43</f>
        <v>9.0909090909090787E-2</v>
      </c>
      <c r="K45" s="8">
        <f>('Raw Data'!K44-'Raw Data'!K43)/'Raw Data'!K43</f>
        <v>-5.6683619243343168E-3</v>
      </c>
      <c r="L45" s="8">
        <f>('Raw Data'!L44-'Raw Data'!L43)/'Raw Data'!L43</f>
        <v>7.0027330642324654E-3</v>
      </c>
      <c r="M45" s="8">
        <f>('Raw Data'!M44-'Raw Data'!M43)/'Raw Data'!M43</f>
        <v>-5.1710874323114761E-3</v>
      </c>
      <c r="N45" s="8">
        <f>('Raw Data'!N44-'Raw Data'!N43)/'Raw Data'!N43</f>
        <v>-2.4654022210509073E-2</v>
      </c>
      <c r="O45" s="8">
        <f>('Raw Data'!O44-'Raw Data'!O43)/'Raw Data'!O43</f>
        <v>-4.9193690369232157E-2</v>
      </c>
      <c r="P45" s="8">
        <f>('Raw Data'!P44-'Raw Data'!P43)/'Raw Data'!P43</f>
        <v>5.6806620613976365E-3</v>
      </c>
      <c r="Q45" s="8">
        <f>('Raw Data'!Q44-'Raw Data'!Q43)/'Raw Data'!Q43</f>
        <v>-9.409985639369815E-3</v>
      </c>
      <c r="R45" s="8">
        <f>('Raw Data'!R44-'Raw Data'!R43)/'Raw Data'!R43</f>
        <v>-1.0172233060692683E-3</v>
      </c>
      <c r="S45" s="8">
        <f>('Raw Data'!S44-'Raw Data'!S43)/'Raw Data'!S43</f>
        <v>4.0656838599674998E-2</v>
      </c>
      <c r="T45" s="8">
        <f>('Raw Data'!T44-'Raw Data'!T43)/'Raw Data'!T43</f>
        <v>-1.810294030783756E-3</v>
      </c>
      <c r="U45" s="8">
        <f>('Raw Data'!U44-'Raw Data'!U43)/'Raw Data'!U43</f>
        <v>-1.1095360979657768E-2</v>
      </c>
      <c r="V45" s="8">
        <f>('Raw Data'!V44-'Raw Data'!V43)/'Raw Data'!V43</f>
        <v>-4.8176241665958216E-4</v>
      </c>
      <c r="W45" s="8">
        <f>('Raw Data'!W44-'Raw Data'!W43)/'Raw Data'!W43</f>
        <v>-3.7383219512127229E-3</v>
      </c>
      <c r="X45" s="8">
        <f>('Raw Data'!X44-'Raw Data'!X43)/'Raw Data'!X43</f>
        <v>-1.1687311269515836E-2</v>
      </c>
      <c r="Y45" s="8">
        <f>('Raw Data'!Y44-'Raw Data'!Y43)/'Raw Data'!Y43</f>
        <v>-1.884547162854998E-3</v>
      </c>
      <c r="Z45" s="8">
        <f>('Raw Data'!Z44-'Raw Data'!Z43)/'Raw Data'!Z43</f>
        <v>1.9502681618722505E-2</v>
      </c>
      <c r="AA45" s="8">
        <f>('Raw Data'!AA44-'Raw Data'!AA43)/'Raw Data'!AA43</f>
        <v>-1.7036578086540421E-2</v>
      </c>
      <c r="AB45" s="8">
        <f>('Raw Data'!AB44-'Raw Data'!AB43)/'Raw Data'!AB43</f>
        <v>4.9259881149470199E-3</v>
      </c>
      <c r="AC45" s="8">
        <f>('Raw Data'!AC44-'Raw Data'!AC43)/'Raw Data'!AC43</f>
        <v>0</v>
      </c>
      <c r="AD45" s="8">
        <f>('Raw Data'!AD44-'Raw Data'!AD43)/'Raw Data'!AD43</f>
        <v>1.8281535648995751E-3</v>
      </c>
      <c r="AE45" s="8">
        <f>('Raw Data'!AE44-'Raw Data'!AE43)/'Raw Data'!AE43</f>
        <v>2.2815014121471488E-4</v>
      </c>
      <c r="AF45" s="8">
        <f>('Raw Data'!AF44-'Raw Data'!AF43)/'Raw Data'!AF43</f>
        <v>-1.1098741507307407E-2</v>
      </c>
      <c r="AG45" s="8">
        <f>('Raw Data'!AG44-'Raw Data'!AG43)/'Raw Data'!AG43</f>
        <v>-2.1449593369780788E-3</v>
      </c>
      <c r="AH45" s="8">
        <f>('Raw Data'!AH44-'Raw Data'!AH43)/'Raw Data'!AH43</f>
        <v>-1.1182744461522429E-2</v>
      </c>
      <c r="AI45" s="8">
        <f>('Raw Data'!AI44-'Raw Data'!AI43)/'Raw Data'!AI43</f>
        <v>-3.9144600627608658E-3</v>
      </c>
      <c r="AJ45" s="8">
        <f>('Raw Data'!AJ44-'Raw Data'!AJ43)/'Raw Data'!AJ43</f>
        <v>-1.0173958068485795E-2</v>
      </c>
      <c r="AK45" s="8">
        <f>('Raw Data'!AK44-'Raw Data'!AK43)/'Raw Data'!AK43</f>
        <v>3.9021123957056982E-4</v>
      </c>
      <c r="AL45" s="8">
        <f>('Raw Data'!AL44-'Raw Data'!AL43)/'Raw Data'!AL43</f>
        <v>5.8479532163742748E-3</v>
      </c>
      <c r="AM45" s="8">
        <f>('Raw Data'!AM44-'Raw Data'!AM43)/'Raw Data'!AM43</f>
        <v>1.1699473794003296E-2</v>
      </c>
      <c r="AN45" s="8">
        <f>('Raw Data'!AN44-'Raw Data'!AN43)/'Raw Data'!AN43</f>
        <v>-5.0217844484530356E-3</v>
      </c>
      <c r="AO45" s="8">
        <f>('Raw Data'!AO44-'Raw Data'!AO43)/'Raw Data'!AO43</f>
        <v>-3.738317757009349E-2</v>
      </c>
      <c r="AP45" s="8">
        <f>('Raw Data'!AP44-'Raw Data'!AP43)/'Raw Data'!AP43</f>
        <v>-1.6164584864070453E-2</v>
      </c>
    </row>
    <row r="46" spans="1:42" x14ac:dyDescent="0.45">
      <c r="A46" s="23">
        <f>'Raw Data'!A45</f>
        <v>43503</v>
      </c>
      <c r="B46" s="8">
        <f>('Raw Data'!B45-'Raw Data'!B44)/'Raw Data'!B44</f>
        <v>-1.8939350491306472E-2</v>
      </c>
      <c r="C46" s="8">
        <f>('Raw Data'!C45-'Raw Data'!C44)/'Raw Data'!C44</f>
        <v>1.6813290947808941E-2</v>
      </c>
      <c r="D46" s="8">
        <f>('Raw Data'!D45-'Raw Data'!D44)/'Raw Data'!D44</f>
        <v>-3.0609643053371032E-2</v>
      </c>
      <c r="E46" s="8">
        <f>('Raw Data'!E45-'Raw Data'!E44)/'Raw Data'!E44</f>
        <v>3.5383102923434653E-4</v>
      </c>
      <c r="F46" s="8">
        <f>('Raw Data'!F45-'Raw Data'!F44)/'Raw Data'!F44</f>
        <v>-2.9377203290246769E-2</v>
      </c>
      <c r="G46" s="8">
        <f>('Raw Data'!G45-'Raw Data'!G44)/'Raw Data'!G44</f>
        <v>-1.0368680517211524E-2</v>
      </c>
      <c r="H46" s="8">
        <f>('Raw Data'!H45-'Raw Data'!H44)/'Raw Data'!H44</f>
        <v>9.6399051585753737E-2</v>
      </c>
      <c r="I46" s="8">
        <f>('Raw Data'!I45-'Raw Data'!I44)/'Raw Data'!I44</f>
        <v>1.0394737528614544E-2</v>
      </c>
      <c r="J46" s="8">
        <f>('Raw Data'!J45-'Raw Data'!J44)/'Raw Data'!J44</f>
        <v>-0.12499999999999993</v>
      </c>
      <c r="K46" s="8">
        <f>('Raw Data'!K45-'Raw Data'!K44)/'Raw Data'!K44</f>
        <v>-6.6508724515687481E-3</v>
      </c>
      <c r="L46" s="8">
        <f>('Raw Data'!L45-'Raw Data'!L44)/'Raw Data'!L44</f>
        <v>-6.7043811421178875E-3</v>
      </c>
      <c r="M46" s="8">
        <f>('Raw Data'!M45-'Raw Data'!M44)/'Raw Data'!M44</f>
        <v>5.7691015000267999E-3</v>
      </c>
      <c r="N46" s="8">
        <f>('Raw Data'!N45-'Raw Data'!N44)/'Raw Data'!N44</f>
        <v>-2.0961808145924576E-2</v>
      </c>
      <c r="O46" s="8">
        <f>('Raw Data'!O45-'Raw Data'!O44)/'Raw Data'!O44</f>
        <v>5.9372251346067328E-3</v>
      </c>
      <c r="P46" s="8">
        <f>('Raw Data'!P45-'Raw Data'!P44)/'Raw Data'!P44</f>
        <v>-1.157702837731921E-2</v>
      </c>
      <c r="Q46" s="8">
        <f>('Raw Data'!Q45-'Raw Data'!Q44)/'Raw Data'!Q44</f>
        <v>-1.7193856793064212E-2</v>
      </c>
      <c r="R46" s="8">
        <f>('Raw Data'!R45-'Raw Data'!R44)/'Raw Data'!R44</f>
        <v>-1.2598549860276389E-2</v>
      </c>
      <c r="S46" s="8">
        <f>('Raw Data'!S45-'Raw Data'!S44)/'Raw Data'!S44</f>
        <v>-2.4605571900682952E-2</v>
      </c>
      <c r="T46" s="8">
        <f>('Raw Data'!T45-'Raw Data'!T44)/'Raw Data'!T44</f>
        <v>-3.8689947013818434E-3</v>
      </c>
      <c r="U46" s="8">
        <f>('Raw Data'!U45-'Raw Data'!U44)/'Raw Data'!U44</f>
        <v>-4.1289579928179459E-3</v>
      </c>
      <c r="V46" s="8">
        <f>('Raw Data'!V45-'Raw Data'!V44)/'Raw Data'!V44</f>
        <v>-1.3109796239489411E-2</v>
      </c>
      <c r="W46" s="8">
        <f>('Raw Data'!W45-'Raw Data'!W44)/'Raw Data'!W44</f>
        <v>6.5665879204804302E-3</v>
      </c>
      <c r="X46" s="8">
        <f>('Raw Data'!X45-'Raw Data'!X44)/'Raw Data'!X44</f>
        <v>-3.202773322021932E-3</v>
      </c>
      <c r="Y46" s="8">
        <f>('Raw Data'!Y45-'Raw Data'!Y44)/'Raw Data'!Y44</f>
        <v>4.2120621474099522E-3</v>
      </c>
      <c r="Z46" s="8">
        <f>('Raw Data'!Z45-'Raw Data'!Z44)/'Raw Data'!Z44</f>
        <v>-4.7824007651848702E-4</v>
      </c>
      <c r="AA46" s="8">
        <f>('Raw Data'!AA45-'Raw Data'!AA44)/'Raw Data'!AA44</f>
        <v>2.2798221274478102E-4</v>
      </c>
      <c r="AB46" s="8">
        <f>('Raw Data'!AB45-'Raw Data'!AB44)/'Raw Data'!AB44</f>
        <v>-7.9656034472557133E-3</v>
      </c>
      <c r="AC46" s="8">
        <f>('Raw Data'!AC45-'Raw Data'!AC44)/'Raw Data'!AC44</f>
        <v>3.2480943230155162E-3</v>
      </c>
      <c r="AD46" s="8">
        <f>('Raw Data'!AD45-'Raw Data'!AD44)/'Raw Data'!AD44</f>
        <v>-5.4744525547445709E-3</v>
      </c>
      <c r="AE46" s="8">
        <f>('Raw Data'!AE45-'Raw Data'!AE44)/'Raw Data'!AE44</f>
        <v>-1.8248760942566717E-3</v>
      </c>
      <c r="AF46" s="8">
        <f>('Raw Data'!AF45-'Raw Data'!AF44)/'Raw Data'!AF44</f>
        <v>-7.1678369916883975E-3</v>
      </c>
      <c r="AG46" s="8">
        <f>('Raw Data'!AG45-'Raw Data'!AG44)/'Raw Data'!AG44</f>
        <v>-2.5365434221840059E-2</v>
      </c>
      <c r="AH46" s="8">
        <f>('Raw Data'!AH45-'Raw Data'!AH44)/'Raw Data'!AH44</f>
        <v>-1.5784092059892351E-2</v>
      </c>
      <c r="AI46" s="8">
        <f>('Raw Data'!AI45-'Raw Data'!AI44)/'Raw Data'!AI44</f>
        <v>-2.4106985039973373E-2</v>
      </c>
      <c r="AJ46" s="8">
        <f>('Raw Data'!AJ45-'Raw Data'!AJ44)/'Raw Data'!AJ44</f>
        <v>-2.1238567130023159E-2</v>
      </c>
      <c r="AK46" s="8">
        <f>('Raw Data'!AK45-'Raw Data'!AK44)/'Raw Data'!AK44</f>
        <v>-2.0288603369092783E-2</v>
      </c>
      <c r="AL46" s="8">
        <f>('Raw Data'!AL45-'Raw Data'!AL44)/'Raw Data'!AL44</f>
        <v>-1.1627906976744196E-2</v>
      </c>
      <c r="AM46" s="8">
        <f>('Raw Data'!AM45-'Raw Data'!AM44)/'Raw Data'!AM44</f>
        <v>-5.3560552413980701E-2</v>
      </c>
      <c r="AN46" s="8">
        <f>('Raw Data'!AN45-'Raw Data'!AN44)/'Raw Data'!AN44</f>
        <v>-5.4676622135361348E-3</v>
      </c>
      <c r="AO46" s="8">
        <f>('Raw Data'!AO45-'Raw Data'!AO44)/'Raw Data'!AO44</f>
        <v>-2.9126213592233035E-2</v>
      </c>
      <c r="AP46" s="8">
        <f>('Raw Data'!AP45-'Raw Data'!AP44)/'Raw Data'!AP44</f>
        <v>-6.7214339058999147E-3</v>
      </c>
    </row>
    <row r="47" spans="1:42" x14ac:dyDescent="0.45">
      <c r="A47" s="23">
        <f>'Raw Data'!A46</f>
        <v>43504</v>
      </c>
      <c r="B47" s="8">
        <f>('Raw Data'!B46-'Raw Data'!B45)/'Raw Data'!B45</f>
        <v>1.1749682780951276E-3</v>
      </c>
      <c r="C47" s="8">
        <f>('Raw Data'!C46-'Raw Data'!C45)/'Raw Data'!C45</f>
        <v>4.579011846471341E-3</v>
      </c>
      <c r="D47" s="8">
        <f>('Raw Data'!D46-'Raw Data'!D45)/'Raw Data'!D45</f>
        <v>-5.5608661324554522E-3</v>
      </c>
      <c r="E47" s="8">
        <f>('Raw Data'!E46-'Raw Data'!E45)/'Raw Data'!E45</f>
        <v>-6.1906722876353985E-4</v>
      </c>
      <c r="F47" s="8">
        <f>('Raw Data'!F46-'Raw Data'!F45)/'Raw Data'!F45</f>
        <v>2.0581113801452777E-2</v>
      </c>
      <c r="G47" s="8">
        <f>('Raw Data'!G46-'Raw Data'!G45)/'Raw Data'!G45</f>
        <v>2.4155959997276558E-2</v>
      </c>
      <c r="H47" s="8">
        <f>('Raw Data'!H46-'Raw Data'!H45)/'Raw Data'!H45</f>
        <v>6.2525468558491781E-2</v>
      </c>
      <c r="I47" s="8">
        <f>('Raw Data'!I46-'Raw Data'!I45)/'Raw Data'!I45</f>
        <v>1.6074598692448809E-2</v>
      </c>
      <c r="J47" s="8">
        <f>('Raw Data'!J46-'Raw Data'!J45)/'Raw Data'!J45</f>
        <v>-2.3809523809523937E-2</v>
      </c>
      <c r="K47" s="8">
        <f>('Raw Data'!K46-'Raw Data'!K45)/'Raw Data'!K45</f>
        <v>-1.6738634350695995E-3</v>
      </c>
      <c r="L47" s="8">
        <f>('Raw Data'!L46-'Raw Data'!L45)/'Raw Data'!L45</f>
        <v>7.5036488378233531E-3</v>
      </c>
      <c r="M47" s="8">
        <f>('Raw Data'!M46-'Raw Data'!M45)/'Raw Data'!M45</f>
        <v>-9.0873919429108896E-4</v>
      </c>
      <c r="N47" s="8">
        <f>('Raw Data'!N46-'Raw Data'!N45)/'Raw Data'!N45</f>
        <v>-1.1964745077837123E-2</v>
      </c>
      <c r="O47" s="8">
        <f>('Raw Data'!O46-'Raw Data'!O45)/'Raw Data'!O45</f>
        <v>2.529672570853556E-3</v>
      </c>
      <c r="P47" s="8">
        <f>('Raw Data'!P46-'Raw Data'!P45)/'Raw Data'!P45</f>
        <v>3.9042111852964213E-3</v>
      </c>
      <c r="Q47" s="8">
        <f>('Raw Data'!Q46-'Raw Data'!Q45)/'Raw Data'!Q45</f>
        <v>5.5093954571538966E-3</v>
      </c>
      <c r="R47" s="8">
        <f>('Raw Data'!R46-'Raw Data'!R45)/'Raw Data'!R45</f>
        <v>2.6420906100853899E-3</v>
      </c>
      <c r="S47" s="8">
        <f>('Raw Data'!S46-'Raw Data'!S45)/'Raw Data'!S45</f>
        <v>6.6435450964724444E-3</v>
      </c>
      <c r="T47" s="8">
        <f>('Raw Data'!T46-'Raw Data'!T45)/'Raw Data'!T45</f>
        <v>-3.6412667560548761E-4</v>
      </c>
      <c r="U47" s="8">
        <f>('Raw Data'!U46-'Raw Data'!U45)/'Raw Data'!U45</f>
        <v>5.0474154001725205E-3</v>
      </c>
      <c r="V47" s="8">
        <f>('Raw Data'!V46-'Raw Data'!V45)/'Raw Data'!V45</f>
        <v>-9.9627697135052894E-3</v>
      </c>
      <c r="W47" s="8">
        <f>('Raw Data'!W46-'Raw Data'!W45)/'Raw Data'!W45</f>
        <v>8.6538342751591463E-3</v>
      </c>
      <c r="X47" s="8">
        <f>('Raw Data'!X46-'Raw Data'!X45)/'Raw Data'!X45</f>
        <v>1.6453654344842538E-2</v>
      </c>
      <c r="Y47" s="8">
        <f>('Raw Data'!Y46-'Raw Data'!Y45)/'Raw Data'!Y45</f>
        <v>8.8226961628132729E-3</v>
      </c>
      <c r="Z47" s="8">
        <f>('Raw Data'!Z46-'Raw Data'!Z45)/'Raw Data'!Z45</f>
        <v>2.2966459330143685E-2</v>
      </c>
      <c r="AA47" s="8">
        <f>('Raw Data'!AA46-'Raw Data'!AA45)/'Raw Data'!AA45</f>
        <v>2.0520520673048526E-3</v>
      </c>
      <c r="AB47" s="8">
        <f>('Raw Data'!AB46-'Raw Data'!AB45)/'Raw Data'!AB45</f>
        <v>5.8678833410619139E-3</v>
      </c>
      <c r="AC47" s="8">
        <f>('Raw Data'!AC46-'Raw Data'!AC45)/'Raw Data'!AC45</f>
        <v>1.6187369918447653E-3</v>
      </c>
      <c r="AD47" s="8">
        <f>('Raw Data'!AD46-'Raw Data'!AD45)/'Raw Data'!AD45</f>
        <v>4.5871559633027519E-2</v>
      </c>
      <c r="AE47" s="8">
        <f>('Raw Data'!AE46-'Raw Data'!AE45)/'Raw Data'!AE45</f>
        <v>8.9123523192935275E-3</v>
      </c>
      <c r="AF47" s="8">
        <f>('Raw Data'!AF46-'Raw Data'!AF45)/'Raw Data'!AF45</f>
        <v>3.7998327391094567E-3</v>
      </c>
      <c r="AG47" s="8">
        <f>('Raw Data'!AG46-'Raw Data'!AG45)/'Raw Data'!AG45</f>
        <v>1.676219673577406E-2</v>
      </c>
      <c r="AH47" s="8">
        <f>('Raw Data'!AH46-'Raw Data'!AH45)/'Raw Data'!AH45</f>
        <v>-1.6198284210553623E-2</v>
      </c>
      <c r="AI47" s="8">
        <f>('Raw Data'!AI46-'Raw Data'!AI45)/'Raw Data'!AI45</f>
        <v>5.7098026893315466E-3</v>
      </c>
      <c r="AJ47" s="8">
        <f>('Raw Data'!AJ46-'Raw Data'!AJ45)/'Raw Data'!AJ45</f>
        <v>8.2968758512136451E-3</v>
      </c>
      <c r="AK47" s="8">
        <f>('Raw Data'!AK46-'Raw Data'!AK45)/'Raw Data'!AK45</f>
        <v>1.612896295715192E-2</v>
      </c>
      <c r="AL47" s="8">
        <f>('Raw Data'!AL46-'Raw Data'!AL45)/'Raw Data'!AL45</f>
        <v>-5.8823529411764757E-3</v>
      </c>
      <c r="AM47" s="8">
        <f>('Raw Data'!AM46-'Raw Data'!AM45)/'Raw Data'!AM45</f>
        <v>-2.4437293936888472E-2</v>
      </c>
      <c r="AN47" s="8">
        <f>('Raw Data'!AN46-'Raw Data'!AN45)/'Raw Data'!AN45</f>
        <v>-5.4977307015629945E-3</v>
      </c>
      <c r="AO47" s="8">
        <f>('Raw Data'!AO46-'Raw Data'!AO45)/'Raw Data'!AO45</f>
        <v>0.25</v>
      </c>
      <c r="AP47" s="8">
        <f>('Raw Data'!AP46-'Raw Data'!AP45)/'Raw Data'!AP45</f>
        <v>7.5187969924810419E-4</v>
      </c>
    </row>
    <row r="48" spans="1:42" x14ac:dyDescent="0.45">
      <c r="A48" s="23">
        <f>'Raw Data'!A47</f>
        <v>43507</v>
      </c>
      <c r="B48" s="8">
        <f>('Raw Data'!B47-'Raw Data'!B46)/'Raw Data'!B46</f>
        <v>-5.750935357103768E-3</v>
      </c>
      <c r="C48" s="8">
        <f>('Raw Data'!C47-'Raw Data'!C46)/'Raw Data'!C46</f>
        <v>-3.5452777992664298E-3</v>
      </c>
      <c r="D48" s="8">
        <f>('Raw Data'!D47-'Raw Data'!D46)/'Raw Data'!D46</f>
        <v>2.3021609798101104E-2</v>
      </c>
      <c r="E48" s="8">
        <f>('Raw Data'!E47-'Raw Data'!E46)/'Raw Data'!E46</f>
        <v>-4.4234245204596476E-4</v>
      </c>
      <c r="F48" s="8">
        <f>('Raw Data'!F47-'Raw Data'!F46)/'Raw Data'!F46</f>
        <v>-1.0676156583629876E-2</v>
      </c>
      <c r="G48" s="8">
        <f>('Raw Data'!G47-'Raw Data'!G46)/'Raw Data'!G46</f>
        <v>-1.5799937751632947E-2</v>
      </c>
      <c r="H48" s="8">
        <f>('Raw Data'!H47-'Raw Data'!H46)/'Raw Data'!H46</f>
        <v>1.9967380627193571E-2</v>
      </c>
      <c r="I48" s="8">
        <f>('Raw Data'!I47-'Raw Data'!I46)/'Raw Data'!I46</f>
        <v>6.3282252274003215E-4</v>
      </c>
      <c r="J48" s="8">
        <f>('Raw Data'!J47-'Raw Data'!J46)/'Raw Data'!J46</f>
        <v>-7.3170731707317041E-2</v>
      </c>
      <c r="K48" s="8">
        <f>('Raw Data'!K47-'Raw Data'!K46)/'Raw Data'!K46</f>
        <v>-1.6765677421088855E-3</v>
      </c>
      <c r="L48" s="8">
        <f>('Raw Data'!L47-'Raw Data'!L46)/'Raw Data'!L46</f>
        <v>3.0289547723187748E-3</v>
      </c>
      <c r="M48" s="8">
        <f>('Raw Data'!M47-'Raw Data'!M46)/'Raw Data'!M46</f>
        <v>1.0857356261323657E-2</v>
      </c>
      <c r="N48" s="8">
        <f>('Raw Data'!N47-'Raw Data'!N46)/'Raw Data'!N46</f>
        <v>-2.3581938848609266E-2</v>
      </c>
      <c r="O48" s="8">
        <f>('Raw Data'!O47-'Raw Data'!O46)/'Raw Data'!O46</f>
        <v>-9.2515002319057023E-3</v>
      </c>
      <c r="P48" s="8">
        <f>('Raw Data'!P47-'Raw Data'!P46)/'Raw Data'!P46</f>
        <v>2.0941686619356825E-3</v>
      </c>
      <c r="Q48" s="8">
        <f>('Raw Data'!Q47-'Raw Data'!Q46)/'Raw Data'!Q46</f>
        <v>5.7671313074439574E-4</v>
      </c>
      <c r="R48" s="8">
        <f>('Raw Data'!R47-'Raw Data'!R46)/'Raw Data'!R46</f>
        <v>-1.7353011308340017E-3</v>
      </c>
      <c r="S48" s="8">
        <f>('Raw Data'!S47-'Raw Data'!S46)/'Raw Data'!S46</f>
        <v>2.0086598346022119E-3</v>
      </c>
      <c r="T48" s="8">
        <f>('Raw Data'!T47-'Raw Data'!T46)/'Raw Data'!T46</f>
        <v>1.6027213407550152E-2</v>
      </c>
      <c r="U48" s="8">
        <f>('Raw Data'!U47-'Raw Data'!U46)/'Raw Data'!U46</f>
        <v>-1.8563341131064198E-2</v>
      </c>
      <c r="V48" s="8">
        <f>('Raw Data'!V47-'Raw Data'!V46)/'Raw Data'!V46</f>
        <v>-4.7356636158791664E-3</v>
      </c>
      <c r="W48" s="8">
        <f>('Raw Data'!W47-'Raw Data'!W46)/'Raw Data'!W46</f>
        <v>3.827942663672469E-3</v>
      </c>
      <c r="X48" s="8">
        <f>('Raw Data'!X47-'Raw Data'!X46)/'Raw Data'!X46</f>
        <v>1.7368347621086085E-3</v>
      </c>
      <c r="Y48" s="8">
        <f>('Raw Data'!Y47-'Raw Data'!Y46)/'Raw Data'!Y46</f>
        <v>3.4407881510450772E-3</v>
      </c>
      <c r="Z48" s="8">
        <f>('Raw Data'!Z47-'Raw Data'!Z46)/'Raw Data'!Z46</f>
        <v>0</v>
      </c>
      <c r="AA48" s="8">
        <f>('Raw Data'!AA47-'Raw Data'!AA46)/'Raw Data'!AA46</f>
        <v>9.101814483892033E-4</v>
      </c>
      <c r="AB48" s="8">
        <f>('Raw Data'!AB47-'Raw Data'!AB46)/'Raw Data'!AB46</f>
        <v>5.7311559100718988E-3</v>
      </c>
      <c r="AC48" s="8">
        <f>('Raw Data'!AC47-'Raw Data'!AC46)/'Raw Data'!AC46</f>
        <v>2.222293919207626E-3</v>
      </c>
      <c r="AD48" s="8">
        <f>('Raw Data'!AD47-'Raw Data'!AD46)/'Raw Data'!AD46</f>
        <v>-0.12105263157894744</v>
      </c>
      <c r="AE48" s="8">
        <f>('Raw Data'!AE47-'Raw Data'!AE46)/'Raw Data'!AE46</f>
        <v>6.7949855223652595E-3</v>
      </c>
      <c r="AF48" s="8">
        <f>('Raw Data'!AF47-'Raw Data'!AF46)/'Raw Data'!AF46</f>
        <v>-3.9746250671933879E-3</v>
      </c>
      <c r="AG48" s="8">
        <f>('Raw Data'!AG47-'Raw Data'!AG46)/'Raw Data'!AG46</f>
        <v>-3.9045554839286481E-3</v>
      </c>
      <c r="AH48" s="8">
        <f>('Raw Data'!AH47-'Raw Data'!AH46)/'Raw Data'!AH46</f>
        <v>1.7504055173475797E-3</v>
      </c>
      <c r="AI48" s="8">
        <f>('Raw Data'!AI47-'Raw Data'!AI46)/'Raw Data'!AI46</f>
        <v>-9.2034242610001139E-3</v>
      </c>
      <c r="AJ48" s="8">
        <f>('Raw Data'!AJ47-'Raw Data'!AJ46)/'Raw Data'!AJ46</f>
        <v>-5.2938860170405472E-3</v>
      </c>
      <c r="AK48" s="8">
        <f>('Raw Data'!AK47-'Raw Data'!AK46)/'Raw Data'!AK46</f>
        <v>3.9192823885384484E-3</v>
      </c>
      <c r="AL48" s="8">
        <f>('Raw Data'!AL47-'Raw Data'!AL46)/'Raw Data'!AL46</f>
        <v>0</v>
      </c>
      <c r="AM48" s="8">
        <f>('Raw Data'!AM47-'Raw Data'!AM46)/'Raw Data'!AM46</f>
        <v>0</v>
      </c>
      <c r="AN48" s="8">
        <f>('Raw Data'!AN47-'Raw Data'!AN46)/'Raw Data'!AN46</f>
        <v>-5.3581599093911747E-3</v>
      </c>
      <c r="AO48" s="8">
        <f>('Raw Data'!AO47-'Raw Data'!AO46)/'Raw Data'!AO46</f>
        <v>0</v>
      </c>
      <c r="AP48" s="8">
        <f>('Raw Data'!AP47-'Raw Data'!AP46)/'Raw Data'!AP46</f>
        <v>1.3523666416228378E-2</v>
      </c>
    </row>
    <row r="49" spans="1:42" x14ac:dyDescent="0.45">
      <c r="A49" s="23">
        <f>'Raw Data'!A48</f>
        <v>43508</v>
      </c>
      <c r="B49" s="8">
        <f>('Raw Data'!B48-'Raw Data'!B47)/'Raw Data'!B47</f>
        <v>8.6171754094859845E-3</v>
      </c>
      <c r="C49" s="8">
        <f>('Raw Data'!C48-'Raw Data'!C47)/'Raw Data'!C47</f>
        <v>4.3203061508367106E-3</v>
      </c>
      <c r="D49" s="8">
        <f>('Raw Data'!D48-'Raw Data'!D47)/'Raw Data'!D47</f>
        <v>-3.2924114984325017E-3</v>
      </c>
      <c r="E49" s="8">
        <f>('Raw Data'!E48-'Raw Data'!E47)/'Raw Data'!E47</f>
        <v>7.2585544299433669E-3</v>
      </c>
      <c r="F49" s="8">
        <f>('Raw Data'!F48-'Raw Data'!F47)/'Raw Data'!F47</f>
        <v>2.1582733812949607E-2</v>
      </c>
      <c r="G49" s="8">
        <f>('Raw Data'!G48-'Raw Data'!G47)/'Raw Data'!G47</f>
        <v>1.3743749075980305E-2</v>
      </c>
      <c r="H49" s="8">
        <f>('Raw Data'!H48-'Raw Data'!H47)/'Raw Data'!H47</f>
        <v>7.7647058823529416E-2</v>
      </c>
      <c r="I49" s="8">
        <f>('Raw Data'!I48-'Raw Data'!I47)/'Raw Data'!I47</f>
        <v>3.1628683460553777E-4</v>
      </c>
      <c r="J49" s="8">
        <f>('Raw Data'!J48-'Raw Data'!J47)/'Raw Data'!J47</f>
        <v>0.10526315789473695</v>
      </c>
      <c r="K49" s="8">
        <f>('Raw Data'!K48-'Raw Data'!K47)/'Raw Data'!K47</f>
        <v>1.0076760767385468E-2</v>
      </c>
      <c r="L49" s="8">
        <f>('Raw Data'!L48-'Raw Data'!L47)/'Raw Data'!L47</f>
        <v>9.2727777250837182E-3</v>
      </c>
      <c r="M49" s="8">
        <f>('Raw Data'!M48-'Raw Data'!M47)/'Raw Data'!M47</f>
        <v>1.8500770478496735E-2</v>
      </c>
      <c r="N49" s="8">
        <f>('Raw Data'!N48-'Raw Data'!N47)/'Raw Data'!N47</f>
        <v>4.6997512833118413E-2</v>
      </c>
      <c r="O49" s="8">
        <f>('Raw Data'!O48-'Raw Data'!O47)/'Raw Data'!O47</f>
        <v>2.8862761324175961E-2</v>
      </c>
      <c r="P49" s="8">
        <f>('Raw Data'!P48-'Raw Data'!P47)/'Raw Data'!P47</f>
        <v>1.5374243784978781E-2</v>
      </c>
      <c r="Q49" s="8">
        <f>('Raw Data'!Q48-'Raw Data'!Q47)/'Raw Data'!Q47</f>
        <v>5.1877770866415396E-3</v>
      </c>
      <c r="R49" s="8">
        <f>('Raw Data'!R48-'Raw Data'!R47)/'Raw Data'!R47</f>
        <v>8.4342359073945952E-3</v>
      </c>
      <c r="S49" s="8">
        <f>('Raw Data'!S48-'Raw Data'!S47)/'Raw Data'!S47</f>
        <v>1.6036627423578195E-2</v>
      </c>
      <c r="T49" s="8">
        <f>('Raw Data'!T48-'Raw Data'!T47)/'Raw Data'!T47</f>
        <v>1.2308857444933626E-2</v>
      </c>
      <c r="U49" s="8">
        <f>('Raw Data'!U48-'Raw Data'!U47)/'Raw Data'!U47</f>
        <v>-2.1930754850343248E-3</v>
      </c>
      <c r="V49" s="8">
        <f>('Raw Data'!V48-'Raw Data'!V47)/'Raw Data'!V47</f>
        <v>1.704999745893665E-2</v>
      </c>
      <c r="W49" s="8">
        <f>('Raw Data'!W48-'Raw Data'!W47)/'Raw Data'!W47</f>
        <v>1.6962480533262166E-2</v>
      </c>
      <c r="X49" s="8">
        <f>('Raw Data'!X48-'Raw Data'!X47)/'Raw Data'!X47</f>
        <v>6.9700047338581003E-3</v>
      </c>
      <c r="Y49" s="8">
        <f>('Raw Data'!Y48-'Raw Data'!Y47)/'Raw Data'!Y47</f>
        <v>-3.4289897238332563E-3</v>
      </c>
      <c r="Z49" s="8">
        <f>('Raw Data'!Z48-'Raw Data'!Z47)/'Raw Data'!Z47</f>
        <v>1.6370487201613007E-2</v>
      </c>
      <c r="AA49" s="8">
        <f>('Raw Data'!AA48-'Raw Data'!AA47)/'Raw Data'!AA47</f>
        <v>1.93225171826749E-2</v>
      </c>
      <c r="AB49" s="8">
        <f>('Raw Data'!AB48-'Raw Data'!AB47)/'Raw Data'!AB47</f>
        <v>1.0074367439758284E-2</v>
      </c>
      <c r="AC49" s="8">
        <f>('Raw Data'!AC48-'Raw Data'!AC47)/'Raw Data'!AC47</f>
        <v>1.0077292865392623E-3</v>
      </c>
      <c r="AD49" s="8">
        <f>('Raw Data'!AD48-'Raw Data'!AD47)/'Raw Data'!AD47</f>
        <v>-2.1956087824351184E-2</v>
      </c>
      <c r="AE49" s="8">
        <f>('Raw Data'!AE48-'Raw Data'!AE47)/'Raw Data'!AE47</f>
        <v>2.0359955525943038E-2</v>
      </c>
      <c r="AF49" s="8">
        <f>('Raw Data'!AF48-'Raw Data'!AF47)/'Raw Data'!AF47</f>
        <v>1.5581945412977156E-2</v>
      </c>
      <c r="AG49" s="8">
        <f>('Raw Data'!AG48-'Raw Data'!AG47)/'Raw Data'!AG47</f>
        <v>-6.0975176871740956E-3</v>
      </c>
      <c r="AH49" s="8">
        <f>('Raw Data'!AH48-'Raw Data'!AH47)/'Raw Data'!AH47</f>
        <v>2.9547460716530461E-2</v>
      </c>
      <c r="AI49" s="8">
        <f>('Raw Data'!AI48-'Raw Data'!AI47)/'Raw Data'!AI47</f>
        <v>-4.5237953535591253E-3</v>
      </c>
      <c r="AJ49" s="8">
        <f>('Raw Data'!AJ48-'Raw Data'!AJ47)/'Raw Data'!AJ47</f>
        <v>4.1188180218465431E-2</v>
      </c>
      <c r="AK49" s="8">
        <f>('Raw Data'!AK48-'Raw Data'!AK47)/'Raw Data'!AK47</f>
        <v>-1.9513382357899841E-4</v>
      </c>
      <c r="AL49" s="8">
        <f>('Raw Data'!AL48-'Raw Data'!AL47)/'Raw Data'!AL47</f>
        <v>1.1834319526627229E-2</v>
      </c>
      <c r="AM49" s="8">
        <f>('Raw Data'!AM48-'Raw Data'!AM47)/'Raw Data'!AM47</f>
        <v>2.4390243902439004E-2</v>
      </c>
      <c r="AN49" s="8">
        <f>('Raw Data'!AN48-'Raw Data'!AN47)/'Raw Data'!AN47</f>
        <v>1.5134698879645891E-2</v>
      </c>
      <c r="AO49" s="8">
        <f>('Raw Data'!AO48-'Raw Data'!AO47)/'Raw Data'!AO47</f>
        <v>-0.2</v>
      </c>
      <c r="AP49" s="8">
        <f>('Raw Data'!AP48-'Raw Data'!AP47)/'Raw Data'!AP47</f>
        <v>-7.4128984432913006E-3</v>
      </c>
    </row>
    <row r="50" spans="1:42" x14ac:dyDescent="0.45">
      <c r="A50" s="23">
        <f>'Raw Data'!A49</f>
        <v>43509</v>
      </c>
      <c r="B50" s="8">
        <f>('Raw Data'!B49-'Raw Data'!B48)/'Raw Data'!B48</f>
        <v>-4.1547720007808096E-3</v>
      </c>
      <c r="C50" s="8">
        <f>('Raw Data'!C49-'Raw Data'!C48)/'Raw Data'!C48</f>
        <v>-2.5319212010870717E-4</v>
      </c>
      <c r="D50" s="8">
        <f>('Raw Data'!D49-'Raw Data'!D48)/'Raw Data'!D48</f>
        <v>-1.1673727665397132E-2</v>
      </c>
      <c r="E50" s="8">
        <f>('Raw Data'!E49-'Raw Data'!E48)/'Raw Data'!E48</f>
        <v>2.900050159625567E-3</v>
      </c>
      <c r="F50" s="8">
        <f>('Raw Data'!F49-'Raw Data'!F48)/'Raw Data'!F48</f>
        <v>-3.9906103286384963E-2</v>
      </c>
      <c r="G50" s="8">
        <f>('Raw Data'!G49-'Raw Data'!G48)/'Raw Data'!G48</f>
        <v>-2.0108225233126335E-2</v>
      </c>
      <c r="H50" s="8">
        <f>('Raw Data'!H49-'Raw Data'!H48)/'Raw Data'!H48</f>
        <v>5.1528034934497759E-3</v>
      </c>
      <c r="I50" s="8">
        <f>('Raw Data'!I49-'Raw Data'!I48)/'Raw Data'!I48</f>
        <v>9.4830830379543513E-3</v>
      </c>
      <c r="J50" s="8">
        <f>('Raw Data'!J49-'Raw Data'!J48)/'Raw Data'!J48</f>
        <v>2.3809523809523725E-2</v>
      </c>
      <c r="K50" s="8">
        <f>('Raw Data'!K49-'Raw Data'!K48)/'Raw Data'!K48</f>
        <v>5.4631641667718805E-3</v>
      </c>
      <c r="L50" s="8">
        <f>('Raw Data'!L49-'Raw Data'!L48)/'Raw Data'!L48</f>
        <v>-2.7456337797713663E-3</v>
      </c>
      <c r="M50" s="8">
        <f>('Raw Data'!M49-'Raw Data'!M48)/'Raw Data'!M48</f>
        <v>-9.9374659541436863E-4</v>
      </c>
      <c r="N50" s="8">
        <f>('Raw Data'!N49-'Raw Data'!N48)/'Raw Data'!N48</f>
        <v>1.3715660661905365E-2</v>
      </c>
      <c r="O50" s="8">
        <f>('Raw Data'!O49-'Raw Data'!O48)/'Raw Data'!O48</f>
        <v>-2.3927638619202985E-2</v>
      </c>
      <c r="P50" s="8">
        <f>('Raw Data'!P49-'Raw Data'!P48)/'Raw Data'!P48</f>
        <v>1.0804873323232782E-2</v>
      </c>
      <c r="Q50" s="8">
        <f>('Raw Data'!Q49-'Raw Data'!Q48)/'Raw Data'!Q48</f>
        <v>6.0212718337186626E-3</v>
      </c>
      <c r="R50" s="8">
        <f>('Raw Data'!R49-'Raw Data'!R48)/'Raw Data'!R48</f>
        <v>8.9382206887445512E-3</v>
      </c>
      <c r="S50" s="8">
        <f>('Raw Data'!S49-'Raw Data'!S48)/'Raw Data'!S48</f>
        <v>6.6703691737320771E-3</v>
      </c>
      <c r="T50" s="8">
        <f>('Raw Data'!T49-'Raw Data'!T48)/'Raw Data'!T48</f>
        <v>8.1454371562802597E-3</v>
      </c>
      <c r="U50" s="8">
        <f>('Raw Data'!U49-'Raw Data'!U48)/'Raw Data'!U48</f>
        <v>9.1574884508270199E-3</v>
      </c>
      <c r="V50" s="8">
        <f>('Raw Data'!V49-'Raw Data'!V48)/'Raw Data'!V48</f>
        <v>4.7758657501044185E-3</v>
      </c>
      <c r="W50" s="8">
        <f>('Raw Data'!W49-'Raw Data'!W48)/'Raw Data'!W48</f>
        <v>1.8489803537915933E-2</v>
      </c>
      <c r="X50" s="8">
        <f>('Raw Data'!X49-'Raw Data'!X48)/'Raw Data'!X48</f>
        <v>-3.5814213515571384E-3</v>
      </c>
      <c r="Y50" s="8">
        <f>('Raw Data'!Y49-'Raw Data'!Y48)/'Raw Data'!Y48</f>
        <v>1.0896049521101941E-2</v>
      </c>
      <c r="Z50" s="8">
        <f>('Raw Data'!Z49-'Raw Data'!Z48)/'Raw Data'!Z48</f>
        <v>-2.7611596870685097E-3</v>
      </c>
      <c r="AA50" s="8">
        <f>('Raw Data'!AA49-'Raw Data'!AA48)/'Raw Data'!AA48</f>
        <v>-8.2516015251958112E-3</v>
      </c>
      <c r="AB50" s="8">
        <f>('Raw Data'!AB49-'Raw Data'!AB48)/'Raw Data'!AB48</f>
        <v>-2.0157560287986347E-4</v>
      </c>
      <c r="AC50" s="8">
        <f>('Raw Data'!AC49-'Raw Data'!AC48)/'Raw Data'!AC48</f>
        <v>2.6179404353836389E-3</v>
      </c>
      <c r="AD50" s="8">
        <f>('Raw Data'!AD49-'Raw Data'!AD48)/'Raw Data'!AD48</f>
        <v>-5.3061224489796055E-2</v>
      </c>
      <c r="AE50" s="8">
        <f>('Raw Data'!AE49-'Raw Data'!AE48)/'Raw Data'!AE48</f>
        <v>2.8663029351213083E-3</v>
      </c>
      <c r="AF50" s="8">
        <f>('Raw Data'!AF49-'Raw Data'!AF48)/'Raw Data'!AF48</f>
        <v>-7.4842961648607692E-4</v>
      </c>
      <c r="AG50" s="8">
        <f>('Raw Data'!AG49-'Raw Data'!AG48)/'Raw Data'!AG48</f>
        <v>1.3146362839614872E-3</v>
      </c>
      <c r="AH50" s="8">
        <f>('Raw Data'!AH49-'Raw Data'!AH48)/'Raw Data'!AH48</f>
        <v>1.2148826856070523E-3</v>
      </c>
      <c r="AI50" s="8">
        <f>('Raw Data'!AI49-'Raw Data'!AI48)/'Raw Data'!AI48</f>
        <v>-5.8772784848579443E-3</v>
      </c>
      <c r="AJ50" s="8">
        <f>('Raw Data'!AJ49-'Raw Data'!AJ48)/'Raw Data'!AJ48</f>
        <v>-2.2779709356947259E-2</v>
      </c>
      <c r="AK50" s="8">
        <f>('Raw Data'!AK49-'Raw Data'!AK48)/'Raw Data'!AK48</f>
        <v>3.9046644167572129E-3</v>
      </c>
      <c r="AL50" s="8">
        <f>('Raw Data'!AL49-'Raw Data'!AL48)/'Raw Data'!AL48</f>
        <v>1.169590643274855E-2</v>
      </c>
      <c r="AM50" s="8">
        <f>('Raw Data'!AM49-'Raw Data'!AM48)/'Raw Data'!AM48</f>
        <v>2.5112703606928233E-2</v>
      </c>
      <c r="AN50" s="8">
        <f>('Raw Data'!AN49-'Raw Data'!AN48)/'Raw Data'!AN48</f>
        <v>7.1596810271823191E-3</v>
      </c>
      <c r="AO50" s="8">
        <f>('Raw Data'!AO49-'Raw Data'!AO48)/'Raw Data'!AO48</f>
        <v>-6.0000000000000053E-2</v>
      </c>
      <c r="AP50" s="8">
        <f>('Raw Data'!AP49-'Raw Data'!AP48)/'Raw Data'!AP48</f>
        <v>2.0164301717699742E-2</v>
      </c>
    </row>
    <row r="51" spans="1:42" x14ac:dyDescent="0.45">
      <c r="A51" s="23">
        <f>'Raw Data'!A50</f>
        <v>43510</v>
      </c>
      <c r="B51" s="8">
        <f>('Raw Data'!B50-'Raw Data'!B49)/'Raw Data'!B49</f>
        <v>3.6433317735275728E-3</v>
      </c>
      <c r="C51" s="8">
        <f>('Raw Data'!C50-'Raw Data'!C49)/'Raw Data'!C49</f>
        <v>-1.5185505068163031E-3</v>
      </c>
      <c r="D51" s="8">
        <f>('Raw Data'!D50-'Raw Data'!D49)/'Raw Data'!D49</f>
        <v>-1.4277910940023791E-2</v>
      </c>
      <c r="E51" s="8">
        <f>('Raw Data'!E50-'Raw Data'!E49)/'Raw Data'!E49</f>
        <v>-1.3406960897822744E-2</v>
      </c>
      <c r="F51" s="8">
        <f>('Raw Data'!F50-'Raw Data'!F49)/'Raw Data'!F49</f>
        <v>-0.16625916870415641</v>
      </c>
      <c r="G51" s="8">
        <f>('Raw Data'!G50-'Raw Data'!G49)/'Raw Data'!G49</f>
        <v>2.6159748258115376E-2</v>
      </c>
      <c r="H51" s="8">
        <f>('Raw Data'!H50-'Raw Data'!H49)/'Raw Data'!H49</f>
        <v>1.650908042433196E-3</v>
      </c>
      <c r="I51" s="8">
        <f>('Raw Data'!I50-'Raw Data'!I49)/'Raw Data'!I49</f>
        <v>-0.12973837697891683</v>
      </c>
      <c r="J51" s="8">
        <f>('Raw Data'!J50-'Raw Data'!J49)/'Raw Data'!J49</f>
        <v>-2.3255813953488292E-2</v>
      </c>
      <c r="K51" s="8">
        <f>('Raw Data'!K50-'Raw Data'!K49)/'Raw Data'!K49</f>
        <v>9.4495855224536671E-4</v>
      </c>
      <c r="L51" s="8">
        <f>('Raw Data'!L50-'Raw Data'!L49)/'Raw Data'!L49</f>
        <v>-9.5305732372384863E-3</v>
      </c>
      <c r="M51" s="8">
        <f>('Raw Data'!M50-'Raw Data'!M49)/'Raw Data'!M49</f>
        <v>1.0499794613041417E-3</v>
      </c>
      <c r="N51" s="8">
        <f>('Raw Data'!N50-'Raw Data'!N49)/'Raw Data'!N49</f>
        <v>2.8290272051446373E-2</v>
      </c>
      <c r="O51" s="8">
        <f>('Raw Data'!O50-'Raw Data'!O49)/'Raw Data'!O49</f>
        <v>4.1420043877344416E-2</v>
      </c>
      <c r="P51" s="8">
        <f>('Raw Data'!P50-'Raw Data'!P49)/'Raw Data'!P49</f>
        <v>-7.5626761751102934E-3</v>
      </c>
      <c r="Q51" s="8">
        <f>('Raw Data'!Q50-'Raw Data'!Q49)/'Raw Data'!Q49</f>
        <v>6.4602002610080825E-3</v>
      </c>
      <c r="R51" s="8">
        <f>('Raw Data'!R50-'Raw Data'!R49)/'Raw Data'!R49</f>
        <v>-1.1389753354971398E-3</v>
      </c>
      <c r="S51" s="8">
        <f>('Raw Data'!S50-'Raw Data'!S49)/'Raw Data'!S49</f>
        <v>-1.6798821745895871E-3</v>
      </c>
      <c r="T51" s="8">
        <f>('Raw Data'!T50-'Raw Data'!T49)/'Raw Data'!T49</f>
        <v>-8.4310124242892703E-3</v>
      </c>
      <c r="U51" s="8">
        <f>('Raw Data'!U50-'Raw Data'!U49)/'Raw Data'!U49</f>
        <v>4.1742943757360554E-3</v>
      </c>
      <c r="V51" s="8">
        <f>('Raw Data'!V50-'Raw Data'!V49)/'Raw Data'!V49</f>
        <v>-6.4992547377556008E-3</v>
      </c>
      <c r="W51" s="8">
        <f>('Raw Data'!W50-'Raw Data'!W49)/'Raw Data'!W49</f>
        <v>-1.0917710505424396E-2</v>
      </c>
      <c r="X51" s="8">
        <f>('Raw Data'!X50-'Raw Data'!X49)/'Raw Data'!X49</f>
        <v>2.3154760190328178E-3</v>
      </c>
      <c r="Y51" s="8">
        <f>('Raw Data'!Y50-'Raw Data'!Y49)/'Raw Data'!Y49</f>
        <v>4.6802850651006013E-3</v>
      </c>
      <c r="Z51" s="8">
        <f>('Raw Data'!Z50-'Raw Data'!Z49)/'Raw Data'!Z49</f>
        <v>-3.2302722658052738E-3</v>
      </c>
      <c r="AA51" s="8">
        <f>('Raw Data'!AA50-'Raw Data'!AA49)/'Raw Data'!AA49</f>
        <v>1.3491921170594298E-3</v>
      </c>
      <c r="AB51" s="8">
        <f>('Raw Data'!AB50-'Raw Data'!AB49)/'Raw Data'!AB49</f>
        <v>-7.8597340528077739E-3</v>
      </c>
      <c r="AC51" s="8">
        <f>('Raw Data'!AC50-'Raw Data'!AC49)/'Raw Data'!AC49</f>
        <v>-8.4354301718046504E-2</v>
      </c>
      <c r="AD51" s="8">
        <f>('Raw Data'!AD50-'Raw Data'!AD49)/'Raw Data'!AD49</f>
        <v>-1.077586206896548E-2</v>
      </c>
      <c r="AE51" s="8">
        <f>('Raw Data'!AE50-'Raw Data'!AE49)/'Raw Data'!AE49</f>
        <v>7.6947612008591859E-4</v>
      </c>
      <c r="AF51" s="8">
        <f>('Raw Data'!AF50-'Raw Data'!AF49)/'Raw Data'!AF49</f>
        <v>8.4264008313014998E-4</v>
      </c>
      <c r="AG51" s="8">
        <f>('Raw Data'!AG50-'Raw Data'!AG49)/'Raw Data'!AG49</f>
        <v>1.2253785557986875E-2</v>
      </c>
      <c r="AH51" s="8">
        <f>('Raw Data'!AH50-'Raw Data'!AH49)/'Raw Data'!AH49</f>
        <v>-1.0579253658536568E-2</v>
      </c>
      <c r="AI51" s="8">
        <f>('Raw Data'!AI50-'Raw Data'!AI49)/'Raw Data'!AI49</f>
        <v>-7.314560546097113E-4</v>
      </c>
      <c r="AJ51" s="8">
        <f>('Raw Data'!AJ50-'Raw Data'!AJ49)/'Raw Data'!AJ49</f>
        <v>2.0752247855913501E-2</v>
      </c>
      <c r="AK51" s="8">
        <f>('Raw Data'!AK50-'Raw Data'!AK49)/'Raw Data'!AK49</f>
        <v>1.1668510744626392E-3</v>
      </c>
      <c r="AL51" s="8">
        <f>('Raw Data'!AL50-'Raw Data'!AL49)/'Raw Data'!AL49</f>
        <v>1.1560693641618507E-2</v>
      </c>
      <c r="AM51" s="8">
        <f>('Raw Data'!AM50-'Raw Data'!AM49)/'Raw Data'!AM49</f>
        <v>0</v>
      </c>
      <c r="AN51" s="8">
        <f>('Raw Data'!AN50-'Raw Data'!AN49)/'Raw Data'!AN49</f>
        <v>-1.8583894562620848E-3</v>
      </c>
      <c r="AO51" s="8">
        <f>('Raw Data'!AO50-'Raw Data'!AO49)/'Raw Data'!AO49</f>
        <v>-7.4468085106382934E-2</v>
      </c>
      <c r="AP51" s="8">
        <f>('Raw Data'!AP50-'Raw Data'!AP49)/'Raw Data'!AP49</f>
        <v>2.9282576866763652E-3</v>
      </c>
    </row>
    <row r="52" spans="1:42" x14ac:dyDescent="0.45">
      <c r="A52" s="23">
        <f>'Raw Data'!A51</f>
        <v>43511</v>
      </c>
      <c r="B52" s="8">
        <f>('Raw Data'!B51-'Raw Data'!B50)/'Raw Data'!B50</f>
        <v>-2.2247968394126954E-3</v>
      </c>
      <c r="C52" s="8">
        <f>('Raw Data'!C51-'Raw Data'!C50)/'Raw Data'!C50</f>
        <v>3.5488727797013363E-3</v>
      </c>
      <c r="D52" s="8">
        <f>('Raw Data'!D51-'Raw Data'!D50)/'Raw Data'!D50</f>
        <v>1.3530026496462009E-2</v>
      </c>
      <c r="E52" s="8">
        <f>('Raw Data'!E51-'Raw Data'!E50)/'Raw Data'!E50</f>
        <v>2.9487589478088886E-2</v>
      </c>
      <c r="F52" s="8">
        <f>('Raw Data'!F51-'Raw Data'!F50)/'Raw Data'!F50</f>
        <v>0.11876832844574774</v>
      </c>
      <c r="G52" s="8">
        <f>('Raw Data'!G51-'Raw Data'!G50)/'Raw Data'!G50</f>
        <v>9.4606727971748312E-3</v>
      </c>
      <c r="H52" s="8">
        <f>('Raw Data'!H51-'Raw Data'!H50)/'Raw Data'!H50</f>
        <v>3.565232508372939E-2</v>
      </c>
      <c r="I52" s="8">
        <f>('Raw Data'!I51-'Raw Data'!I50)/'Raw Data'!I50</f>
        <v>-2.3690731834350087E-3</v>
      </c>
      <c r="J52" s="8">
        <f>('Raw Data'!J51-'Raw Data'!J50)/'Raw Data'!J50</f>
        <v>-7.1428571428571494E-2</v>
      </c>
      <c r="K52" s="8">
        <f>('Raw Data'!K51-'Raw Data'!K50)/'Raw Data'!K50</f>
        <v>1.0148733206091496E-2</v>
      </c>
      <c r="L52" s="8">
        <f>('Raw Data'!L51-'Raw Data'!L50)/'Raw Data'!L50</f>
        <v>2.2737009014504324E-2</v>
      </c>
      <c r="M52" s="8">
        <f>('Raw Data'!M51-'Raw Data'!M50)/'Raw Data'!M50</f>
        <v>1.921275329261185E-2</v>
      </c>
      <c r="N52" s="8">
        <f>('Raw Data'!N51-'Raw Data'!N50)/'Raw Data'!N50</f>
        <v>1.7942021477488441E-3</v>
      </c>
      <c r="O52" s="8">
        <f>('Raw Data'!O51-'Raw Data'!O50)/'Raw Data'!O50</f>
        <v>5.6819099211186629E-3</v>
      </c>
      <c r="P52" s="8">
        <f>('Raw Data'!P51-'Raw Data'!P50)/'Raw Data'!P50</f>
        <v>1.1357082075281608E-2</v>
      </c>
      <c r="Q52" s="8">
        <f>('Raw Data'!Q51-'Raw Data'!Q50)/'Raw Data'!Q50</f>
        <v>8.3065895653157661E-3</v>
      </c>
      <c r="R52" s="8">
        <f>('Raw Data'!R51-'Raw Data'!R50)/'Raw Data'!R50</f>
        <v>8.7423771234396066E-3</v>
      </c>
      <c r="S52" s="8">
        <f>('Raw Data'!S51-'Raw Data'!S50)/'Raw Data'!S50</f>
        <v>5.6091442082694771E-3</v>
      </c>
      <c r="T52" s="8">
        <f>('Raw Data'!T51-'Raw Data'!T50)/'Raw Data'!T50</f>
        <v>8.2664248568475839E-3</v>
      </c>
      <c r="U52" s="8">
        <f>('Raw Data'!U51-'Raw Data'!U50)/'Raw Data'!U50</f>
        <v>1.7440742280429765E-2</v>
      </c>
      <c r="V52" s="8">
        <f>('Raw Data'!V51-'Raw Data'!V50)/'Raw Data'!V50</f>
        <v>3.0560515907050573E-2</v>
      </c>
      <c r="W52" s="8">
        <f>('Raw Data'!W51-'Raw Data'!W50)/'Raw Data'!W50</f>
        <v>1.4118766192698234E-2</v>
      </c>
      <c r="X52" s="8">
        <f>('Raw Data'!X51-'Raw Data'!X50)/'Raw Data'!X50</f>
        <v>5.827191449207291E-3</v>
      </c>
      <c r="Y52" s="8">
        <f>('Raw Data'!Y51-'Raw Data'!Y50)/'Raw Data'!Y50</f>
        <v>-1.8351656614958255E-3</v>
      </c>
      <c r="Z52" s="8">
        <f>('Raw Data'!Z51-'Raw Data'!Z50)/'Raw Data'!Z50</f>
        <v>4.6300925925921469E-4</v>
      </c>
      <c r="AA52" s="8">
        <f>('Raw Data'!AA51-'Raw Data'!AA50)/'Raw Data'!AA50</f>
        <v>1.1453050562531245E-2</v>
      </c>
      <c r="AB52" s="8">
        <f>('Raw Data'!AB51-'Raw Data'!AB50)/'Raw Data'!AB50</f>
        <v>2.0314092671802104E-4</v>
      </c>
      <c r="AC52" s="8">
        <f>('Raw Data'!AC51-'Raw Data'!AC50)/'Raw Data'!AC50</f>
        <v>-7.6770895939703163E-3</v>
      </c>
      <c r="AD52" s="8">
        <f>('Raw Data'!AD51-'Raw Data'!AD50)/'Raw Data'!AD50</f>
        <v>8.0610021786492403E-2</v>
      </c>
      <c r="AE52" s="8">
        <f>('Raw Data'!AE51-'Raw Data'!AE50)/'Raw Data'!AE50</f>
        <v>1.61467169889884E-2</v>
      </c>
      <c r="AF52" s="8">
        <f>('Raw Data'!AF51-'Raw Data'!AF50)/'Raw Data'!AF50</f>
        <v>1.2347914169077221E-2</v>
      </c>
      <c r="AG52" s="8">
        <f>('Raw Data'!AG51-'Raw Data'!AG50)/'Raw Data'!AG50</f>
        <v>2.3778686717625806E-2</v>
      </c>
      <c r="AH52" s="8">
        <f>('Raw Data'!AH51-'Raw Data'!AH50)/'Raw Data'!AH50</f>
        <v>-9.0592997766473244E-3</v>
      </c>
      <c r="AI52" s="8">
        <f>('Raw Data'!AI51-'Raw Data'!AI50)/'Raw Data'!AI50</f>
        <v>-8.8441416683892726E-3</v>
      </c>
      <c r="AJ52" s="8">
        <f>('Raw Data'!AJ51-'Raw Data'!AJ50)/'Raw Data'!AJ50</f>
        <v>-6.1269723371798037E-3</v>
      </c>
      <c r="AK52" s="8">
        <f>('Raw Data'!AK51-'Raw Data'!AK50)/'Raw Data'!AK50</f>
        <v>4.6621022282139594E-3</v>
      </c>
      <c r="AL52" s="8">
        <f>('Raw Data'!AL51-'Raw Data'!AL50)/'Raw Data'!AL50</f>
        <v>0</v>
      </c>
      <c r="AM52" s="8">
        <f>('Raw Data'!AM51-'Raw Data'!AM50)/'Raw Data'!AM50</f>
        <v>3.5175796560419491E-2</v>
      </c>
      <c r="AN52" s="8">
        <f>('Raw Data'!AN51-'Raw Data'!AN50)/'Raw Data'!AN50</f>
        <v>1.0071052701103983E-2</v>
      </c>
      <c r="AO52" s="8">
        <f>('Raw Data'!AO51-'Raw Data'!AO50)/'Raw Data'!AO50</f>
        <v>5.7471264367816147E-2</v>
      </c>
      <c r="AP52" s="8">
        <f>('Raw Data'!AP51-'Raw Data'!AP50)/'Raw Data'!AP50</f>
        <v>1.9708029197080392E-2</v>
      </c>
    </row>
    <row r="53" spans="1:42" x14ac:dyDescent="0.45">
      <c r="A53" s="23">
        <f>'Raw Data'!A52</f>
        <v>43515</v>
      </c>
      <c r="B53" s="8">
        <f>('Raw Data'!B52-'Raw Data'!B51)/'Raw Data'!B51</f>
        <v>2.9924367487697439E-3</v>
      </c>
      <c r="C53" s="8">
        <f>('Raw Data'!C52-'Raw Data'!C51)/'Raw Data'!C51</f>
        <v>2.5253709318375813E-4</v>
      </c>
      <c r="D53" s="8">
        <f>('Raw Data'!D52-'Raw Data'!D51)/'Raw Data'!D51</f>
        <v>-7.2755293088941509E-3</v>
      </c>
      <c r="E53" s="8">
        <f>('Raw Data'!E52-'Raw Data'!E51)/'Raw Data'!E51</f>
        <v>1.7255024906390803E-4</v>
      </c>
      <c r="F53" s="8">
        <f>('Raw Data'!F52-'Raw Data'!F51)/'Raw Data'!F51</f>
        <v>0.16644823066841422</v>
      </c>
      <c r="G53" s="8">
        <f>('Raw Data'!G52-'Raw Data'!G51)/'Raw Data'!G51</f>
        <v>1.7453285622613165E-2</v>
      </c>
      <c r="H53" s="8">
        <f>('Raw Data'!H52-'Raw Data'!H51)/'Raw Data'!H51</f>
        <v>9.3810453922526377E-3</v>
      </c>
      <c r="I53" s="8">
        <f>('Raw Data'!I52-'Raw Data'!I51)/'Raw Data'!I51</f>
        <v>1.8085406181146211E-2</v>
      </c>
      <c r="J53" s="8">
        <f>('Raw Data'!J52-'Raw Data'!J51)/'Raw Data'!J51</f>
        <v>0.10256410256410255</v>
      </c>
      <c r="K53" s="8">
        <f>('Raw Data'!K52-'Raw Data'!K51)/'Raw Data'!K51</f>
        <v>-2.9906512425012997E-2</v>
      </c>
      <c r="L53" s="8">
        <f>('Raw Data'!L52-'Raw Data'!L51)/'Raw Data'!L51</f>
        <v>1.2893704297805076E-3</v>
      </c>
      <c r="M53" s="8">
        <f>('Raw Data'!M52-'Raw Data'!M51)/'Raw Data'!M51</f>
        <v>5.4146110798909991E-5</v>
      </c>
      <c r="N53" s="8">
        <f>('Raw Data'!N52-'Raw Data'!N51)/'Raw Data'!N51</f>
        <v>2.9851027296377381E-3</v>
      </c>
      <c r="O53" s="8">
        <f>('Raw Data'!O52-'Raw Data'!O51)/'Raw Data'!O51</f>
        <v>-2.2598929956433783E-2</v>
      </c>
      <c r="P53" s="8">
        <f>('Raw Data'!P52-'Raw Data'!P51)/'Raw Data'!P51</f>
        <v>4.8539439977005423E-3</v>
      </c>
      <c r="Q53" s="8">
        <f>('Raw Data'!Q52-'Raw Data'!Q51)/'Raw Data'!Q51</f>
        <v>-7.4893644543690748E-4</v>
      </c>
      <c r="R53" s="8">
        <f>('Raw Data'!R52-'Raw Data'!R51)/'Raw Data'!R51</f>
        <v>1.5700712400556855E-3</v>
      </c>
      <c r="S53" s="8">
        <f>('Raw Data'!S52-'Raw Data'!S51)/'Raw Data'!S51</f>
        <v>-2.6960578935809353E-3</v>
      </c>
      <c r="T53" s="8">
        <f>('Raw Data'!T52-'Raw Data'!T51)/'Raw Data'!T51</f>
        <v>-9.4869355695836356E-3</v>
      </c>
      <c r="U53" s="8">
        <f>('Raw Data'!U52-'Raw Data'!U51)/'Raw Data'!U51</f>
        <v>8.1712979094691624E-3</v>
      </c>
      <c r="V53" s="8">
        <f>('Raw Data'!V52-'Raw Data'!V51)/'Raw Data'!V51</f>
        <v>-3.5055014112250738E-3</v>
      </c>
      <c r="W53" s="8">
        <f>('Raw Data'!W52-'Raw Data'!W51)/'Raw Data'!W51</f>
        <v>3.7968147719924723E-4</v>
      </c>
      <c r="X53" s="8">
        <f>('Raw Data'!X52-'Raw Data'!X51)/'Raw Data'!X51</f>
        <v>1.2341047996535728E-2</v>
      </c>
      <c r="Y53" s="8">
        <f>('Raw Data'!Y52-'Raw Data'!Y51)/'Raw Data'!Y51</f>
        <v>-7.2126631558312188E-3</v>
      </c>
      <c r="Z53" s="8">
        <f>('Raw Data'!Z52-'Raw Data'!Z51)/'Raw Data'!Z51</f>
        <v>2.036085051546269E-2</v>
      </c>
      <c r="AA53" s="8">
        <f>('Raw Data'!AA52-'Raw Data'!AA51)/'Raw Data'!AA51</f>
        <v>1.5541720188359132E-2</v>
      </c>
      <c r="AB53" s="8">
        <f>('Raw Data'!AB52-'Raw Data'!AB51)/'Raw Data'!AB51</f>
        <v>1.5333030631134019E-2</v>
      </c>
      <c r="AC53" s="8">
        <f>('Raw Data'!AC52-'Raw Data'!AC51)/'Raw Data'!AC51</f>
        <v>-9.0628522191195209E-3</v>
      </c>
      <c r="AD53" s="8">
        <f>('Raw Data'!AD52-'Raw Data'!AD51)/'Raw Data'!AD51</f>
        <v>-8.6693548387096711E-2</v>
      </c>
      <c r="AE53" s="8">
        <f>('Raw Data'!AE52-'Raw Data'!AE51)/'Raw Data'!AE51</f>
        <v>-2.161889684313963E-4</v>
      </c>
      <c r="AF53" s="8">
        <f>('Raw Data'!AF52-'Raw Data'!AF51)/'Raw Data'!AF51</f>
        <v>-4.620174160995023E-4</v>
      </c>
      <c r="AG53" s="8">
        <f>('Raw Data'!AG52-'Raw Data'!AG51)/'Raw Data'!AG51</f>
        <v>1.1402069256756782E-2</v>
      </c>
      <c r="AH53" s="8">
        <f>('Raw Data'!AH52-'Raw Data'!AH51)/'Raw Data'!AH51</f>
        <v>1.2208094529181016E-2</v>
      </c>
      <c r="AI53" s="8">
        <f>('Raw Data'!AI52-'Raw Data'!AI51)/'Raw Data'!AI51</f>
        <v>-1.2923507692307093E-3</v>
      </c>
      <c r="AJ53" s="8">
        <f>('Raw Data'!AJ52-'Raw Data'!AJ51)/'Raw Data'!AJ51</f>
        <v>1.415086185657039E-2</v>
      </c>
      <c r="AK53" s="8">
        <f>('Raw Data'!AK52-'Raw Data'!AK51)/'Raw Data'!AK51</f>
        <v>5.8004134788810988E-3</v>
      </c>
      <c r="AL53" s="8">
        <f>('Raw Data'!AL52-'Raw Data'!AL51)/'Raw Data'!AL51</f>
        <v>-4.0000000000000036E-2</v>
      </c>
      <c r="AM53" s="8">
        <f>('Raw Data'!AM52-'Raw Data'!AM51)/'Raw Data'!AM51</f>
        <v>1.5776691357880689E-2</v>
      </c>
      <c r="AN53" s="8">
        <f>('Raw Data'!AN52-'Raw Data'!AN51)/'Raw Data'!AN51</f>
        <v>-3.3509968738764946E-4</v>
      </c>
      <c r="AO53" s="8">
        <f>('Raw Data'!AO52-'Raw Data'!AO51)/'Raw Data'!AO51</f>
        <v>0</v>
      </c>
      <c r="AP53" s="8">
        <f>('Raw Data'!AP52-'Raw Data'!AP51)/'Raw Data'!AP51</f>
        <v>-7.1581961345741889E-3</v>
      </c>
    </row>
    <row r="54" spans="1:42" x14ac:dyDescent="0.45">
      <c r="A54" s="23">
        <f>'Raw Data'!A53</f>
        <v>43516</v>
      </c>
      <c r="B54" s="8">
        <f>('Raw Data'!B53-'Raw Data'!B52)/'Raw Data'!B52</f>
        <v>6.4354663620392744E-3</v>
      </c>
      <c r="C54" s="8">
        <f>('Raw Data'!C53-'Raw Data'!C52)/'Raw Data'!C52</f>
        <v>-2.5247333430180712E-4</v>
      </c>
      <c r="D54" s="8">
        <f>('Raw Data'!D53-'Raw Data'!D52)/'Raw Data'!D52</f>
        <v>-1.0077270150637828E-2</v>
      </c>
      <c r="E54" s="8">
        <f>('Raw Data'!E53-'Raw Data'!E52)/'Raw Data'!E52</f>
        <v>-8.6255799395760938E-4</v>
      </c>
      <c r="F54" s="8">
        <f>('Raw Data'!F53-'Raw Data'!F52)/'Raw Data'!F52</f>
        <v>-3.5955056179775312E-2</v>
      </c>
      <c r="G54" s="8">
        <f>('Raw Data'!G53-'Raw Data'!G52)/'Raw Data'!G52</f>
        <v>-1.1527832131365235E-2</v>
      </c>
      <c r="H54" s="8">
        <f>('Raw Data'!H53-'Raw Data'!H52)/'Raw Data'!H52</f>
        <v>1.676206925961219E-2</v>
      </c>
      <c r="I54" s="8">
        <f>('Raw Data'!I53-'Raw Data'!I52)/'Raw Data'!I52</f>
        <v>6.6391358539977761E-3</v>
      </c>
      <c r="J54" s="8">
        <f>('Raw Data'!J53-'Raw Data'!J52)/'Raw Data'!J52</f>
        <v>-4.6511627906976785E-2</v>
      </c>
      <c r="K54" s="8">
        <f>('Raw Data'!K53-'Raw Data'!K52)/'Raw Data'!K52</f>
        <v>1.4691575376184672E-2</v>
      </c>
      <c r="L54" s="8">
        <f>('Raw Data'!L53-'Raw Data'!L52)/'Raw Data'!L52</f>
        <v>3.0276055598109455E-3</v>
      </c>
      <c r="M54" s="8">
        <f>('Raw Data'!M53-'Raw Data'!M52)/'Raw Data'!M52</f>
        <v>1.4462065647663979E-2</v>
      </c>
      <c r="N54" s="8">
        <f>('Raw Data'!N53-'Raw Data'!N52)/'Raw Data'!N52</f>
        <v>-4.7618767901169822E-3</v>
      </c>
      <c r="O54" s="8">
        <f>('Raw Data'!O53-'Raw Data'!O52)/'Raw Data'!O52</f>
        <v>-1.4037916206813132E-2</v>
      </c>
      <c r="P54" s="8">
        <f>('Raw Data'!P53-'Raw Data'!P52)/'Raw Data'!P52</f>
        <v>-5.0467948588828332E-3</v>
      </c>
      <c r="Q54" s="8">
        <f>('Raw Data'!Q53-'Raw Data'!Q52)/'Raw Data'!Q52</f>
        <v>1.1242181688246151E-3</v>
      </c>
      <c r="R54" s="8">
        <f>('Raw Data'!R53-'Raw Data'!R52)/'Raw Data'!R52</f>
        <v>1.4422331836227095E-3</v>
      </c>
      <c r="S54" s="8">
        <f>('Raw Data'!S53-'Raw Data'!S52)/'Raw Data'!S52</f>
        <v>6.1521992585996423E-3</v>
      </c>
      <c r="T54" s="8">
        <f>('Raw Data'!T53-'Raw Data'!T52)/'Raw Data'!T52</f>
        <v>3.1924843312735019E-3</v>
      </c>
      <c r="U54" s="8">
        <f>('Raw Data'!U53-'Raw Data'!U52)/'Raw Data'!U52</f>
        <v>1.4976592166084692E-3</v>
      </c>
      <c r="V54" s="8">
        <f>('Raw Data'!V53-'Raw Data'!V52)/'Raw Data'!V52</f>
        <v>4.8488867952535689E-3</v>
      </c>
      <c r="W54" s="8">
        <f>('Raw Data'!W53-'Raw Data'!W52)/'Raw Data'!W52</f>
        <v>9.741790314259301E-3</v>
      </c>
      <c r="X54" s="8">
        <f>('Raw Data'!X53-'Raw Data'!X52)/'Raw Data'!X52</f>
        <v>-4.4023230124427696E-4</v>
      </c>
      <c r="Y54" s="8">
        <f>('Raw Data'!Y53-'Raw Data'!Y52)/'Raw Data'!Y52</f>
        <v>2.7066483763350697E-3</v>
      </c>
      <c r="Z54" s="8">
        <f>('Raw Data'!Z53-'Raw Data'!Z52)/'Raw Data'!Z52</f>
        <v>9.9773700670009059E-3</v>
      </c>
      <c r="AA54" s="8">
        <f>('Raw Data'!AA53-'Raw Data'!AA52)/'Raw Data'!AA52</f>
        <v>2.6453898944390989E-2</v>
      </c>
      <c r="AB54" s="8">
        <f>('Raw Data'!AB53-'Raw Data'!AB52)/'Raw Data'!AB52</f>
        <v>-7.100594915288084E-3</v>
      </c>
      <c r="AC54" s="8">
        <f>('Raw Data'!AC53-'Raw Data'!AC52)/'Raw Data'!AC52</f>
        <v>6.0226497362111291E-3</v>
      </c>
      <c r="AD54" s="8">
        <f>('Raw Data'!AD53-'Raw Data'!AD52)/'Raw Data'!AD52</f>
        <v>-1.3245033112582891E-2</v>
      </c>
      <c r="AE54" s="8">
        <f>('Raw Data'!AE53-'Raw Data'!AE52)/'Raw Data'!AE52</f>
        <v>3.2436222850025431E-3</v>
      </c>
      <c r="AF54" s="8">
        <f>('Raw Data'!AF53-'Raw Data'!AF52)/'Raw Data'!AF52</f>
        <v>-5.1990970026942014E-3</v>
      </c>
      <c r="AG54" s="8">
        <f>('Raw Data'!AG53-'Raw Data'!AG52)/'Raw Data'!AG52</f>
        <v>0</v>
      </c>
      <c r="AH54" s="8">
        <f>('Raw Data'!AH53-'Raw Data'!AH52)/'Raw Data'!AH52</f>
        <v>-3.3669497954913795E-3</v>
      </c>
      <c r="AI54" s="8">
        <f>('Raw Data'!AI53-'Raw Data'!AI52)/'Raw Data'!AI52</f>
        <v>1.6637193397377101E-3</v>
      </c>
      <c r="AJ54" s="8">
        <f>('Raw Data'!AJ53-'Raw Data'!AJ52)/'Raw Data'!AJ52</f>
        <v>-5.5537381957376543E-3</v>
      </c>
      <c r="AK54" s="8">
        <f>('Raw Data'!AK53-'Raw Data'!AK52)/'Raw Data'!AK52</f>
        <v>-4.8058184872854012E-3</v>
      </c>
      <c r="AL54" s="8">
        <f>('Raw Data'!AL53-'Raw Data'!AL52)/'Raw Data'!AL52</f>
        <v>1.1904761904761916E-2</v>
      </c>
      <c r="AM54" s="8">
        <f>('Raw Data'!AM53-'Raw Data'!AM52)/'Raw Data'!AM52</f>
        <v>1.911594076896389E-2</v>
      </c>
      <c r="AN54" s="8">
        <f>('Raw Data'!AN53-'Raw Data'!AN52)/'Raw Data'!AN52</f>
        <v>8.1300075150045718E-3</v>
      </c>
      <c r="AO54" s="8">
        <f>('Raw Data'!AO53-'Raw Data'!AO52)/'Raw Data'!AO52</f>
        <v>0.11956521739130432</v>
      </c>
      <c r="AP54" s="8">
        <f>('Raw Data'!AP53-'Raw Data'!AP52)/'Raw Data'!AP52</f>
        <v>5.0468637346791842E-3</v>
      </c>
    </row>
    <row r="55" spans="1:42" x14ac:dyDescent="0.45">
      <c r="A55" s="23">
        <f>'Raw Data'!A54</f>
        <v>43517</v>
      </c>
      <c r="B55" s="8">
        <f>('Raw Data'!B54-'Raw Data'!B53)/'Raw Data'!B53</f>
        <v>-5.638504272723957E-3</v>
      </c>
      <c r="C55" s="8">
        <f>('Raw Data'!C54-'Raw Data'!C53)/'Raw Data'!C53</f>
        <v>1.1619064992752323E-2</v>
      </c>
      <c r="D55" s="8">
        <f>('Raw Data'!D54-'Raw Data'!D53)/'Raw Data'!D53</f>
        <v>-3.7447075207873368E-2</v>
      </c>
      <c r="E55" s="8">
        <f>('Raw Data'!E54-'Raw Data'!E53)/'Raw Data'!E53</f>
        <v>2.3308860216851367E-3</v>
      </c>
      <c r="F55" s="8">
        <f>('Raw Data'!F54-'Raw Data'!F53)/'Raw Data'!F53</f>
        <v>-1.5151515151515242E-2</v>
      </c>
      <c r="G55" s="8">
        <f>('Raw Data'!G54-'Raw Data'!G53)/'Raw Data'!G53</f>
        <v>-4.1292671787016557E-3</v>
      </c>
      <c r="H55" s="8">
        <f>('Raw Data'!H54-'Raw Data'!H53)/'Raw Data'!H53</f>
        <v>-2.4973459764738977E-2</v>
      </c>
      <c r="I55" s="8">
        <f>('Raw Data'!I54-'Raw Data'!I53)/'Raw Data'!I53</f>
        <v>5.169413154688207E-3</v>
      </c>
      <c r="J55" s="8">
        <f>('Raw Data'!J54-'Raw Data'!J53)/'Raw Data'!J53</f>
        <v>-2.4390243902438939E-2</v>
      </c>
      <c r="K55" s="8">
        <f>('Raw Data'!K54-'Raw Data'!K53)/'Raw Data'!K53</f>
        <v>-6.5724503027385596E-3</v>
      </c>
      <c r="L55" s="8">
        <f>('Raw Data'!L54-'Raw Data'!L53)/'Raw Data'!L53</f>
        <v>-2.498158685673357E-3</v>
      </c>
      <c r="M55" s="8">
        <f>('Raw Data'!M54-'Raw Data'!M53)/'Raw Data'!M53</f>
        <v>-1.0197972889820786E-2</v>
      </c>
      <c r="N55" s="8">
        <f>('Raw Data'!N54-'Raw Data'!N53)/'Raw Data'!N53</f>
        <v>-4.1866542197580674E-3</v>
      </c>
      <c r="O55" s="8">
        <f>('Raw Data'!O54-'Raw Data'!O53)/'Raw Data'!O53</f>
        <v>-4.1876269799440815E-3</v>
      </c>
      <c r="P55" s="8">
        <f>('Raw Data'!P54-'Raw Data'!P53)/'Raw Data'!P53</f>
        <v>-1.1593672832751476E-3</v>
      </c>
      <c r="Q55" s="8">
        <f>('Raw Data'!Q54-'Raw Data'!Q53)/'Raw Data'!Q53</f>
        <v>1.1230221204140559E-3</v>
      </c>
      <c r="R55" s="8">
        <f>('Raw Data'!R54-'Raw Data'!R53)/'Raw Data'!R53</f>
        <v>-1.127089471331373E-3</v>
      </c>
      <c r="S55" s="8">
        <f>('Raw Data'!S54-'Raw Data'!S53)/'Raw Data'!S53</f>
        <v>-1.2043755077584905E-2</v>
      </c>
      <c r="T55" s="8">
        <f>('Raw Data'!T54-'Raw Data'!T53)/'Raw Data'!T53</f>
        <v>-1.049028783375611E-2</v>
      </c>
      <c r="U55" s="8">
        <f>('Raw Data'!U54-'Raw Data'!U53)/'Raw Data'!U53</f>
        <v>5.3659517071161364E-3</v>
      </c>
      <c r="V55" s="8">
        <f>('Raw Data'!V54-'Raw Data'!V53)/'Raw Data'!V53</f>
        <v>-2.0814946708356164E-3</v>
      </c>
      <c r="W55" s="8">
        <f>('Raw Data'!W54-'Raw Data'!W53)/'Raw Data'!W53</f>
        <v>-6.8912179135929078E-3</v>
      </c>
      <c r="X55" s="8">
        <f>('Raw Data'!X54-'Raw Data'!X53)/'Raw Data'!X53</f>
        <v>-5.0814419526071751E-4</v>
      </c>
      <c r="Y55" s="8">
        <f>('Raw Data'!Y54-'Raw Data'!Y53)/'Raw Data'!Y53</f>
        <v>4.40397166915967E-3</v>
      </c>
      <c r="Z55" s="8">
        <f>('Raw Data'!Z54-'Raw Data'!Z53)/'Raw Data'!Z53</f>
        <v>7.6336326897170712E-3</v>
      </c>
      <c r="AA55" s="8">
        <f>('Raw Data'!AA54-'Raw Data'!AA53)/'Raw Data'!AA53</f>
        <v>0</v>
      </c>
      <c r="AB55" s="8">
        <f>('Raw Data'!AB54-'Raw Data'!AB53)/'Raw Data'!AB53</f>
        <v>5.0362171687654278E-3</v>
      </c>
      <c r="AC55" s="8">
        <f>('Raw Data'!AC54-'Raw Data'!AC53)/'Raw Data'!AC53</f>
        <v>1.6851487215919111E-2</v>
      </c>
      <c r="AD55" s="8">
        <f>('Raw Data'!AD54-'Raw Data'!AD53)/'Raw Data'!AD53</f>
        <v>3.5794183445190191E-2</v>
      </c>
      <c r="AE55" s="8">
        <f>('Raw Data'!AE54-'Raw Data'!AE53)/'Raw Data'!AE53</f>
        <v>3.2330489534840631E-3</v>
      </c>
      <c r="AF55" s="8">
        <f>('Raw Data'!AF54-'Raw Data'!AF53)/'Raw Data'!AF53</f>
        <v>2.1091911206126291E-2</v>
      </c>
      <c r="AG55" s="8">
        <f>('Raw Data'!AG54-'Raw Data'!AG53)/'Raw Data'!AG53</f>
        <v>-1.2526513046909105E-3</v>
      </c>
      <c r="AH55" s="8">
        <f>('Raw Data'!AH54-'Raw Data'!AH53)/'Raw Data'!AH53</f>
        <v>-1.6398711789388991E-3</v>
      </c>
      <c r="AI55" s="8">
        <f>('Raw Data'!AI54-'Raw Data'!AI53)/'Raw Data'!AI53</f>
        <v>-1.5501999452534427E-2</v>
      </c>
      <c r="AJ55" s="8">
        <f>('Raw Data'!AJ54-'Raw Data'!AJ53)/'Raw Data'!AJ53</f>
        <v>-8.1687170885085762E-3</v>
      </c>
      <c r="AK55" s="8">
        <f>('Raw Data'!AK54-'Raw Data'!AK53)/'Raw Data'!AK53</f>
        <v>6.5674791502433527E-3</v>
      </c>
      <c r="AL55" s="8">
        <f>('Raw Data'!AL54-'Raw Data'!AL53)/'Raw Data'!AL53</f>
        <v>-5.8823529411764757E-3</v>
      </c>
      <c r="AM55" s="8">
        <f>('Raw Data'!AM54-'Raw Data'!AM53)/'Raw Data'!AM53</f>
        <v>-8.7924043527836619E-3</v>
      </c>
      <c r="AN55" s="8">
        <f>('Raw Data'!AN54-'Raw Data'!AN53)/'Raw Data'!AN53</f>
        <v>-9.4778389950111522E-3</v>
      </c>
      <c r="AO55" s="8">
        <f>('Raw Data'!AO54-'Raw Data'!AO53)/'Raw Data'!AO53</f>
        <v>0.11650485436893192</v>
      </c>
      <c r="AP55" s="8">
        <f>('Raw Data'!AP54-'Raw Data'!AP53)/'Raw Data'!AP53</f>
        <v>0.17431857962697267</v>
      </c>
    </row>
    <row r="56" spans="1:42" x14ac:dyDescent="0.45">
      <c r="A56" s="23">
        <f>'Raw Data'!A55</f>
        <v>43518</v>
      </c>
      <c r="B56" s="8">
        <f>('Raw Data'!B55-'Raw Data'!B54)/'Raw Data'!B54</f>
        <v>1.1165605172011948E-2</v>
      </c>
      <c r="C56" s="8">
        <f>('Raw Data'!C55-'Raw Data'!C54)/'Raw Data'!C54</f>
        <v>1.6729107831818236E-2</v>
      </c>
      <c r="D56" s="8">
        <f>('Raw Data'!D55-'Raw Data'!D54)/'Raw Data'!D54</f>
        <v>1.1949249282554236E-2</v>
      </c>
      <c r="E56" s="8">
        <f>('Raw Data'!E55-'Raw Data'!E54)/'Raw Data'!E54</f>
        <v>5.684840079683574E-3</v>
      </c>
      <c r="F56" s="8">
        <f>('Raw Data'!F55-'Raw Data'!F54)/'Raw Data'!F54</f>
        <v>2.2485207100591868E-2</v>
      </c>
      <c r="G56" s="8">
        <f>('Raw Data'!G55-'Raw Data'!G54)/'Raw Data'!G54</f>
        <v>2.8912444506570125E-2</v>
      </c>
      <c r="H56" s="8">
        <f>('Raw Data'!H55-'Raw Data'!H54)/'Raw Data'!H54</f>
        <v>8.6214027904796264E-3</v>
      </c>
      <c r="I56" s="8">
        <f>('Raw Data'!I55-'Raw Data'!I54)/'Raw Data'!I54</f>
        <v>1.2945492256476447E-2</v>
      </c>
      <c r="J56" s="8">
        <f>('Raw Data'!J55-'Raw Data'!J54)/'Raw Data'!J54</f>
        <v>0</v>
      </c>
      <c r="K56" s="8">
        <f>('Raw Data'!K55-'Raw Data'!K54)/'Raw Data'!K54</f>
        <v>-2.4504003827899704E-3</v>
      </c>
      <c r="L56" s="8">
        <f>('Raw Data'!L55-'Raw Data'!L54)/'Raw Data'!L54</f>
        <v>8.4176779240043662E-3</v>
      </c>
      <c r="M56" s="8">
        <f>('Raw Data'!M55-'Raw Data'!M54)/'Raw Data'!M54</f>
        <v>6.6350148855019086E-3</v>
      </c>
      <c r="N56" s="8">
        <f>('Raw Data'!N55-'Raw Data'!N54)/'Raw Data'!N54</f>
        <v>-1.2013469310415657E-3</v>
      </c>
      <c r="O56" s="8">
        <f>('Raw Data'!O55-'Raw Data'!O54)/'Raw Data'!O54</f>
        <v>-1.6820526893061426E-3</v>
      </c>
      <c r="P56" s="8">
        <f>('Raw Data'!P55-'Raw Data'!P54)/'Raw Data'!P54</f>
        <v>1.0229257966157323E-2</v>
      </c>
      <c r="Q56" s="8">
        <f>('Raw Data'!Q55-'Raw Data'!Q54)/'Raw Data'!Q54</f>
        <v>1.2525662541691266E-2</v>
      </c>
      <c r="R56" s="8">
        <f>('Raw Data'!R55-'Raw Data'!R54)/'Raw Data'!R54</f>
        <v>1.2348816082057058E-2</v>
      </c>
      <c r="S56" s="8">
        <f>('Raw Data'!S55-'Raw Data'!S54)/'Raw Data'!S54</f>
        <v>6.2827637666454878E-3</v>
      </c>
      <c r="T56" s="8">
        <f>('Raw Data'!T55-'Raw Data'!T54)/'Raw Data'!T54</f>
        <v>9.6486320892296331E-3</v>
      </c>
      <c r="U56" s="8">
        <f>('Raw Data'!U55-'Raw Data'!U54)/'Raw Data'!U54</f>
        <v>8.3997072259716973E-3</v>
      </c>
      <c r="V56" s="8">
        <f>('Raw Data'!V55-'Raw Data'!V54)/'Raw Data'!V54</f>
        <v>-4.4563372089487449E-3</v>
      </c>
      <c r="W56" s="8">
        <f>('Raw Data'!W55-'Raw Data'!W54)/'Raw Data'!W54</f>
        <v>1.7662962308106129E-3</v>
      </c>
      <c r="X56" s="8">
        <f>('Raw Data'!X55-'Raw Data'!X54)/'Raw Data'!X54</f>
        <v>8.1347456466623561E-3</v>
      </c>
      <c r="Y56" s="8">
        <f>('Raw Data'!Y55-'Raw Data'!Y54)/'Raw Data'!Y54</f>
        <v>8.4866076300570015E-3</v>
      </c>
      <c r="Z56" s="8">
        <f>('Raw Data'!Z55-'Raw Data'!Z54)/'Raw Data'!Z54</f>
        <v>7.130079896164117E-3</v>
      </c>
      <c r="AA56" s="8">
        <f>('Raw Data'!AA55-'Raw Data'!AA54)/'Raw Data'!AA54</f>
        <v>-7.8806749275465351E-3</v>
      </c>
      <c r="AB56" s="8">
        <f>('Raw Data'!AB55-'Raw Data'!AB54)/'Raw Data'!AB54</f>
        <v>4.7103209121381086E-3</v>
      </c>
      <c r="AC56" s="8">
        <f>('Raw Data'!AC55-'Raw Data'!AC54)/'Raw Data'!AC54</f>
        <v>-1.2647200895106018E-2</v>
      </c>
      <c r="AD56" s="8">
        <f>('Raw Data'!AD55-'Raw Data'!AD54)/'Raw Data'!AD54</f>
        <v>6.479481641468679E-2</v>
      </c>
      <c r="AE56" s="8">
        <f>('Raw Data'!AE55-'Raw Data'!AE54)/'Raw Data'!AE54</f>
        <v>9.8829900529519149E-3</v>
      </c>
      <c r="AF56" s="8">
        <f>('Raw Data'!AF55-'Raw Data'!AF54)/'Raw Data'!AF54</f>
        <v>1.4258256353332679E-2</v>
      </c>
      <c r="AG56" s="8">
        <f>('Raw Data'!AG55-'Raw Data'!AG54)/'Raw Data'!AG54</f>
        <v>1.839469063545145E-2</v>
      </c>
      <c r="AH56" s="8">
        <f>('Raw Data'!AH55-'Raw Data'!AH54)/'Raw Data'!AH54</f>
        <v>7.484141704270723E-3</v>
      </c>
      <c r="AI56" s="8">
        <f>('Raw Data'!AI55-'Raw Data'!AI54)/'Raw Data'!AI54</f>
        <v>1.1559648093711045E-2</v>
      </c>
      <c r="AJ56" s="8">
        <f>('Raw Data'!AJ55-'Raw Data'!AJ54)/'Raw Data'!AJ54</f>
        <v>1.6948169266470053E-2</v>
      </c>
      <c r="AK56" s="8">
        <f>('Raw Data'!AK55-'Raw Data'!AK54)/'Raw Data'!AK54</f>
        <v>7.1003193193815116E-3</v>
      </c>
      <c r="AL56" s="8">
        <f>('Raw Data'!AL55-'Raw Data'!AL54)/'Raw Data'!AL54</f>
        <v>1.1834319526627229E-2</v>
      </c>
      <c r="AM56" s="8">
        <f>('Raw Data'!AM55-'Raw Data'!AM54)/'Raw Data'!AM54</f>
        <v>5.3222615728875733E-3</v>
      </c>
      <c r="AN56" s="8">
        <f>('Raw Data'!AN55-'Raw Data'!AN54)/'Raw Data'!AN54</f>
        <v>2.0983607884284493E-3</v>
      </c>
      <c r="AO56" s="8">
        <f>('Raw Data'!AO55-'Raw Data'!AO54)/'Raw Data'!AO54</f>
        <v>8.6956521739130516E-2</v>
      </c>
      <c r="AP56" s="8">
        <f>('Raw Data'!AP55-'Raw Data'!AP54)/'Raw Data'!AP54</f>
        <v>1.405002968539849E-2</v>
      </c>
    </row>
    <row r="57" spans="1:42" x14ac:dyDescent="0.45">
      <c r="A57" s="23">
        <f>'Raw Data'!A56</f>
        <v>43521</v>
      </c>
      <c r="B57" s="8">
        <f>('Raw Data'!B56-'Raw Data'!B55)/'Raw Data'!B55</f>
        <v>7.2845026308859659E-3</v>
      </c>
      <c r="C57" s="8">
        <f>('Raw Data'!C56-'Raw Data'!C55)/'Raw Data'!C55</f>
        <v>-7.1217793934809379E-3</v>
      </c>
      <c r="D57" s="8">
        <f>('Raw Data'!D56-'Raw Data'!D55)/'Raw Data'!D55</f>
        <v>1.377624825756249E-2</v>
      </c>
      <c r="E57" s="8">
        <f>('Raw Data'!E56-'Raw Data'!E55)/'Raw Data'!E55</f>
        <v>-5.9952318262042328E-3</v>
      </c>
      <c r="F57" s="8">
        <f>('Raw Data'!F56-'Raw Data'!F55)/'Raw Data'!F55</f>
        <v>-1.6203703703703769E-2</v>
      </c>
      <c r="G57" s="8">
        <f>('Raw Data'!G56-'Raw Data'!G55)/'Raw Data'!G55</f>
        <v>2.1074959944590691E-2</v>
      </c>
      <c r="H57" s="8">
        <f>('Raw Data'!H56-'Raw Data'!H55)/'Raw Data'!H55</f>
        <v>9.8755352697096014E-3</v>
      </c>
      <c r="I57" s="8">
        <f>('Raw Data'!I56-'Raw Data'!I55)/'Raw Data'!I55</f>
        <v>1.7511876355639616E-4</v>
      </c>
      <c r="J57" s="8">
        <f>('Raw Data'!J56-'Raw Data'!J55)/'Raw Data'!J55</f>
        <v>5.0000000000000044E-2</v>
      </c>
      <c r="K57" s="8">
        <f>('Raw Data'!K56-'Raw Data'!K55)/'Raw Data'!K55</f>
        <v>-2.9476830715347048E-3</v>
      </c>
      <c r="L57" s="8">
        <f>('Raw Data'!L56-'Raw Data'!L55)/'Raw Data'!L55</f>
        <v>-5.7496926002317547E-3</v>
      </c>
      <c r="M57" s="8">
        <f>('Raw Data'!M56-'Raw Data'!M55)/'Raw Data'!M55</f>
        <v>-1.9291850696591961E-3</v>
      </c>
      <c r="N57" s="8">
        <f>('Raw Data'!N56-'Raw Data'!N55)/'Raw Data'!N55</f>
        <v>-2.3451352662182744E-2</v>
      </c>
      <c r="O57" s="8">
        <f>('Raw Data'!O56-'Raw Data'!O55)/'Raw Data'!O55</f>
        <v>-9.267087962134447E-3</v>
      </c>
      <c r="P57" s="8">
        <f>('Raw Data'!P56-'Raw Data'!P55)/'Raw Data'!P55</f>
        <v>1.5080001942196694E-3</v>
      </c>
      <c r="Q57" s="8">
        <f>('Raw Data'!Q56-'Raw Data'!Q55)/'Raw Data'!Q55</f>
        <v>-9.1395839822308624E-3</v>
      </c>
      <c r="R57" s="8">
        <f>('Raw Data'!R56-'Raw Data'!R55)/'Raw Data'!R55</f>
        <v>1.0525989218330529E-3</v>
      </c>
      <c r="S57" s="8">
        <f>('Raw Data'!S56-'Raw Data'!S55)/'Raw Data'!S55</f>
        <v>8.200601157735599E-3</v>
      </c>
      <c r="T57" s="8">
        <f>('Raw Data'!T56-'Raw Data'!T55)/'Raw Data'!T55</f>
        <v>4.8373388245753855E-3</v>
      </c>
      <c r="U57" s="8">
        <f>('Raw Data'!U56-'Raw Data'!U55)/'Raw Data'!U55</f>
        <v>-1.440351249205174E-2</v>
      </c>
      <c r="V57" s="8">
        <f>('Raw Data'!V56-'Raw Data'!V55)/'Raw Data'!V55</f>
        <v>1.0476245569780294E-2</v>
      </c>
      <c r="W57" s="8">
        <f>('Raw Data'!W56-'Raw Data'!W55)/'Raw Data'!W55</f>
        <v>4.6599022361649024E-3</v>
      </c>
      <c r="X57" s="8">
        <f>('Raw Data'!X56-'Raw Data'!X55)/'Raw Data'!X55</f>
        <v>-1.8895185866477215E-2</v>
      </c>
      <c r="Y57" s="8">
        <f>('Raw Data'!Y56-'Raw Data'!Y55)/'Raw Data'!Y55</f>
        <v>-3.5063272993366445E-3</v>
      </c>
      <c r="Z57" s="8">
        <f>('Raw Data'!Z56-'Raw Data'!Z55)/'Raw Data'!Z55</f>
        <v>-8.8495575221252771E-4</v>
      </c>
      <c r="AA57" s="8">
        <f>('Raw Data'!AA56-'Raw Data'!AA55)/'Raw Data'!AA55</f>
        <v>-8.1581585846027121E-3</v>
      </c>
      <c r="AB57" s="8">
        <f>('Raw Data'!AB56-'Raw Data'!AB55)/'Raw Data'!AB55</f>
        <v>-6.783081513167883E-3</v>
      </c>
      <c r="AC57" s="8">
        <f>('Raw Data'!AC56-'Raw Data'!AC55)/'Raw Data'!AC55</f>
        <v>-7.5087990107111655E-3</v>
      </c>
      <c r="AD57" s="8">
        <f>('Raw Data'!AD56-'Raw Data'!AD55)/'Raw Data'!AD55</f>
        <v>-6.0851926977686334E-3</v>
      </c>
      <c r="AE57" s="8">
        <f>('Raw Data'!AE56-'Raw Data'!AE55)/'Raw Data'!AE55</f>
        <v>2.4464244268070675E-3</v>
      </c>
      <c r="AF57" s="8">
        <f>('Raw Data'!AF56-'Raw Data'!AF55)/'Raw Data'!AF55</f>
        <v>5.5870548449803393E-3</v>
      </c>
      <c r="AG57" s="8">
        <f>('Raw Data'!AG56-'Raw Data'!AG55)/'Raw Data'!AG55</f>
        <v>1.4367733400339325E-2</v>
      </c>
      <c r="AH57" s="8">
        <f>('Raw Data'!AH56-'Raw Data'!AH55)/'Raw Data'!AH55</f>
        <v>8.8255470097904003E-4</v>
      </c>
      <c r="AI57" s="8">
        <f>('Raw Data'!AI56-'Raw Data'!AI55)/'Raw Data'!AI55</f>
        <v>1.6863277638293147E-2</v>
      </c>
      <c r="AJ57" s="8">
        <f>('Raw Data'!AJ56-'Raw Data'!AJ55)/'Raw Data'!AJ55</f>
        <v>2.4516969504949364E-3</v>
      </c>
      <c r="AK57" s="8">
        <f>('Raw Data'!AK56-'Raw Data'!AK55)/'Raw Data'!AK55</f>
        <v>1.5244285858813124E-3</v>
      </c>
      <c r="AL57" s="8">
        <f>('Raw Data'!AL56-'Raw Data'!AL55)/'Raw Data'!AL55</f>
        <v>1.169590643274855E-2</v>
      </c>
      <c r="AM57" s="8">
        <f>('Raw Data'!AM56-'Raw Data'!AM55)/'Raw Data'!AM55</f>
        <v>1.0000023568285671E-2</v>
      </c>
      <c r="AN57" s="8">
        <f>('Raw Data'!AN56-'Raw Data'!AN55)/'Raw Data'!AN55</f>
        <v>1.9264688691939911E-3</v>
      </c>
      <c r="AO57" s="8">
        <f>('Raw Data'!AO56-'Raw Data'!AO55)/'Raw Data'!AO55</f>
        <v>0</v>
      </c>
      <c r="AP57" s="8">
        <f>('Raw Data'!AP56-'Raw Data'!AP55)/'Raw Data'!AP55</f>
        <v>6.6264457831324338E-3</v>
      </c>
    </row>
    <row r="58" spans="1:42" x14ac:dyDescent="0.45">
      <c r="A58" s="23">
        <f>'Raw Data'!A57</f>
        <v>43522</v>
      </c>
      <c r="B58" s="8">
        <f>('Raw Data'!B57-'Raw Data'!B56)/'Raw Data'!B56</f>
        <v>5.7392920578782215E-4</v>
      </c>
      <c r="C58" s="8">
        <f>('Raw Data'!C57-'Raw Data'!C56)/'Raw Data'!C56</f>
        <v>8.6568580381072135E-3</v>
      </c>
      <c r="D58" s="8">
        <f>('Raw Data'!D57-'Raw Data'!D56)/'Raw Data'!D56</f>
        <v>-3.0458347006198632E-3</v>
      </c>
      <c r="E58" s="8">
        <f>('Raw Data'!E57-'Raw Data'!E56)/'Raw Data'!E56</f>
        <v>-7.7541936407802517E-4</v>
      </c>
      <c r="F58" s="8">
        <f>('Raw Data'!F57-'Raw Data'!F56)/'Raw Data'!F56</f>
        <v>4.2352941176470524E-2</v>
      </c>
      <c r="G58" s="8">
        <f>('Raw Data'!G57-'Raw Data'!G56)/'Raw Data'!G56</f>
        <v>-1.3173338666666647E-2</v>
      </c>
      <c r="H58" s="8">
        <f>('Raw Data'!H57-'Raw Data'!H56)/'Raw Data'!H56</f>
        <v>-6.8206178515800332E-3</v>
      </c>
      <c r="I58" s="8">
        <f>('Raw Data'!I57-'Raw Data'!I56)/'Raw Data'!I56</f>
        <v>-1.1027499363821462E-2</v>
      </c>
      <c r="J58" s="8">
        <f>('Raw Data'!J57-'Raw Data'!J56)/'Raw Data'!J56</f>
        <v>0.40476190476190477</v>
      </c>
      <c r="K58" s="8">
        <f>('Raw Data'!K57-'Raw Data'!K56)/'Raw Data'!K56</f>
        <v>4.1881872131600238E-3</v>
      </c>
      <c r="L58" s="8">
        <f>('Raw Data'!L57-'Raw Data'!L56)/'Raw Data'!L56</f>
        <v>-1.7418632174059235E-3</v>
      </c>
      <c r="M58" s="8">
        <f>('Raw Data'!M57-'Raw Data'!M56)/'Raw Data'!M56</f>
        <v>-5.4228876657469527E-3</v>
      </c>
      <c r="N58" s="8">
        <f>('Raw Data'!N57-'Raw Data'!N56)/'Raw Data'!N56</f>
        <v>1.8472326622959369E-3</v>
      </c>
      <c r="O58" s="8">
        <f>('Raw Data'!O57-'Raw Data'!O56)/'Raw Data'!O56</f>
        <v>1.7857110562148604E-2</v>
      </c>
      <c r="P58" s="8">
        <f>('Raw Data'!P57-'Raw Data'!P56)/'Raw Data'!P56</f>
        <v>1.8642217345929627E-3</v>
      </c>
      <c r="Q58" s="8">
        <f>('Raw Data'!Q57-'Raw Data'!Q56)/'Raw Data'!Q56</f>
        <v>2.2360576300906854E-3</v>
      </c>
      <c r="R58" s="8">
        <f>('Raw Data'!R57-'Raw Data'!R56)/'Raw Data'!R56</f>
        <v>-2.0411512942124909E-3</v>
      </c>
      <c r="S58" s="8">
        <f>('Raw Data'!S57-'Raw Data'!S56)/'Raw Data'!S56</f>
        <v>-8.5036200947184708E-3</v>
      </c>
      <c r="T58" s="8">
        <f>('Raw Data'!T57-'Raw Data'!T56)/'Raw Data'!T56</f>
        <v>7.3968777247427732E-3</v>
      </c>
      <c r="U58" s="8">
        <f>('Raw Data'!U57-'Raw Data'!U56)/'Raw Data'!U56</f>
        <v>-7.9233146938589589E-4</v>
      </c>
      <c r="V58" s="8">
        <f>('Raw Data'!V57-'Raw Data'!V56)/'Raw Data'!V56</f>
        <v>-7.6343860794276493E-3</v>
      </c>
      <c r="W58" s="8">
        <f>('Raw Data'!W57-'Raw Data'!W56)/'Raw Data'!W56</f>
        <v>-8.0230672851622237E-3</v>
      </c>
      <c r="X58" s="8">
        <f>('Raw Data'!X57-'Raw Data'!X56)/'Raw Data'!X56</f>
        <v>-9.0812310001797559E-3</v>
      </c>
      <c r="Y58" s="8">
        <f>('Raw Data'!Y57-'Raw Data'!Y56)/'Raw Data'!Y56</f>
        <v>1.2667672889320086E-3</v>
      </c>
      <c r="Z58" s="8">
        <f>('Raw Data'!Z57-'Raw Data'!Z56)/'Raw Data'!Z56</f>
        <v>2.214304694419984E-3</v>
      </c>
      <c r="AA58" s="8">
        <f>('Raw Data'!AA57-'Raw Data'!AA56)/'Raw Data'!AA56</f>
        <v>1.4285753390994511E-2</v>
      </c>
      <c r="AB58" s="8">
        <f>('Raw Data'!AB57-'Raw Data'!AB56)/'Raw Data'!AB56</f>
        <v>2.6114127813220644E-3</v>
      </c>
      <c r="AC58" s="8">
        <f>('Raw Data'!AC57-'Raw Data'!AC56)/'Raw Data'!AC56</f>
        <v>-5.5629562454131455E-3</v>
      </c>
      <c r="AD58" s="8">
        <f>('Raw Data'!AD57-'Raw Data'!AD56)/'Raw Data'!AD56</f>
        <v>-6.1224489795918505E-2</v>
      </c>
      <c r="AE58" s="8">
        <f>('Raw Data'!AE57-'Raw Data'!AE56)/'Raw Data'!AE56</f>
        <v>-6.7911351382341318E-3</v>
      </c>
      <c r="AF58" s="8">
        <f>('Raw Data'!AF57-'Raw Data'!AF56)/'Raw Data'!AF56</f>
        <v>6.9002859046132228E-3</v>
      </c>
      <c r="AG58" s="8">
        <f>('Raw Data'!AG57-'Raw Data'!AG56)/'Raw Data'!AG56</f>
        <v>-2.02347236031859E-2</v>
      </c>
      <c r="AH58" s="8">
        <f>('Raw Data'!AH57-'Raw Data'!AH56)/'Raw Data'!AH56</f>
        <v>2.0820722596448442E-3</v>
      </c>
      <c r="AI58" s="8">
        <f>('Raw Data'!AI57-'Raw Data'!AI56)/'Raw Data'!AI56</f>
        <v>-2.9764914037324415E-3</v>
      </c>
      <c r="AJ58" s="8">
        <f>('Raw Data'!AJ57-'Raw Data'!AJ56)/'Raw Data'!AJ56</f>
        <v>2.9127998360825766E-3</v>
      </c>
      <c r="AK58" s="8">
        <f>('Raw Data'!AK57-'Raw Data'!AK56)/'Raw Data'!AK56</f>
        <v>7.610541202842236E-4</v>
      </c>
      <c r="AL58" s="8">
        <f>('Raw Data'!AL57-'Raw Data'!AL56)/'Raw Data'!AL56</f>
        <v>-1.1560693641618507E-2</v>
      </c>
      <c r="AM58" s="8">
        <f>('Raw Data'!AM57-'Raw Data'!AM56)/'Raw Data'!AM56</f>
        <v>-1.7472266428961596E-2</v>
      </c>
      <c r="AN58" s="8">
        <f>('Raw Data'!AN57-'Raw Data'!AN56)/'Raw Data'!AN56</f>
        <v>2.6751685189248591E-3</v>
      </c>
      <c r="AO58" s="8">
        <f>('Raw Data'!AO57-'Raw Data'!AO56)/'Raw Data'!AO56</f>
        <v>-0.11999999999999993</v>
      </c>
      <c r="AP58" s="8">
        <f>('Raw Data'!AP57-'Raw Data'!AP56)/'Raw Data'!AP56</f>
        <v>-8.9766612194290725E-3</v>
      </c>
    </row>
    <row r="59" spans="1:42" x14ac:dyDescent="0.45">
      <c r="A59" s="23">
        <f>'Raw Data'!A58</f>
        <v>43523</v>
      </c>
      <c r="B59" s="8">
        <f>('Raw Data'!B58-'Raw Data'!B57)/'Raw Data'!B57</f>
        <v>3.0975663870052507E-3</v>
      </c>
      <c r="C59" s="8">
        <f>('Raw Data'!C58-'Raw Data'!C57)/'Raw Data'!C57</f>
        <v>-1.4712586201292388E-3</v>
      </c>
      <c r="D59" s="8">
        <f>('Raw Data'!D58-'Raw Data'!D57)/'Raw Data'!D57</f>
        <v>5.6670938864110877E-2</v>
      </c>
      <c r="E59" s="8">
        <f>('Raw Data'!E58-'Raw Data'!E57)/'Raw Data'!E57</f>
        <v>-5.1738114318967739E-3</v>
      </c>
      <c r="F59" s="8">
        <f>('Raw Data'!F58-'Raw Data'!F57)/'Raw Data'!F57</f>
        <v>7.9006772009029475E-2</v>
      </c>
      <c r="G59" s="8">
        <f>('Raw Data'!G58-'Raw Data'!G57)/'Raw Data'!G57</f>
        <v>2.2536875223136073E-2</v>
      </c>
      <c r="H59" s="8">
        <f>('Raw Data'!H58-'Raw Data'!H57)/'Raw Data'!H57</f>
        <v>2.6559647306307704E-2</v>
      </c>
      <c r="I59" s="8">
        <f>('Raw Data'!I58-'Raw Data'!I57)/'Raw Data'!I57</f>
        <v>7.964607082252332E-3</v>
      </c>
      <c r="J59" s="8">
        <f>('Raw Data'!J58-'Raw Data'!J57)/'Raw Data'!J57</f>
        <v>-0.32203389830508478</v>
      </c>
      <c r="K59" s="8">
        <f>('Raw Data'!K58-'Raw Data'!K57)/'Raw Data'!K57</f>
        <v>9.0775578237044154E-3</v>
      </c>
      <c r="L59" s="8">
        <f>('Raw Data'!L58-'Raw Data'!L57)/'Raw Data'!L57</f>
        <v>7.6777804434480853E-4</v>
      </c>
      <c r="M59" s="8">
        <f>('Raw Data'!M58-'Raw Data'!M57)/'Raw Data'!M57</f>
        <v>6.4787254379172028E-4</v>
      </c>
      <c r="N59" s="8">
        <f>('Raw Data'!N58-'Raw Data'!N57)/'Raw Data'!N57</f>
        <v>9.219508608026148E-3</v>
      </c>
      <c r="O59" s="8">
        <f>('Raw Data'!O58-'Raw Data'!O57)/'Raw Data'!O57</f>
        <v>-5.8478383086451981E-3</v>
      </c>
      <c r="P59" s="8">
        <f>('Raw Data'!P58-'Raw Data'!P57)/'Raw Data'!P57</f>
        <v>-3.9363431766390507E-3</v>
      </c>
      <c r="Q59" s="8">
        <f>('Raw Data'!Q58-'Raw Data'!Q57)/'Raw Data'!Q57</f>
        <v>-5.205861824518215E-3</v>
      </c>
      <c r="R59" s="8">
        <f>('Raw Data'!R58-'Raw Data'!R57)/'Raw Data'!R57</f>
        <v>-4.4006501646867017E-3</v>
      </c>
      <c r="S59" s="8">
        <f>('Raw Data'!S58-'Raw Data'!S57)/'Raw Data'!S57</f>
        <v>-1.4542702375981128E-2</v>
      </c>
      <c r="T59" s="8">
        <f>('Raw Data'!T58-'Raw Data'!T57)/'Raw Data'!T57</f>
        <v>4.3124072233867022E-3</v>
      </c>
      <c r="U59" s="8">
        <f>('Raw Data'!U58-'Raw Data'!U57)/'Raw Data'!U57</f>
        <v>-6.3436071297567299E-3</v>
      </c>
      <c r="V59" s="8">
        <f>('Raw Data'!V58-'Raw Data'!V57)/'Raw Data'!V57</f>
        <v>-1.2346385104486488E-3</v>
      </c>
      <c r="W59" s="8">
        <f>('Raw Data'!W58-'Raw Data'!W57)/'Raw Data'!W57</f>
        <v>6.445102469956175E-3</v>
      </c>
      <c r="X59" s="8">
        <f>('Raw Data'!X58-'Raw Data'!X57)/'Raw Data'!X57</f>
        <v>-4.1153789719825503E-3</v>
      </c>
      <c r="Y59" s="8">
        <f>('Raw Data'!Y58-'Raw Data'!Y57)/'Raw Data'!Y57</f>
        <v>-1.3916183976527519E-2</v>
      </c>
      <c r="Z59" s="8">
        <f>('Raw Data'!Z58-'Raw Data'!Z57)/'Raw Data'!Z57</f>
        <v>8.3959791602288072E-3</v>
      </c>
      <c r="AA59" s="8">
        <f>('Raw Data'!AA58-'Raw Data'!AA57)/'Raw Data'!AA57</f>
        <v>4.9082668389929833E-3</v>
      </c>
      <c r="AB59" s="8">
        <f>('Raw Data'!AB58-'Raw Data'!AB57)/'Raw Data'!AB57</f>
        <v>-9.2157226563427726E-3</v>
      </c>
      <c r="AC59" s="8">
        <f>('Raw Data'!AC58-'Raw Data'!AC57)/'Raw Data'!AC57</f>
        <v>5.5940758445700107E-3</v>
      </c>
      <c r="AD59" s="8">
        <f>('Raw Data'!AD58-'Raw Data'!AD57)/'Raw Data'!AD57</f>
        <v>1.3043478260869674E-2</v>
      </c>
      <c r="AE59" s="8">
        <f>('Raw Data'!AE58-'Raw Data'!AE57)/'Raw Data'!AE57</f>
        <v>-7.3717538202006366E-3</v>
      </c>
      <c r="AF59" s="8">
        <f>('Raw Data'!AF58-'Raw Data'!AF57)/'Raw Data'!AF57</f>
        <v>-1.6910184906504585E-3</v>
      </c>
      <c r="AG59" s="8">
        <f>('Raw Data'!AG58-'Raw Data'!AG57)/'Raw Data'!AG57</f>
        <v>-3.015278934955757E-2</v>
      </c>
      <c r="AH59" s="8">
        <f>('Raw Data'!AH58-'Raw Data'!AH57)/'Raw Data'!AH57</f>
        <v>2.866011935477687E-3</v>
      </c>
      <c r="AI59" s="8">
        <f>('Raw Data'!AI58-'Raw Data'!AI57)/'Raw Data'!AI57</f>
        <v>-8.0424478144627103E-3</v>
      </c>
      <c r="AJ59" s="8">
        <f>('Raw Data'!AJ58-'Raw Data'!AJ57)/'Raw Data'!AJ57</f>
        <v>-5.7539140045650148E-3</v>
      </c>
      <c r="AK59" s="8">
        <f>('Raw Data'!AK58-'Raw Data'!AK57)/'Raw Data'!AK57</f>
        <v>-4.1824989093901359E-3</v>
      </c>
      <c r="AL59" s="8">
        <f>('Raw Data'!AL58-'Raw Data'!AL57)/'Raw Data'!AL57</f>
        <v>0</v>
      </c>
      <c r="AM59" s="8">
        <f>('Raw Data'!AM58-'Raw Data'!AM57)/'Raw Data'!AM57</f>
        <v>1.6597380291002793E-2</v>
      </c>
      <c r="AN59" s="8">
        <f>('Raw Data'!AN58-'Raw Data'!AN57)/'Raw Data'!AN57</f>
        <v>1.1672555471633191E-3</v>
      </c>
      <c r="AO59" s="8">
        <f>('Raw Data'!AO58-'Raw Data'!AO57)/'Raw Data'!AO57</f>
        <v>0.13636363636363627</v>
      </c>
      <c r="AP59" s="8">
        <f>('Raw Data'!AP58-'Raw Data'!AP57)/'Raw Data'!AP57</f>
        <v>2.4155194695362103E-3</v>
      </c>
    </row>
    <row r="60" spans="1:42" x14ac:dyDescent="0.45">
      <c r="A60" s="23">
        <f>'Raw Data'!A59</f>
        <v>43524</v>
      </c>
      <c r="B60" s="8">
        <f>('Raw Data'!B59-'Raw Data'!B58)/'Raw Data'!B58</f>
        <v>-9.8358262386953835E-3</v>
      </c>
      <c r="C60" s="8">
        <f>('Raw Data'!C59-'Raw Data'!C58)/'Raw Data'!C58</f>
        <v>7.366628045966724E-4</v>
      </c>
      <c r="D60" s="8">
        <f>('Raw Data'!D59-'Raw Data'!D58)/'Raw Data'!D58</f>
        <v>1.633098800060331E-2</v>
      </c>
      <c r="E60" s="8">
        <f>('Raw Data'!E59-'Raw Data'!E58)/'Raw Data'!E58</f>
        <v>1.0468232139143458E-2</v>
      </c>
      <c r="F60" s="8">
        <f>('Raw Data'!F59-'Raw Data'!F58)/'Raw Data'!F58</f>
        <v>-4.2887029288702944E-2</v>
      </c>
      <c r="G60" s="8">
        <f>('Raw Data'!G59-'Raw Data'!G58)/'Raw Data'!G58</f>
        <v>-2.6428647353521784E-4</v>
      </c>
      <c r="H60" s="8">
        <f>('Raw Data'!H59-'Raw Data'!H58)/'Raw Data'!H58</f>
        <v>7.9793503667284597E-3</v>
      </c>
      <c r="I60" s="8">
        <f>('Raw Data'!I59-'Raw Data'!I58)/'Raw Data'!I58</f>
        <v>-2.1773516720808996E-2</v>
      </c>
      <c r="J60" s="8">
        <f>('Raw Data'!J59-'Raw Data'!J58)/'Raw Data'!J58</f>
        <v>-5.0000000000000044E-2</v>
      </c>
      <c r="K60" s="8">
        <f>('Raw Data'!K59-'Raw Data'!K58)/'Raw Data'!K58</f>
        <v>-7.2938304530845008E-3</v>
      </c>
      <c r="L60" s="8">
        <f>('Raw Data'!L59-'Raw Data'!L58)/'Raw Data'!L58</f>
        <v>1.112403960921794E-2</v>
      </c>
      <c r="M60" s="8">
        <f>('Raw Data'!M59-'Raw Data'!M58)/'Raw Data'!M58</f>
        <v>6.1501357572623728E-3</v>
      </c>
      <c r="N60" s="8">
        <f>('Raw Data'!N59-'Raw Data'!N58)/'Raw Data'!N58</f>
        <v>-4.2631023762796351E-2</v>
      </c>
      <c r="O60" s="8">
        <f>('Raw Data'!O59-'Raw Data'!O58)/'Raw Data'!O58</f>
        <v>-3.5294155989292537E-2</v>
      </c>
      <c r="P60" s="8">
        <f>('Raw Data'!P59-'Raw Data'!P58)/'Raw Data'!P58</f>
        <v>-7.4727828274445329E-3</v>
      </c>
      <c r="Q60" s="8">
        <f>('Raw Data'!Q59-'Raw Data'!Q58)/'Raw Data'!Q58</f>
        <v>1.1213721241354396E-3</v>
      </c>
      <c r="R60" s="8">
        <f>('Raw Data'!R59-'Raw Data'!R58)/'Raw Data'!R58</f>
        <v>4.6690472369489439E-3</v>
      </c>
      <c r="S60" s="8">
        <f>('Raw Data'!S59-'Raw Data'!S58)/'Raw Data'!S58</f>
        <v>6.6225749110562977E-4</v>
      </c>
      <c r="T60" s="8">
        <f>('Raw Data'!T59-'Raw Data'!T58)/'Raw Data'!T58</f>
        <v>-5.1062563875849286E-3</v>
      </c>
      <c r="U60" s="8">
        <f>('Raw Data'!U59-'Raw Data'!U58)/'Raw Data'!U58</f>
        <v>5.3201175609385689E-4</v>
      </c>
      <c r="V60" s="8">
        <f>('Raw Data'!V59-'Raw Data'!V58)/'Raw Data'!V58</f>
        <v>-7.6074084867688791E-3</v>
      </c>
      <c r="W60" s="8">
        <f>('Raw Data'!W59-'Raw Data'!W58)/'Raw Data'!W58</f>
        <v>-7.5336861934680889E-4</v>
      </c>
      <c r="X60" s="8">
        <f>('Raw Data'!X59-'Raw Data'!X58)/'Raw Data'!X58</f>
        <v>5.903878855769444E-4</v>
      </c>
      <c r="Y60" s="8">
        <f>('Raw Data'!Y59-'Raw Data'!Y58)/'Raw Data'!Y58</f>
        <v>1.568067343562952E-3</v>
      </c>
      <c r="Z60" s="8">
        <f>('Raw Data'!Z59-'Raw Data'!Z58)/'Raw Data'!Z58</f>
        <v>4.382120946538187E-3</v>
      </c>
      <c r="AA60" s="8">
        <f>('Raw Data'!AA59-'Raw Data'!AA58)/'Raw Data'!AA58</f>
        <v>8.4942429740391388E-4</v>
      </c>
      <c r="AB60" s="8">
        <f>('Raw Data'!AB59-'Raw Data'!AB58)/'Raw Data'!AB58</f>
        <v>-3.639653060993515E-3</v>
      </c>
      <c r="AC60" s="8">
        <f>('Raw Data'!AC59-'Raw Data'!AC58)/'Raw Data'!AC58</f>
        <v>8.9008539603059045E-3</v>
      </c>
      <c r="AD60" s="8">
        <f>('Raw Data'!AD59-'Raw Data'!AD58)/'Raw Data'!AD58</f>
        <v>1.7167381974248941E-2</v>
      </c>
      <c r="AE60" s="8">
        <f>('Raw Data'!AE59-'Raw Data'!AE58)/'Raw Data'!AE58</f>
        <v>8.825759352207382E-3</v>
      </c>
      <c r="AF60" s="8">
        <f>('Raw Data'!AF59-'Raw Data'!AF58)/'Raw Data'!AF58</f>
        <v>-1.24803983148013E-3</v>
      </c>
      <c r="AG60" s="8">
        <f>('Raw Data'!AG59-'Raw Data'!AG58)/'Raw Data'!AG58</f>
        <v>2.1295144804087812E-3</v>
      </c>
      <c r="AH60" s="8">
        <f>('Raw Data'!AH59-'Raw Data'!AH58)/'Raw Data'!AH58</f>
        <v>-7.6778849795244299E-4</v>
      </c>
      <c r="AI60" s="8">
        <f>('Raw Data'!AI59-'Raw Data'!AI58)/'Raw Data'!AI58</f>
        <v>-8.3533014968774286E-3</v>
      </c>
      <c r="AJ60" s="8">
        <f>('Raw Data'!AJ59-'Raw Data'!AJ58)/'Raw Data'!AJ58</f>
        <v>-1.3145173383652207E-2</v>
      </c>
      <c r="AK60" s="8">
        <f>('Raw Data'!AK59-'Raw Data'!AK58)/'Raw Data'!AK58</f>
        <v>-4.7728080622571716E-3</v>
      </c>
      <c r="AL60" s="8">
        <f>('Raw Data'!AL59-'Raw Data'!AL58)/'Raw Data'!AL58</f>
        <v>-2.9239766081871371E-2</v>
      </c>
      <c r="AM60" s="8">
        <f>('Raw Data'!AM59-'Raw Data'!AM58)/'Raw Data'!AM58</f>
        <v>3.4984819275083305E-3</v>
      </c>
      <c r="AN60" s="8">
        <f>('Raw Data'!AN59-'Raw Data'!AN58)/'Raw Data'!AN58</f>
        <v>-4.1638690168535981E-3</v>
      </c>
      <c r="AO60" s="8">
        <f>('Raw Data'!AO59-'Raw Data'!AO58)/'Raw Data'!AO58</f>
        <v>8.0000000000000071E-2</v>
      </c>
      <c r="AP60" s="8">
        <f>('Raw Data'!AP59-'Raw Data'!AP58)/'Raw Data'!AP58</f>
        <v>1.2048795180721113E-3</v>
      </c>
    </row>
    <row r="61" spans="1:42" x14ac:dyDescent="0.45">
      <c r="A61" s="23">
        <f>'Raw Data'!A60</f>
        <v>43525</v>
      </c>
      <c r="B61" s="8">
        <f>('Raw Data'!B60-'Raw Data'!B59)/'Raw Data'!B59</f>
        <v>1.0511039721549816E-2</v>
      </c>
      <c r="C61" s="8">
        <f>('Raw Data'!C60-'Raw Data'!C59)/'Raw Data'!C59</f>
        <v>3.6810811181055337E-3</v>
      </c>
      <c r="D61" s="8">
        <f>('Raw Data'!D60-'Raw Data'!D59)/'Raw Data'!D59</f>
        <v>-7.8435649643059074E-2</v>
      </c>
      <c r="E61" s="8">
        <f>('Raw Data'!E60-'Raw Data'!E59)/'Raw Data'!E59</f>
        <v>4.6696751598602568E-3</v>
      </c>
      <c r="F61" s="8">
        <f>('Raw Data'!F60-'Raw Data'!F59)/'Raw Data'!F59</f>
        <v>5.4644808743168228E-3</v>
      </c>
      <c r="G61" s="8">
        <f>('Raw Data'!G60-'Raw Data'!G59)/'Raw Data'!G59</f>
        <v>1.2529791568484045E-2</v>
      </c>
      <c r="H61" s="8">
        <f>('Raw Data'!H60-'Raw Data'!H59)/'Raw Data'!H59</f>
        <v>3.598272886586816E-2</v>
      </c>
      <c r="I61" s="8">
        <f>('Raw Data'!I60-'Raw Data'!I59)/'Raw Data'!I59</f>
        <v>2.8719482581115985E-3</v>
      </c>
      <c r="J61" s="8">
        <f>('Raw Data'!J60-'Raw Data'!J59)/'Raw Data'!J59</f>
        <v>2.6315789473684237E-2</v>
      </c>
      <c r="K61" s="8">
        <f>('Raw Data'!K60-'Raw Data'!K59)/'Raw Data'!K59</f>
        <v>-5.3884231676463454E-3</v>
      </c>
      <c r="L61" s="8">
        <f>('Raw Data'!L60-'Raw Data'!L59)/'Raw Data'!L59</f>
        <v>-1.0208408720726489E-2</v>
      </c>
      <c r="M61" s="8">
        <f>('Raw Data'!M60-'Raw Data'!M59)/'Raw Data'!M59</f>
        <v>-1.66208561962275E-3</v>
      </c>
      <c r="N61" s="8">
        <f>('Raw Data'!N60-'Raw Data'!N59)/'Raw Data'!N59</f>
        <v>-1.4631102705260622E-2</v>
      </c>
      <c r="O61" s="8">
        <f>('Raw Data'!O60-'Raw Data'!O59)/'Raw Data'!O59</f>
        <v>-2.1777009844547942E-2</v>
      </c>
      <c r="P61" s="8">
        <f>('Raw Data'!P60-'Raw Data'!P59)/'Raw Data'!P59</f>
        <v>7.7461236178280688E-3</v>
      </c>
      <c r="Q61" s="8">
        <f>('Raw Data'!Q60-'Raw Data'!Q59)/'Raw Data'!Q59</f>
        <v>1.1668026193713174E-2</v>
      </c>
      <c r="R61" s="8">
        <f>('Raw Data'!R60-'Raw Data'!R59)/'Raw Data'!R59</f>
        <v>1.7474363348243069E-2</v>
      </c>
      <c r="S61" s="8">
        <f>('Raw Data'!S60-'Raw Data'!S59)/'Raw Data'!S59</f>
        <v>9.2645524897013529E-3</v>
      </c>
      <c r="T61" s="8">
        <f>('Raw Data'!T60-'Raw Data'!T59)/'Raw Data'!T59</f>
        <v>1.9296093920125639E-2</v>
      </c>
      <c r="U61" s="8">
        <f>('Raw Data'!U60-'Raw Data'!U59)/'Raw Data'!U59</f>
        <v>1.0368708508143514E-2</v>
      </c>
      <c r="V61" s="8">
        <f>('Raw Data'!V60-'Raw Data'!V59)/'Raw Data'!V59</f>
        <v>6.7071685760582763E-4</v>
      </c>
      <c r="W61" s="8">
        <f>('Raw Data'!W60-'Raw Data'!W59)/'Raw Data'!W59</f>
        <v>-1.2551488450342297E-4</v>
      </c>
      <c r="X61" s="8">
        <f>('Raw Data'!X60-'Raw Data'!X59)/'Raw Data'!X59</f>
        <v>1.752615651109752E-2</v>
      </c>
      <c r="Y61" s="8">
        <f>('Raw Data'!Y60-'Raw Data'!Y59)/'Raw Data'!Y59</f>
        <v>8.3972363716492276E-3</v>
      </c>
      <c r="Z61" s="8">
        <f>('Raw Data'!Z60-'Raw Data'!Z59)/'Raw Data'!Z59</f>
        <v>1.6579363001745111E-2</v>
      </c>
      <c r="AA61" s="8">
        <f>('Raw Data'!AA60-'Raw Data'!AA59)/'Raw Data'!AA59</f>
        <v>1.9096753407935819E-3</v>
      </c>
      <c r="AB61" s="8">
        <f>('Raw Data'!AB60-'Raw Data'!AB59)/'Raw Data'!AB59</f>
        <v>-1.116306374279121E-3</v>
      </c>
      <c r="AC61" s="8">
        <f>('Raw Data'!AC60-'Raw Data'!AC59)/'Raw Data'!AC59</f>
        <v>8.8223504642090866E-4</v>
      </c>
      <c r="AD61" s="8">
        <f>('Raw Data'!AD60-'Raw Data'!AD59)/'Raw Data'!AD59</f>
        <v>-1.8987341772151868E-2</v>
      </c>
      <c r="AE61" s="8">
        <f>('Raw Data'!AE60-'Raw Data'!AE59)/'Raw Data'!AE59</f>
        <v>3.2006787351809715E-4</v>
      </c>
      <c r="AF61" s="8">
        <f>('Raw Data'!AF60-'Raw Data'!AF59)/'Raw Data'!AF59</f>
        <v>4.4630275948851876E-3</v>
      </c>
      <c r="AG61" s="8">
        <f>('Raw Data'!AG60-'Raw Data'!AG59)/'Raw Data'!AG59</f>
        <v>6.3747978591246601E-3</v>
      </c>
      <c r="AH61" s="8">
        <f>('Raw Data'!AH60-'Raw Data'!AH59)/'Raw Data'!AH59</f>
        <v>1.9453251163805443E-2</v>
      </c>
      <c r="AI61" s="8">
        <f>('Raw Data'!AI60-'Raw Data'!AI59)/'Raw Data'!AI59</f>
        <v>5.1409229818691633E-3</v>
      </c>
      <c r="AJ61" s="8">
        <f>('Raw Data'!AJ60-'Raw Data'!AJ59)/'Raw Data'!AJ59</f>
        <v>-2.1781596954232726E-3</v>
      </c>
      <c r="AK61" s="8">
        <f>('Raw Data'!AK60-'Raw Data'!AK59)/'Raw Data'!AK59</f>
        <v>7.2893793814509276E-3</v>
      </c>
      <c r="AL61" s="8">
        <f>('Raw Data'!AL60-'Raw Data'!AL59)/'Raw Data'!AL59</f>
        <v>1.2048192771084348E-2</v>
      </c>
      <c r="AM61" s="8">
        <f>('Raw Data'!AM60-'Raw Data'!AM59)/'Raw Data'!AM59</f>
        <v>1.8012861656985402E-2</v>
      </c>
      <c r="AN61" s="8">
        <f>('Raw Data'!AN60-'Raw Data'!AN59)/'Raw Data'!AN59</f>
        <v>2.0488256587559487E-2</v>
      </c>
      <c r="AO61" s="8">
        <f>('Raw Data'!AO60-'Raw Data'!AO59)/'Raw Data'!AO59</f>
        <v>-0.1111111111111112</v>
      </c>
      <c r="AP61" s="8">
        <f>('Raw Data'!AP60-'Raw Data'!AP59)/'Raw Data'!AP59</f>
        <v>9.0252100466179947E-3</v>
      </c>
    </row>
    <row r="62" spans="1:42" x14ac:dyDescent="0.45">
      <c r="A62" s="23">
        <f>'Raw Data'!A61</f>
        <v>43528</v>
      </c>
      <c r="B62" s="8">
        <f>('Raw Data'!B61-'Raw Data'!B60)/'Raw Data'!B60</f>
        <v>5.0295496264719719E-3</v>
      </c>
      <c r="C62" s="8">
        <f>('Raw Data'!C61-'Raw Data'!C60)/'Raw Data'!C60</f>
        <v>-3.9119285922368493E-3</v>
      </c>
      <c r="D62" s="8">
        <f>('Raw Data'!D61-'Raw Data'!D60)/'Raw Data'!D60</f>
        <v>-3.1988953872585289E-2</v>
      </c>
      <c r="E62" s="8">
        <f>('Raw Data'!E61-'Raw Data'!E60)/'Raw Data'!E60</f>
        <v>-8.6120743673847311E-5</v>
      </c>
      <c r="F62" s="8">
        <f>('Raw Data'!F61-'Raw Data'!F60)/'Raw Data'!F60</f>
        <v>-5.9782608695652065E-2</v>
      </c>
      <c r="G62" s="8">
        <f>('Raw Data'!G61-'Raw Data'!G60)/'Raw Data'!G60</f>
        <v>-2.636801845513748E-2</v>
      </c>
      <c r="H62" s="8">
        <f>('Raw Data'!H61-'Raw Data'!H60)/'Raw Data'!H60</f>
        <v>9.4164944337217123E-3</v>
      </c>
      <c r="I62" s="8">
        <f>('Raw Data'!I61-'Raw Data'!I60)/'Raw Data'!I60</f>
        <v>-3.9914017242898732E-2</v>
      </c>
      <c r="J62" s="8">
        <f>('Raw Data'!J61-'Raw Data'!J60)/'Raw Data'!J60</f>
        <v>-0.10256410256410255</v>
      </c>
      <c r="K62" s="8">
        <f>('Raw Data'!K61-'Raw Data'!K60)/'Raw Data'!K60</f>
        <v>1.7238612894509709E-3</v>
      </c>
      <c r="L62" s="8">
        <f>('Raw Data'!L61-'Raw Data'!L60)/'Raw Data'!L60</f>
        <v>-1.3588798553267523E-2</v>
      </c>
      <c r="M62" s="8">
        <f>('Raw Data'!M61-'Raw Data'!M60)/'Raw Data'!M60</f>
        <v>-1.3373517753789019E-2</v>
      </c>
      <c r="N62" s="8">
        <f>('Raw Data'!N61-'Raw Data'!N60)/'Raw Data'!N60</f>
        <v>4.5191659808150458E-3</v>
      </c>
      <c r="O62" s="8">
        <f>('Raw Data'!O61-'Raw Data'!O60)/'Raw Data'!O60</f>
        <v>-8.9056579558919897E-4</v>
      </c>
      <c r="P62" s="8">
        <f>('Raw Data'!P61-'Raw Data'!P60)/'Raw Data'!P60</f>
        <v>-5.5314775237726189E-3</v>
      </c>
      <c r="Q62" s="8">
        <f>('Raw Data'!Q61-'Raw Data'!Q60)/'Raw Data'!Q60</f>
        <v>-9.7803530525022598E-3</v>
      </c>
      <c r="R62" s="8">
        <f>('Raw Data'!R61-'Raw Data'!R60)/'Raw Data'!R60</f>
        <v>-8.4043877546017536E-3</v>
      </c>
      <c r="S62" s="8">
        <f>('Raw Data'!S61-'Raw Data'!S60)/'Raw Data'!S60</f>
        <v>5.9947076997539182E-3</v>
      </c>
      <c r="T62" s="8">
        <f>('Raw Data'!T61-'Raw Data'!T60)/'Raw Data'!T60</f>
        <v>-1.7439219564962655E-2</v>
      </c>
      <c r="U62" s="8">
        <f>('Raw Data'!U61-'Raw Data'!U60)/'Raw Data'!U60</f>
        <v>2.8067757505221384E-3</v>
      </c>
      <c r="V62" s="8">
        <f>('Raw Data'!V61-'Raw Data'!V60)/'Raw Data'!V60</f>
        <v>-2.298144665875055E-3</v>
      </c>
      <c r="W62" s="8">
        <f>('Raw Data'!W61-'Raw Data'!W60)/'Raw Data'!W60</f>
        <v>-8.7985279638375135E-4</v>
      </c>
      <c r="X62" s="8">
        <f>('Raw Data'!X61-'Raw Data'!X60)/'Raw Data'!X60</f>
        <v>-1.429108077157417E-2</v>
      </c>
      <c r="Y62" s="8">
        <f>('Raw Data'!Y61-'Raw Data'!Y60)/'Raw Data'!Y60</f>
        <v>1.4113590111011405E-3</v>
      </c>
      <c r="Z62" s="8">
        <f>('Raw Data'!Z61-'Raw Data'!Z60)/'Raw Data'!Z60</f>
        <v>-2.3605108309232101E-2</v>
      </c>
      <c r="AA62" s="8">
        <f>('Raw Data'!AA61-'Raw Data'!AA60)/'Raw Data'!AA60</f>
        <v>-9.318117217782208E-3</v>
      </c>
      <c r="AB62" s="8">
        <f>('Raw Data'!AB61-'Raw Data'!AB60)/'Raw Data'!AB60</f>
        <v>4.3681582282826164E-3</v>
      </c>
      <c r="AC62" s="8">
        <f>('Raw Data'!AC61-'Raw Data'!AC60)/'Raw Data'!AC60</f>
        <v>5.9497692051178252E-3</v>
      </c>
      <c r="AD62" s="8">
        <f>('Raw Data'!AD61-'Raw Data'!AD60)/'Raw Data'!AD60</f>
        <v>3.2258064516128913E-2</v>
      </c>
      <c r="AE62" s="8">
        <f>('Raw Data'!AE61-'Raw Data'!AE60)/'Raw Data'!AE60</f>
        <v>-7.0392935387956716E-3</v>
      </c>
      <c r="AF62" s="8">
        <f>('Raw Data'!AF61-'Raw Data'!AF60)/'Raw Data'!AF60</f>
        <v>-2.3993133504743918E-3</v>
      </c>
      <c r="AG62" s="8">
        <f>('Raw Data'!AG61-'Raw Data'!AG60)/'Raw Data'!AG60</f>
        <v>-1.3091173986486539E-2</v>
      </c>
      <c r="AH62" s="8">
        <f>('Raw Data'!AH61-'Raw Data'!AH60)/'Raw Data'!AH60</f>
        <v>1.4619624157245712E-2</v>
      </c>
      <c r="AI62" s="8">
        <f>('Raw Data'!AI61-'Raw Data'!AI60)/'Raw Data'!AI60</f>
        <v>3.1365516584702373E-2</v>
      </c>
      <c r="AJ62" s="8">
        <f>('Raw Data'!AJ61-'Raw Data'!AJ60)/'Raw Data'!AJ60</f>
        <v>-1.7575276718272251E-2</v>
      </c>
      <c r="AK62" s="8">
        <f>('Raw Data'!AK61-'Raw Data'!AK60)/'Raw Data'!AK60</f>
        <v>-8.9506408754325001E-3</v>
      </c>
      <c r="AL62" s="8">
        <f>('Raw Data'!AL61-'Raw Data'!AL60)/'Raw Data'!AL60</f>
        <v>-1.1904761904761916E-2</v>
      </c>
      <c r="AM62" s="8">
        <f>('Raw Data'!AM61-'Raw Data'!AM60)/'Raw Data'!AM60</f>
        <v>-4.56620743507191E-3</v>
      </c>
      <c r="AN62" s="8">
        <f>('Raw Data'!AN61-'Raw Data'!AN60)/'Raw Data'!AN60</f>
        <v>7.3766263423421434E-4</v>
      </c>
      <c r="AO62" s="8">
        <f>('Raw Data'!AO61-'Raw Data'!AO60)/'Raw Data'!AO60</f>
        <v>0.18333333333333332</v>
      </c>
      <c r="AP62" s="8">
        <f>('Raw Data'!AP61-'Raw Data'!AP60)/'Raw Data'!AP60</f>
        <v>-4.1740608228979879E-3</v>
      </c>
    </row>
    <row r="63" spans="1:42" x14ac:dyDescent="0.45">
      <c r="A63" s="23">
        <f>'Raw Data'!A62</f>
        <v>43529</v>
      </c>
      <c r="B63" s="8">
        <f>('Raw Data'!B62-'Raw Data'!B61)/'Raw Data'!B61</f>
        <v>-1.8197598608977468E-3</v>
      </c>
      <c r="C63" s="8">
        <f>('Raw Data'!C62-'Raw Data'!C61)/'Raw Data'!C61</f>
        <v>-7.8548860135004579E-3</v>
      </c>
      <c r="D63" s="8">
        <f>('Raw Data'!D62-'Raw Data'!D61)/'Raw Data'!D61</f>
        <v>-3.0908243845050653E-2</v>
      </c>
      <c r="E63" s="8">
        <f>('Raw Data'!E62-'Raw Data'!E61)/'Raw Data'!E61</f>
        <v>-1.2050732968586981E-3</v>
      </c>
      <c r="F63" s="8">
        <f>('Raw Data'!F62-'Raw Data'!F61)/'Raw Data'!F61</f>
        <v>-1.6184971098265961E-2</v>
      </c>
      <c r="G63" s="8">
        <f>('Raw Data'!G62-'Raw Data'!G61)/'Raw Data'!G61</f>
        <v>5.5236713384261941E-3</v>
      </c>
      <c r="H63" s="8">
        <f>('Raw Data'!H62-'Raw Data'!H61)/'Raw Data'!H61</f>
        <v>-1.0857914137160932E-2</v>
      </c>
      <c r="I63" s="8">
        <f>('Raw Data'!I62-'Raw Data'!I61)/'Raw Data'!I61</f>
        <v>-3.1692388212463804E-3</v>
      </c>
      <c r="J63" s="8">
        <f>('Raw Data'!J62-'Raw Data'!J61)/'Raw Data'!J61</f>
        <v>-0.11428571428571425</v>
      </c>
      <c r="K63" s="8">
        <f>('Raw Data'!K62-'Raw Data'!K61)/'Raw Data'!K61</f>
        <v>7.8662422002740949E-3</v>
      </c>
      <c r="L63" s="8">
        <f>('Raw Data'!L62-'Raw Data'!L61)/'Raw Data'!L61</f>
        <v>-8.1246983023757066E-4</v>
      </c>
      <c r="M63" s="8">
        <f>('Raw Data'!M62-'Raw Data'!M61)/'Raw Data'!M61</f>
        <v>-5.8791480324602479E-3</v>
      </c>
      <c r="N63" s="8">
        <f>('Raw Data'!N62-'Raw Data'!N61)/'Raw Data'!N61</f>
        <v>6.4266642884548307E-3</v>
      </c>
      <c r="O63" s="8">
        <f>('Raw Data'!O62-'Raw Data'!O61)/'Raw Data'!O61</f>
        <v>8.9125925674836595E-3</v>
      </c>
      <c r="P63" s="8">
        <f>('Raw Data'!P62-'Raw Data'!P61)/'Raw Data'!P61</f>
        <v>-3.973136876138381E-3</v>
      </c>
      <c r="Q63" s="8">
        <f>('Raw Data'!Q62-'Raw Data'!Q61)/'Raw Data'!Q61</f>
        <v>6.0566851158058571E-3</v>
      </c>
      <c r="R63" s="8">
        <f>('Raw Data'!R62-'Raw Data'!R61)/'Raw Data'!R61</f>
        <v>5.220432582645998E-3</v>
      </c>
      <c r="S63" s="8">
        <f>('Raw Data'!S62-'Raw Data'!S61)/'Raw Data'!S61</f>
        <v>-7.7281552737713637E-3</v>
      </c>
      <c r="T63" s="8">
        <f>('Raw Data'!T62-'Raw Data'!T61)/'Raw Data'!T61</f>
        <v>-2.3353192119242184E-3</v>
      </c>
      <c r="U63" s="8">
        <f>('Raw Data'!U62-'Raw Data'!U61)/'Raw Data'!U61</f>
        <v>-2.8864083313080774E-3</v>
      </c>
      <c r="V63" s="8">
        <f>('Raw Data'!V62-'Raw Data'!V61)/'Raw Data'!V61</f>
        <v>-7.6790767200298447E-4</v>
      </c>
      <c r="W63" s="8">
        <f>('Raw Data'!W62-'Raw Data'!W61)/'Raw Data'!W61</f>
        <v>-4.4024545059595339E-3</v>
      </c>
      <c r="X63" s="8">
        <f>('Raw Data'!X62-'Raw Data'!X61)/'Raw Data'!X61</f>
        <v>9.7231764705882611E-3</v>
      </c>
      <c r="Y63" s="8">
        <f>('Raw Data'!Y62-'Raw Data'!Y61)/'Raw Data'!Y61</f>
        <v>8.8796559334202683E-3</v>
      </c>
      <c r="Z63" s="8">
        <f>('Raw Data'!Z62-'Raw Data'!Z61)/'Raw Data'!Z61</f>
        <v>-5.7142417582418253E-3</v>
      </c>
      <c r="AA63" s="8">
        <f>('Raw Data'!AA62-'Raw Data'!AA61)/'Raw Data'!AA61</f>
        <v>8.5503123637776601E-4</v>
      </c>
      <c r="AB63" s="8">
        <f>('Raw Data'!AB62-'Raw Data'!AB61)/'Raw Data'!AB61</f>
        <v>2.2251496769744462E-3</v>
      </c>
      <c r="AC63" s="8">
        <f>('Raw Data'!AC62-'Raw Data'!AC61)/'Raw Data'!AC61</f>
        <v>-1.0954179303031852E-3</v>
      </c>
      <c r="AD63" s="8">
        <f>('Raw Data'!AD62-'Raw Data'!AD61)/'Raw Data'!AD61</f>
        <v>-1.6666666666666684E-2</v>
      </c>
      <c r="AE63" s="8">
        <f>('Raw Data'!AE62-'Raw Data'!AE61)/'Raw Data'!AE61</f>
        <v>-1.6971038972069082E-2</v>
      </c>
      <c r="AF63" s="8">
        <f>('Raw Data'!AF62-'Raw Data'!AF61)/'Raw Data'!AF61</f>
        <v>-4.9884358451249286E-3</v>
      </c>
      <c r="AG63" s="8">
        <f>('Raw Data'!AG62-'Raw Data'!AG61)/'Raw Data'!AG61</f>
        <v>5.5626441778929125E-3</v>
      </c>
      <c r="AH63" s="8">
        <f>('Raw Data'!AH62-'Raw Data'!AH61)/'Raw Data'!AH61</f>
        <v>-2.2049617096055931E-3</v>
      </c>
      <c r="AI63" s="8">
        <f>('Raw Data'!AI62-'Raw Data'!AI61)/'Raw Data'!AI61</f>
        <v>2.3241919795719747E-2</v>
      </c>
      <c r="AJ63" s="8">
        <f>('Raw Data'!AJ62-'Raw Data'!AJ61)/'Raw Data'!AJ61</f>
        <v>9.2866309150532959E-3</v>
      </c>
      <c r="AK63" s="8">
        <f>('Raw Data'!AK62-'Raw Data'!AK61)/'Raw Data'!AK61</f>
        <v>6.1491148675408653E-3</v>
      </c>
      <c r="AL63" s="8">
        <f>('Raw Data'!AL62-'Raw Data'!AL61)/'Raw Data'!AL61</f>
        <v>0</v>
      </c>
      <c r="AM63" s="8">
        <f>('Raw Data'!AM62-'Raw Data'!AM61)/'Raw Data'!AM61</f>
        <v>5.1605187777040646E-3</v>
      </c>
      <c r="AN63" s="8">
        <f>('Raw Data'!AN62-'Raw Data'!AN61)/'Raw Data'!AN61</f>
        <v>9.5807232628561303E-3</v>
      </c>
      <c r="AO63" s="8">
        <f>('Raw Data'!AO62-'Raw Data'!AO61)/'Raw Data'!AO61</f>
        <v>0</v>
      </c>
      <c r="AP63" s="8">
        <f>('Raw Data'!AP62-'Raw Data'!AP61)/'Raw Data'!AP61</f>
        <v>-1.2574909426652242E-2</v>
      </c>
    </row>
    <row r="64" spans="1:42" x14ac:dyDescent="0.45">
      <c r="A64" s="23">
        <f>'Raw Data'!A63</f>
        <v>43530</v>
      </c>
      <c r="B64" s="8">
        <f>('Raw Data'!B63-'Raw Data'!B62)/'Raw Data'!B62</f>
        <v>-5.7539794385287786E-3</v>
      </c>
      <c r="C64" s="8">
        <f>('Raw Data'!C63-'Raw Data'!C62)/'Raw Data'!C62</f>
        <v>7.4221931483372467E-3</v>
      </c>
      <c r="D64" s="8">
        <f>('Raw Data'!D63-'Raw Data'!D62)/'Raw Data'!D62</f>
        <v>-1.0849026912413975E-3</v>
      </c>
      <c r="E64" s="8">
        <f>('Raw Data'!E63-'Raw Data'!E62)/'Raw Data'!E62</f>
        <v>5.4295398807422401E-3</v>
      </c>
      <c r="F64" s="8">
        <f>('Raw Data'!F63-'Raw Data'!F62)/'Raw Data'!F62</f>
        <v>-1.8801410105757949E-2</v>
      </c>
      <c r="G64" s="8">
        <f>('Raw Data'!G63-'Raw Data'!G62)/'Raw Data'!G62</f>
        <v>-6.9336000000006003E-4</v>
      </c>
      <c r="H64" s="8">
        <f>('Raw Data'!H63-'Raw Data'!H62)/'Raw Data'!H62</f>
        <v>-3.5714308629295782E-2</v>
      </c>
      <c r="I64" s="8">
        <f>('Raw Data'!I63-'Raw Data'!I62)/'Raw Data'!I62</f>
        <v>-2.5060746132236255E-2</v>
      </c>
      <c r="J64" s="8">
        <f>('Raw Data'!J63-'Raw Data'!J62)/'Raw Data'!J62</f>
        <v>-3.2258064516129059E-2</v>
      </c>
      <c r="K64" s="8">
        <f>('Raw Data'!K63-'Raw Data'!K62)/'Raw Data'!K62</f>
        <v>-7.3168303487879008E-4</v>
      </c>
      <c r="L64" s="8">
        <f>('Raw Data'!L63-'Raw Data'!L62)/'Raw Data'!L62</f>
        <v>-8.5198589082219126E-3</v>
      </c>
      <c r="M64" s="8">
        <f>('Raw Data'!M63-'Raw Data'!M62)/'Raw Data'!M62</f>
        <v>-5.640069279424711E-3</v>
      </c>
      <c r="N64" s="8">
        <f>('Raw Data'!N63-'Raw Data'!N62)/'Raw Data'!N62</f>
        <v>-2.3627050128190732E-2</v>
      </c>
      <c r="O64" s="8">
        <f>('Raw Data'!O63-'Raw Data'!O62)/'Raw Data'!O62</f>
        <v>-2.9513100484701297E-2</v>
      </c>
      <c r="P64" s="8">
        <f>('Raw Data'!P63-'Raw Data'!P62)/'Raw Data'!P62</f>
        <v>-6.5274577205753272E-3</v>
      </c>
      <c r="Q64" s="8">
        <f>('Raw Data'!Q63-'Raw Data'!Q62)/'Raw Data'!Q62</f>
        <v>-3.5195807111869266E-3</v>
      </c>
      <c r="R64" s="8">
        <f>('Raw Data'!R63-'Raw Data'!R62)/'Raw Data'!R62</f>
        <v>-7.820613288319794E-3</v>
      </c>
      <c r="S64" s="8">
        <f>('Raw Data'!S63-'Raw Data'!S62)/'Raw Data'!S62</f>
        <v>-1.079104279029394E-2</v>
      </c>
      <c r="T64" s="8">
        <f>('Raw Data'!T63-'Raw Data'!T62)/'Raw Data'!T62</f>
        <v>-3.6283652967790533E-3</v>
      </c>
      <c r="U64" s="8">
        <f>('Raw Data'!U63-'Raw Data'!U62)/'Raw Data'!U62</f>
        <v>7.4561006675799195E-3</v>
      </c>
      <c r="V64" s="8">
        <f>('Raw Data'!V63-'Raw Data'!V62)/'Raw Data'!V62</f>
        <v>-3.7459650205178222E-3</v>
      </c>
      <c r="W64" s="8">
        <f>('Raw Data'!W63-'Raw Data'!W62)/'Raw Data'!W62</f>
        <v>1.3897410437364427E-3</v>
      </c>
      <c r="X64" s="8">
        <f>('Raw Data'!X63-'Raw Data'!X62)/'Raw Data'!X62</f>
        <v>8.6015181700524468E-3</v>
      </c>
      <c r="Y64" s="8">
        <f>('Raw Data'!Y63-'Raw Data'!Y62)/'Raw Data'!Y62</f>
        <v>-4.3308558239027878E-3</v>
      </c>
      <c r="Z64" s="8">
        <f>('Raw Data'!Z63-'Raw Data'!Z62)/'Raw Data'!Z62</f>
        <v>-7.5154727004653164E-3</v>
      </c>
      <c r="AA64" s="8">
        <f>('Raw Data'!AA63-'Raw Data'!AA62)/'Raw Data'!AA62</f>
        <v>-2.1360813612693219E-4</v>
      </c>
      <c r="AB64" s="8">
        <f>('Raw Data'!AB63-'Raw Data'!AB62)/'Raw Data'!AB62</f>
        <v>-1.6146818207567618E-3</v>
      </c>
      <c r="AC64" s="8">
        <f>('Raw Data'!AC63-'Raw Data'!AC62)/'Raw Data'!AC62</f>
        <v>-3.2894050658785123E-3</v>
      </c>
      <c r="AD64" s="8">
        <f>('Raw Data'!AD63-'Raw Data'!AD62)/'Raw Data'!AD62</f>
        <v>-3.3898305084745797E-2</v>
      </c>
      <c r="AE64" s="8">
        <f>('Raw Data'!AE63-'Raw Data'!AE62)/'Raw Data'!AE62</f>
        <v>-6.8837002837764333E-3</v>
      </c>
      <c r="AF64" s="8">
        <f>('Raw Data'!AF63-'Raw Data'!AF62)/'Raw Data'!AF62</f>
        <v>4.4764663423861112E-4</v>
      </c>
      <c r="AG64" s="8">
        <f>('Raw Data'!AG63-'Raw Data'!AG62)/'Raw Data'!AG62</f>
        <v>-4.6382978723404251E-2</v>
      </c>
      <c r="AH64" s="8">
        <f>('Raw Data'!AH63-'Raw Data'!AH62)/'Raw Data'!AH62</f>
        <v>-1.3873603192347867E-2</v>
      </c>
      <c r="AI64" s="8">
        <f>('Raw Data'!AI63-'Raw Data'!AI62)/'Raw Data'!AI62</f>
        <v>7.2988440762245732E-3</v>
      </c>
      <c r="AJ64" s="8">
        <f>('Raw Data'!AJ63-'Raw Data'!AJ62)/'Raw Data'!AJ62</f>
        <v>1.4987290939451035E-2</v>
      </c>
      <c r="AK64" s="8">
        <f>('Raw Data'!AK63-'Raw Data'!AK62)/'Raw Data'!AK62</f>
        <v>-1.9094191594902675E-4</v>
      </c>
      <c r="AL64" s="8">
        <f>('Raw Data'!AL63-'Raw Data'!AL62)/'Raw Data'!AL62</f>
        <v>-1.2048192771084348E-2</v>
      </c>
      <c r="AM64" s="8">
        <f>('Raw Data'!AM63-'Raw Data'!AM62)/'Raw Data'!AM62</f>
        <v>-5.7044463243279666E-3</v>
      </c>
      <c r="AN64" s="8">
        <f>('Raw Data'!AN63-'Raw Data'!AN62)/'Raw Data'!AN62</f>
        <v>1.9466374048914025E-3</v>
      </c>
      <c r="AO64" s="8">
        <f>('Raw Data'!AO63-'Raw Data'!AO62)/'Raw Data'!AO62</f>
        <v>0</v>
      </c>
      <c r="AP64" s="8">
        <f>('Raw Data'!AP63-'Raw Data'!AP62)/'Raw Data'!AP62</f>
        <v>-1.2128502122498379E-2</v>
      </c>
    </row>
    <row r="65" spans="1:42" x14ac:dyDescent="0.45">
      <c r="A65" s="23">
        <f>'Raw Data'!A64</f>
        <v>43531</v>
      </c>
      <c r="B65" s="8">
        <f>('Raw Data'!B64-'Raw Data'!B63)/'Raw Data'!B63</f>
        <v>-1.1574651309663836E-2</v>
      </c>
      <c r="C65" s="8">
        <f>('Raw Data'!C64-'Raw Data'!C63)/'Raw Data'!C63</f>
        <v>1.4734264114381933E-3</v>
      </c>
      <c r="D65" s="8">
        <f>('Raw Data'!D64-'Raw Data'!D63)/'Raw Data'!D63</f>
        <v>1.2670359566694439E-3</v>
      </c>
      <c r="E65" s="8">
        <f>('Raw Data'!E64-'Raw Data'!E63)/'Raw Data'!E63</f>
        <v>-4.8002483268371711E-3</v>
      </c>
      <c r="F65" s="8">
        <f>('Raw Data'!F64-'Raw Data'!F63)/'Raw Data'!F63</f>
        <v>-2.0359281437125742E-2</v>
      </c>
      <c r="G65" s="8">
        <f>('Raw Data'!G64-'Raw Data'!G63)/'Raw Data'!G63</f>
        <v>-2.2948871829771684E-3</v>
      </c>
      <c r="H65" s="8">
        <f>('Raw Data'!H64-'Raw Data'!H63)/'Raw Data'!H63</f>
        <v>-2.4450826109520967E-2</v>
      </c>
      <c r="I65" s="8">
        <f>('Raw Data'!I64-'Raw Data'!I63)/'Raw Data'!I63</f>
        <v>-1.5346330811049587E-2</v>
      </c>
      <c r="J65" s="8">
        <f>('Raw Data'!J64-'Raw Data'!J63)/'Raw Data'!J63</f>
        <v>0</v>
      </c>
      <c r="K65" s="8">
        <f>('Raw Data'!K64-'Raw Data'!K63)/'Raw Data'!K63</f>
        <v>-2.4408308493356159E-3</v>
      </c>
      <c r="L65" s="8">
        <f>('Raw Data'!L64-'Raw Data'!L63)/'Raw Data'!L63</f>
        <v>-1.4333563128582492E-2</v>
      </c>
      <c r="M65" s="8">
        <f>('Raw Data'!M64-'Raw Data'!M63)/'Raw Data'!M63</f>
        <v>-7.5444780862125782E-3</v>
      </c>
      <c r="N65" s="8">
        <f>('Raw Data'!N64-'Raw Data'!N63)/'Raw Data'!N63</f>
        <v>-1.6350575806313786E-2</v>
      </c>
      <c r="O65" s="8">
        <f>('Raw Data'!O64-'Raw Data'!O63)/'Raw Data'!O63</f>
        <v>-3.6427777444364021E-3</v>
      </c>
      <c r="P65" s="8">
        <f>('Raw Data'!P64-'Raw Data'!P63)/'Raw Data'!P63</f>
        <v>-1.1826471935048884E-2</v>
      </c>
      <c r="Q65" s="8">
        <f>('Raw Data'!Q64-'Raw Data'!Q63)/'Raw Data'!Q63</f>
        <v>-1.1525200168869187E-2</v>
      </c>
      <c r="R65" s="8">
        <f>('Raw Data'!R64-'Raw Data'!R63)/'Raw Data'!R63</f>
        <v>-3.3252725729041033E-3</v>
      </c>
      <c r="S65" s="8">
        <f>('Raw Data'!S64-'Raw Data'!S63)/'Raw Data'!S63</f>
        <v>-4.4583383323075756E-3</v>
      </c>
      <c r="T65" s="8">
        <f>('Raw Data'!T64-'Raw Data'!T63)/'Raw Data'!T63</f>
        <v>1.5271520470349447E-3</v>
      </c>
      <c r="U65" s="8">
        <f>('Raw Data'!U64-'Raw Data'!U63)/'Raw Data'!U63</f>
        <v>-7.3138262630565573E-3</v>
      </c>
      <c r="V65" s="8">
        <f>('Raw Data'!V64-'Raw Data'!V63)/'Raw Data'!V63</f>
        <v>-7.2310270441917242E-3</v>
      </c>
      <c r="W65" s="8">
        <f>('Raw Data'!W64-'Raw Data'!W63)/'Raw Data'!W63</f>
        <v>-4.1636274927759481E-3</v>
      </c>
      <c r="X65" s="8">
        <f>('Raw Data'!X64-'Raw Data'!X63)/'Raw Data'!X63</f>
        <v>2.6501732177521731E-3</v>
      </c>
      <c r="Y65" s="8">
        <f>('Raw Data'!Y64-'Raw Data'!Y63)/'Raw Data'!Y63</f>
        <v>-9.2605387003745869E-3</v>
      </c>
      <c r="Z65" s="8">
        <f>('Raw Data'!Z64-'Raw Data'!Z63)/'Raw Data'!Z63</f>
        <v>-1.7817816578271054E-3</v>
      </c>
      <c r="AA65" s="8">
        <f>('Raw Data'!AA64-'Raw Data'!AA63)/'Raw Data'!AA63</f>
        <v>-8.7587284606596098E-3</v>
      </c>
      <c r="AB65" s="8">
        <f>('Raw Data'!AB64-'Raw Data'!AB63)/'Raw Data'!AB63</f>
        <v>-3.8410108560627538E-3</v>
      </c>
      <c r="AC65" s="8">
        <f>('Raw Data'!AC64-'Raw Data'!AC63)/'Raw Data'!AC63</f>
        <v>-3.740469784282466E-3</v>
      </c>
      <c r="AD65" s="8">
        <f>('Raw Data'!AD64-'Raw Data'!AD63)/'Raw Data'!AD63</f>
        <v>-4.166666666666656E-2</v>
      </c>
      <c r="AE65" s="8">
        <f>('Raw Data'!AE64-'Raw Data'!AE63)/'Raw Data'!AE63</f>
        <v>-2.8606375730547973E-3</v>
      </c>
      <c r="AF65" s="8">
        <f>('Raw Data'!AF64-'Raw Data'!AF63)/'Raw Data'!AF63</f>
        <v>-1.2170035792723025E-2</v>
      </c>
      <c r="AG65" s="8">
        <f>('Raw Data'!AG64-'Raw Data'!AG63)/'Raw Data'!AG63</f>
        <v>-1.4725568942436495E-2</v>
      </c>
      <c r="AH65" s="8">
        <f>('Raw Data'!AH64-'Raw Data'!AH63)/'Raw Data'!AH63</f>
        <v>-2.5764703114215796E-2</v>
      </c>
      <c r="AI65" s="8">
        <f>('Raw Data'!AI64-'Raw Data'!AI63)/'Raw Data'!AI63</f>
        <v>-1.9593009668802043E-2</v>
      </c>
      <c r="AJ65" s="8">
        <f>('Raw Data'!AJ64-'Raw Data'!AJ63)/'Raw Data'!AJ63</f>
        <v>-1.9493282423734666E-2</v>
      </c>
      <c r="AK65" s="8">
        <f>('Raw Data'!AK64-'Raw Data'!AK63)/'Raw Data'!AK63</f>
        <v>4.3935284007824123E-3</v>
      </c>
      <c r="AL65" s="8">
        <f>('Raw Data'!AL64-'Raw Data'!AL63)/'Raw Data'!AL63</f>
        <v>-2.4390243902438911E-2</v>
      </c>
      <c r="AM65" s="8">
        <f>('Raw Data'!AM64-'Raw Data'!AM63)/'Raw Data'!AM63</f>
        <v>-3.7865725860744139E-2</v>
      </c>
      <c r="AN65" s="8">
        <f>('Raw Data'!AN64-'Raw Data'!AN63)/'Raw Data'!AN63</f>
        <v>-1.2871440804207953E-2</v>
      </c>
      <c r="AO65" s="8">
        <f>('Raw Data'!AO64-'Raw Data'!AO63)/'Raw Data'!AO63</f>
        <v>0</v>
      </c>
      <c r="AP65" s="8">
        <f>('Raw Data'!AP64-'Raw Data'!AP63)/'Raw Data'!AP63</f>
        <v>-1.2891404979042167E-2</v>
      </c>
    </row>
    <row r="66" spans="1:42" x14ac:dyDescent="0.45">
      <c r="A66" s="23">
        <f>'Raw Data'!A65</f>
        <v>43532</v>
      </c>
      <c r="B66" s="8">
        <f>('Raw Data'!B65-'Raw Data'!B64)/'Raw Data'!B64</f>
        <v>2.3768508194341575E-3</v>
      </c>
      <c r="C66" s="8">
        <f>('Raw Data'!C65-'Raw Data'!C64)/'Raw Data'!C64</f>
        <v>2.6973494093776658E-3</v>
      </c>
      <c r="D66" s="8">
        <f>('Raw Data'!D65-'Raw Data'!D64)/'Raw Data'!D64</f>
        <v>2.7296789866543186E-2</v>
      </c>
      <c r="E66" s="8">
        <f>('Raw Data'!E65-'Raw Data'!E64)/'Raw Data'!E64</f>
        <v>-7.4934099194814627E-3</v>
      </c>
      <c r="F66" s="8">
        <f>('Raw Data'!F65-'Raw Data'!F64)/'Raw Data'!F64</f>
        <v>2.9339853300733524E-2</v>
      </c>
      <c r="G66" s="8">
        <f>('Raw Data'!G65-'Raw Data'!G64)/'Raw Data'!G64</f>
        <v>1.5085016421472013E-2</v>
      </c>
      <c r="H66" s="8">
        <f>('Raw Data'!H65-'Raw Data'!H64)/'Raw Data'!H64</f>
        <v>4.1909359160006363E-3</v>
      </c>
      <c r="I66" s="8">
        <f>('Raw Data'!I65-'Raw Data'!I64)/'Raw Data'!I64</f>
        <v>-2.1235185395436253E-2</v>
      </c>
      <c r="J66" s="8">
        <f>('Raw Data'!J65-'Raw Data'!J64)/'Raw Data'!J64</f>
        <v>-3.3333333333333361E-2</v>
      </c>
      <c r="K66" s="8">
        <f>('Raw Data'!K65-'Raw Data'!K64)/'Raw Data'!K64</f>
        <v>0</v>
      </c>
      <c r="L66" s="8">
        <f>('Raw Data'!L65-'Raw Data'!L64)/'Raw Data'!L64</f>
        <v>-1.7363476669715373E-3</v>
      </c>
      <c r="M66" s="8">
        <f>('Raw Data'!M65-'Raw Data'!M64)/'Raw Data'!M64</f>
        <v>2.996291167071135E-3</v>
      </c>
      <c r="N66" s="8">
        <f>('Raw Data'!N65-'Raw Data'!N64)/'Raw Data'!N64</f>
        <v>-3.9893720466210149E-3</v>
      </c>
      <c r="O66" s="8">
        <f>('Raw Data'!O65-'Raw Data'!O64)/'Raw Data'!O64</f>
        <v>1.4625184430663022E-2</v>
      </c>
      <c r="P66" s="8">
        <f>('Raw Data'!P65-'Raw Data'!P64)/'Raw Data'!P64</f>
        <v>-1.9947221175691306E-3</v>
      </c>
      <c r="Q66" s="8">
        <f>('Raw Data'!Q65-'Raw Data'!Q64)/'Raw Data'!Q64</f>
        <v>1.5232772837128743E-2</v>
      </c>
      <c r="R66" s="8">
        <f>('Raw Data'!R65-'Raw Data'!R64)/'Raw Data'!R64</f>
        <v>-9.8865233335585704E-4</v>
      </c>
      <c r="S66" s="8">
        <f>('Raw Data'!S65-'Raw Data'!S64)/'Raw Data'!S64</f>
        <v>-8.5758710379694406E-4</v>
      </c>
      <c r="T66" s="8">
        <f>('Raw Data'!T65-'Raw Data'!T64)/'Raw Data'!T64</f>
        <v>-5.3951970456671923E-3</v>
      </c>
      <c r="U66" s="8">
        <f>('Raw Data'!U65-'Raw Data'!U64)/'Raw Data'!U64</f>
        <v>-1.7542933128714853E-3</v>
      </c>
      <c r="V66" s="8">
        <f>('Raw Data'!V65-'Raw Data'!V64)/'Raw Data'!V64</f>
        <v>3.88433435566554E-4</v>
      </c>
      <c r="W66" s="8">
        <f>('Raw Data'!W65-'Raw Data'!W64)/'Raw Data'!W64</f>
        <v>-3.6741021394887307E-3</v>
      </c>
      <c r="X66" s="8">
        <f>('Raw Data'!X65-'Raw Data'!X64)/'Raw Data'!X64</f>
        <v>-5.3879904021417917E-3</v>
      </c>
      <c r="Y66" s="8">
        <f>('Raw Data'!Y65-'Raw Data'!Y64)/'Raw Data'!Y64</f>
        <v>-1.7702926676576945E-2</v>
      </c>
      <c r="Z66" s="8">
        <f>('Raw Data'!Z65-'Raw Data'!Z64)/'Raw Data'!Z64</f>
        <v>-8.9250334672024106E-4</v>
      </c>
      <c r="AA66" s="8">
        <f>('Raw Data'!AA65-'Raw Data'!AA64)/'Raw Data'!AA64</f>
        <v>3.4481566613493398E-3</v>
      </c>
      <c r="AB66" s="8">
        <f>('Raw Data'!AB65-'Raw Data'!AB64)/'Raw Data'!AB64</f>
        <v>-1.4206566476179787E-3</v>
      </c>
      <c r="AC66" s="8">
        <f>('Raw Data'!AC65-'Raw Data'!AC64)/'Raw Data'!AC64</f>
        <v>-9.7172411623066921E-3</v>
      </c>
      <c r="AD66" s="8">
        <f>('Raw Data'!AD65-'Raw Data'!AD64)/'Raw Data'!AD64</f>
        <v>-2.288329519450813E-2</v>
      </c>
      <c r="AE66" s="8">
        <f>('Raw Data'!AE65-'Raw Data'!AE64)/'Raw Data'!AE64</f>
        <v>4.9653256948871119E-3</v>
      </c>
      <c r="AF66" s="8">
        <f>('Raw Data'!AF65-'Raw Data'!AF64)/'Raw Data'!AF64</f>
        <v>1.0870133937200431E-3</v>
      </c>
      <c r="AG66" s="8">
        <f>('Raw Data'!AG65-'Raw Data'!AG64)/'Raw Data'!AG64</f>
        <v>-3.1702898550723161E-3</v>
      </c>
      <c r="AH66" s="8">
        <f>('Raw Data'!AH65-'Raw Data'!AH64)/'Raw Data'!AH64</f>
        <v>-3.1673188936921408E-3</v>
      </c>
      <c r="AI66" s="8">
        <f>('Raw Data'!AI65-'Raw Data'!AI64)/'Raw Data'!AI64</f>
        <v>2.7789332827134741E-3</v>
      </c>
      <c r="AJ66" s="8">
        <f>('Raw Data'!AJ65-'Raw Data'!AJ64)/'Raw Data'!AJ64</f>
        <v>-8.5082244723501226E-3</v>
      </c>
      <c r="AK66" s="8">
        <f>('Raw Data'!AK65-'Raw Data'!AK64)/'Raw Data'!AK64</f>
        <v>3.6135258805426191E-3</v>
      </c>
      <c r="AL66" s="8">
        <f>('Raw Data'!AL65-'Raw Data'!AL64)/'Raw Data'!AL64</f>
        <v>6.2500000000000056E-3</v>
      </c>
      <c r="AM66" s="8">
        <f>('Raw Data'!AM65-'Raw Data'!AM64)/'Raw Data'!AM64</f>
        <v>3.5777555586616037E-3</v>
      </c>
      <c r="AN66" s="8">
        <f>('Raw Data'!AN65-'Raw Data'!AN64)/'Raw Data'!AN64</f>
        <v>-2.6241954006284694E-3</v>
      </c>
      <c r="AO66" s="8">
        <f>('Raw Data'!AO65-'Raw Data'!AO64)/'Raw Data'!AO64</f>
        <v>0</v>
      </c>
      <c r="AP66" s="8">
        <f>('Raw Data'!AP65-'Raw Data'!AP64)/'Raw Data'!AP64</f>
        <v>6.8408582089552533E-3</v>
      </c>
    </row>
    <row r="67" spans="1:42" x14ac:dyDescent="0.45">
      <c r="A67" s="23">
        <f>'Raw Data'!A66</f>
        <v>43535</v>
      </c>
      <c r="B67" s="8">
        <f>('Raw Data'!B66-'Raw Data'!B65)/'Raw Data'!B65</f>
        <v>3.4642175667754335E-2</v>
      </c>
      <c r="C67" s="8">
        <f>('Raw Data'!C66-'Raw Data'!C65)/'Raw Data'!C65</f>
        <v>1.1494249412074675E-2</v>
      </c>
      <c r="D67" s="8">
        <f>('Raw Data'!D66-'Raw Data'!D65)/'Raw Data'!D65</f>
        <v>2.3861468438368238E-2</v>
      </c>
      <c r="E67" s="8">
        <f>('Raw Data'!E66-'Raw Data'!E65)/'Raw Data'!E65</f>
        <v>1.1802387148900239E-2</v>
      </c>
      <c r="F67" s="8">
        <f>('Raw Data'!F66-'Raw Data'!F65)/'Raw Data'!F65</f>
        <v>2.2565320665083075E-2</v>
      </c>
      <c r="G67" s="8">
        <f>('Raw Data'!G66-'Raw Data'!G65)/'Raw Data'!G65</f>
        <v>5.6018150717172949E-2</v>
      </c>
      <c r="H67" s="8">
        <f>('Raw Data'!H66-'Raw Data'!H65)/'Raw Data'!H65</f>
        <v>6.3011785507654326E-3</v>
      </c>
      <c r="I67" s="8">
        <f>('Raw Data'!I66-'Raw Data'!I65)/'Raw Data'!I65</f>
        <v>-4.7769370381038779E-3</v>
      </c>
      <c r="J67" s="8">
        <f>('Raw Data'!J66-'Raw Data'!J65)/'Raw Data'!J65</f>
        <v>0</v>
      </c>
      <c r="K67" s="8">
        <f>('Raw Data'!K66-'Raw Data'!K65)/'Raw Data'!K65</f>
        <v>3.4253817832617119E-3</v>
      </c>
      <c r="L67" s="8">
        <f>('Raw Data'!L66-'Raw Data'!L65)/'Raw Data'!L65</f>
        <v>1.1813196170596372E-2</v>
      </c>
      <c r="M67" s="8">
        <f>('Raw Data'!M66-'Raw Data'!M65)/'Raw Data'!M65</f>
        <v>7.6344200419700336E-3</v>
      </c>
      <c r="N67" s="8">
        <f>('Raw Data'!N66-'Raw Data'!N65)/'Raw Data'!N65</f>
        <v>5.9412591550173817E-2</v>
      </c>
      <c r="O67" s="8">
        <f>('Raw Data'!O66-'Raw Data'!O65)/'Raw Data'!O65</f>
        <v>4.9549395292334916E-2</v>
      </c>
      <c r="P67" s="8">
        <f>('Raw Data'!P66-'Raw Data'!P65)/'Raw Data'!P65</f>
        <v>1.9394616237905931E-2</v>
      </c>
      <c r="Q67" s="8">
        <f>('Raw Data'!Q66-'Raw Data'!Q65)/'Raw Data'!Q65</f>
        <v>-2.3154911439266942E-3</v>
      </c>
      <c r="R67" s="8">
        <f>('Raw Data'!R66-'Raw Data'!R65)/'Raw Data'!R65</f>
        <v>1.3915609711983697E-2</v>
      </c>
      <c r="S67" s="8">
        <f>('Raw Data'!S66-'Raw Data'!S65)/'Raw Data'!S65</f>
        <v>1.5163012424364162E-2</v>
      </c>
      <c r="T67" s="8">
        <f>('Raw Data'!T66-'Raw Data'!T65)/'Raw Data'!T65</f>
        <v>1.2028235332155352E-2</v>
      </c>
      <c r="U67" s="8">
        <f>('Raw Data'!U66-'Raw Data'!U65)/'Raw Data'!U65</f>
        <v>8.2594191357601536E-3</v>
      </c>
      <c r="V67" s="8">
        <f>('Raw Data'!V66-'Raw Data'!V65)/'Raw Data'!V65</f>
        <v>1.3008445685562154E-2</v>
      </c>
      <c r="W67" s="8">
        <f>('Raw Data'!W66-'Raw Data'!W65)/'Raw Data'!W65</f>
        <v>1.843838270359462E-2</v>
      </c>
      <c r="X67" s="8">
        <f>('Raw Data'!X66-'Raw Data'!X65)/'Raw Data'!X65</f>
        <v>1.2129048000781822E-2</v>
      </c>
      <c r="Y67" s="8">
        <f>('Raw Data'!Y66-'Raw Data'!Y65)/'Raw Data'!Y65</f>
        <v>4.6137377310374898E-3</v>
      </c>
      <c r="Z67" s="8">
        <f>('Raw Data'!Z66-'Raw Data'!Z65)/'Raw Data'!Z65</f>
        <v>2.0098303711402591E-2</v>
      </c>
      <c r="AA67" s="8">
        <f>('Raw Data'!AA66-'Raw Data'!AA65)/'Raw Data'!AA65</f>
        <v>7.5172171474469137E-3</v>
      </c>
      <c r="AB67" s="8">
        <f>('Raw Data'!AB66-'Raw Data'!AB65)/'Raw Data'!AB65</f>
        <v>1.188895212799603E-2</v>
      </c>
      <c r="AC67" s="8">
        <f>('Raw Data'!AC66-'Raw Data'!AC65)/'Raw Data'!AC65</f>
        <v>2.9884089911686878E-2</v>
      </c>
      <c r="AD67" s="8">
        <f>('Raw Data'!AD66-'Raw Data'!AD65)/'Raw Data'!AD65</f>
        <v>3.0444964871194566E-2</v>
      </c>
      <c r="AE67" s="8">
        <f>('Raw Data'!AE66-'Raw Data'!AE65)/'Raw Data'!AE65</f>
        <v>7.0267513874860072E-3</v>
      </c>
      <c r="AF67" s="8">
        <f>('Raw Data'!AF66-'Raw Data'!AF65)/'Raw Data'!AF65</f>
        <v>2.0993641505157513E-2</v>
      </c>
      <c r="AG67" s="8">
        <f>('Raw Data'!AG66-'Raw Data'!AG65)/'Raw Data'!AG65</f>
        <v>4.3162153566560571E-2</v>
      </c>
      <c r="AH67" s="8">
        <f>('Raw Data'!AH66-'Raw Data'!AH65)/'Raw Data'!AH65</f>
        <v>3.073787296017047E-2</v>
      </c>
      <c r="AI67" s="8">
        <f>('Raw Data'!AI66-'Raw Data'!AI65)/'Raw Data'!AI65</f>
        <v>1.4563684626284721E-2</v>
      </c>
      <c r="AJ67" s="8">
        <f>('Raw Data'!AJ66-'Raw Data'!AJ65)/'Raw Data'!AJ65</f>
        <v>2.6487353664404648E-2</v>
      </c>
      <c r="AK67" s="8">
        <f>('Raw Data'!AK66-'Raw Data'!AK65)/'Raw Data'!AK65</f>
        <v>-2.0845412048342529E-3</v>
      </c>
      <c r="AL67" s="8">
        <f>('Raw Data'!AL66-'Raw Data'!AL65)/'Raw Data'!AL65</f>
        <v>1.8633540372670686E-2</v>
      </c>
      <c r="AM67" s="8">
        <f>('Raw Data'!AM66-'Raw Data'!AM65)/'Raw Data'!AM65</f>
        <v>-5.9426600262824211E-4</v>
      </c>
      <c r="AN67" s="8">
        <f>('Raw Data'!AN66-'Raw Data'!AN65)/'Raw Data'!AN65</f>
        <v>1.6444696413059363E-2</v>
      </c>
      <c r="AO67" s="8">
        <f>('Raw Data'!AO66-'Raw Data'!AO65)/'Raw Data'!AO65</f>
        <v>5.6338028169014134E-2</v>
      </c>
      <c r="AP67" s="8">
        <f>('Raw Data'!AP66-'Raw Data'!AP65)/'Raw Data'!AP65</f>
        <v>6.7941935272271409E-3</v>
      </c>
    </row>
    <row r="68" spans="1:42" x14ac:dyDescent="0.45">
      <c r="A68" s="23">
        <f>'Raw Data'!A67</f>
        <v>43536</v>
      </c>
      <c r="B68" s="8">
        <f>('Raw Data'!B67-'Raw Data'!B66)/'Raw Data'!B66</f>
        <v>1.123549389426012E-2</v>
      </c>
      <c r="C68" s="8">
        <f>('Raw Data'!C67-'Raw Data'!C66)/'Raw Data'!C66</f>
        <v>5.3192465949666078E-3</v>
      </c>
      <c r="D68" s="8">
        <f>('Raw Data'!D67-'Raw Data'!D66)/'Raw Data'!D66</f>
        <v>-2.5986620590450711E-2</v>
      </c>
      <c r="E68" s="8">
        <f>('Raw Data'!E67-'Raw Data'!E66)/'Raw Data'!E66</f>
        <v>-1.7156570234467543E-4</v>
      </c>
      <c r="F68" s="8">
        <f>('Raw Data'!F67-'Raw Data'!F66)/'Raw Data'!F66</f>
        <v>3.4843205574914215E-3</v>
      </c>
      <c r="G68" s="8">
        <f>('Raw Data'!G67-'Raw Data'!G66)/'Raw Data'!G66</f>
        <v>1.0379769501371211E-2</v>
      </c>
      <c r="H68" s="8">
        <f>('Raw Data'!H67-'Raw Data'!H66)/'Raw Data'!H66</f>
        <v>8.2134015758851629E-3</v>
      </c>
      <c r="I68" s="8">
        <f>('Raw Data'!I67-'Raw Data'!I66)/'Raw Data'!I66</f>
        <v>-1.5400106378534985E-2</v>
      </c>
      <c r="J68" s="8">
        <f>('Raw Data'!J67-'Raw Data'!J66)/'Raw Data'!J66</f>
        <v>3.4482758620689689E-2</v>
      </c>
      <c r="K68" s="8">
        <f>('Raw Data'!K67-'Raw Data'!K66)/'Raw Data'!K66</f>
        <v>1.4631108589930851E-3</v>
      </c>
      <c r="L68" s="8">
        <f>('Raw Data'!L67-'Raw Data'!L66)/'Raw Data'!L66</f>
        <v>-1.4504585313973306E-2</v>
      </c>
      <c r="M68" s="8">
        <f>('Raw Data'!M67-'Raw Data'!M66)/'Raw Data'!M66</f>
        <v>-1.1913795254685307E-2</v>
      </c>
      <c r="N68" s="8">
        <f>('Raw Data'!N67-'Raw Data'!N66)/'Raw Data'!N66</f>
        <v>-3.15056395517901E-3</v>
      </c>
      <c r="O68" s="8">
        <f>('Raw Data'!O67-'Raw Data'!O66)/'Raw Data'!O66</f>
        <v>5.1502402962486276E-3</v>
      </c>
      <c r="P68" s="8">
        <f>('Raw Data'!P67-'Raw Data'!P66)/'Raw Data'!P66</f>
        <v>4.1389916967266753E-3</v>
      </c>
      <c r="Q68" s="8">
        <f>('Raw Data'!Q67-'Raw Data'!Q66)/'Raw Data'!Q66</f>
        <v>2.6921669902341418E-3</v>
      </c>
      <c r="R68" s="8">
        <f>('Raw Data'!R67-'Raw Data'!R66)/'Raw Data'!R66</f>
        <v>3.0499505845367079E-4</v>
      </c>
      <c r="S68" s="8">
        <f>('Raw Data'!S67-'Raw Data'!S66)/'Raw Data'!S66</f>
        <v>6.5765377150668635E-4</v>
      </c>
      <c r="T68" s="8">
        <f>('Raw Data'!T67-'Raw Data'!T66)/'Raw Data'!T66</f>
        <v>-4.5445265456225499E-3</v>
      </c>
      <c r="U68" s="8">
        <f>('Raw Data'!U67-'Raw Data'!U66)/'Raw Data'!U66</f>
        <v>-1.7427522790880397E-4</v>
      </c>
      <c r="V68" s="8">
        <f>('Raw Data'!V67-'Raw Data'!V66)/'Raw Data'!V66</f>
        <v>-2.9707563506615009E-3</v>
      </c>
      <c r="W68" s="8">
        <f>('Raw Data'!W67-'Raw Data'!W66)/'Raw Data'!W66</f>
        <v>6.2440753003985923E-4</v>
      </c>
      <c r="X68" s="8">
        <f>('Raw Data'!X67-'Raw Data'!X66)/'Raw Data'!X66</f>
        <v>-3.5681724005209086E-3</v>
      </c>
      <c r="Y68" s="8">
        <f>('Raw Data'!Y67-'Raw Data'!Y66)/'Raw Data'!Y66</f>
        <v>5.3099610531490201E-3</v>
      </c>
      <c r="Z68" s="8">
        <f>('Raw Data'!Z67-'Raw Data'!Z66)/'Raw Data'!Z66</f>
        <v>6.5674255691768203E-3</v>
      </c>
      <c r="AA68" s="8">
        <f>('Raw Data'!AA67-'Raw Data'!AA66)/'Raw Data'!AA66</f>
        <v>-1.7052358653535311E-3</v>
      </c>
      <c r="AB68" s="8">
        <f>('Raw Data'!AB67-'Raw Data'!AB66)/'Raw Data'!AB66</f>
        <v>4.7199250505784449E-3</v>
      </c>
      <c r="AC68" s="8">
        <f>('Raw Data'!AC67-'Raw Data'!AC66)/'Raw Data'!AC66</f>
        <v>-2.8151539376108287E-3</v>
      </c>
      <c r="AD68" s="8">
        <f>('Raw Data'!AD67-'Raw Data'!AD66)/'Raw Data'!AD66</f>
        <v>5.9090909090909034E-2</v>
      </c>
      <c r="AE68" s="8">
        <f>('Raw Data'!AE67-'Raw Data'!AE66)/'Raw Data'!AE66</f>
        <v>-6.5415313224450927E-4</v>
      </c>
      <c r="AF68" s="8">
        <f>('Raw Data'!AF67-'Raw Data'!AF66)/'Raw Data'!AF66</f>
        <v>7.0016845565100839E-3</v>
      </c>
      <c r="AG68" s="8">
        <f>('Raw Data'!AG67-'Raw Data'!AG66)/'Raw Data'!AG66</f>
        <v>2.3083668252772947E-2</v>
      </c>
      <c r="AH68" s="8">
        <f>('Raw Data'!AH67-'Raw Data'!AH66)/'Raw Data'!AH66</f>
        <v>1.4844674476675065E-3</v>
      </c>
      <c r="AI68" s="8">
        <f>('Raw Data'!AI67-'Raw Data'!AI66)/'Raw Data'!AI66</f>
        <v>-8.7179051489206583E-4</v>
      </c>
      <c r="AJ68" s="8">
        <f>('Raw Data'!AJ67-'Raw Data'!AJ66)/'Raw Data'!AJ66</f>
        <v>-7.2172883805921833E-3</v>
      </c>
      <c r="AK68" s="8">
        <f>('Raw Data'!AK67-'Raw Data'!AK66)/'Raw Data'!AK66</f>
        <v>2.6585156935243636E-3</v>
      </c>
      <c r="AL68" s="8">
        <f>('Raw Data'!AL67-'Raw Data'!AL66)/'Raw Data'!AL66</f>
        <v>-2.4390243902438911E-2</v>
      </c>
      <c r="AM68" s="8">
        <f>('Raw Data'!AM67-'Raw Data'!AM66)/'Raw Data'!AM66</f>
        <v>1.0107040418335602E-2</v>
      </c>
      <c r="AN68" s="8">
        <f>('Raw Data'!AN67-'Raw Data'!AN66)/'Raw Data'!AN66</f>
        <v>2.2650157617008109E-3</v>
      </c>
      <c r="AO68" s="8">
        <f>('Raw Data'!AO67-'Raw Data'!AO66)/'Raw Data'!AO66</f>
        <v>-1.3333333333333345E-2</v>
      </c>
      <c r="AP68" s="8">
        <f>('Raw Data'!AP67-'Raw Data'!AP66)/'Raw Data'!AP66</f>
        <v>-6.1337427075912755E-4</v>
      </c>
    </row>
    <row r="69" spans="1:42" x14ac:dyDescent="0.45">
      <c r="A69" s="23">
        <f>'Raw Data'!A68</f>
        <v>43537</v>
      </c>
      <c r="B69" s="8">
        <f>('Raw Data'!B68-'Raw Data'!B67)/'Raw Data'!B67</f>
        <v>4.4219809356580561E-3</v>
      </c>
      <c r="C69" s="8">
        <f>('Raw Data'!C68-'Raw Data'!C67)/'Raw Data'!C67</f>
        <v>9.6195122346089362E-4</v>
      </c>
      <c r="D69" s="8">
        <f>('Raw Data'!D68-'Raw Data'!D67)/'Raw Data'!D67</f>
        <v>1.9762868070451117E-2</v>
      </c>
      <c r="E69" s="8">
        <f>('Raw Data'!E68-'Raw Data'!E67)/'Raw Data'!E67</f>
        <v>8.5832619120324968E-5</v>
      </c>
      <c r="F69" s="8">
        <f>('Raw Data'!F68-'Raw Data'!F67)/'Raw Data'!F67</f>
        <v>1.7361111111110945E-2</v>
      </c>
      <c r="G69" s="8">
        <f>('Raw Data'!G68-'Raw Data'!G67)/'Raw Data'!G67</f>
        <v>1.5014540351585257E-2</v>
      </c>
      <c r="H69" s="8">
        <f>('Raw Data'!H68-'Raw Data'!H67)/'Raw Data'!H67</f>
        <v>8.4690754524341105E-3</v>
      </c>
      <c r="I69" s="8">
        <f>('Raw Data'!I68-'Raw Data'!I67)/'Raw Data'!I67</f>
        <v>3.4328683945288554E-2</v>
      </c>
      <c r="J69" s="8">
        <f>('Raw Data'!J68-'Raw Data'!J67)/'Raw Data'!J67</f>
        <v>-9.9999999999999936E-2</v>
      </c>
      <c r="K69" s="8">
        <f>('Raw Data'!K68-'Raw Data'!K67)/'Raw Data'!K67</f>
        <v>1.2174946296275705E-3</v>
      </c>
      <c r="L69" s="8">
        <f>('Raw Data'!L68-'Raw Data'!L67)/'Raw Data'!L67</f>
        <v>1.4500174431733891E-2</v>
      </c>
      <c r="M69" s="8">
        <f>('Raw Data'!M68-'Raw Data'!M67)/'Raw Data'!M67</f>
        <v>9.0014498848632451E-3</v>
      </c>
      <c r="N69" s="8">
        <f>('Raw Data'!N68-'Raw Data'!N67)/'Raw Data'!N67</f>
        <v>2.7180702517291759E-2</v>
      </c>
      <c r="O69" s="8">
        <f>('Raw Data'!O68-'Raw Data'!O67)/'Raw Data'!O67</f>
        <v>1.0247809242601193E-2</v>
      </c>
      <c r="P69" s="8">
        <f>('Raw Data'!P68-'Raw Data'!P67)/'Raw Data'!P67</f>
        <v>2.0248538439377878E-3</v>
      </c>
      <c r="Q69" s="8">
        <f>('Raw Data'!Q68-'Raw Data'!Q67)/'Raw Data'!Q67</f>
        <v>7.8696682626127282E-3</v>
      </c>
      <c r="R69" s="8">
        <f>('Raw Data'!R68-'Raw Data'!R67)/'Raw Data'!R67</f>
        <v>7.3171432177024224E-4</v>
      </c>
      <c r="S69" s="8">
        <f>('Raw Data'!S68-'Raw Data'!S67)/'Raw Data'!S67</f>
        <v>9.9512377988543125E-3</v>
      </c>
      <c r="T69" s="8">
        <f>('Raw Data'!T68-'Raw Data'!T67)/'Raw Data'!T67</f>
        <v>5.8528270739385902E-3</v>
      </c>
      <c r="U69" s="8">
        <f>('Raw Data'!U68-'Raw Data'!U67)/'Raw Data'!U67</f>
        <v>-5.5783932683850946E-3</v>
      </c>
      <c r="V69" s="8">
        <f>('Raw Data'!V68-'Raw Data'!V67)/'Raw Data'!V67</f>
        <v>3.3640466352007825E-3</v>
      </c>
      <c r="W69" s="8">
        <f>('Raw Data'!W68-'Raw Data'!W67)/'Raw Data'!W67</f>
        <v>1.1854142238806615E-2</v>
      </c>
      <c r="X69" s="8">
        <f>('Raw Data'!X68-'Raw Data'!X67)/'Raw Data'!X67</f>
        <v>2.8377283592537464E-3</v>
      </c>
      <c r="Y69" s="8">
        <f>('Raw Data'!Y68-'Raw Data'!Y67)/'Raw Data'!Y67</f>
        <v>7.1362282889323749E-4</v>
      </c>
      <c r="Z69" s="8">
        <f>('Raw Data'!Z68-'Raw Data'!Z67)/'Raw Data'!Z67</f>
        <v>2.609786863853904E-3</v>
      </c>
      <c r="AA69" s="8">
        <f>('Raw Data'!AA68-'Raw Data'!AA67)/'Raw Data'!AA67</f>
        <v>5.3384036806256091E-3</v>
      </c>
      <c r="AB69" s="8">
        <f>('Raw Data'!AB68-'Raw Data'!AB67)/'Raw Data'!AB67</f>
        <v>1.1294337125330884E-2</v>
      </c>
      <c r="AC69" s="8">
        <f>('Raw Data'!AC68-'Raw Data'!AC67)/'Raw Data'!AC67</f>
        <v>3.691666990398692E-3</v>
      </c>
      <c r="AD69" s="8">
        <f>('Raw Data'!AD68-'Raw Data'!AD67)/'Raw Data'!AD67</f>
        <v>-5.5793991416308968E-2</v>
      </c>
      <c r="AE69" s="8">
        <f>('Raw Data'!AE68-'Raw Data'!AE67)/'Raw Data'!AE67</f>
        <v>8.5097319238016823E-3</v>
      </c>
      <c r="AF69" s="8">
        <f>('Raw Data'!AF68-'Raw Data'!AF67)/'Raw Data'!AF67</f>
        <v>7.7451745025912001E-3</v>
      </c>
      <c r="AG69" s="8">
        <f>('Raw Data'!AG68-'Raw Data'!AG67)/'Raw Data'!AG67</f>
        <v>-4.682886334610341E-3</v>
      </c>
      <c r="AH69" s="8">
        <f>('Raw Data'!AH68-'Raw Data'!AH67)/'Raw Data'!AH67</f>
        <v>1.0585191114723882E-2</v>
      </c>
      <c r="AI69" s="8">
        <f>('Raw Data'!AI68-'Raw Data'!AI67)/'Raw Data'!AI67</f>
        <v>8.434138069266359E-3</v>
      </c>
      <c r="AJ69" s="8">
        <f>('Raw Data'!AJ68-'Raw Data'!AJ67)/'Raw Data'!AJ67</f>
        <v>1.3865894272671934E-2</v>
      </c>
      <c r="AK69" s="8">
        <f>('Raw Data'!AK68-'Raw Data'!AK67)/'Raw Data'!AK67</f>
        <v>4.924308726390555E-3</v>
      </c>
      <c r="AL69" s="8">
        <f>('Raw Data'!AL68-'Raw Data'!AL67)/'Raw Data'!AL67</f>
        <v>-6.2500000000000056E-3</v>
      </c>
      <c r="AM69" s="8">
        <f>('Raw Data'!AM68-'Raw Data'!AM67)/'Raw Data'!AM67</f>
        <v>7.6517032951647053E-3</v>
      </c>
      <c r="AN69" s="8">
        <f>('Raw Data'!AN68-'Raw Data'!AN67)/'Raw Data'!AN67</f>
        <v>6.2146296016961531E-3</v>
      </c>
      <c r="AO69" s="8">
        <f>('Raw Data'!AO68-'Raw Data'!AO67)/'Raw Data'!AO67</f>
        <v>-5.4054054054054106E-2</v>
      </c>
      <c r="AP69" s="8">
        <f>('Raw Data'!AP68-'Raw Data'!AP67)/'Raw Data'!AP67</f>
        <v>1.2277408699974804E-2</v>
      </c>
    </row>
    <row r="70" spans="1:42" x14ac:dyDescent="0.45">
      <c r="A70" s="23">
        <f>'Raw Data'!A69</f>
        <v>43538</v>
      </c>
      <c r="B70" s="8">
        <f>('Raw Data'!B69-'Raw Data'!B68)/'Raw Data'!B68</f>
        <v>1.1116576560724066E-2</v>
      </c>
      <c r="C70" s="8">
        <f>('Raw Data'!C69-'Raw Data'!C68)/'Raw Data'!C68</f>
        <v>-9.8509804455290621E-3</v>
      </c>
      <c r="D70" s="8">
        <f>('Raw Data'!D69-'Raw Data'!D68)/'Raw Data'!D68</f>
        <v>3.4606867080086532E-3</v>
      </c>
      <c r="E70" s="8">
        <f>('Raw Data'!E69-'Raw Data'!E68)/'Raw Data'!E68</f>
        <v>-9.2640545049579599E-3</v>
      </c>
      <c r="F70" s="8">
        <f>('Raw Data'!F69-'Raw Data'!F68)/'Raw Data'!F68</f>
        <v>-3.4129692832764388E-2</v>
      </c>
      <c r="G70" s="8">
        <f>('Raw Data'!G69-'Raw Data'!G68)/'Raw Data'!G68</f>
        <v>1.3235370863592286E-2</v>
      </c>
      <c r="H70" s="8">
        <f>('Raw Data'!H69-'Raw Data'!H68)/'Raw Data'!H68</f>
        <v>3.5191714270108301E-3</v>
      </c>
      <c r="I70" s="8">
        <f>('Raw Data'!I69-'Raw Data'!I68)/'Raw Data'!I68</f>
        <v>9.8192120647451388E-3</v>
      </c>
      <c r="J70" s="8">
        <f>('Raw Data'!J69-'Raw Data'!J68)/'Raw Data'!J68</f>
        <v>0</v>
      </c>
      <c r="K70" s="8">
        <f>('Raw Data'!K69-'Raw Data'!K68)/'Raw Data'!K68</f>
        <v>4.8628928816749274E-4</v>
      </c>
      <c r="L70" s="8">
        <f>('Raw Data'!L69-'Raw Data'!L68)/'Raw Data'!L68</f>
        <v>-1.579746560239665E-2</v>
      </c>
      <c r="M70" s="8">
        <f>('Raw Data'!M69-'Raw Data'!M68)/'Raw Data'!M68</f>
        <v>-7.3793382656220331E-3</v>
      </c>
      <c r="N70" s="8">
        <f>('Raw Data'!N69-'Raw Data'!N68)/'Raw Data'!N68</f>
        <v>0</v>
      </c>
      <c r="O70" s="8">
        <f>('Raw Data'!O69-'Raw Data'!O68)/'Raw Data'!O68</f>
        <v>-2.5359906572215186E-3</v>
      </c>
      <c r="P70" s="8">
        <f>('Raw Data'!P69-'Raw Data'!P68)/'Raw Data'!P68</f>
        <v>1.6599264070137304E-3</v>
      </c>
      <c r="Q70" s="8">
        <f>('Raw Data'!Q69-'Raw Data'!Q68)/'Raw Data'!Q68</f>
        <v>6.0627846165463599E-3</v>
      </c>
      <c r="R70" s="8">
        <f>('Raw Data'!R69-'Raw Data'!R68)/'Raw Data'!R68</f>
        <v>4.3263781942300059E-3</v>
      </c>
      <c r="S70" s="8">
        <f>('Raw Data'!S69-'Raw Data'!S68)/'Raw Data'!S68</f>
        <v>-4.4617991415398005E-3</v>
      </c>
      <c r="T70" s="8">
        <f>('Raw Data'!T69-'Raw Data'!T68)/'Raw Data'!T68</f>
        <v>1.0939216402636896E-2</v>
      </c>
      <c r="U70" s="8">
        <f>('Raw Data'!U69-'Raw Data'!U68)/'Raw Data'!U68</f>
        <v>3.4184629489511075E-3</v>
      </c>
      <c r="V70" s="8">
        <f>('Raw Data'!V69-'Raw Data'!V68)/'Raw Data'!V68</f>
        <v>9.1004144515024858E-3</v>
      </c>
      <c r="W70" s="8">
        <f>('Raw Data'!W69-'Raw Data'!W68)/'Raw Data'!W68</f>
        <v>-3.7059655114502718E-3</v>
      </c>
      <c r="X70" s="8">
        <f>('Raw Data'!X69-'Raw Data'!X68)/'Raw Data'!X68</f>
        <v>-6.1647868048215499E-3</v>
      </c>
      <c r="Y70" s="8">
        <f>('Raw Data'!Y69-'Raw Data'!Y68)/'Raw Data'!Y68</f>
        <v>9.1298506393244529E-3</v>
      </c>
      <c r="Z70" s="8">
        <f>('Raw Data'!Z69-'Raw Data'!Z68)/'Raw Data'!Z68</f>
        <v>1.6052104817878821E-2</v>
      </c>
      <c r="AA70" s="8">
        <f>('Raw Data'!AA69-'Raw Data'!AA68)/'Raw Data'!AA68</f>
        <v>8.0713425941981373E-3</v>
      </c>
      <c r="AB70" s="8">
        <f>('Raw Data'!AB69-'Raw Data'!AB68)/'Raw Data'!AB68</f>
        <v>1.3836485456678064E-3</v>
      </c>
      <c r="AC70" s="8">
        <f>('Raw Data'!AC69-'Raw Data'!AC68)/'Raw Data'!AC68</f>
        <v>-2.6189250543554466E-3</v>
      </c>
      <c r="AD70" s="8">
        <f>('Raw Data'!AD69-'Raw Data'!AD68)/'Raw Data'!AD68</f>
        <v>-5.6818181818181816E-2</v>
      </c>
      <c r="AE70" s="8">
        <f>('Raw Data'!AE69-'Raw Data'!AE68)/'Raw Data'!AE68</f>
        <v>-3.0289374216589476E-3</v>
      </c>
      <c r="AF70" s="8">
        <f>('Raw Data'!AF69-'Raw Data'!AF68)/'Raw Data'!AF68</f>
        <v>7.8594311033155216E-4</v>
      </c>
      <c r="AG70" s="8">
        <f>('Raw Data'!AG69-'Raw Data'!AG68)/'Raw Data'!AG68</f>
        <v>-2.3952054061251296E-2</v>
      </c>
      <c r="AH70" s="8">
        <f>('Raw Data'!AH69-'Raw Data'!AH68)/'Raw Data'!AH68</f>
        <v>-2.7147271661694815E-3</v>
      </c>
      <c r="AI70" s="8">
        <f>('Raw Data'!AI69-'Raw Data'!AI68)/'Raw Data'!AI68</f>
        <v>-1.845761719033329E-2</v>
      </c>
      <c r="AJ70" s="8">
        <f>('Raw Data'!AJ69-'Raw Data'!AJ68)/'Raw Data'!AJ68</f>
        <v>-6.6166054637177155E-3</v>
      </c>
      <c r="AK70" s="8">
        <f>('Raw Data'!AK69-'Raw Data'!AK68)/'Raw Data'!AK68</f>
        <v>-1.8855653159091418E-4</v>
      </c>
      <c r="AL70" s="8">
        <f>('Raw Data'!AL69-'Raw Data'!AL68)/'Raw Data'!AL68</f>
        <v>-6.2893081761006345E-3</v>
      </c>
      <c r="AM70" s="8">
        <f>('Raw Data'!AM69-'Raw Data'!AM68)/'Raw Data'!AM68</f>
        <v>-1.3434658554532911E-2</v>
      </c>
      <c r="AN70" s="8">
        <f>('Raw Data'!AN69-'Raw Data'!AN68)/'Raw Data'!AN68</f>
        <v>-5.6157988043449721E-4</v>
      </c>
      <c r="AO70" s="8">
        <f>('Raw Data'!AO69-'Raw Data'!AO68)/'Raw Data'!AO68</f>
        <v>7.1428571428571494E-2</v>
      </c>
      <c r="AP70" s="8">
        <f>('Raw Data'!AP69-'Raw Data'!AP68)/'Raw Data'!AP68</f>
        <v>-1.0309278350515353E-2</v>
      </c>
    </row>
    <row r="71" spans="1:42" x14ac:dyDescent="0.45">
      <c r="A71" s="23">
        <f>'Raw Data'!A70</f>
        <v>43539</v>
      </c>
      <c r="B71" s="8">
        <f>('Raw Data'!B70-'Raw Data'!B69)/'Raw Data'!B69</f>
        <v>1.3008196021202328E-2</v>
      </c>
      <c r="C71" s="8">
        <f>('Raw Data'!C70-'Raw Data'!C69)/'Raw Data'!C69</f>
        <v>4.8529400302959745E-4</v>
      </c>
      <c r="D71" s="8">
        <f>('Raw Data'!D70-'Raw Data'!D69)/'Raw Data'!D69</f>
        <v>-5.0110354707522314E-2</v>
      </c>
      <c r="E71" s="8">
        <f>('Raw Data'!E70-'Raw Data'!E69)/'Raw Data'!E69</f>
        <v>1.3853281339216675E-3</v>
      </c>
      <c r="F71" s="8">
        <f>('Raw Data'!F70-'Raw Data'!F69)/'Raw Data'!F69</f>
        <v>2.4734982332155368E-2</v>
      </c>
      <c r="G71" s="8">
        <f>('Raw Data'!G70-'Raw Data'!G69)/'Raw Data'!G69</f>
        <v>-1.080535966585717E-2</v>
      </c>
      <c r="H71" s="8">
        <f>('Raw Data'!H70-'Raw Data'!H69)/'Raw Data'!H69</f>
        <v>-6.0572407264107703E-3</v>
      </c>
      <c r="I71" s="8">
        <f>('Raw Data'!I70-'Raw Data'!I69)/'Raw Data'!I69</f>
        <v>-4.2783549733601154E-3</v>
      </c>
      <c r="J71" s="8">
        <f>('Raw Data'!J70-'Raw Data'!J69)/'Raw Data'!J69</f>
        <v>0</v>
      </c>
      <c r="K71" s="8">
        <f>('Raw Data'!K70-'Raw Data'!K69)/'Raw Data'!K69</f>
        <v>6.5629408196997757E-3</v>
      </c>
      <c r="L71" s="8">
        <f>('Raw Data'!L70-'Raw Data'!L69)/'Raw Data'!L69</f>
        <v>-1.288442251999449E-2</v>
      </c>
      <c r="M71" s="8">
        <f>('Raw Data'!M70-'Raw Data'!M69)/'Raw Data'!M69</f>
        <v>-1.2760070789637073E-2</v>
      </c>
      <c r="N71" s="8">
        <f>('Raw Data'!N70-'Raw Data'!N69)/'Raw Data'!N69</f>
        <v>2.0923110634601363E-2</v>
      </c>
      <c r="O71" s="8">
        <f>('Raw Data'!O70-'Raw Data'!O69)/'Raw Data'!O69</f>
        <v>9.3220263549745885E-3</v>
      </c>
      <c r="P71" s="8">
        <f>('Raw Data'!P70-'Raw Data'!P69)/'Raw Data'!P69</f>
        <v>4.61119956645772E-3</v>
      </c>
      <c r="Q71" s="8">
        <f>('Raw Data'!Q70-'Raw Data'!Q69)/'Raw Data'!Q69</f>
        <v>2.7118336953289347E-2</v>
      </c>
      <c r="R71" s="8">
        <f>('Raw Data'!R70-'Raw Data'!R69)/'Raw Data'!R69</f>
        <v>9.5255640650268002E-3</v>
      </c>
      <c r="S71" s="8">
        <f>('Raw Data'!S70-'Raw Data'!S69)/'Raw Data'!S69</f>
        <v>3.3986840390965063E-2</v>
      </c>
      <c r="T71" s="8">
        <f>('Raw Data'!T70-'Raw Data'!T69)/'Raw Data'!T69</f>
        <v>-8.0587561075383938E-4</v>
      </c>
      <c r="U71" s="8">
        <f>('Raw Data'!U70-'Raw Data'!U69)/'Raw Data'!U69</f>
        <v>4.192847850239499E-3</v>
      </c>
      <c r="V71" s="8">
        <f>('Raw Data'!V70-'Raw Data'!V69)/'Raw Data'!V69</f>
        <v>1.1486740215356122E-2</v>
      </c>
      <c r="W71" s="8">
        <f>('Raw Data'!W70-'Raw Data'!W69)/'Raw Data'!W69</f>
        <v>1.9839534510386349E-3</v>
      </c>
      <c r="X71" s="8">
        <f>('Raw Data'!X70-'Raw Data'!X69)/'Raw Data'!X69</f>
        <v>7.7282865060373084E-3</v>
      </c>
      <c r="Y71" s="8">
        <f>('Raw Data'!Y70-'Raw Data'!Y69)/'Raw Data'!Y69</f>
        <v>-9.896480232189839E-4</v>
      </c>
      <c r="Z71" s="8">
        <f>('Raw Data'!Z70-'Raw Data'!Z69)/'Raw Data'!Z69</f>
        <v>1.5798505550811207E-2</v>
      </c>
      <c r="AA71" s="8">
        <f>('Raw Data'!AA70-'Raw Data'!AA69)/'Raw Data'!AA69</f>
        <v>1.0535297308018759E-3</v>
      </c>
      <c r="AB71" s="8">
        <f>('Raw Data'!AB70-'Raw Data'!AB69)/'Raw Data'!AB69</f>
        <v>1.1054064811762451E-2</v>
      </c>
      <c r="AC71" s="8">
        <f>('Raw Data'!AC70-'Raw Data'!AC69)/'Raw Data'!AC69</f>
        <v>-8.7527921342453584E-3</v>
      </c>
      <c r="AD71" s="8">
        <f>('Raw Data'!AD70-'Raw Data'!AD69)/'Raw Data'!AD69</f>
        <v>-5.3012048192771125E-2</v>
      </c>
      <c r="AE71" s="8">
        <f>('Raw Data'!AE70-'Raw Data'!AE69)/'Raw Data'!AE69</f>
        <v>-1.1176356084405448E-2</v>
      </c>
      <c r="AF71" s="8">
        <f>('Raw Data'!AF70-'Raw Data'!AF69)/'Raw Data'!AF69</f>
        <v>1.1519382848734149E-2</v>
      </c>
      <c r="AG71" s="8">
        <f>('Raw Data'!AG70-'Raw Data'!AG69)/'Raw Data'!AG69</f>
        <v>2.0596012269938645E-2</v>
      </c>
      <c r="AH71" s="8">
        <f>('Raw Data'!AH70-'Raw Data'!AH69)/'Raw Data'!AH69</f>
        <v>1.5502137591513596E-2</v>
      </c>
      <c r="AI71" s="8">
        <f>('Raw Data'!AI70-'Raw Data'!AI69)/'Raw Data'!AI69</f>
        <v>-2.4622448429481636E-2</v>
      </c>
      <c r="AJ71" s="8">
        <f>('Raw Data'!AJ70-'Raw Data'!AJ69)/'Raw Data'!AJ69</f>
        <v>7.3574046834016891E-3</v>
      </c>
      <c r="AK71" s="8">
        <f>('Raw Data'!AK70-'Raw Data'!AK69)/'Raw Data'!AK69</f>
        <v>-2.0734627304998159E-3</v>
      </c>
      <c r="AL71" s="8">
        <f>('Raw Data'!AL70-'Raw Data'!AL69)/'Raw Data'!AL69</f>
        <v>6.329113924050638E-3</v>
      </c>
      <c r="AM71" s="8">
        <f>('Raw Data'!AM70-'Raw Data'!AM69)/'Raw Data'!AM69</f>
        <v>-1.0065151275867141E-2</v>
      </c>
      <c r="AN71" s="8">
        <f>('Raw Data'!AN70-'Raw Data'!AN69)/'Raw Data'!AN69</f>
        <v>5.698316702521306E-3</v>
      </c>
      <c r="AO71" s="8">
        <f>('Raw Data'!AO70-'Raw Data'!AO69)/'Raw Data'!AO69</f>
        <v>-0.20000000000000004</v>
      </c>
      <c r="AP71" s="8">
        <f>('Raw Data'!AP70-'Raw Data'!AP69)/'Raw Data'!AP69</f>
        <v>1.3480453431372542E-2</v>
      </c>
    </row>
    <row r="72" spans="1:42" x14ac:dyDescent="0.45">
      <c r="A72" s="23">
        <f>'Raw Data'!A71</f>
        <v>43542</v>
      </c>
      <c r="B72" s="8">
        <f>('Raw Data'!B71-'Raw Data'!B70)/'Raw Data'!B70</f>
        <v>1.0208603589991736E-2</v>
      </c>
      <c r="C72" s="8">
        <f>('Raw Data'!C71-'Raw Data'!C70)/'Raw Data'!C70</f>
        <v>2.4266619211954415E-4</v>
      </c>
      <c r="D72" s="8">
        <f>('Raw Data'!D71-'Raw Data'!D70)/'Raw Data'!D70</f>
        <v>-2.1566289623367367E-2</v>
      </c>
      <c r="E72" s="8">
        <f>('Raw Data'!E71-'Raw Data'!E70)/'Raw Data'!E70</f>
        <v>1.3919962162580672E-2</v>
      </c>
      <c r="F72" s="8">
        <f>('Raw Data'!F71-'Raw Data'!F70)/'Raw Data'!F70</f>
        <v>-9.1954022988505833E-3</v>
      </c>
      <c r="G72" s="8">
        <f>('Raw Data'!G71-'Raw Data'!G70)/'Raw Data'!G70</f>
        <v>-1.0194776389839319E-3</v>
      </c>
      <c r="H72" s="8">
        <f>('Raw Data'!H71-'Raw Data'!H70)/'Raw Data'!H70</f>
        <v>2.501806611352789E-2</v>
      </c>
      <c r="I72" s="8">
        <f>('Raw Data'!I71-'Raw Data'!I70)/'Raw Data'!I70</f>
        <v>-1.2304707992781251E-2</v>
      </c>
      <c r="J72" s="8">
        <f>('Raw Data'!J71-'Raw Data'!J70)/'Raw Data'!J70</f>
        <v>0</v>
      </c>
      <c r="K72" s="8">
        <f>('Raw Data'!K71-'Raw Data'!K70)/'Raw Data'!K70</f>
        <v>2.8978553709924442E-3</v>
      </c>
      <c r="L72" s="8">
        <f>('Raw Data'!L71-'Raw Data'!L70)/'Raw Data'!L70</f>
        <v>1.3568853365393747E-2</v>
      </c>
      <c r="M72" s="8">
        <f>('Raw Data'!M71-'Raw Data'!M70)/'Raw Data'!M70</f>
        <v>1.2812649434984176E-2</v>
      </c>
      <c r="N72" s="8">
        <f>('Raw Data'!N71-'Raw Data'!N70)/'Raw Data'!N70</f>
        <v>3.1344120883885364E-2</v>
      </c>
      <c r="O72" s="8">
        <f>('Raw Data'!O71-'Raw Data'!O70)/'Raw Data'!O70</f>
        <v>1.511331892069849E-2</v>
      </c>
      <c r="P72" s="8">
        <f>('Raw Data'!P71-'Raw Data'!P70)/'Raw Data'!P70</f>
        <v>5.5943372742926966E-3</v>
      </c>
      <c r="Q72" s="8">
        <f>('Raw Data'!Q71-'Raw Data'!Q70)/'Raw Data'!Q70</f>
        <v>-3.1113494769093477E-3</v>
      </c>
      <c r="R72" s="8">
        <f>('Raw Data'!R71-'Raw Data'!R70)/'Raw Data'!R70</f>
        <v>2.4023659022789814E-4</v>
      </c>
      <c r="S72" s="8">
        <f>('Raw Data'!S71-'Raw Data'!S70)/'Raw Data'!S70</f>
        <v>-8.3980667421143396E-3</v>
      </c>
      <c r="T72" s="8">
        <f>('Raw Data'!T71-'Raw Data'!T70)/'Raw Data'!T70</f>
        <v>1.1751088355456168E-2</v>
      </c>
      <c r="U72" s="8">
        <f>('Raw Data'!U71-'Raw Data'!U70)/'Raw Data'!U70</f>
        <v>-1.6005563889098719E-2</v>
      </c>
      <c r="V72" s="8">
        <f>('Raw Data'!V71-'Raw Data'!V70)/'Raw Data'!V70</f>
        <v>6.0065786813383254E-3</v>
      </c>
      <c r="W72" s="8">
        <f>('Raw Data'!W71-'Raw Data'!W70)/'Raw Data'!W70</f>
        <v>1.175596433413531E-2</v>
      </c>
      <c r="X72" s="8">
        <f>('Raw Data'!X71-'Raw Data'!X70)/'Raw Data'!X70</f>
        <v>-9.4852913347577891E-3</v>
      </c>
      <c r="Y72" s="8">
        <f>('Raw Data'!Y71-'Raw Data'!Y70)/'Raw Data'!Y70</f>
        <v>2.4057974793070605E-3</v>
      </c>
      <c r="Z72" s="8">
        <f>('Raw Data'!Z71-'Raw Data'!Z70)/'Raw Data'!Z70</f>
        <v>-7.9865906689116466E-3</v>
      </c>
      <c r="AA72" s="8">
        <f>('Raw Data'!AA71-'Raw Data'!AA70)/'Raw Data'!AA70</f>
        <v>2.3151746530802463E-3</v>
      </c>
      <c r="AB72" s="8">
        <f>('Raw Data'!AB71-'Raw Data'!AB70)/'Raw Data'!AB70</f>
        <v>-9.0783875983831159E-3</v>
      </c>
      <c r="AC72" s="8">
        <f>('Raw Data'!AC71-'Raw Data'!AC70)/'Raw Data'!AC70</f>
        <v>2.4283386003854132E-3</v>
      </c>
      <c r="AD72" s="8">
        <f>('Raw Data'!AD71-'Raw Data'!AD70)/'Raw Data'!AD70</f>
        <v>-3.0534351145038195E-2</v>
      </c>
      <c r="AE72" s="8">
        <f>('Raw Data'!AE71-'Raw Data'!AE70)/'Raw Data'!AE70</f>
        <v>1.9642352198725638E-2</v>
      </c>
      <c r="AF72" s="8">
        <f>('Raw Data'!AF71-'Raw Data'!AF70)/'Raw Data'!AF70</f>
        <v>1.4321395776933881E-2</v>
      </c>
      <c r="AG72" s="8">
        <f>('Raw Data'!AG71-'Raw Data'!AG70)/'Raw Data'!AG70</f>
        <v>-1.7175181744303134E-3</v>
      </c>
      <c r="AH72" s="8">
        <f>('Raw Data'!AH71-'Raw Data'!AH70)/'Raw Data'!AH70</f>
        <v>1.7397065605921629E-2</v>
      </c>
      <c r="AI72" s="8">
        <f>('Raw Data'!AI71-'Raw Data'!AI70)/'Raw Data'!AI70</f>
        <v>-3.319674137117104E-2</v>
      </c>
      <c r="AJ72" s="8">
        <f>('Raw Data'!AJ71-'Raw Data'!AJ70)/'Raw Data'!AJ70</f>
        <v>5.4778151090032826E-3</v>
      </c>
      <c r="AK72" s="8">
        <f>('Raw Data'!AK71-'Raw Data'!AK70)/'Raw Data'!AK70</f>
        <v>9.8224385251076806E-3</v>
      </c>
      <c r="AL72" s="8">
        <f>('Raw Data'!AL71-'Raw Data'!AL70)/'Raw Data'!AL70</f>
        <v>6.2893081761006345E-3</v>
      </c>
      <c r="AM72" s="8">
        <f>('Raw Data'!AM71-'Raw Data'!AM70)/'Raw Data'!AM70</f>
        <v>8.9714367975741189E-3</v>
      </c>
      <c r="AN72" s="8">
        <f>('Raw Data'!AN71-'Raw Data'!AN70)/'Raw Data'!AN70</f>
        <v>4.5486722175640875E-3</v>
      </c>
      <c r="AO72" s="8">
        <f>('Raw Data'!AO71-'Raw Data'!AO70)/'Raw Data'!AO70</f>
        <v>0</v>
      </c>
      <c r="AP72" s="8">
        <f>('Raw Data'!AP71-'Raw Data'!AP70)/'Raw Data'!AP70</f>
        <v>1.2090688507214158E-3</v>
      </c>
    </row>
    <row r="73" spans="1:42" x14ac:dyDescent="0.45">
      <c r="A73" s="23">
        <f>'Raw Data'!A72</f>
        <v>43543</v>
      </c>
      <c r="B73" s="8">
        <f>('Raw Data'!B72-'Raw Data'!B71)/'Raw Data'!B71</f>
        <v>-7.9247055595735548E-3</v>
      </c>
      <c r="C73" s="8">
        <f>('Raw Data'!C72-'Raw Data'!C71)/'Raw Data'!C71</f>
        <v>-2.0126230454559052E-2</v>
      </c>
      <c r="D73" s="8">
        <f>('Raw Data'!D72-'Raw Data'!D71)/'Raw Data'!D71</f>
        <v>-7.495599372726063E-3</v>
      </c>
      <c r="E73" s="8">
        <f>('Raw Data'!E72-'Raw Data'!E71)/'Raw Data'!E71</f>
        <v>6.9924394003479497E-3</v>
      </c>
      <c r="F73" s="8">
        <f>('Raw Data'!F72-'Raw Data'!F71)/'Raw Data'!F71</f>
        <v>-1.6241299303944176E-2</v>
      </c>
      <c r="G73" s="8">
        <f>('Raw Data'!G72-'Raw Data'!G71)/'Raw Data'!G71</f>
        <v>-1.7884083823995974E-2</v>
      </c>
      <c r="H73" s="8">
        <f>('Raw Data'!H72-'Raw Data'!H71)/'Raw Data'!H71</f>
        <v>-5.0848782745071069E-2</v>
      </c>
      <c r="I73" s="8">
        <f>('Raw Data'!I72-'Raw Data'!I71)/'Raw Data'!I71</f>
        <v>-1.1667004709509902E-2</v>
      </c>
      <c r="J73" s="8">
        <f>('Raw Data'!J72-'Raw Data'!J71)/'Raw Data'!J71</f>
        <v>3.7037037037036903E-2</v>
      </c>
      <c r="K73" s="8">
        <f>('Raw Data'!K72-'Raw Data'!K71)/'Raw Data'!K71</f>
        <v>-3.6117273497141529E-3</v>
      </c>
      <c r="L73" s="8">
        <f>('Raw Data'!L72-'Raw Data'!L71)/'Raw Data'!L71</f>
        <v>-1.4114771446633052E-2</v>
      </c>
      <c r="M73" s="8">
        <f>('Raw Data'!M72-'Raw Data'!M71)/'Raw Data'!M71</f>
        <v>-3.3285644215588138E-4</v>
      </c>
      <c r="N73" s="8">
        <f>('Raw Data'!N72-'Raw Data'!N71)/'Raw Data'!N71</f>
        <v>1.5195911272156E-2</v>
      </c>
      <c r="O73" s="8">
        <f>('Raw Data'!O72-'Raw Data'!O71)/'Raw Data'!O71</f>
        <v>-1.8196842877133194E-2</v>
      </c>
      <c r="P73" s="8">
        <f>('Raw Data'!P72-'Raw Data'!P71)/'Raw Data'!P71</f>
        <v>1.9969741660427632E-3</v>
      </c>
      <c r="Q73" s="8">
        <f>('Raw Data'!Q72-'Raw Data'!Q71)/'Raw Data'!Q71</f>
        <v>1.1592640971943497E-2</v>
      </c>
      <c r="R73" s="8">
        <f>('Raw Data'!R72-'Raw Data'!R71)/'Raw Data'!R71</f>
        <v>-1.3819154111668567E-3</v>
      </c>
      <c r="S73" s="8">
        <f>('Raw Data'!S72-'Raw Data'!S71)/'Raw Data'!S71</f>
        <v>1.9124433538731385E-3</v>
      </c>
      <c r="T73" s="8">
        <f>('Raw Data'!T72-'Raw Data'!T71)/'Raw Data'!T71</f>
        <v>-1.4802823287861115E-3</v>
      </c>
      <c r="U73" s="8">
        <f>('Raw Data'!U72-'Raw Data'!U71)/'Raw Data'!U71</f>
        <v>-2.7581343954431358E-2</v>
      </c>
      <c r="V73" s="8">
        <f>('Raw Data'!V72-'Raw Data'!V71)/'Raw Data'!V71</f>
        <v>-3.6384045209111649E-3</v>
      </c>
      <c r="W73" s="8">
        <f>('Raw Data'!W72-'Raw Data'!W71)/'Raw Data'!W71</f>
        <v>-8.1948062135831154E-3</v>
      </c>
      <c r="X73" s="8">
        <f>('Raw Data'!X72-'Raw Data'!X71)/'Raw Data'!X71</f>
        <v>-7.7424576026655176E-3</v>
      </c>
      <c r="Y73" s="8">
        <f>('Raw Data'!Y72-'Raw Data'!Y71)/'Raw Data'!Y71</f>
        <v>7.6227052882436551E-3</v>
      </c>
      <c r="Z73" s="8">
        <f>('Raw Data'!Z72-'Raw Data'!Z71)/'Raw Data'!Z71</f>
        <v>4.2373305084745291E-3</v>
      </c>
      <c r="AA73" s="8">
        <f>('Raw Data'!AA72-'Raw Data'!AA71)/'Raw Data'!AA71</f>
        <v>-7.9798165265974313E-3</v>
      </c>
      <c r="AB73" s="8">
        <f>('Raw Data'!AB72-'Raw Data'!AB71)/'Raw Data'!AB71</f>
        <v>3.8419052048950155E-3</v>
      </c>
      <c r="AC73" s="8">
        <f>('Raw Data'!AC72-'Raw Data'!AC71)/'Raw Data'!AC71</f>
        <v>3.3032529348766796E-3</v>
      </c>
      <c r="AD73" s="8">
        <f>('Raw Data'!AD72-'Raw Data'!AD71)/'Raw Data'!AD71</f>
        <v>1.8372703412073449E-2</v>
      </c>
      <c r="AE73" s="8">
        <f>('Raw Data'!AE72-'Raw Data'!AE71)/'Raw Data'!AE71</f>
        <v>-2.4752085052571586E-3</v>
      </c>
      <c r="AF73" s="8">
        <f>('Raw Data'!AF72-'Raw Data'!AF71)/'Raw Data'!AF71</f>
        <v>6.804368509436739E-4</v>
      </c>
      <c r="AG73" s="8">
        <f>('Raw Data'!AG72-'Raw Data'!AG71)/'Raw Data'!AG71</f>
        <v>0.11827956989247312</v>
      </c>
      <c r="AH73" s="8">
        <f>('Raw Data'!AH72-'Raw Data'!AH71)/'Raw Data'!AH71</f>
        <v>1.1307839008473325E-2</v>
      </c>
      <c r="AI73" s="8">
        <f>('Raw Data'!AI72-'Raw Data'!AI71)/'Raw Data'!AI71</f>
        <v>6.8549011849261942E-3</v>
      </c>
      <c r="AJ73" s="8">
        <f>('Raw Data'!AJ72-'Raw Data'!AJ71)/'Raw Data'!AJ71</f>
        <v>-1.2821932022771718E-2</v>
      </c>
      <c r="AK73" s="8">
        <f>('Raw Data'!AK72-'Raw Data'!AK71)/'Raw Data'!AK71</f>
        <v>1.0849164589370124E-2</v>
      </c>
      <c r="AL73" s="8">
        <f>('Raw Data'!AL72-'Raw Data'!AL71)/'Raw Data'!AL71</f>
        <v>-4.3750000000000039E-2</v>
      </c>
      <c r="AM73" s="8">
        <f>('Raw Data'!AM72-'Raw Data'!AM71)/'Raw Data'!AM71</f>
        <v>-4.7422613325023844E-3</v>
      </c>
      <c r="AN73" s="8">
        <f>('Raw Data'!AN72-'Raw Data'!AN71)/'Raw Data'!AN71</f>
        <v>-4.7663607875338895E-3</v>
      </c>
      <c r="AO73" s="8">
        <f>('Raw Data'!AO72-'Raw Data'!AO71)/'Raw Data'!AO71</f>
        <v>-5.833333333333339E-2</v>
      </c>
      <c r="AP73" s="8">
        <f>('Raw Data'!AP72-'Raw Data'!AP71)/'Raw Data'!AP71</f>
        <v>1.8116546987713351E-3</v>
      </c>
    </row>
    <row r="74" spans="1:42" x14ac:dyDescent="0.45">
      <c r="A74" s="23">
        <f>'Raw Data'!A73</f>
        <v>43544</v>
      </c>
      <c r="B74" s="8">
        <f>('Raw Data'!B73-'Raw Data'!B72)/'Raw Data'!B72</f>
        <v>8.7385621122560223E-3</v>
      </c>
      <c r="C74" s="8">
        <f>('Raw Data'!C73-'Raw Data'!C72)/'Raw Data'!C72</f>
        <v>4.4543667947118679E-3</v>
      </c>
      <c r="D74" s="8">
        <f>('Raw Data'!D73-'Raw Data'!D72)/'Raw Data'!D72</f>
        <v>2.2918476752837723E-2</v>
      </c>
      <c r="E74" s="8">
        <f>('Raw Data'!E73-'Raw Data'!E72)/'Raw Data'!E72</f>
        <v>1.9477193852810951E-3</v>
      </c>
      <c r="F74" s="8">
        <f>('Raw Data'!F73-'Raw Data'!F72)/'Raw Data'!F72</f>
        <v>5.8962264150942134E-3</v>
      </c>
      <c r="G74" s="8">
        <f>('Raw Data'!G73-'Raw Data'!G72)/'Raw Data'!G72</f>
        <v>-3.7112178477157272E-3</v>
      </c>
      <c r="H74" s="8">
        <f>('Raw Data'!H73-'Raw Data'!H72)/'Raw Data'!H72</f>
        <v>1.1786037883688545E-2</v>
      </c>
      <c r="I74" s="8">
        <f>('Raw Data'!I73-'Raw Data'!I72)/'Raw Data'!I72</f>
        <v>-3.2212818359408923E-2</v>
      </c>
      <c r="J74" s="8">
        <f>('Raw Data'!J73-'Raw Data'!J72)/'Raw Data'!J72</f>
        <v>7.1428571428571494E-2</v>
      </c>
      <c r="K74" s="8">
        <f>('Raw Data'!K73-'Raw Data'!K72)/'Raw Data'!K72</f>
        <v>-4.1083295426850635E-3</v>
      </c>
      <c r="L74" s="8">
        <f>('Raw Data'!L73-'Raw Data'!L72)/'Raw Data'!L72</f>
        <v>-2.0295117272613344E-3</v>
      </c>
      <c r="M74" s="8">
        <f>('Raw Data'!M73-'Raw Data'!M72)/'Raw Data'!M72</f>
        <v>-8.3254501615554713E-4</v>
      </c>
      <c r="N74" s="8">
        <f>('Raw Data'!N73-'Raw Data'!N72)/'Raw Data'!N72</f>
        <v>1.4968217722554814E-2</v>
      </c>
      <c r="O74" s="8">
        <f>('Raw Data'!O73-'Raw Data'!O72)/'Raw Data'!O72</f>
        <v>-1.7691693635701122E-2</v>
      </c>
      <c r="P74" s="8">
        <f>('Raw Data'!P73-'Raw Data'!P72)/'Raw Data'!P72</f>
        <v>-6.3348539068900046E-3</v>
      </c>
      <c r="Q74" s="8">
        <f>('Raw Data'!Q73-'Raw Data'!Q72)/'Raw Data'!Q72</f>
        <v>9.6086031197053258E-3</v>
      </c>
      <c r="R74" s="8">
        <f>('Raw Data'!R73-'Raw Data'!R72)/'Raw Data'!R72</f>
        <v>4.2123436993644485E-4</v>
      </c>
      <c r="S74" s="8">
        <f>('Raw Data'!S73-'Raw Data'!S72)/'Raw Data'!S72</f>
        <v>-3.5448534013561867E-3</v>
      </c>
      <c r="T74" s="8">
        <f>('Raw Data'!T73-'Raw Data'!T72)/'Raw Data'!T72</f>
        <v>-1.140371554092328E-2</v>
      </c>
      <c r="U74" s="8">
        <f>('Raw Data'!U73-'Raw Data'!U72)/'Raw Data'!U72</f>
        <v>-9.0932388846339448E-5</v>
      </c>
      <c r="V74" s="8">
        <f>('Raw Data'!V73-'Raw Data'!V72)/'Raw Data'!V72</f>
        <v>-2.13484135491997E-2</v>
      </c>
      <c r="W74" s="8">
        <f>('Raw Data'!W73-'Raw Data'!W72)/'Raw Data'!W72</f>
        <v>-2.8361858008957457E-3</v>
      </c>
      <c r="X74" s="8">
        <f>('Raw Data'!X73-'Raw Data'!X72)/'Raw Data'!X72</f>
        <v>-1.8138226496720064E-3</v>
      </c>
      <c r="Y74" s="8">
        <f>('Raw Data'!Y73-'Raw Data'!Y72)/'Raw Data'!Y72</f>
        <v>3.50228406805637E-3</v>
      </c>
      <c r="Z74" s="8">
        <f>('Raw Data'!Z73-'Raw Data'!Z72)/'Raw Data'!Z72</f>
        <v>-1.1392446776690034E-2</v>
      </c>
      <c r="AA74" s="8">
        <f>('Raw Data'!AA73-'Raw Data'!AA72)/'Raw Data'!AA72</f>
        <v>2.2227051169567663E-2</v>
      </c>
      <c r="AB74" s="8">
        <f>('Raw Data'!AB73-'Raw Data'!AB72)/'Raw Data'!AB72</f>
        <v>-1.7664283947027052E-3</v>
      </c>
      <c r="AC74" s="8">
        <f>('Raw Data'!AC73-'Raw Data'!AC72)/'Raw Data'!AC72</f>
        <v>-6.5861914689526423E-4</v>
      </c>
      <c r="AD74" s="8">
        <f>('Raw Data'!AD73-'Raw Data'!AD72)/'Raw Data'!AD72</f>
        <v>-0.2010309278350515</v>
      </c>
      <c r="AE74" s="8">
        <f>('Raw Data'!AE73-'Raw Data'!AE72)/'Raw Data'!AE72</f>
        <v>2.4813503647845964E-3</v>
      </c>
      <c r="AF74" s="8">
        <f>('Raw Data'!AF73-'Raw Data'!AF72)/'Raw Data'!AF72</f>
        <v>-1.105050358069412E-3</v>
      </c>
      <c r="AG74" s="8">
        <f>('Raw Data'!AG73-'Raw Data'!AG72)/'Raw Data'!AG72</f>
        <v>-1.1538423076923064E-2</v>
      </c>
      <c r="AH74" s="8">
        <f>('Raw Data'!AH73-'Raw Data'!AH72)/'Raw Data'!AH72</f>
        <v>2.0103893340802793E-2</v>
      </c>
      <c r="AI74" s="8">
        <f>('Raw Data'!AI73-'Raw Data'!AI72)/'Raw Data'!AI72</f>
        <v>2.3952434439146793E-2</v>
      </c>
      <c r="AJ74" s="8">
        <f>('Raw Data'!AJ73-'Raw Data'!AJ72)/'Raw Data'!AJ72</f>
        <v>4.582195787340991E-2</v>
      </c>
      <c r="AK74" s="8">
        <f>('Raw Data'!AK73-'Raw Data'!AK72)/'Raw Data'!AK72</f>
        <v>-2.5906694859400236E-2</v>
      </c>
      <c r="AL74" s="8">
        <f>('Raw Data'!AL73-'Raw Data'!AL72)/'Raw Data'!AL72</f>
        <v>1.9607843137254919E-2</v>
      </c>
      <c r="AM74" s="8">
        <f>('Raw Data'!AM73-'Raw Data'!AM72)/'Raw Data'!AM72</f>
        <v>-1.3103149411542616E-2</v>
      </c>
      <c r="AN74" s="8">
        <f>('Raw Data'!AN73-'Raw Data'!AN72)/'Raw Data'!AN72</f>
        <v>-4.7094337780519196E-3</v>
      </c>
      <c r="AO74" s="8">
        <f>('Raw Data'!AO73-'Raw Data'!AO72)/'Raw Data'!AO72</f>
        <v>-7.9646017699114932E-2</v>
      </c>
      <c r="AP74" s="8">
        <f>('Raw Data'!AP73-'Raw Data'!AP72)/'Raw Data'!AP72</f>
        <v>-4.2194092827004389E-3</v>
      </c>
    </row>
    <row r="75" spans="1:42" x14ac:dyDescent="0.45">
      <c r="A75" s="23">
        <f>'Raw Data'!A74</f>
        <v>43545</v>
      </c>
      <c r="B75" s="8">
        <f>('Raw Data'!B74-'Raw Data'!B73)/'Raw Data'!B73</f>
        <v>3.6830219253892349E-2</v>
      </c>
      <c r="C75" s="8">
        <f>('Raw Data'!C74-'Raw Data'!C73)/'Raw Data'!C73</f>
        <v>1.6013916835229663E-2</v>
      </c>
      <c r="D75" s="8">
        <f>('Raw Data'!D74-'Raw Data'!D73)/'Raw Data'!D73</f>
        <v>1.5350255511324879E-3</v>
      </c>
      <c r="E75" s="8">
        <f>('Raw Data'!E74-'Raw Data'!E73)/'Raw Data'!E73</f>
        <v>9.4658727942597276E-3</v>
      </c>
      <c r="F75" s="8">
        <f>('Raw Data'!F74-'Raw Data'!F73)/'Raw Data'!F73</f>
        <v>1.7584994138335329E-2</v>
      </c>
      <c r="G75" s="8">
        <f>('Raw Data'!G74-'Raw Data'!G73)/'Raw Data'!G73</f>
        <v>1.8178226247704835E-2</v>
      </c>
      <c r="H75" s="8">
        <f>('Raw Data'!H74-'Raw Data'!H73)/'Raw Data'!H73</f>
        <v>2.2727280502976888E-2</v>
      </c>
      <c r="I75" s="8">
        <f>('Raw Data'!I74-'Raw Data'!I73)/'Raw Data'!I73</f>
        <v>8.6830966062717407E-3</v>
      </c>
      <c r="J75" s="8">
        <f>('Raw Data'!J74-'Raw Data'!J73)/'Raw Data'!J73</f>
        <v>0</v>
      </c>
      <c r="K75" s="8">
        <f>('Raw Data'!K74-'Raw Data'!K73)/'Raw Data'!K73</f>
        <v>-3.3972472975014327E-3</v>
      </c>
      <c r="L75" s="8">
        <f>('Raw Data'!L74-'Raw Data'!L73)/'Raw Data'!L73</f>
        <v>7.4689255296016728E-3</v>
      </c>
      <c r="M75" s="8">
        <f>('Raw Data'!M74-'Raw Data'!M73)/'Raw Data'!M73</f>
        <v>1.0609900788624975E-2</v>
      </c>
      <c r="N75" s="8">
        <f>('Raw Data'!N74-'Raw Data'!N73)/'Raw Data'!N73</f>
        <v>-3.2898420567198328E-2</v>
      </c>
      <c r="O75" s="8">
        <f>('Raw Data'!O74-'Raw Data'!O73)/'Raw Data'!O73</f>
        <v>-3.7735713491385894E-2</v>
      </c>
      <c r="P75" s="8">
        <f>('Raw Data'!P74-'Raw Data'!P73)/'Raw Data'!P73</f>
        <v>1.3180405613638943E-2</v>
      </c>
      <c r="Q75" s="8">
        <f>('Raw Data'!Q74-'Raw Data'!Q73)/'Raw Data'!Q73</f>
        <v>-8.7313557618505196E-4</v>
      </c>
      <c r="R75" s="8">
        <f>('Raw Data'!R74-'Raw Data'!R73)/'Raw Data'!R73</f>
        <v>1.1848244640765088E-2</v>
      </c>
      <c r="S75" s="8">
        <f>('Raw Data'!S74-'Raw Data'!S73)/'Raw Data'!S73</f>
        <v>2.3625019343957034E-2</v>
      </c>
      <c r="T75" s="8">
        <f>('Raw Data'!T74-'Raw Data'!T73)/'Raw Data'!T73</f>
        <v>1.5226723217144911E-2</v>
      </c>
      <c r="U75" s="8">
        <f>('Raw Data'!U74-'Raw Data'!U73)/'Raw Data'!U73</f>
        <v>-1.20919514800438E-2</v>
      </c>
      <c r="V75" s="8">
        <f>('Raw Data'!V74-'Raw Data'!V73)/'Raw Data'!V73</f>
        <v>-1.5786379669032315E-2</v>
      </c>
      <c r="W75" s="8">
        <f>('Raw Data'!W74-'Raw Data'!W73)/'Raw Data'!W73</f>
        <v>1.5829709630159585E-2</v>
      </c>
      <c r="X75" s="8">
        <f>('Raw Data'!X74-'Raw Data'!X73)/'Raw Data'!X73</f>
        <v>1.1176946051015678E-2</v>
      </c>
      <c r="Y75" s="8">
        <f>('Raw Data'!Y74-'Raw Data'!Y73)/'Raw Data'!Y73</f>
        <v>8.7953733665905136E-3</v>
      </c>
      <c r="Z75" s="8">
        <f>('Raw Data'!Z74-'Raw Data'!Z73)/'Raw Data'!Z73</f>
        <v>1.6218480580452478E-2</v>
      </c>
      <c r="AA75" s="8">
        <f>('Raw Data'!AA74-'Raw Data'!AA73)/'Raw Data'!AA73</f>
        <v>3.6239252574917044E-2</v>
      </c>
      <c r="AB75" s="8">
        <f>('Raw Data'!AB74-'Raw Data'!AB73)/'Raw Data'!AB73</f>
        <v>7.5697929980607466E-3</v>
      </c>
      <c r="AC75" s="8">
        <f>('Raw Data'!AC74-'Raw Data'!AC73)/'Raw Data'!AC73</f>
        <v>-4.3924900326034459E-4</v>
      </c>
      <c r="AD75" s="8">
        <f>('Raw Data'!AD74-'Raw Data'!AD73)/'Raw Data'!AD73</f>
        <v>-0.10322580645161299</v>
      </c>
      <c r="AE75" s="8">
        <f>('Raw Data'!AE74-'Raw Data'!AE73)/'Raw Data'!AE73</f>
        <v>1.9694346626099826E-2</v>
      </c>
      <c r="AF75" s="8">
        <f>('Raw Data'!AF74-'Raw Data'!AF73)/'Raw Data'!AF73</f>
        <v>2.2974924702863126E-2</v>
      </c>
      <c r="AG75" s="8">
        <f>('Raw Data'!AG74-'Raw Data'!AG73)/'Raw Data'!AG73</f>
        <v>8.5213926645372473E-2</v>
      </c>
      <c r="AH75" s="8">
        <f>('Raw Data'!AH74-'Raw Data'!AH73)/'Raw Data'!AH73</f>
        <v>1.2235217722042698E-2</v>
      </c>
      <c r="AI75" s="8">
        <f>('Raw Data'!AI74-'Raw Data'!AI73)/'Raw Data'!AI73</f>
        <v>3.8684719068125665E-3</v>
      </c>
      <c r="AJ75" s="8">
        <f>('Raw Data'!AJ74-'Raw Data'!AJ73)/'Raw Data'!AJ73</f>
        <v>7.0625073102113028E-3</v>
      </c>
      <c r="AK75" s="8">
        <f>('Raw Data'!AK74-'Raw Data'!AK73)/'Raw Data'!AK73</f>
        <v>2.6595701584932754E-2</v>
      </c>
      <c r="AL75" s="8">
        <f>('Raw Data'!AL74-'Raw Data'!AL73)/'Raw Data'!AL73</f>
        <v>-6.4102564102564161E-3</v>
      </c>
      <c r="AM75" s="8">
        <f>('Raw Data'!AM74-'Raw Data'!AM73)/'Raw Data'!AM73</f>
        <v>4.8280606748596598E-3</v>
      </c>
      <c r="AN75" s="8">
        <f>('Raw Data'!AN74-'Raw Data'!AN73)/'Raw Data'!AN73</f>
        <v>9.3831961819520401E-3</v>
      </c>
      <c r="AO75" s="8">
        <f>('Raw Data'!AO74-'Raw Data'!AO73)/'Raw Data'!AO73</f>
        <v>-2.8846153846153872E-2</v>
      </c>
      <c r="AP75" s="8">
        <f>('Raw Data'!AP74-'Raw Data'!AP73)/'Raw Data'!AP73</f>
        <v>5.4480024213075596E-3</v>
      </c>
    </row>
    <row r="76" spans="1:42" x14ac:dyDescent="0.45">
      <c r="A76" s="23">
        <f>'Raw Data'!A75</f>
        <v>43546</v>
      </c>
      <c r="B76" s="8">
        <f>('Raw Data'!B75-'Raw Data'!B74)/'Raw Data'!B74</f>
        <v>-2.0708321650349491E-2</v>
      </c>
      <c r="C76" s="8">
        <f>('Raw Data'!C75-'Raw Data'!C74)/'Raw Data'!C74</f>
        <v>1.2851370047078193E-2</v>
      </c>
      <c r="D76" s="8">
        <f>('Raw Data'!D75-'Raw Data'!D74)/'Raw Data'!D74</f>
        <v>-3.4632473472583178E-2</v>
      </c>
      <c r="E76" s="8">
        <f>('Raw Data'!E75-'Raw Data'!E74)/'Raw Data'!E74</f>
        <v>1.0716731647405595E-2</v>
      </c>
      <c r="F76" s="8">
        <f>('Raw Data'!F75-'Raw Data'!F74)/'Raw Data'!F74</f>
        <v>-7.8341013824884759E-2</v>
      </c>
      <c r="G76" s="8">
        <f>('Raw Data'!G75-'Raw Data'!G74)/'Raw Data'!G74</f>
        <v>-3.048780487804878E-2</v>
      </c>
      <c r="H76" s="8">
        <f>('Raw Data'!H75-'Raw Data'!H74)/'Raw Data'!H74</f>
        <v>-5.0179234165370776E-2</v>
      </c>
      <c r="I76" s="8">
        <f>('Raw Data'!I75-'Raw Data'!I74)/'Raw Data'!I74</f>
        <v>-2.5210061788348018E-2</v>
      </c>
      <c r="J76" s="8">
        <f>('Raw Data'!J75-'Raw Data'!J74)/'Raw Data'!J74</f>
        <v>3.3333333333333361E-2</v>
      </c>
      <c r="K76" s="8">
        <f>('Raw Data'!K75-'Raw Data'!K74)/'Raw Data'!K74</f>
        <v>-1.5826645015225769E-2</v>
      </c>
      <c r="L76" s="8">
        <f>('Raw Data'!L75-'Raw Data'!L74)/'Raw Data'!L74</f>
        <v>-1.5120571231761377E-2</v>
      </c>
      <c r="M76" s="8">
        <f>('Raw Data'!M75-'Raw Data'!M74)/'Raw Data'!M74</f>
        <v>-1.0663427550652525E-2</v>
      </c>
      <c r="N76" s="8">
        <f>('Raw Data'!N75-'Raw Data'!N74)/'Raw Data'!N74</f>
        <v>-7.2140710318116322E-2</v>
      </c>
      <c r="O76" s="8">
        <f>('Raw Data'!O75-'Raw Data'!O74)/'Raw Data'!O74</f>
        <v>-5.9714914001233896E-2</v>
      </c>
      <c r="P76" s="8">
        <f>('Raw Data'!P75-'Raw Data'!P74)/'Raw Data'!P74</f>
        <v>-1.4069597941115159E-2</v>
      </c>
      <c r="Q76" s="8">
        <f>('Raw Data'!Q75-'Raw Data'!Q74)/'Raw Data'!Q74</f>
        <v>-2.3682576101730676E-2</v>
      </c>
      <c r="R76" s="8">
        <f>('Raw Data'!R75-'Raw Data'!R74)/'Raw Data'!R74</f>
        <v>-1.7831697760501829E-2</v>
      </c>
      <c r="S76" s="8">
        <f>('Raw Data'!S75-'Raw Data'!S74)/'Raw Data'!S74</f>
        <v>-2.2634110792075508E-2</v>
      </c>
      <c r="T76" s="8">
        <f>('Raw Data'!T75-'Raw Data'!T74)/'Raw Data'!T74</f>
        <v>-6.6128944474736842E-2</v>
      </c>
      <c r="U76" s="8">
        <f>('Raw Data'!U75-'Raw Data'!U74)/'Raw Data'!U74</f>
        <v>-3.957293422538451E-3</v>
      </c>
      <c r="V76" s="8">
        <f>('Raw Data'!V75-'Raw Data'!V74)/'Raw Data'!V74</f>
        <v>-3.0232308458604602E-2</v>
      </c>
      <c r="W76" s="8">
        <f>('Raw Data'!W75-'Raw Data'!W74)/'Raw Data'!W74</f>
        <v>-3.3235892276843114E-2</v>
      </c>
      <c r="X76" s="8">
        <f>('Raw Data'!X75-'Raw Data'!X74)/'Raw Data'!X74</f>
        <v>-2.8108290769870998E-2</v>
      </c>
      <c r="Y76" s="8">
        <f>('Raw Data'!Y75-'Raw Data'!Y74)/'Raw Data'!Y74</f>
        <v>-4.1516399009167287E-3</v>
      </c>
      <c r="Z76" s="8">
        <f>('Raw Data'!Z75-'Raw Data'!Z74)/'Raw Data'!Z74</f>
        <v>-1.7219614330937293E-2</v>
      </c>
      <c r="AA76" s="8">
        <f>('Raw Data'!AA75-'Raw Data'!AA74)/'Raw Data'!AA74</f>
        <v>1.3988976664772522E-2</v>
      </c>
      <c r="AB76" s="8">
        <f>('Raw Data'!AB75-'Raw Data'!AB74)/'Raw Data'!AB74</f>
        <v>-8.0982918598210933E-3</v>
      </c>
      <c r="AC76" s="8">
        <f>('Raw Data'!AC75-'Raw Data'!AC74)/'Raw Data'!AC74</f>
        <v>9.2287769940029418E-3</v>
      </c>
      <c r="AD76" s="8">
        <f>('Raw Data'!AD75-'Raw Data'!AD74)/'Raw Data'!AD74</f>
        <v>-0.18705035971223025</v>
      </c>
      <c r="AE76" s="8">
        <f>('Raw Data'!AE75-'Raw Data'!AE74)/'Raw Data'!AE74</f>
        <v>-2.9762506351004532E-2</v>
      </c>
      <c r="AF76" s="8">
        <f>('Raw Data'!AF75-'Raw Data'!AF74)/'Raw Data'!AF74</f>
        <v>-2.6368340864569784E-2</v>
      </c>
      <c r="AG76" s="8">
        <f>('Raw Data'!AG75-'Raw Data'!AG74)/'Raw Data'!AG74</f>
        <v>-5.4499750968080032E-2</v>
      </c>
      <c r="AH76" s="8">
        <f>('Raw Data'!AH75-'Raw Data'!AH74)/'Raw Data'!AH74</f>
        <v>-2.9951732957621619E-2</v>
      </c>
      <c r="AI76" s="8">
        <f>('Raw Data'!AI75-'Raw Data'!AI74)/'Raw Data'!AI74</f>
        <v>-1.0476914613717272E-2</v>
      </c>
      <c r="AJ76" s="8">
        <f>('Raw Data'!AJ75-'Raw Data'!AJ74)/'Raw Data'!AJ74</f>
        <v>-4.4618480490889449E-2</v>
      </c>
      <c r="AK76" s="8">
        <f>('Raw Data'!AK75-'Raw Data'!AK74)/'Raw Data'!AK74</f>
        <v>-2.3500999414332362E-2</v>
      </c>
      <c r="AL76" s="8">
        <f>('Raw Data'!AL75-'Raw Data'!AL74)/'Raw Data'!AL74</f>
        <v>0</v>
      </c>
      <c r="AM76" s="8">
        <f>('Raw Data'!AM75-'Raw Data'!AM74)/'Raw Data'!AM74</f>
        <v>-5.3453396040171033E-2</v>
      </c>
      <c r="AN76" s="8">
        <f>('Raw Data'!AN75-'Raw Data'!AN74)/'Raw Data'!AN74</f>
        <v>-2.2008620726773828E-2</v>
      </c>
      <c r="AO76" s="8">
        <f>('Raw Data'!AO75-'Raw Data'!AO74)/'Raw Data'!AO74</f>
        <v>-9.9009900990099098E-3</v>
      </c>
      <c r="AP76" s="8">
        <f>('Raw Data'!AP75-'Raw Data'!AP74)/'Raw Data'!AP74</f>
        <v>-3.8531063303367641E-2</v>
      </c>
    </row>
    <row r="77" spans="1:42" x14ac:dyDescent="0.45">
      <c r="A77" s="23">
        <f>'Raw Data'!A76</f>
        <v>43549</v>
      </c>
      <c r="B77" s="8">
        <f>('Raw Data'!B76-'Raw Data'!B75)/'Raw Data'!B75</f>
        <v>-1.2091084020588162E-2</v>
      </c>
      <c r="C77" s="8">
        <f>('Raw Data'!C76-'Raw Data'!C75)/'Raw Data'!C75</f>
        <v>2.1547050038919604E-3</v>
      </c>
      <c r="D77" s="8">
        <f>('Raw Data'!D76-'Raw Data'!D75)/'Raw Data'!D75</f>
        <v>-1.5536937268124332E-2</v>
      </c>
      <c r="E77" s="8">
        <f>('Raw Data'!E76-'Raw Data'!E75)/'Raw Data'!E75</f>
        <v>1.0768391133036967E-3</v>
      </c>
      <c r="F77" s="8">
        <f>('Raw Data'!F76-'Raw Data'!F75)/'Raw Data'!F75</f>
        <v>3.2499999999999973E-2</v>
      </c>
      <c r="G77" s="8">
        <f>('Raw Data'!G76-'Raw Data'!G75)/'Raw Data'!G75</f>
        <v>1.3584890566037717E-2</v>
      </c>
      <c r="H77" s="8">
        <f>('Raw Data'!H76-'Raw Data'!H75)/'Raw Data'!H75</f>
        <v>1.0230616352201228E-2</v>
      </c>
      <c r="I77" s="8">
        <f>('Raw Data'!I76-'Raw Data'!I75)/'Raw Data'!I75</f>
        <v>-1.7031243179831582E-2</v>
      </c>
      <c r="J77" s="8">
        <f>('Raw Data'!J76-'Raw Data'!J75)/'Raw Data'!J75</f>
        <v>0</v>
      </c>
      <c r="K77" s="8">
        <f>('Raw Data'!K76-'Raw Data'!K75)/'Raw Data'!K75</f>
        <v>2.4749702325441711E-4</v>
      </c>
      <c r="L77" s="8">
        <f>('Raw Data'!L76-'Raw Data'!L75)/'Raw Data'!L75</f>
        <v>8.9448512826966473E-4</v>
      </c>
      <c r="M77" s="8">
        <f>('Raw Data'!M76-'Raw Data'!M75)/'Raw Data'!M75</f>
        <v>3.5001126462009245E-3</v>
      </c>
      <c r="N77" s="8">
        <f>('Raw Data'!N76-'Raw Data'!N75)/'Raw Data'!N75</f>
        <v>3.7926127941373135E-3</v>
      </c>
      <c r="O77" s="8">
        <f>('Raw Data'!O76-'Raw Data'!O75)/'Raw Data'!O75</f>
        <v>1.3269970408853634E-2</v>
      </c>
      <c r="P77" s="8">
        <f>('Raw Data'!P76-'Raw Data'!P75)/'Raw Data'!P75</f>
        <v>-1.9361066171017082E-3</v>
      </c>
      <c r="Q77" s="8">
        <f>('Raw Data'!Q76-'Raw Data'!Q75)/'Raw Data'!Q75</f>
        <v>-1.0741597176206204E-3</v>
      </c>
      <c r="R77" s="8">
        <f>('Raw Data'!R76-'Raw Data'!R75)/'Raw Data'!R75</f>
        <v>-9.6827150807653347E-4</v>
      </c>
      <c r="S77" s="8">
        <f>('Raw Data'!S76-'Raw Data'!S75)/'Raw Data'!S75</f>
        <v>-2.3431781228377201E-2</v>
      </c>
      <c r="T77" s="8">
        <f>('Raw Data'!T76-'Raw Data'!T75)/'Raw Data'!T75</f>
        <v>1.703416072016898E-3</v>
      </c>
      <c r="U77" s="8">
        <f>('Raw Data'!U76-'Raw Data'!U75)/'Raw Data'!U75</f>
        <v>-4.0654353109478665E-3</v>
      </c>
      <c r="V77" s="8">
        <f>('Raw Data'!V76-'Raw Data'!V75)/'Raw Data'!V75</f>
        <v>-8.3199906321676717E-3</v>
      </c>
      <c r="W77" s="8">
        <f>('Raw Data'!W76-'Raw Data'!W75)/'Raw Data'!W75</f>
        <v>2.6445490281652188E-3</v>
      </c>
      <c r="X77" s="8">
        <f>('Raw Data'!X76-'Raw Data'!X75)/'Raw Data'!X75</f>
        <v>-7.6752019427581402E-4</v>
      </c>
      <c r="Y77" s="8">
        <f>('Raw Data'!Y76-'Raw Data'!Y75)/'Raw Data'!Y75</f>
        <v>4.7248028927278684E-3</v>
      </c>
      <c r="Z77" s="8">
        <f>('Raw Data'!Z76-'Raw Data'!Z75)/'Raw Data'!Z75</f>
        <v>5.5555982905982921E-3</v>
      </c>
      <c r="AA77" s="8">
        <f>('Raw Data'!AA76-'Raw Data'!AA75)/'Raw Data'!AA75</f>
        <v>6.897860762237475E-3</v>
      </c>
      <c r="AB77" s="8">
        <f>('Raw Data'!AB76-'Raw Data'!AB75)/'Raw Data'!AB75</f>
        <v>2.9508971378506377E-3</v>
      </c>
      <c r="AC77" s="8">
        <f>('Raw Data'!AC76-'Raw Data'!AC75)/'Raw Data'!AC75</f>
        <v>2.1772293408882852E-3</v>
      </c>
      <c r="AD77" s="8">
        <f>('Raw Data'!AD76-'Raw Data'!AD75)/'Raw Data'!AD75</f>
        <v>-7.5221238938053075E-2</v>
      </c>
      <c r="AE77" s="8">
        <f>('Raw Data'!AE76-'Raw Data'!AE75)/'Raw Data'!AE75</f>
        <v>1.4685002424002577E-2</v>
      </c>
      <c r="AF77" s="8">
        <f>('Raw Data'!AF76-'Raw Data'!AF75)/'Raw Data'!AF75</f>
        <v>5.2114904245886343E-3</v>
      </c>
      <c r="AG77" s="8">
        <f>('Raw Data'!AG76-'Raw Data'!AG75)/'Raw Data'!AG75</f>
        <v>-1.5168827638648822E-2</v>
      </c>
      <c r="AH77" s="8">
        <f>('Raw Data'!AH76-'Raw Data'!AH75)/'Raw Data'!AH75</f>
        <v>5.37746555780681E-3</v>
      </c>
      <c r="AI77" s="8">
        <f>('Raw Data'!AI76-'Raw Data'!AI75)/'Raw Data'!AI75</f>
        <v>1.1865626429734098E-2</v>
      </c>
      <c r="AJ77" s="8">
        <f>('Raw Data'!AJ76-'Raw Data'!AJ75)/'Raw Data'!AJ75</f>
        <v>1.4459435626175484E-2</v>
      </c>
      <c r="AK77" s="8">
        <f>('Raw Data'!AK76-'Raw Data'!AK75)/'Raw Data'!AK75</f>
        <v>-5.6849029514898972E-4</v>
      </c>
      <c r="AL77" s="8">
        <f>('Raw Data'!AL76-'Raw Data'!AL75)/'Raw Data'!AL75</f>
        <v>-7.741935483870975E-2</v>
      </c>
      <c r="AM77" s="8">
        <f>('Raw Data'!AM76-'Raw Data'!AM75)/'Raw Data'!AM75</f>
        <v>8.88324364966195E-3</v>
      </c>
      <c r="AN77" s="8">
        <f>('Raw Data'!AN76-'Raw Data'!AN75)/'Raw Data'!AN75</f>
        <v>-1.6247570878714609E-3</v>
      </c>
      <c r="AO77" s="8">
        <f>('Raw Data'!AO76-'Raw Data'!AO75)/'Raw Data'!AO75</f>
        <v>0</v>
      </c>
      <c r="AP77" s="8">
        <f>('Raw Data'!AP76-'Raw Data'!AP75)/'Raw Data'!AP75</f>
        <v>1.7532874139010605E-2</v>
      </c>
    </row>
    <row r="78" spans="1:42" x14ac:dyDescent="0.45">
      <c r="A78" s="23">
        <f>'Raw Data'!A77</f>
        <v>43550</v>
      </c>
      <c r="B78" s="8">
        <f>('Raw Data'!B77-'Raw Data'!B76)/'Raw Data'!B76</f>
        <v>-1.0331714809645717E-2</v>
      </c>
      <c r="C78" s="8">
        <f>('Raw Data'!C77-'Raw Data'!C76)/'Raw Data'!C76</f>
        <v>3.3445540822947322E-3</v>
      </c>
      <c r="D78" s="8">
        <f>('Raw Data'!D77-'Raw Data'!D76)/'Raw Data'!D76</f>
        <v>2.8223545169702557E-2</v>
      </c>
      <c r="E78" s="8">
        <f>('Raw Data'!E77-'Raw Data'!E76)/'Raw Data'!E76</f>
        <v>9.6813467475336222E-3</v>
      </c>
      <c r="F78" s="8">
        <f>('Raw Data'!F77-'Raw Data'!F76)/'Raw Data'!F76</f>
        <v>-1.4527845036319518E-2</v>
      </c>
      <c r="G78" s="8">
        <f>('Raw Data'!G77-'Raw Data'!G76)/'Raw Data'!G76</f>
        <v>1.4494902176642835E-2</v>
      </c>
      <c r="H78" s="8">
        <f>('Raw Data'!H77-'Raw Data'!H76)/'Raw Data'!H76</f>
        <v>6.6406241666753804E-3</v>
      </c>
      <c r="I78" s="8">
        <f>('Raw Data'!I77-'Raw Data'!I76)/'Raw Data'!I76</f>
        <v>3.5721874316624769E-2</v>
      </c>
      <c r="J78" s="8">
        <f>('Raw Data'!J77-'Raw Data'!J76)/'Raw Data'!J76</f>
        <v>-3.2258064516129059E-2</v>
      </c>
      <c r="K78" s="8">
        <f>('Raw Data'!K77-'Raw Data'!K76)/'Raw Data'!K76</f>
        <v>3.7100959305728797E-3</v>
      </c>
      <c r="L78" s="8">
        <f>('Raw Data'!L77-'Raw Data'!L76)/'Raw Data'!L76</f>
        <v>-1.0238369128722729E-2</v>
      </c>
      <c r="M78" s="8">
        <f>('Raw Data'!M77-'Raw Data'!M76)/'Raw Data'!M76</f>
        <v>1.6055995228534746E-3</v>
      </c>
      <c r="N78" s="8">
        <f>('Raw Data'!N77-'Raw Data'!N76)/'Raw Data'!N76</f>
        <v>3.2115823872996871E-2</v>
      </c>
      <c r="O78" s="8">
        <f>('Raw Data'!O77-'Raw Data'!O76)/'Raw Data'!O76</f>
        <v>7.4837846069916577E-3</v>
      </c>
      <c r="P78" s="8">
        <f>('Raw Data'!P77-'Raw Data'!P76)/'Raw Data'!P76</f>
        <v>7.4723572492448927E-3</v>
      </c>
      <c r="Q78" s="8">
        <f>('Raw Data'!Q77-'Raw Data'!Q76)/'Raw Data'!Q76</f>
        <v>2.0878165742163574E-2</v>
      </c>
      <c r="R78" s="8">
        <f>('Raw Data'!R77-'Raw Data'!R76)/'Raw Data'!R76</f>
        <v>1.1267314290683964E-2</v>
      </c>
      <c r="S78" s="8">
        <f>('Raw Data'!S77-'Raw Data'!S76)/'Raw Data'!S76</f>
        <v>1.1390163812567694E-2</v>
      </c>
      <c r="T78" s="8">
        <f>('Raw Data'!T77-'Raw Data'!T76)/'Raw Data'!T76</f>
        <v>1.2753485196673475E-2</v>
      </c>
      <c r="U78" s="8">
        <f>('Raw Data'!U77-'Raw Data'!U76)/'Raw Data'!U76</f>
        <v>2.1801618677537053E-2</v>
      </c>
      <c r="V78" s="8">
        <f>('Raw Data'!V77-'Raw Data'!V76)/'Raw Data'!V76</f>
        <v>1.0007121939686364E-2</v>
      </c>
      <c r="W78" s="8">
        <f>('Raw Data'!W77-'Raw Data'!W76)/'Raw Data'!W76</f>
        <v>1.2936326168919184E-2</v>
      </c>
      <c r="X78" s="8">
        <f>('Raw Data'!X77-'Raw Data'!X76)/'Raw Data'!X76</f>
        <v>-1.0824243625740929E-3</v>
      </c>
      <c r="Y78" s="8">
        <f>('Raw Data'!Y77-'Raw Data'!Y76)/'Raw Data'!Y76</f>
        <v>9.1284986238501613E-3</v>
      </c>
      <c r="Z78" s="8">
        <f>('Raw Data'!Z77-'Raw Data'!Z76)/'Raw Data'!Z76</f>
        <v>1.4024648787732812E-2</v>
      </c>
      <c r="AA78" s="8">
        <f>('Raw Data'!AA77-'Raw Data'!AA76)/'Raw Data'!AA76</f>
        <v>1.3896927400346074E-2</v>
      </c>
      <c r="AB78" s="8">
        <f>('Raw Data'!AB77-'Raw Data'!AB76)/'Raw Data'!AB76</f>
        <v>1.0396266403343549E-2</v>
      </c>
      <c r="AC78" s="8">
        <f>('Raw Data'!AC77-'Raw Data'!AC76)/'Raw Data'!AC76</f>
        <v>1.3252256910714109E-2</v>
      </c>
      <c r="AD78" s="8">
        <f>('Raw Data'!AD77-'Raw Data'!AD76)/'Raw Data'!AD76</f>
        <v>-0.10047846889952151</v>
      </c>
      <c r="AE78" s="8">
        <f>('Raw Data'!AE77-'Raw Data'!AE76)/'Raw Data'!AE76</f>
        <v>2.8946256799904408E-3</v>
      </c>
      <c r="AF78" s="8">
        <f>('Raw Data'!AF77-'Raw Data'!AF76)/'Raw Data'!AF76</f>
        <v>2.1247364196994843E-3</v>
      </c>
      <c r="AG78" s="8">
        <f>('Raw Data'!AG77-'Raw Data'!AG76)/'Raw Data'!AG76</f>
        <v>-1.078159456224864E-2</v>
      </c>
      <c r="AH78" s="8">
        <f>('Raw Data'!AH77-'Raw Data'!AH76)/'Raw Data'!AH76</f>
        <v>5.3543448798127396E-3</v>
      </c>
      <c r="AI78" s="8">
        <f>('Raw Data'!AI77-'Raw Data'!AI76)/'Raw Data'!AI76</f>
        <v>8.3588914457407328E-3</v>
      </c>
      <c r="AJ78" s="8">
        <f>('Raw Data'!AJ77-'Raw Data'!AJ76)/'Raw Data'!AJ76</f>
        <v>-1.7093110373196493E-2</v>
      </c>
      <c r="AK78" s="8">
        <f>('Raw Data'!AK77-'Raw Data'!AK76)/'Raw Data'!AK76</f>
        <v>1.0238876382402723E-2</v>
      </c>
      <c r="AL78" s="8">
        <f>('Raw Data'!AL77-'Raw Data'!AL76)/'Raw Data'!AL76</f>
        <v>3.4965034965034995E-2</v>
      </c>
      <c r="AM78" s="8">
        <f>('Raw Data'!AM77-'Raw Data'!AM76)/'Raw Data'!AM76</f>
        <v>-2.5157218440932071E-3</v>
      </c>
      <c r="AN78" s="8">
        <f>('Raw Data'!AN77-'Raw Data'!AN76)/'Raw Data'!AN76</f>
        <v>1.0090281594863054E-2</v>
      </c>
      <c r="AO78" s="8">
        <f>('Raw Data'!AO77-'Raw Data'!AO76)/'Raw Data'!AO76</f>
        <v>0</v>
      </c>
      <c r="AP78" s="8">
        <f>('Raw Data'!AP77-'Raw Data'!AP76)/'Raw Data'!AP76</f>
        <v>4.9230769230768183E-3</v>
      </c>
    </row>
    <row r="79" spans="1:42" x14ac:dyDescent="0.45">
      <c r="A79" s="23">
        <f>'Raw Data'!A78</f>
        <v>43551</v>
      </c>
      <c r="B79" s="8">
        <f>('Raw Data'!B78-'Raw Data'!B77)/'Raw Data'!B77</f>
        <v>8.9940627144804997E-3</v>
      </c>
      <c r="C79" s="8">
        <f>('Raw Data'!C78-'Raw Data'!C77)/'Raw Data'!C77</f>
        <v>-6.666615195439817E-3</v>
      </c>
      <c r="D79" s="8">
        <f>('Raw Data'!D78-'Raw Data'!D77)/'Raw Data'!D77</f>
        <v>2.6365904657074946E-2</v>
      </c>
      <c r="E79" s="8">
        <f>('Raw Data'!E78-'Raw Data'!E77)/'Raw Data'!E77</f>
        <v>-1.065358224097388E-3</v>
      </c>
      <c r="F79" s="8">
        <f>('Raw Data'!F78-'Raw Data'!F77)/'Raw Data'!F77</f>
        <v>-3.6855036855036938E-2</v>
      </c>
      <c r="G79" s="8">
        <f>('Raw Data'!G78-'Raw Data'!G77)/'Raw Data'!G77</f>
        <v>-2.0991305499615937E-2</v>
      </c>
      <c r="H79" s="8">
        <f>('Raw Data'!H78-'Raw Data'!H77)/'Raw Data'!H77</f>
        <v>-4.584809217072882E-2</v>
      </c>
      <c r="I79" s="8">
        <f>('Raw Data'!I78-'Raw Data'!I77)/'Raw Data'!I77</f>
        <v>1.0739404727870156E-2</v>
      </c>
      <c r="J79" s="8">
        <f>('Raw Data'!J78-'Raw Data'!J77)/'Raw Data'!J77</f>
        <v>-9.9999999999999936E-2</v>
      </c>
      <c r="K79" s="8">
        <f>('Raw Data'!K78-'Raw Data'!K77)/'Raw Data'!K77</f>
        <v>1.7250329517309771E-3</v>
      </c>
      <c r="L79" s="8">
        <f>('Raw Data'!L78-'Raw Data'!L77)/'Raw Data'!L77</f>
        <v>-7.259563353371236E-3</v>
      </c>
      <c r="M79" s="8">
        <f>('Raw Data'!M78-'Raw Data'!M77)/'Raw Data'!M77</f>
        <v>-6.0249857396014505E-3</v>
      </c>
      <c r="N79" s="8">
        <f>('Raw Data'!N78-'Raw Data'!N77)/'Raw Data'!N77</f>
        <v>-5.4911551569545629E-2</v>
      </c>
      <c r="O79" s="8">
        <f>('Raw Data'!O78-'Raw Data'!O77)/'Raw Data'!O77</f>
        <v>-5.2924645880511094E-2</v>
      </c>
      <c r="P79" s="8">
        <f>('Raw Data'!P78-'Raw Data'!P77)/'Raw Data'!P77</f>
        <v>-6.9890290391794235E-3</v>
      </c>
      <c r="Q79" s="8">
        <f>('Raw Data'!Q78-'Raw Data'!Q77)/'Raw Data'!Q77</f>
        <v>-3.2476312391860307E-3</v>
      </c>
      <c r="R79" s="8">
        <f>('Raw Data'!R78-'Raw Data'!R77)/'Raw Data'!R77</f>
        <v>-2.815455865624344E-3</v>
      </c>
      <c r="S79" s="8">
        <f>('Raw Data'!S78-'Raw Data'!S77)/'Raw Data'!S77</f>
        <v>-2.1785356102966433E-2</v>
      </c>
      <c r="T79" s="8">
        <f>('Raw Data'!T78-'Raw Data'!T77)/'Raw Data'!T77</f>
        <v>-3.4780138294377024E-3</v>
      </c>
      <c r="U79" s="8">
        <f>('Raw Data'!U78-'Raw Data'!U77)/'Raw Data'!U77</f>
        <v>1.271097252638677E-3</v>
      </c>
      <c r="V79" s="8">
        <f>('Raw Data'!V78-'Raw Data'!V77)/'Raw Data'!V77</f>
        <v>-3.4027067192805298E-3</v>
      </c>
      <c r="W79" s="8">
        <f>('Raw Data'!W78-'Raw Data'!W77)/'Raw Data'!W77</f>
        <v>3.7199127206968873E-4</v>
      </c>
      <c r="X79" s="8">
        <f>('Raw Data'!X78-'Raw Data'!X77)/'Raw Data'!X77</f>
        <v>7.6195313491068933E-3</v>
      </c>
      <c r="Y79" s="8">
        <f>('Raw Data'!Y78-'Raw Data'!Y77)/'Raw Data'!Y77</f>
        <v>-3.015238187897853E-3</v>
      </c>
      <c r="Z79" s="8">
        <f>('Raw Data'!Z78-'Raw Data'!Z77)/'Raw Data'!Z77</f>
        <v>2.0955154192994242E-3</v>
      </c>
      <c r="AA79" s="8">
        <f>('Raw Data'!AA78-'Raw Data'!AA77)/'Raw Data'!AA77</f>
        <v>-9.6524127061948777E-3</v>
      </c>
      <c r="AB79" s="8">
        <f>('Raw Data'!AB78-'Raw Data'!AB77)/'Raw Data'!AB77</f>
        <v>-1.164717248030595E-3</v>
      </c>
      <c r="AC79" s="8">
        <f>('Raw Data'!AC78-'Raw Data'!AC77)/'Raw Data'!AC77</f>
        <v>-6.4319270940371178E-4</v>
      </c>
      <c r="AD79" s="8">
        <f>('Raw Data'!AD78-'Raw Data'!AD77)/'Raw Data'!AD77</f>
        <v>0.24468085106382978</v>
      </c>
      <c r="AE79" s="8">
        <f>('Raw Data'!AE78-'Raw Data'!AE77)/'Raw Data'!AE77</f>
        <v>-6.1999527295276474E-3</v>
      </c>
      <c r="AF79" s="8">
        <f>('Raw Data'!AF78-'Raw Data'!AF77)/'Raw Data'!AF77</f>
        <v>-9.66840675118129E-3</v>
      </c>
      <c r="AG79" s="8">
        <f>('Raw Data'!AG78-'Raw Data'!AG77)/'Raw Data'!AG77</f>
        <v>-3.1140598242872752E-2</v>
      </c>
      <c r="AH79" s="8">
        <f>('Raw Data'!AH78-'Raw Data'!AH77)/'Raw Data'!AH77</f>
        <v>-1.0124713469722818E-2</v>
      </c>
      <c r="AI79" s="8">
        <f>('Raw Data'!AI78-'Raw Data'!AI77)/'Raw Data'!AI77</f>
        <v>-1.0794358752150039E-2</v>
      </c>
      <c r="AJ79" s="8">
        <f>('Raw Data'!AJ78-'Raw Data'!AJ77)/'Raw Data'!AJ77</f>
        <v>-1.8334877855557766E-2</v>
      </c>
      <c r="AK79" s="8">
        <f>('Raw Data'!AK78-'Raw Data'!AK77)/'Raw Data'!AK77</f>
        <v>-8.8212860348869521E-3</v>
      </c>
      <c r="AL79" s="8">
        <f>('Raw Data'!AL78-'Raw Data'!AL77)/'Raw Data'!AL77</f>
        <v>-1.3513513513513526E-2</v>
      </c>
      <c r="AM79" s="8">
        <f>('Raw Data'!AM78-'Raw Data'!AM77)/'Raw Data'!AM77</f>
        <v>-1.1349299980295364E-2</v>
      </c>
      <c r="AN79" s="8">
        <f>('Raw Data'!AN78-'Raw Data'!AN77)/'Raw Data'!AN77</f>
        <v>-1.0795152488669859E-2</v>
      </c>
      <c r="AO79" s="8">
        <f>('Raw Data'!AO78-'Raw Data'!AO77)/'Raw Data'!AO77</f>
        <v>0</v>
      </c>
      <c r="AP79" s="8">
        <f>('Raw Data'!AP78-'Raw Data'!AP77)/'Raw Data'!AP77</f>
        <v>-1.8371708511940364E-3</v>
      </c>
    </row>
    <row r="80" spans="1:42" x14ac:dyDescent="0.45">
      <c r="A80" s="23">
        <f>'Raw Data'!A79</f>
        <v>43552</v>
      </c>
      <c r="B80" s="8">
        <f>('Raw Data'!B79-'Raw Data'!B78)/'Raw Data'!B78</f>
        <v>1.3264943227212823E-3</v>
      </c>
      <c r="C80" s="8">
        <f>('Raw Data'!C79-'Raw Data'!C78)/'Raw Data'!C78</f>
        <v>-7.6701787709501862E-3</v>
      </c>
      <c r="D80" s="8">
        <f>('Raw Data'!D79-'Raw Data'!D78)/'Raw Data'!D78</f>
        <v>1.3790372882417667E-2</v>
      </c>
      <c r="E80" s="8">
        <f>('Raw Data'!E79-'Raw Data'!E78)/'Raw Data'!E78</f>
        <v>-4.1018887341126418E-4</v>
      </c>
      <c r="F80" s="8">
        <f>('Raw Data'!F79-'Raw Data'!F78)/'Raw Data'!F78</f>
        <v>4.0816326530612283E-2</v>
      </c>
      <c r="G80" s="8">
        <f>('Raw Data'!G79-'Raw Data'!G78)/'Raw Data'!G78</f>
        <v>1.6843237536552945E-2</v>
      </c>
      <c r="H80" s="8">
        <f>('Raw Data'!H79-'Raw Data'!H78)/'Raw Data'!H78</f>
        <v>6.3952813619849742E-3</v>
      </c>
      <c r="I80" s="8">
        <f>('Raw Data'!I79-'Raw Data'!I78)/'Raw Data'!I78</f>
        <v>-4.9038917083942873E-3</v>
      </c>
      <c r="J80" s="8">
        <f>('Raw Data'!J79-'Raw Data'!J78)/'Raw Data'!J78</f>
        <v>7.4074074074073973E-2</v>
      </c>
      <c r="K80" s="8">
        <f>('Raw Data'!K79-'Raw Data'!K78)/'Raw Data'!K78</f>
        <v>-3.4442270339144019E-3</v>
      </c>
      <c r="L80" s="8">
        <f>('Raw Data'!L79-'Raw Data'!L78)/'Raw Data'!L78</f>
        <v>1.1670105203685159E-2</v>
      </c>
      <c r="M80" s="8">
        <f>('Raw Data'!M79-'Raw Data'!M78)/'Raw Data'!M78</f>
        <v>6.3397025791544432E-3</v>
      </c>
      <c r="N80" s="8">
        <f>('Raw Data'!N79-'Raw Data'!N78)/'Raw Data'!N78</f>
        <v>2.0013008356913692E-2</v>
      </c>
      <c r="O80" s="8">
        <f>('Raw Data'!O79-'Raw Data'!O78)/'Raw Data'!O78</f>
        <v>4.8038893712723359E-2</v>
      </c>
      <c r="P80" s="8">
        <f>('Raw Data'!P79-'Raw Data'!P78)/'Raw Data'!P78</f>
        <v>4.8836148896342357E-3</v>
      </c>
      <c r="Q80" s="8">
        <f>('Raw Data'!Q79-'Raw Data'!Q78)/'Raw Data'!Q78</f>
        <v>5.7238143431160354E-3</v>
      </c>
      <c r="R80" s="8">
        <f>('Raw Data'!R79-'Raw Data'!R78)/'Raw Data'!R78</f>
        <v>5.1961286764456979E-2</v>
      </c>
      <c r="S80" s="8">
        <f>('Raw Data'!S79-'Raw Data'!S78)/'Raw Data'!S78</f>
        <v>-1.0002741732724668E-2</v>
      </c>
      <c r="T80" s="8">
        <f>('Raw Data'!T79-'Raw Data'!T78)/'Raw Data'!T78</f>
        <v>1.143342343034264E-2</v>
      </c>
      <c r="U80" s="8">
        <f>('Raw Data'!U79-'Raw Data'!U78)/'Raw Data'!U78</f>
        <v>3.8991614849818424E-3</v>
      </c>
      <c r="V80" s="8">
        <f>('Raw Data'!V79-'Raw Data'!V78)/'Raw Data'!V78</f>
        <v>1.1347625363708385E-2</v>
      </c>
      <c r="W80" s="8">
        <f>('Raw Data'!W79-'Raw Data'!W78)/'Raw Data'!W78</f>
        <v>1.9211729782525822E-2</v>
      </c>
      <c r="X80" s="8">
        <f>('Raw Data'!X79-'Raw Data'!X78)/'Raw Data'!X78</f>
        <v>1.8072048414275788E-2</v>
      </c>
      <c r="Y80" s="8">
        <f>('Raw Data'!Y79-'Raw Data'!Y78)/'Raw Data'!Y78</f>
        <v>1.6772097374765222E-2</v>
      </c>
      <c r="Z80" s="8">
        <f>('Raw Data'!Z79-'Raw Data'!Z78)/'Raw Data'!Z78</f>
        <v>9.619364282726868E-3</v>
      </c>
      <c r="AA80" s="8">
        <f>('Raw Data'!AA79-'Raw Data'!AA78)/'Raw Data'!AA78</f>
        <v>3.7036220488854666E-3</v>
      </c>
      <c r="AB80" s="8">
        <f>('Raw Data'!AB79-'Raw Data'!AB78)/'Raw Data'!AB78</f>
        <v>6.3167522527148197E-3</v>
      </c>
      <c r="AC80" s="8">
        <f>('Raw Data'!AC79-'Raw Data'!AC78)/'Raw Data'!AC78</f>
        <v>-6.4362861540532266E-4</v>
      </c>
      <c r="AD80" s="8">
        <f>('Raw Data'!AD79-'Raw Data'!AD78)/'Raw Data'!AD78</f>
        <v>-0.10256410256410248</v>
      </c>
      <c r="AE80" s="8">
        <f>('Raw Data'!AE79-'Raw Data'!AE78)/'Raw Data'!AE78</f>
        <v>1.4628370831970791E-2</v>
      </c>
      <c r="AF80" s="8">
        <f>('Raw Data'!AF79-'Raw Data'!AF78)/'Raw Data'!AF78</f>
        <v>1.3702663740614474E-3</v>
      </c>
      <c r="AG80" s="8">
        <f>('Raw Data'!AG79-'Raw Data'!AG78)/'Raw Data'!AG78</f>
        <v>6.8300525042207395E-3</v>
      </c>
      <c r="AH80" s="8">
        <f>('Raw Data'!AH79-'Raw Data'!AH78)/'Raw Data'!AH78</f>
        <v>4.3722564502692825E-3</v>
      </c>
      <c r="AI80" s="8">
        <f>('Raw Data'!AI79-'Raw Data'!AI78)/'Raw Data'!AI78</f>
        <v>-1.9291735072397209E-3</v>
      </c>
      <c r="AJ80" s="8">
        <f>('Raw Data'!AJ79-'Raw Data'!AJ78)/'Raw Data'!AJ78</f>
        <v>3.5090415642108422E-3</v>
      </c>
      <c r="AK80" s="8">
        <f>('Raw Data'!AK79-'Raw Data'!AK78)/'Raw Data'!AK78</f>
        <v>7.1955186721831691E-3</v>
      </c>
      <c r="AL80" s="8">
        <f>('Raw Data'!AL79-'Raw Data'!AL78)/'Raw Data'!AL78</f>
        <v>2.0547945205479472E-2</v>
      </c>
      <c r="AM80" s="8">
        <f>('Raw Data'!AM79-'Raw Data'!AM78)/'Raw Data'!AM78</f>
        <v>1.4668326973246677E-2</v>
      </c>
      <c r="AN80" s="8">
        <f>('Raw Data'!AN79-'Raw Data'!AN78)/'Raw Data'!AN78</f>
        <v>1.8731342619853525E-3</v>
      </c>
      <c r="AO80" s="8">
        <f>('Raw Data'!AO79-'Raw Data'!AO78)/'Raw Data'!AO78</f>
        <v>0.20999999999999996</v>
      </c>
      <c r="AP80" s="8">
        <f>('Raw Data'!AP79-'Raw Data'!AP78)/'Raw Data'!AP78</f>
        <v>1.533742425382971E-2</v>
      </c>
    </row>
    <row r="81" spans="1:42" x14ac:dyDescent="0.45">
      <c r="A81" s="23">
        <f>'Raw Data'!A80</f>
        <v>43553</v>
      </c>
      <c r="B81" s="8">
        <f>('Raw Data'!B80-'Raw Data'!B79)/'Raw Data'!B79</f>
        <v>6.5176249636588711E-3</v>
      </c>
      <c r="C81" s="8">
        <f>('Raw Data'!C80-'Raw Data'!C79)/'Raw Data'!C79</f>
        <v>5.0723375717987773E-3</v>
      </c>
      <c r="D81" s="8">
        <f>('Raw Data'!D80-'Raw Data'!D79)/'Raw Data'!D79</f>
        <v>4.4504702542973538E-3</v>
      </c>
      <c r="E81" s="8">
        <f>('Raw Data'!E80-'Raw Data'!E79)/'Raw Data'!E79</f>
        <v>5.8273471656679473E-3</v>
      </c>
      <c r="F81" s="8">
        <f>('Raw Data'!F80-'Raw Data'!F79)/'Raw Data'!F79</f>
        <v>1.4705882352941081E-2</v>
      </c>
      <c r="G81" s="8">
        <f>('Raw Data'!G80-'Raw Data'!G79)/'Raw Data'!G79</f>
        <v>1.5581214287262892E-2</v>
      </c>
      <c r="H81" s="8">
        <f>('Raw Data'!H80-'Raw Data'!H79)/'Raw Data'!H79</f>
        <v>1.0648390141220963E-2</v>
      </c>
      <c r="I81" s="8">
        <f>('Raw Data'!I80-'Raw Data'!I79)/'Raw Data'!I79</f>
        <v>1.3346942450665727E-2</v>
      </c>
      <c r="J81" s="8">
        <f>('Raw Data'!J80-'Raw Data'!J79)/'Raw Data'!J79</f>
        <v>-6.8965517241379226E-2</v>
      </c>
      <c r="K81" s="8">
        <f>('Raw Data'!K80-'Raw Data'!K79)/'Raw Data'!K79</f>
        <v>1.7281167227948771E-3</v>
      </c>
      <c r="L81" s="8">
        <f>('Raw Data'!L80-'Raw Data'!L79)/'Raw Data'!L79</f>
        <v>9.7377511114254967E-3</v>
      </c>
      <c r="M81" s="8">
        <f>('Raw Data'!M80-'Raw Data'!M79)/'Raw Data'!M79</f>
        <v>6.1891190875238682E-3</v>
      </c>
      <c r="N81" s="8">
        <f>('Raw Data'!N80-'Raw Data'!N79)/'Raw Data'!N79</f>
        <v>7.5948917172081456E-3</v>
      </c>
      <c r="O81" s="8">
        <f>('Raw Data'!O80-'Raw Data'!O79)/'Raw Data'!O79</f>
        <v>2.0580086004863152E-2</v>
      </c>
      <c r="P81" s="8">
        <f>('Raw Data'!P80-'Raw Data'!P79)/'Raw Data'!P79</f>
        <v>8.4335131835748933E-3</v>
      </c>
      <c r="Q81" s="8">
        <f>('Raw Data'!Q80-'Raw Data'!Q79)/'Raw Data'!Q79</f>
        <v>1.094477523969494E-2</v>
      </c>
      <c r="R81" s="8">
        <f>('Raw Data'!R80-'Raw Data'!R79)/'Raw Data'!R79</f>
        <v>5.1393612856961814E-3</v>
      </c>
      <c r="S81" s="8">
        <f>('Raw Data'!S80-'Raw Data'!S79)/'Raw Data'!S79</f>
        <v>1.1056985888243533E-2</v>
      </c>
      <c r="T81" s="8">
        <f>('Raw Data'!T80-'Raw Data'!T79)/'Raw Data'!T79</f>
        <v>2.0227112426773886E-3</v>
      </c>
      <c r="U81" s="8">
        <f>('Raw Data'!U80-'Raw Data'!U79)/'Raw Data'!U79</f>
        <v>2.8904482206946205E-3</v>
      </c>
      <c r="V81" s="8">
        <f>('Raw Data'!V80-'Raw Data'!V79)/'Raw Data'!V79</f>
        <v>5.1633683073495744E-3</v>
      </c>
      <c r="W81" s="8">
        <f>('Raw Data'!W80-'Raw Data'!W79)/'Raw Data'!W79</f>
        <v>8.9990983980147137E-3</v>
      </c>
      <c r="X81" s="8">
        <f>('Raw Data'!X80-'Raw Data'!X79)/'Raw Data'!X79</f>
        <v>-1.2606303236797859E-3</v>
      </c>
      <c r="Y81" s="8">
        <f>('Raw Data'!Y80-'Raw Data'!Y79)/'Raw Data'!Y79</f>
        <v>5.1377507704345078E-3</v>
      </c>
      <c r="Z81" s="8">
        <f>('Raw Data'!Z80-'Raw Data'!Z79)/'Raw Data'!Z79</f>
        <v>4.9710441164476449E-3</v>
      </c>
      <c r="AA81" s="8">
        <f>('Raw Data'!AA80-'Raw Data'!AA79)/'Raw Data'!AA79</f>
        <v>5.0494973426598181E-3</v>
      </c>
      <c r="AB81" s="8">
        <f>('Raw Data'!AB80-'Raw Data'!AB79)/'Raw Data'!AB79</f>
        <v>4.8286319530557618E-3</v>
      </c>
      <c r="AC81" s="8">
        <f>('Raw Data'!AC80-'Raw Data'!AC79)/'Raw Data'!AC79</f>
        <v>6.0110839446733738E-3</v>
      </c>
      <c r="AD81" s="8">
        <f>('Raw Data'!AD80-'Raw Data'!AD79)/'Raw Data'!AD79</f>
        <v>-4.7619047619048716E-3</v>
      </c>
      <c r="AE81" s="8">
        <f>('Raw Data'!AE80-'Raw Data'!AE79)/'Raw Data'!AE79</f>
        <v>5.7246510302608059E-3</v>
      </c>
      <c r="AF81" s="8">
        <f>('Raw Data'!AF80-'Raw Data'!AF79)/'Raw Data'!AF79</f>
        <v>8.6376525847958949E-3</v>
      </c>
      <c r="AG81" s="8">
        <f>('Raw Data'!AG80-'Raw Data'!AG79)/'Raw Data'!AG79</f>
        <v>1.8355986366958687E-2</v>
      </c>
      <c r="AH81" s="8">
        <f>('Raw Data'!AH80-'Raw Data'!AH79)/'Raw Data'!AH79</f>
        <v>4.1332317319855661E-3</v>
      </c>
      <c r="AI81" s="8">
        <f>('Raw Data'!AI80-'Raw Data'!AI79)/'Raw Data'!AI79</f>
        <v>6.8861309534376082E-3</v>
      </c>
      <c r="AJ81" s="8">
        <f>('Raw Data'!AJ80-'Raw Data'!AJ79)/'Raw Data'!AJ79</f>
        <v>5.4990357928020915E-3</v>
      </c>
      <c r="AK81" s="8">
        <f>('Raw Data'!AK80-'Raw Data'!AK79)/'Raw Data'!AK79</f>
        <v>9.7762910590854391E-3</v>
      </c>
      <c r="AL81" s="8">
        <f>('Raw Data'!AL80-'Raw Data'!AL79)/'Raw Data'!AL79</f>
        <v>-4.6979865771812124E-2</v>
      </c>
      <c r="AM81" s="8">
        <f>('Raw Data'!AM80-'Raw Data'!AM79)/'Raw Data'!AM79</f>
        <v>1.2571333092038887E-3</v>
      </c>
      <c r="AN81" s="8">
        <f>('Raw Data'!AN80-'Raw Data'!AN79)/'Raw Data'!AN79</f>
        <v>1.3005787414602015E-3</v>
      </c>
      <c r="AO81" s="8">
        <f>('Raw Data'!AO80-'Raw Data'!AO79)/'Raw Data'!AO79</f>
        <v>-1.6528925619834725E-2</v>
      </c>
      <c r="AP81" s="8">
        <f>('Raw Data'!AP80-'Raw Data'!AP79)/'Raw Data'!AP79</f>
        <v>-1.8126285083159286E-3</v>
      </c>
    </row>
    <row r="82" spans="1:42" x14ac:dyDescent="0.45">
      <c r="A82" s="23">
        <f>'Raw Data'!A81</f>
        <v>43556</v>
      </c>
      <c r="B82" s="8">
        <f>('Raw Data'!B81-'Raw Data'!B80)/'Raw Data'!B80</f>
        <v>6.7913231973281965E-3</v>
      </c>
      <c r="C82" s="8">
        <f>('Raw Data'!C81-'Raw Data'!C80)/'Raw Data'!C80</f>
        <v>-3.8451789562631866E-3</v>
      </c>
      <c r="D82" s="8">
        <f>('Raw Data'!D81-'Raw Data'!D80)/'Raw Data'!D80</f>
        <v>3.3302395839119446E-2</v>
      </c>
      <c r="E82" s="8">
        <f>('Raw Data'!E81-'Raw Data'!E80)/'Raw Data'!E80</f>
        <v>-4.4879523580056658E-3</v>
      </c>
      <c r="F82" s="8">
        <f>('Raw Data'!F81-'Raw Data'!F80)/'Raw Data'!F80</f>
        <v>1.2077294685990082E-3</v>
      </c>
      <c r="G82" s="8">
        <f>('Raw Data'!G81-'Raw Data'!G80)/'Raw Data'!G80</f>
        <v>-2.8070952184466903E-3</v>
      </c>
      <c r="H82" s="8">
        <f>('Raw Data'!H81-'Raw Data'!H80)/'Raw Data'!H80</f>
        <v>1.0621123109505937E-2</v>
      </c>
      <c r="I82" s="8">
        <f>('Raw Data'!I81-'Raw Data'!I80)/'Raw Data'!I80</f>
        <v>5.0658408451507448E-3</v>
      </c>
      <c r="J82" s="8">
        <f>('Raw Data'!J81-'Raw Data'!J80)/'Raw Data'!J80</f>
        <v>0</v>
      </c>
      <c r="K82" s="8">
        <f>('Raw Data'!K81-'Raw Data'!K80)/'Raw Data'!K80</f>
        <v>2.9078398165597385E-2</v>
      </c>
      <c r="L82" s="8">
        <f>('Raw Data'!L81-'Raw Data'!L80)/'Raw Data'!L80</f>
        <v>1.6728451473866483E-2</v>
      </c>
      <c r="M82" s="8">
        <f>('Raw Data'!M81-'Raw Data'!M80)/'Raw Data'!M80</f>
        <v>1.4718708259633739E-2</v>
      </c>
      <c r="N82" s="8">
        <f>('Raw Data'!N81-'Raw Data'!N80)/'Raw Data'!N80</f>
        <v>1.2563059734827342E-3</v>
      </c>
      <c r="O82" s="8">
        <f>('Raw Data'!O81-'Raw Data'!O80)/'Raw Data'!O80</f>
        <v>1.8515273352710866E-2</v>
      </c>
      <c r="P82" s="8">
        <f>('Raw Data'!P81-'Raw Data'!P80)/'Raw Data'!P80</f>
        <v>1.5591727047090132E-2</v>
      </c>
      <c r="Q82" s="8">
        <f>('Raw Data'!Q81-'Raw Data'!Q80)/'Raw Data'!Q80</f>
        <v>3.1179820810953861E-3</v>
      </c>
      <c r="R82" s="8">
        <f>('Raw Data'!R81-'Raw Data'!R80)/'Raw Data'!R80</f>
        <v>1.7044512289212206E-3</v>
      </c>
      <c r="S82" s="8">
        <f>('Raw Data'!S81-'Raw Data'!S80)/'Raw Data'!S80</f>
        <v>2.4229340033380096E-2</v>
      </c>
      <c r="T82" s="8">
        <f>('Raw Data'!T81-'Raw Data'!T80)/'Raw Data'!T80</f>
        <v>1.2112690538404912E-2</v>
      </c>
      <c r="U82" s="8">
        <f>('Raw Data'!U81-'Raw Data'!U80)/'Raw Data'!U80</f>
        <v>1.3329748629777096E-2</v>
      </c>
      <c r="V82" s="8">
        <f>('Raw Data'!V81-'Raw Data'!V80)/'Raw Data'!V80</f>
        <v>3.3685665136551947E-2</v>
      </c>
      <c r="W82" s="8">
        <f>('Raw Data'!W81-'Raw Data'!W80)/'Raw Data'!W80</f>
        <v>1.2414191771612772E-2</v>
      </c>
      <c r="X82" s="8">
        <f>('Raw Data'!X81-'Raw Data'!X80)/'Raw Data'!X80</f>
        <v>-2.0468051368541178E-4</v>
      </c>
      <c r="Y82" s="8">
        <f>('Raw Data'!Y81-'Raw Data'!Y80)/'Raw Data'!Y80</f>
        <v>-5.1114892127934108E-3</v>
      </c>
      <c r="Z82" s="8">
        <f>('Raw Data'!Z81-'Raw Data'!Z80)/'Raw Data'!Z80</f>
        <v>1.7724690849134261E-2</v>
      </c>
      <c r="AA82" s="8">
        <f>('Raw Data'!AA81-'Raw Data'!AA80)/'Raw Data'!AA80</f>
        <v>-1.4685866828579792E-2</v>
      </c>
      <c r="AB82" s="8">
        <f>('Raw Data'!AB81-'Raw Data'!AB80)/'Raw Data'!AB80</f>
        <v>-3.940493564055997E-3</v>
      </c>
      <c r="AC82" s="8">
        <f>('Raw Data'!AC81-'Raw Data'!AC80)/'Raw Data'!AC80</f>
        <v>-2.9874960547106983E-3</v>
      </c>
      <c r="AD82" s="8">
        <f>('Raw Data'!AD81-'Raw Data'!AD80)/'Raw Data'!AD80</f>
        <v>-9.5693779904306303E-3</v>
      </c>
      <c r="AE82" s="8">
        <f>('Raw Data'!AE81-'Raw Data'!AE80)/'Raw Data'!AE80</f>
        <v>3.5416829278214046E-2</v>
      </c>
      <c r="AF82" s="8">
        <f>('Raw Data'!AF81-'Raw Data'!AF80)/'Raw Data'!AF80</f>
        <v>9.1571304540994103E-3</v>
      </c>
      <c r="AG82" s="8">
        <f>('Raw Data'!AG81-'Raw Data'!AG80)/'Raw Data'!AG80</f>
        <v>3.2915399686520415E-2</v>
      </c>
      <c r="AH82" s="8">
        <f>('Raw Data'!AH81-'Raw Data'!AH80)/'Raw Data'!AH80</f>
        <v>1.877857138845997E-2</v>
      </c>
      <c r="AI82" s="8">
        <f>('Raw Data'!AI81-'Raw Data'!AI80)/'Raw Data'!AI80</f>
        <v>1.205828169586322E-2</v>
      </c>
      <c r="AJ82" s="8">
        <f>('Raw Data'!AJ81-'Raw Data'!AJ80)/'Raw Data'!AJ80</f>
        <v>2.9167582057255885E-2</v>
      </c>
      <c r="AK82" s="8">
        <f>('Raw Data'!AK81-'Raw Data'!AK80)/'Raw Data'!AK80</f>
        <v>1.6198159080112767E-2</v>
      </c>
      <c r="AL82" s="8">
        <f>('Raw Data'!AL81-'Raw Data'!AL80)/'Raw Data'!AL80</f>
        <v>1.4084507042253534E-2</v>
      </c>
      <c r="AM82" s="8">
        <f>('Raw Data'!AM81-'Raw Data'!AM80)/'Raw Data'!AM80</f>
        <v>6.2765169795131795E-4</v>
      </c>
      <c r="AN82" s="8">
        <f>('Raw Data'!AN81-'Raw Data'!AN80)/'Raw Data'!AN80</f>
        <v>1.4288068142849778E-2</v>
      </c>
      <c r="AO82" s="8">
        <f>('Raw Data'!AO81-'Raw Data'!AO80)/'Raw Data'!AO80</f>
        <v>4.2016806722689114E-2</v>
      </c>
      <c r="AP82" s="8">
        <f>('Raw Data'!AP81-'Raw Data'!AP80)/'Raw Data'!AP80</f>
        <v>2.4212469733657189E-3</v>
      </c>
    </row>
    <row r="83" spans="1:42" x14ac:dyDescent="0.45">
      <c r="A83" s="23">
        <f>'Raw Data'!A82</f>
        <v>43557</v>
      </c>
      <c r="B83" s="8">
        <f>('Raw Data'!B82-'Raw Data'!B81)/'Raw Data'!B81</f>
        <v>1.4536706330976503E-2</v>
      </c>
      <c r="C83" s="8">
        <f>('Raw Data'!C82-'Raw Data'!C81)/'Raw Data'!C81</f>
        <v>-2.6537492597735234E-3</v>
      </c>
      <c r="D83" s="8">
        <f>('Raw Data'!D82-'Raw Data'!D81)/'Raw Data'!D81</f>
        <v>-1.14115363437333E-2</v>
      </c>
      <c r="E83" s="8">
        <f>('Raw Data'!E82-'Raw Data'!E81)/'Raw Data'!E81</f>
        <v>-2.6229638690518295E-3</v>
      </c>
      <c r="F83" s="8">
        <f>('Raw Data'!F82-'Raw Data'!F81)/'Raw Data'!F81</f>
        <v>0.15199034981905932</v>
      </c>
      <c r="G83" s="8">
        <f>('Raw Data'!G82-'Raw Data'!G81)/'Raw Data'!G81</f>
        <v>-2.2228626264804908E-2</v>
      </c>
      <c r="H83" s="8">
        <f>('Raw Data'!H82-'Raw Data'!H81)/'Raw Data'!H81</f>
        <v>2.1355313244403588E-2</v>
      </c>
      <c r="I83" s="8">
        <f>('Raw Data'!I82-'Raw Data'!I81)/'Raw Data'!I81</f>
        <v>8.0646443464109062E-3</v>
      </c>
      <c r="J83" s="8">
        <f>('Raw Data'!J82-'Raw Data'!J81)/'Raw Data'!J81</f>
        <v>3.7037037037036903E-2</v>
      </c>
      <c r="K83" s="8">
        <f>('Raw Data'!K82-'Raw Data'!K81)/'Raw Data'!K81</f>
        <v>9.3390939524510049E-3</v>
      </c>
      <c r="L83" s="8">
        <f>('Raw Data'!L82-'Raw Data'!L81)/'Raw Data'!L81</f>
        <v>-2.8455615776094029E-3</v>
      </c>
      <c r="M83" s="8">
        <f>('Raw Data'!M82-'Raw Data'!M81)/'Raw Data'!M81</f>
        <v>5.6832001013220057E-3</v>
      </c>
      <c r="N83" s="8">
        <f>('Raw Data'!N82-'Raw Data'!N81)/'Raw Data'!N81</f>
        <v>5.0188547718245024E-3</v>
      </c>
      <c r="O83" s="8">
        <f>('Raw Data'!O82-'Raw Data'!O81)/'Raw Data'!O81</f>
        <v>-9.7191569633948115E-3</v>
      </c>
      <c r="P83" s="8">
        <f>('Raw Data'!P82-'Raw Data'!P81)/'Raw Data'!P81</f>
        <v>-2.0935597822490594E-3</v>
      </c>
      <c r="Q83" s="8">
        <f>('Raw Data'!Q82-'Raw Data'!Q81)/'Raw Data'!Q81</f>
        <v>-8.639707314162876E-5</v>
      </c>
      <c r="R83" s="8">
        <f>('Raw Data'!R82-'Raw Data'!R81)/'Raw Data'!R81</f>
        <v>-5.3880496272389862E-3</v>
      </c>
      <c r="S83" s="8">
        <f>('Raw Data'!S82-'Raw Data'!S81)/'Raw Data'!S81</f>
        <v>1.5095691739959718E-2</v>
      </c>
      <c r="T83" s="8">
        <f>('Raw Data'!T82-'Raw Data'!T81)/'Raw Data'!T81</f>
        <v>-1.0090368260436253E-2</v>
      </c>
      <c r="U83" s="8">
        <f>('Raw Data'!U82-'Raw Data'!U81)/'Raw Data'!U81</f>
        <v>-4.8884551067952149E-3</v>
      </c>
      <c r="V83" s="8">
        <f>('Raw Data'!V82-'Raw Data'!V81)/'Raw Data'!V81</f>
        <v>4.7781380593560135E-3</v>
      </c>
      <c r="W83" s="8">
        <f>('Raw Data'!W82-'Raw Data'!W81)/'Raw Data'!W81</f>
        <v>-3.3333353267023091E-3</v>
      </c>
      <c r="X83" s="8">
        <f>('Raw Data'!X82-'Raw Data'!X81)/'Raw Data'!X81</f>
        <v>1.4774582511270139E-2</v>
      </c>
      <c r="Y83" s="8">
        <f>('Raw Data'!Y82-'Raw Data'!Y81)/'Raw Data'!Y81</f>
        <v>4.1913947583762908E-3</v>
      </c>
      <c r="Z83" s="8">
        <f>('Raw Data'!Z82-'Raw Data'!Z81)/'Raw Data'!Z81</f>
        <v>-5.6703926419443672E-3</v>
      </c>
      <c r="AA83" s="8">
        <f>('Raw Data'!AA82-'Raw Data'!AA81)/'Raw Data'!AA81</f>
        <v>-1.9615925502061262E-4</v>
      </c>
      <c r="AB83" s="8">
        <f>('Raw Data'!AB82-'Raw Data'!AB81)/'Raw Data'!AB81</f>
        <v>1.0614033464604105E-3</v>
      </c>
      <c r="AC83" s="8">
        <f>('Raw Data'!AC82-'Raw Data'!AC81)/'Raw Data'!AC81</f>
        <v>-3.2107410571093316E-3</v>
      </c>
      <c r="AD83" s="8">
        <f>('Raw Data'!AD82-'Raw Data'!AD81)/'Raw Data'!AD81</f>
        <v>2.898550724637684E-2</v>
      </c>
      <c r="AE83" s="8">
        <f>('Raw Data'!AE82-'Raw Data'!AE81)/'Raw Data'!AE81</f>
        <v>-4.8864847501980096E-3</v>
      </c>
      <c r="AF83" s="8">
        <f>('Raw Data'!AF82-'Raw Data'!AF81)/'Raw Data'!AF81</f>
        <v>1.4283786224177878E-3</v>
      </c>
      <c r="AG83" s="8">
        <f>('Raw Data'!AG82-'Raw Data'!AG81)/'Raw Data'!AG81</f>
        <v>1.4795105660276702E-2</v>
      </c>
      <c r="AH83" s="8">
        <f>('Raw Data'!AH82-'Raw Data'!AH81)/'Raw Data'!AH81</f>
        <v>-1.1573264477714417E-4</v>
      </c>
      <c r="AI83" s="8">
        <f>('Raw Data'!AI82-'Raw Data'!AI81)/'Raw Data'!AI81</f>
        <v>3.2602253099032363E-2</v>
      </c>
      <c r="AJ83" s="8">
        <f>('Raw Data'!AJ82-'Raw Data'!AJ81)/'Raw Data'!AJ81</f>
        <v>2.0710977181161486E-3</v>
      </c>
      <c r="AK83" s="8">
        <f>('Raw Data'!AK82-'Raw Data'!AK81)/'Raw Data'!AK81</f>
        <v>-7.878439185218241E-3</v>
      </c>
      <c r="AL83" s="8">
        <f>('Raw Data'!AL82-'Raw Data'!AL81)/'Raw Data'!AL81</f>
        <v>0</v>
      </c>
      <c r="AM83" s="8">
        <f>('Raw Data'!AM82-'Raw Data'!AM81)/'Raw Data'!AM81</f>
        <v>-8.782868755846775E-3</v>
      </c>
      <c r="AN83" s="8">
        <f>('Raw Data'!AN82-'Raw Data'!AN81)/'Raw Data'!AN81</f>
        <v>-8.0020522988206368E-5</v>
      </c>
      <c r="AO83" s="8">
        <f>('Raw Data'!AO82-'Raw Data'!AO81)/'Raw Data'!AO81</f>
        <v>1.612903225806453E-2</v>
      </c>
      <c r="AP83" s="8">
        <f>('Raw Data'!AP82-'Raw Data'!AP81)/'Raw Data'!AP81</f>
        <v>-4.8308577796412197E-3</v>
      </c>
    </row>
    <row r="84" spans="1:42" x14ac:dyDescent="0.45">
      <c r="A84" s="23">
        <f>'Raw Data'!A83</f>
        <v>43558</v>
      </c>
      <c r="B84" s="8">
        <f>('Raw Data'!B83-'Raw Data'!B82)/'Raw Data'!B82</f>
        <v>6.8549672006457977E-3</v>
      </c>
      <c r="C84" s="8">
        <f>('Raw Data'!C83-'Raw Data'!C82)/'Raw Data'!C82</f>
        <v>-6.0474339784887489E-3</v>
      </c>
      <c r="D84" s="8">
        <f>('Raw Data'!D83-'Raw Data'!D82)/'Raw Data'!D82</f>
        <v>2.0742944229345542E-2</v>
      </c>
      <c r="E84" s="8">
        <f>('Raw Data'!E83-'Raw Data'!E82)/'Raw Data'!E82</f>
        <v>-9.8624123264294452E-4</v>
      </c>
      <c r="F84" s="8">
        <f>('Raw Data'!F83-'Raw Data'!F82)/'Raw Data'!F82</f>
        <v>-2.094240837696346E-2</v>
      </c>
      <c r="G84" s="8">
        <f>('Raw Data'!G83-'Raw Data'!G82)/'Raw Data'!G82</f>
        <v>1.8167317943158807E-2</v>
      </c>
      <c r="H84" s="8">
        <f>('Raw Data'!H83-'Raw Data'!H82)/'Raw Data'!H82</f>
        <v>9.4665292360916944E-3</v>
      </c>
      <c r="I84" s="8">
        <f>('Raw Data'!I83-'Raw Data'!I82)/'Raw Data'!I82</f>
        <v>9.9987926517208065E-4</v>
      </c>
      <c r="J84" s="8">
        <f>('Raw Data'!J83-'Raw Data'!J82)/'Raw Data'!J82</f>
        <v>-3.5714285714285587E-2</v>
      </c>
      <c r="K84" s="8">
        <f>('Raw Data'!K83-'Raw Data'!K82)/'Raw Data'!K82</f>
        <v>9.4898236042706991E-3</v>
      </c>
      <c r="L84" s="8">
        <f>('Raw Data'!L83-'Raw Data'!L82)/'Raw Data'!L82</f>
        <v>-2.4036828040526217E-2</v>
      </c>
      <c r="M84" s="8">
        <f>('Raw Data'!M83-'Raw Data'!M82)/'Raw Data'!M82</f>
        <v>-4.5422823494911606E-2</v>
      </c>
      <c r="N84" s="8">
        <f>('Raw Data'!N83-'Raw Data'!N82)/'Raw Data'!N82</f>
        <v>-1.872663933031175E-2</v>
      </c>
      <c r="O84" s="8">
        <f>('Raw Data'!O83-'Raw Data'!O82)/'Raw Data'!O82</f>
        <v>-1.3086326575577617E-2</v>
      </c>
      <c r="P84" s="8">
        <f>('Raw Data'!P83-'Raw Data'!P82)/'Raw Data'!P82</f>
        <v>4.4055890283107189E-3</v>
      </c>
      <c r="Q84" s="8">
        <f>('Raw Data'!Q83-'Raw Data'!Q82)/'Raw Data'!Q82</f>
        <v>5.353641644074615E-3</v>
      </c>
      <c r="R84" s="8">
        <f>('Raw Data'!R83-'Raw Data'!R82)/'Raw Data'!R82</f>
        <v>1.0378086182058896E-2</v>
      </c>
      <c r="S84" s="8">
        <f>('Raw Data'!S83-'Raw Data'!S82)/'Raw Data'!S82</f>
        <v>2.2397532942765884E-2</v>
      </c>
      <c r="T84" s="8">
        <f>('Raw Data'!T83-'Raw Data'!T82)/'Raw Data'!T82</f>
        <v>1.1853197317301751E-3</v>
      </c>
      <c r="U84" s="8">
        <f>('Raw Data'!U83-'Raw Data'!U82)/'Raw Data'!U82</f>
        <v>5.0017470871993302E-3</v>
      </c>
      <c r="V84" s="8">
        <f>('Raw Data'!V83-'Raw Data'!V82)/'Raw Data'!V82</f>
        <v>1.9973790262047958E-3</v>
      </c>
      <c r="W84" s="8">
        <f>('Raw Data'!W83-'Raw Data'!W82)/'Raw Data'!W82</f>
        <v>7.2861698686918679E-3</v>
      </c>
      <c r="X84" s="8">
        <f>('Raw Data'!X83-'Raw Data'!X82)/'Raw Data'!X82</f>
        <v>4.3712778286068921E-3</v>
      </c>
      <c r="Y84" s="8">
        <f>('Raw Data'!Y83-'Raw Data'!Y82)/'Raw Data'!Y82</f>
        <v>8.0780192806434253E-4</v>
      </c>
      <c r="Z84" s="8">
        <f>('Raw Data'!Z83-'Raw Data'!Z82)/'Raw Data'!Z82</f>
        <v>4.0733606547193298E-3</v>
      </c>
      <c r="AA84" s="8">
        <f>('Raw Data'!AA83-'Raw Data'!AA82)/'Raw Data'!AA82</f>
        <v>-1.3534760056092264E-2</v>
      </c>
      <c r="AB84" s="8">
        <f>('Raw Data'!AB83-'Raw Data'!AB82)/'Raw Data'!AB82</f>
        <v>-5.7832985962140752E-4</v>
      </c>
      <c r="AC84" s="8">
        <f>('Raw Data'!AC83-'Raw Data'!AC82)/'Raw Data'!AC82</f>
        <v>-8.3744691190833515E-3</v>
      </c>
      <c r="AD84" s="8">
        <f>('Raw Data'!AD83-'Raw Data'!AD82)/'Raw Data'!AD82</f>
        <v>0.17370892018779349</v>
      </c>
      <c r="AE84" s="8">
        <f>('Raw Data'!AE83-'Raw Data'!AE82)/'Raw Data'!AE82</f>
        <v>7.1610480420313297E-4</v>
      </c>
      <c r="AF84" s="8">
        <f>('Raw Data'!AF83-'Raw Data'!AF82)/'Raw Data'!AF82</f>
        <v>6.5441175541767994E-3</v>
      </c>
      <c r="AG84" s="8">
        <f>('Raw Data'!AG83-'Raw Data'!AG82)/'Raw Data'!AG82</f>
        <v>8.485981308411214E-2</v>
      </c>
      <c r="AH84" s="8">
        <f>('Raw Data'!AH83-'Raw Data'!AH82)/'Raw Data'!AH82</f>
        <v>3.7045452949265663E-3</v>
      </c>
      <c r="AI84" s="8">
        <f>('Raw Data'!AI83-'Raw Data'!AI82)/'Raw Data'!AI82</f>
        <v>-3.7887715922290542E-3</v>
      </c>
      <c r="AJ84" s="8">
        <f>('Raw Data'!AJ83-'Raw Data'!AJ82)/'Raw Data'!AJ82</f>
        <v>5.5205019973878847E-3</v>
      </c>
      <c r="AK84" s="8">
        <f>('Raw Data'!AK83-'Raw Data'!AK82)/'Raw Data'!AK82</f>
        <v>-1.6620262198666796E-3</v>
      </c>
      <c r="AL84" s="8">
        <f>('Raw Data'!AL83-'Raw Data'!AL82)/'Raw Data'!AL82</f>
        <v>-2.0833333333333353E-2</v>
      </c>
      <c r="AM84" s="8">
        <f>('Raw Data'!AM83-'Raw Data'!AM82)/'Raw Data'!AM82</f>
        <v>-2.5316441251611648E-3</v>
      </c>
      <c r="AN84" s="8">
        <f>('Raw Data'!AN83-'Raw Data'!AN82)/'Raw Data'!AN82</f>
        <v>-8.3246889023318987E-3</v>
      </c>
      <c r="AO84" s="8">
        <f>('Raw Data'!AO83-'Raw Data'!AO82)/'Raw Data'!AO82</f>
        <v>0</v>
      </c>
      <c r="AP84" s="8">
        <f>('Raw Data'!AP83-'Raw Data'!AP82)/'Raw Data'!AP82</f>
        <v>1.1529126213592311E-2</v>
      </c>
    </row>
    <row r="85" spans="1:42" x14ac:dyDescent="0.45">
      <c r="A85" s="23">
        <f>'Raw Data'!A84</f>
        <v>43559</v>
      </c>
      <c r="B85" s="8">
        <f>('Raw Data'!B84-'Raw Data'!B83)/'Raw Data'!B83</f>
        <v>1.7403430067165519E-3</v>
      </c>
      <c r="C85" s="8">
        <f>('Raw Data'!C84-'Raw Data'!C83)/'Raw Data'!C83</f>
        <v>-4.0155739612944913E-2</v>
      </c>
      <c r="D85" s="8">
        <f>('Raw Data'!D84-'Raw Data'!D83)/'Raw Data'!D83</f>
        <v>-8.2348100355355308E-2</v>
      </c>
      <c r="E85" s="8">
        <f>('Raw Data'!E84-'Raw Data'!E83)/'Raw Data'!E83</f>
        <v>-7.4034603043464213E-4</v>
      </c>
      <c r="F85" s="8">
        <f>('Raw Data'!F84-'Raw Data'!F83)/'Raw Data'!F83</f>
        <v>5.6684491978609752E-2</v>
      </c>
      <c r="G85" s="8">
        <f>('Raw Data'!G84-'Raw Data'!G83)/'Raw Data'!G83</f>
        <v>-5.0555749087259821E-2</v>
      </c>
      <c r="H85" s="8">
        <f>('Raw Data'!H84-'Raw Data'!H83)/'Raw Data'!H83</f>
        <v>-8.4808042521602907E-3</v>
      </c>
      <c r="I85" s="8">
        <f>('Raw Data'!I84-'Raw Data'!I83)/'Raw Data'!I83</f>
        <v>3.9969067034567308E-4</v>
      </c>
      <c r="J85" s="8">
        <f>('Raw Data'!J84-'Raw Data'!J83)/'Raw Data'!J83</f>
        <v>-7.4074074074074139E-2</v>
      </c>
      <c r="K85" s="8">
        <f>('Raw Data'!K84-'Raw Data'!K83)/'Raw Data'!K83</f>
        <v>-5.8753681211615207E-3</v>
      </c>
      <c r="L85" s="8">
        <f>('Raw Data'!L84-'Raw Data'!L83)/'Raw Data'!L83</f>
        <v>1.5931928412689079E-2</v>
      </c>
      <c r="M85" s="8">
        <f>('Raw Data'!M84-'Raw Data'!M83)/'Raw Data'!M83</f>
        <v>-2.3679029249127109E-3</v>
      </c>
      <c r="N85" s="8">
        <f>('Raw Data'!N84-'Raw Data'!N83)/'Raw Data'!N83</f>
        <v>2.8626028302956501E-2</v>
      </c>
      <c r="O85" s="8">
        <f>('Raw Data'!O84-'Raw Data'!O83)/'Raw Data'!O83</f>
        <v>2.8729424004535382E-2</v>
      </c>
      <c r="P85" s="8">
        <f>('Raw Data'!P84-'Raw Data'!P83)/'Raw Data'!P83</f>
        <v>-5.9180498982083756E-3</v>
      </c>
      <c r="Q85" s="8">
        <f>('Raw Data'!Q84-'Raw Data'!Q83)/'Raw Data'!Q83</f>
        <v>-4.1226595804538871E-3</v>
      </c>
      <c r="R85" s="8">
        <f>('Raw Data'!R84-'Raw Data'!R83)/'Raw Data'!R83</f>
        <v>-1.69342517901804E-4</v>
      </c>
      <c r="S85" s="8">
        <f>('Raw Data'!S84-'Raw Data'!S83)/'Raw Data'!S83</f>
        <v>4.3459221407571172E-3</v>
      </c>
      <c r="T85" s="8">
        <f>('Raw Data'!T84-'Raw Data'!T83)/'Raw Data'!T83</f>
        <v>9.5891119594686981E-3</v>
      </c>
      <c r="U85" s="8">
        <f>('Raw Data'!U84-'Raw Data'!U83)/'Raw Data'!U83</f>
        <v>1.9818726291659188E-2</v>
      </c>
      <c r="V85" s="8">
        <f>('Raw Data'!V84-'Raw Data'!V83)/'Raw Data'!V83</f>
        <v>9.6604914974364863E-3</v>
      </c>
      <c r="W85" s="8">
        <f>('Raw Data'!W84-'Raw Data'!W83)/'Raw Data'!W83</f>
        <v>-3.7945642871351952E-3</v>
      </c>
      <c r="X85" s="8">
        <f>('Raw Data'!X84-'Raw Data'!X83)/'Raw Data'!X83</f>
        <v>-1.1516578044195031E-2</v>
      </c>
      <c r="Y85" s="8">
        <f>('Raw Data'!Y84-'Raw Data'!Y83)/'Raw Data'!Y83</f>
        <v>2.6900452033691113E-4</v>
      </c>
      <c r="Z85" s="8">
        <f>('Raw Data'!Z84-'Raw Data'!Z83)/'Raw Data'!Z83</f>
        <v>2.8397160243408847E-3</v>
      </c>
      <c r="AA85" s="8">
        <f>('Raw Data'!AA84-'Raw Data'!AA83)/'Raw Data'!AA83</f>
        <v>-5.9656676938473841E-4</v>
      </c>
      <c r="AB85" s="8">
        <f>('Raw Data'!AB84-'Raw Data'!AB83)/'Raw Data'!AB83</f>
        <v>-2.5074249174129337E-3</v>
      </c>
      <c r="AC85" s="8">
        <f>('Raw Data'!AC84-'Raw Data'!AC83)/'Raw Data'!AC83</f>
        <v>6.4963058135230492E-3</v>
      </c>
      <c r="AD85" s="8">
        <f>('Raw Data'!AD84-'Raw Data'!AD83)/'Raw Data'!AD83</f>
        <v>0.15999999999999998</v>
      </c>
      <c r="AE85" s="8">
        <f>('Raw Data'!AE84-'Raw Data'!AE83)/'Raw Data'!AE83</f>
        <v>4.0890700052717641E-4</v>
      </c>
      <c r="AF85" s="8">
        <f>('Raw Data'!AF84-'Raw Data'!AF83)/'Raw Data'!AF83</f>
        <v>-5.0845700852911986E-3</v>
      </c>
      <c r="AG85" s="8">
        <f>('Raw Data'!AG84-'Raw Data'!AG83)/'Raw Data'!AG83</f>
        <v>2.412129565816688E-3</v>
      </c>
      <c r="AH85" s="8">
        <f>('Raw Data'!AH84-'Raw Data'!AH83)/'Raw Data'!AH83</f>
        <v>-1.0105816716199844E-3</v>
      </c>
      <c r="AI85" s="8">
        <f>('Raw Data'!AI84-'Raw Data'!AI83)/'Raw Data'!AI83</f>
        <v>1.4290717414054467E-2</v>
      </c>
      <c r="AJ85" s="8">
        <f>('Raw Data'!AJ84-'Raw Data'!AJ83)/'Raw Data'!AJ83</f>
        <v>-5.0574577417174232E-3</v>
      </c>
      <c r="AK85" s="8">
        <f>('Raw Data'!AK84-'Raw Data'!AK83)/'Raw Data'!AK83</f>
        <v>-4.4394733849252993E-3</v>
      </c>
      <c r="AL85" s="8">
        <f>('Raw Data'!AL84-'Raw Data'!AL83)/'Raw Data'!AL83</f>
        <v>7.0921985815602905E-3</v>
      </c>
      <c r="AM85" s="8">
        <f>('Raw Data'!AM84-'Raw Data'!AM83)/'Raw Data'!AM83</f>
        <v>2.6649794505594786E-2</v>
      </c>
      <c r="AN85" s="8">
        <f>('Raw Data'!AN84-'Raw Data'!AN83)/'Raw Data'!AN83</f>
        <v>7.3452964859192175E-3</v>
      </c>
      <c r="AO85" s="8">
        <f>('Raw Data'!AO84-'Raw Data'!AO83)/'Raw Data'!AO83</f>
        <v>0</v>
      </c>
      <c r="AP85" s="8">
        <f>('Raw Data'!AP84-'Raw Data'!AP83)/'Raw Data'!AP83</f>
        <v>1.9796040791841527E-2</v>
      </c>
    </row>
    <row r="86" spans="1:42" x14ac:dyDescent="0.45">
      <c r="A86" s="23">
        <f>'Raw Data'!A85</f>
        <v>43560</v>
      </c>
      <c r="B86" s="8">
        <f>('Raw Data'!B85-'Raw Data'!B84)/'Raw Data'!B84</f>
        <v>6.6942579112272754E-3</v>
      </c>
      <c r="C86" s="8">
        <f>('Raw Data'!C85-'Raw Data'!C84)/'Raw Data'!C84</f>
        <v>3.879300924361917E-2</v>
      </c>
      <c r="D86" s="8">
        <f>('Raw Data'!D85-'Raw Data'!D84)/'Raw Data'!D84</f>
        <v>2.6813025718175568E-2</v>
      </c>
      <c r="E86" s="8">
        <f>('Raw Data'!E85-'Raw Data'!E84)/'Raw Data'!E84</f>
        <v>1.2348634878753993E-3</v>
      </c>
      <c r="F86" s="8">
        <f>('Raw Data'!F85-'Raw Data'!F84)/'Raw Data'!F84</f>
        <v>2.1255060728744845E-2</v>
      </c>
      <c r="G86" s="8">
        <f>('Raw Data'!G85-'Raw Data'!G84)/'Raw Data'!G84</f>
        <v>9.7560667522464308E-3</v>
      </c>
      <c r="H86" s="8">
        <f>('Raw Data'!H85-'Raw Data'!H84)/'Raw Data'!H84</f>
        <v>2.2781520611284481E-2</v>
      </c>
      <c r="I86" s="8">
        <f>('Raw Data'!I85-'Raw Data'!I84)/'Raw Data'!I84</f>
        <v>3.3951430194455196E-3</v>
      </c>
      <c r="J86" s="8">
        <f>('Raw Data'!J85-'Raw Data'!J84)/'Raw Data'!J84</f>
        <v>4.0000000000000036E-2</v>
      </c>
      <c r="K86" s="8">
        <f>('Raw Data'!K85-'Raw Data'!K84)/'Raw Data'!K84</f>
        <v>4.2552761398493644E-3</v>
      </c>
      <c r="L86" s="8">
        <f>('Raw Data'!L85-'Raw Data'!L84)/'Raw Data'!L84</f>
        <v>1.9519527691714035E-2</v>
      </c>
      <c r="M86" s="8">
        <f>('Raw Data'!M85-'Raw Data'!M84)/'Raw Data'!M84</f>
        <v>1.5145599790542539E-2</v>
      </c>
      <c r="N86" s="8">
        <f>('Raw Data'!N85-'Raw Data'!N84)/'Raw Data'!N84</f>
        <v>2.0408151709148885E-2</v>
      </c>
      <c r="O86" s="8">
        <f>('Raw Data'!O85-'Raw Data'!O84)/'Raw Data'!O84</f>
        <v>9.1347684169387558E-3</v>
      </c>
      <c r="P86" s="8">
        <f>('Raw Data'!P85-'Raw Data'!P84)/'Raw Data'!P84</f>
        <v>3.5020422364449365E-3</v>
      </c>
      <c r="Q86" s="8">
        <f>('Raw Data'!Q85-'Raw Data'!Q84)/'Raw Data'!Q84</f>
        <v>-1.1556666245306272E-2</v>
      </c>
      <c r="R86" s="8">
        <f>('Raw Data'!R85-'Raw Data'!R84)/'Raw Data'!R84</f>
        <v>5.5882207406294272E-3</v>
      </c>
      <c r="S86" s="8">
        <f>('Raw Data'!S85-'Raw Data'!S84)/'Raw Data'!S84</f>
        <v>3.4440547443174026E-3</v>
      </c>
      <c r="T86" s="8">
        <f>('Raw Data'!T85-'Raw Data'!T84)/'Raw Data'!T84</f>
        <v>1.4071420131206041E-3</v>
      </c>
      <c r="U86" s="8">
        <f>('Raw Data'!U85-'Raw Data'!U84)/'Raw Data'!U84</f>
        <v>2.1786288730060483E-3</v>
      </c>
      <c r="V86" s="8">
        <f>('Raw Data'!V85-'Raw Data'!V84)/'Raw Data'!V84</f>
        <v>-2.3683142861505939E-3</v>
      </c>
      <c r="W86" s="8">
        <f>('Raw Data'!W85-'Raw Data'!W84)/'Raw Data'!W84</f>
        <v>3.3329384541154958E-3</v>
      </c>
      <c r="X86" s="8">
        <f>('Raw Data'!X85-'Raw Data'!X84)/'Raw Data'!X84</f>
        <v>6.739788432574995E-3</v>
      </c>
      <c r="Y86" s="8">
        <f>('Raw Data'!Y85-'Raw Data'!Y84)/'Raw Data'!Y84</f>
        <v>9.1460658449128672E-3</v>
      </c>
      <c r="Z86" s="8">
        <f>('Raw Data'!Z85-'Raw Data'!Z84)/'Raw Data'!Z84</f>
        <v>1.1326901752706325E-2</v>
      </c>
      <c r="AA86" s="8">
        <f>('Raw Data'!AA85-'Raw Data'!AA84)/'Raw Data'!AA84</f>
        <v>1.2335983273476016E-2</v>
      </c>
      <c r="AB86" s="8">
        <f>('Raw Data'!AB85-'Raw Data'!AB84)/'Raw Data'!AB84</f>
        <v>2.1269686691884285E-3</v>
      </c>
      <c r="AC86" s="8">
        <f>('Raw Data'!AC85-'Raw Data'!AC84)/'Raw Data'!AC84</f>
        <v>-2.1513560507465884E-4</v>
      </c>
      <c r="AD86" s="8">
        <f>('Raw Data'!AD85-'Raw Data'!AD84)/'Raw Data'!AD84</f>
        <v>-4.4827586206896516E-2</v>
      </c>
      <c r="AE86" s="8">
        <f>('Raw Data'!AE85-'Raw Data'!AE84)/'Raw Data'!AE84</f>
        <v>7.9705909326575723E-3</v>
      </c>
      <c r="AF86" s="8">
        <f>('Raw Data'!AF85-'Raw Data'!AF84)/'Raw Data'!AF84</f>
        <v>4.4403902207946783E-3</v>
      </c>
      <c r="AG86" s="8">
        <f>('Raw Data'!AG85-'Raw Data'!AG84)/'Raw Data'!AG84</f>
        <v>-3.7813681677552227E-3</v>
      </c>
      <c r="AH86" s="8">
        <f>('Raw Data'!AH85-'Raw Data'!AH84)/'Raw Data'!AH84</f>
        <v>1.0127246820485724E-2</v>
      </c>
      <c r="AI86" s="8">
        <f>('Raw Data'!AI85-'Raw Data'!AI84)/'Raw Data'!AI84</f>
        <v>-1.7043687829935727E-3</v>
      </c>
      <c r="AJ86" s="8">
        <f>('Raw Data'!AJ85-'Raw Data'!AJ84)/'Raw Data'!AJ84</f>
        <v>-6.4967243870729134E-3</v>
      </c>
      <c r="AK86" s="8">
        <f>('Raw Data'!AK85-'Raw Data'!AK84)/'Raw Data'!AK84</f>
        <v>2.0438164876333291E-3</v>
      </c>
      <c r="AL86" s="8">
        <f>('Raw Data'!AL85-'Raw Data'!AL84)/'Raw Data'!AL84</f>
        <v>-1.4084507042253534E-2</v>
      </c>
      <c r="AM86" s="8">
        <f>('Raw Data'!AM85-'Raw Data'!AM84)/'Raw Data'!AM84</f>
        <v>1.9159413304255184E-2</v>
      </c>
      <c r="AN86" s="8">
        <f>('Raw Data'!AN85-'Raw Data'!AN84)/'Raw Data'!AN84</f>
        <v>1.2980730743991828E-2</v>
      </c>
      <c r="AO86" s="8">
        <f>('Raw Data'!AO85-'Raw Data'!AO84)/'Raw Data'!AO84</f>
        <v>0</v>
      </c>
      <c r="AP86" s="8">
        <f>('Raw Data'!AP85-'Raw Data'!AP84)/'Raw Data'!AP84</f>
        <v>1.0588235294117631E-2</v>
      </c>
    </row>
    <row r="87" spans="1:42" x14ac:dyDescent="0.45">
      <c r="A87" s="23">
        <f>'Raw Data'!A86</f>
        <v>43563</v>
      </c>
      <c r="B87" s="8">
        <f>('Raw Data'!B86-'Raw Data'!B85)/'Raw Data'!B85</f>
        <v>1.5736065323642082E-2</v>
      </c>
      <c r="C87" s="8">
        <f>('Raw Data'!C86-'Raw Data'!C85)/'Raw Data'!C85</f>
        <v>-1.3424502642160576E-2</v>
      </c>
      <c r="D87" s="8">
        <f>('Raw Data'!D86-'Raw Data'!D85)/'Raw Data'!D85</f>
        <v>-6.4008548792830995E-3</v>
      </c>
      <c r="E87" s="8">
        <f>('Raw Data'!E86-'Raw Data'!E85)/'Raw Data'!E85</f>
        <v>3.124527497182381E-3</v>
      </c>
      <c r="F87" s="8">
        <f>('Raw Data'!F86-'Raw Data'!F85)/'Raw Data'!F85</f>
        <v>-4.1625371655104056E-2</v>
      </c>
      <c r="G87" s="8">
        <f>('Raw Data'!G86-'Raw Data'!G85)/'Raw Data'!G85</f>
        <v>1.8255840882456392E-2</v>
      </c>
      <c r="H87" s="8">
        <f>('Raw Data'!H86-'Raw Data'!H85)/'Raw Data'!H85</f>
        <v>-4.0205853649036239E-3</v>
      </c>
      <c r="I87" s="8">
        <f>('Raw Data'!I86-'Raw Data'!I85)/'Raw Data'!I85</f>
        <v>-1.1941193057132551E-3</v>
      </c>
      <c r="J87" s="8">
        <f>('Raw Data'!J86-'Raw Data'!J85)/'Raw Data'!J85</f>
        <v>-3.8461538461538491E-2</v>
      </c>
      <c r="K87" s="8">
        <f>('Raw Data'!K86-'Raw Data'!K85)/'Raw Data'!K85</f>
        <v>1.883299121620919E-3</v>
      </c>
      <c r="L87" s="8">
        <f>('Raw Data'!L86-'Raw Data'!L85)/'Raw Data'!L85</f>
        <v>2.1716726550060558E-3</v>
      </c>
      <c r="M87" s="8">
        <f>('Raw Data'!M86-'Raw Data'!M85)/'Raw Data'!M85</f>
        <v>1.1133924856308871E-2</v>
      </c>
      <c r="N87" s="8">
        <f>('Raw Data'!N86-'Raw Data'!N85)/'Raw Data'!N85</f>
        <v>2.9696839242490544E-2</v>
      </c>
      <c r="O87" s="8">
        <f>('Raw Data'!O86-'Raw Data'!O85)/'Raw Data'!O85</f>
        <v>2.1299011210815563E-3</v>
      </c>
      <c r="P87" s="8">
        <f>('Raw Data'!P86-'Raw Data'!P85)/'Raw Data'!P85</f>
        <v>7.6770908555432664E-4</v>
      </c>
      <c r="Q87" s="8">
        <f>('Raw Data'!Q86-'Raw Data'!Q85)/'Raw Data'!Q85</f>
        <v>2.7920640630992324E-3</v>
      </c>
      <c r="R87" s="8">
        <f>('Raw Data'!R86-'Raw Data'!R85)/'Raw Data'!R85</f>
        <v>4.2660780045077644E-3</v>
      </c>
      <c r="S87" s="8">
        <f>('Raw Data'!S86-'Raw Data'!S85)/'Raw Data'!S85</f>
        <v>1.3992796987435352E-2</v>
      </c>
      <c r="T87" s="8">
        <f>('Raw Data'!T86-'Raw Data'!T85)/'Raw Data'!T85</f>
        <v>-7.8453821861854799E-3</v>
      </c>
      <c r="U87" s="8">
        <f>('Raw Data'!U86-'Raw Data'!U85)/'Raw Data'!U85</f>
        <v>-3.4778399499950391E-4</v>
      </c>
      <c r="V87" s="8">
        <f>('Raw Data'!V86-'Raw Data'!V85)/'Raw Data'!V85</f>
        <v>3.2285937596862988E-3</v>
      </c>
      <c r="W87" s="8">
        <f>('Raw Data'!W86-'Raw Data'!W85)/'Raw Data'!W85</f>
        <v>3.9150309976704531E-3</v>
      </c>
      <c r="X87" s="8">
        <f>('Raw Data'!X86-'Raw Data'!X85)/'Raw Data'!X85</f>
        <v>-8.7471825063085789E-4</v>
      </c>
      <c r="Y87" s="8">
        <f>('Raw Data'!Y86-'Raw Data'!Y85)/'Raw Data'!Y85</f>
        <v>2.2657798581424437E-3</v>
      </c>
      <c r="Z87" s="8">
        <f>('Raw Data'!Z86-'Raw Data'!Z85)/'Raw Data'!Z85</f>
        <v>-4.0000000000000565E-3</v>
      </c>
      <c r="AA87" s="8">
        <f>('Raw Data'!AA86-'Raw Data'!AA85)/'Raw Data'!AA85</f>
        <v>8.4511839801393023E-3</v>
      </c>
      <c r="AB87" s="8">
        <f>('Raw Data'!AB86-'Raw Data'!AB85)/'Raw Data'!AB85</f>
        <v>1.2735227561470275E-2</v>
      </c>
      <c r="AC87" s="8">
        <f>('Raw Data'!AC86-'Raw Data'!AC85)/'Raw Data'!AC85</f>
        <v>1.7215432228618857E-3</v>
      </c>
      <c r="AD87" s="8">
        <f>('Raw Data'!AD86-'Raw Data'!AD85)/'Raw Data'!AD85</f>
        <v>7.9422382671480218E-2</v>
      </c>
      <c r="AE87" s="8">
        <f>('Raw Data'!AE86-'Raw Data'!AE85)/'Raw Data'!AE85</f>
        <v>-2.1289916450579704E-3</v>
      </c>
      <c r="AF87" s="8">
        <f>('Raw Data'!AF86-'Raw Data'!AF85)/'Raw Data'!AF85</f>
        <v>3.3360110087266183E-4</v>
      </c>
      <c r="AG87" s="8">
        <f>('Raw Data'!AG86-'Raw Data'!AG85)/'Raw Data'!AG85</f>
        <v>-1.5527915804002822E-2</v>
      </c>
      <c r="AH87" s="8">
        <f>('Raw Data'!AH86-'Raw Data'!AH85)/'Raw Data'!AH85</f>
        <v>6.8470542331247634E-3</v>
      </c>
      <c r="AI87" s="8">
        <f>('Raw Data'!AI86-'Raw Data'!AI85)/'Raw Data'!AI85</f>
        <v>-4.4958342562267583E-3</v>
      </c>
      <c r="AJ87" s="8">
        <f>('Raw Data'!AJ86-'Raw Data'!AJ85)/'Raw Data'!AJ85</f>
        <v>-1.1163058118226337E-2</v>
      </c>
      <c r="AK87" s="8">
        <f>('Raw Data'!AK86-'Raw Data'!AK85)/'Raw Data'!AK85</f>
        <v>-3.8938372531900729E-3</v>
      </c>
      <c r="AL87" s="8">
        <f>('Raw Data'!AL86-'Raw Data'!AL85)/'Raw Data'!AL85</f>
        <v>-1.4285714285714299E-2</v>
      </c>
      <c r="AM87" s="8">
        <f>('Raw Data'!AM86-'Raw Data'!AM85)/'Raw Data'!AM85</f>
        <v>3.6385059869218192E-3</v>
      </c>
      <c r="AN87" s="8">
        <f>('Raw Data'!AN86-'Raw Data'!AN85)/'Raw Data'!AN85</f>
        <v>2.0566168046418508E-3</v>
      </c>
      <c r="AO87" s="8">
        <f>('Raw Data'!AO86-'Raw Data'!AO85)/'Raw Data'!AO85</f>
        <v>-0.26984126984126983</v>
      </c>
      <c r="AP87" s="8">
        <f>('Raw Data'!AP86-'Raw Data'!AP85)/'Raw Data'!AP85</f>
        <v>-1.2223573923166375E-2</v>
      </c>
    </row>
    <row r="88" spans="1:42" x14ac:dyDescent="0.45">
      <c r="A88" s="23">
        <f>'Raw Data'!A87</f>
        <v>43564</v>
      </c>
      <c r="B88" s="8">
        <f>('Raw Data'!B87-'Raw Data'!B86)/'Raw Data'!B86</f>
        <v>-2.9984472188902935E-3</v>
      </c>
      <c r="C88" s="8">
        <f>('Raw Data'!C87-'Raw Data'!C86)/'Raw Data'!C86</f>
        <v>1.0638345676659656E-2</v>
      </c>
      <c r="D88" s="8">
        <f>('Raw Data'!D87-'Raw Data'!D86)/'Raw Data'!D86</f>
        <v>-3.2577377778446356E-3</v>
      </c>
      <c r="E88" s="8">
        <f>('Raw Data'!E87-'Raw Data'!E86)/'Raw Data'!E86</f>
        <v>1.3933980151535062E-3</v>
      </c>
      <c r="F88" s="8">
        <f>('Raw Data'!F87-'Raw Data'!F86)/'Raw Data'!F86</f>
        <v>1.7580144777662867E-2</v>
      </c>
      <c r="G88" s="8">
        <f>('Raw Data'!G87-'Raw Data'!G86)/'Raw Data'!G86</f>
        <v>1.8577716276025832E-2</v>
      </c>
      <c r="H88" s="8">
        <f>('Raw Data'!H87-'Raw Data'!H86)/'Raw Data'!H86</f>
        <v>-1.4532560838587462E-2</v>
      </c>
      <c r="I88" s="8">
        <f>('Raw Data'!I87-'Raw Data'!I86)/'Raw Data'!I86</f>
        <v>2.5905574538635972E-3</v>
      </c>
      <c r="J88" s="8">
        <f>('Raw Data'!J87-'Raw Data'!J86)/'Raw Data'!J86</f>
        <v>8.0000000000000071E-2</v>
      </c>
      <c r="K88" s="8">
        <f>('Raw Data'!K87-'Raw Data'!K86)/'Raw Data'!K86</f>
        <v>1.6446821706882552E-3</v>
      </c>
      <c r="L88" s="8">
        <f>('Raw Data'!L87-'Raw Data'!L86)/'Raw Data'!L86</f>
        <v>-1.2387112283255E-2</v>
      </c>
      <c r="M88" s="8">
        <f>('Raw Data'!M87-'Raw Data'!M86)/'Raw Data'!M86</f>
        <v>-9.1153423035329716E-3</v>
      </c>
      <c r="N88" s="8">
        <f>('Raw Data'!N87-'Raw Data'!N86)/'Raw Data'!N86</f>
        <v>-6.4744937318237271E-3</v>
      </c>
      <c r="O88" s="8">
        <f>('Raw Data'!O87-'Raw Data'!O86)/'Raw Data'!O86</f>
        <v>-6.3760121785141352E-3</v>
      </c>
      <c r="P88" s="8">
        <f>('Raw Data'!P87-'Raw Data'!P86)/'Raw Data'!P86</f>
        <v>-8.9267570957134272E-3</v>
      </c>
      <c r="Q88" s="8">
        <f>('Raw Data'!Q87-'Raw Data'!Q86)/'Raw Data'!Q86</f>
        <v>-3.967631759426854E-2</v>
      </c>
      <c r="R88" s="8">
        <f>('Raw Data'!R87-'Raw Data'!R86)/'Raw Data'!R86</f>
        <v>-6.5955682565979777E-3</v>
      </c>
      <c r="S88" s="8">
        <f>('Raw Data'!S87-'Raw Data'!S86)/'Raw Data'!S86</f>
        <v>-1.1109237470363914E-2</v>
      </c>
      <c r="T88" s="8">
        <f>('Raw Data'!T87-'Raw Data'!T86)/'Raw Data'!T86</f>
        <v>-5.3110378731200062E-3</v>
      </c>
      <c r="U88" s="8">
        <f>('Raw Data'!U87-'Raw Data'!U86)/'Raw Data'!U86</f>
        <v>1.6527478266834893E-2</v>
      </c>
      <c r="V88" s="8">
        <f>('Raw Data'!V87-'Raw Data'!V86)/'Raw Data'!V86</f>
        <v>-7.382891066324628E-3</v>
      </c>
      <c r="W88" s="8">
        <f>('Raw Data'!W87-'Raw Data'!W86)/'Raw Data'!W86</f>
        <v>-1.264469175191299E-2</v>
      </c>
      <c r="X88" s="8">
        <f>('Raw Data'!X87-'Raw Data'!X86)/'Raw Data'!X86</f>
        <v>1.0842119628341767E-2</v>
      </c>
      <c r="Y88" s="8">
        <f>('Raw Data'!Y87-'Raw Data'!Y86)/'Raw Data'!Y86</f>
        <v>-1.0637984885092655E-3</v>
      </c>
      <c r="Z88" s="8">
        <f>('Raw Data'!Z87-'Raw Data'!Z86)/'Raw Data'!Z86</f>
        <v>2.8112048192772215E-3</v>
      </c>
      <c r="AA88" s="8">
        <f>('Raw Data'!AA87-'Raw Data'!AA86)/'Raw Data'!AA86</f>
        <v>4.1321881811133276E-3</v>
      </c>
      <c r="AB88" s="8">
        <f>('Raw Data'!AB87-'Raw Data'!AB86)/'Raw Data'!AB86</f>
        <v>-2.9532738455946097E-3</v>
      </c>
      <c r="AC88" s="8">
        <f>('Raw Data'!AC87-'Raw Data'!AC86)/'Raw Data'!AC86</f>
        <v>2.577854936606771E-3</v>
      </c>
      <c r="AD88" s="8">
        <f>('Raw Data'!AD87-'Raw Data'!AD86)/'Raw Data'!AD86</f>
        <v>0.1872909698996654</v>
      </c>
      <c r="AE88" s="8">
        <f>('Raw Data'!AE87-'Raw Data'!AE86)/'Raw Data'!AE86</f>
        <v>-4.26692553311792E-3</v>
      </c>
      <c r="AF88" s="8">
        <f>('Raw Data'!AF87-'Raw Data'!AF86)/'Raw Data'!AF86</f>
        <v>-5.4198903941434133E-3</v>
      </c>
      <c r="AG88" s="8">
        <f>('Raw Data'!AG87-'Raw Data'!AG86)/'Raw Data'!AG86</f>
        <v>-4.5215596031700112E-2</v>
      </c>
      <c r="AH88" s="8">
        <f>('Raw Data'!AH87-'Raw Data'!AH86)/'Raw Data'!AH86</f>
        <v>-7.5789622531891501E-3</v>
      </c>
      <c r="AI88" s="8">
        <f>('Raw Data'!AI87-'Raw Data'!AI86)/'Raw Data'!AI86</f>
        <v>1.5148968764893345E-2</v>
      </c>
      <c r="AJ88" s="8">
        <f>('Raw Data'!AJ87-'Raw Data'!AJ86)/'Raw Data'!AJ86</f>
        <v>9.1308678882059593E-3</v>
      </c>
      <c r="AK88" s="8">
        <f>('Raw Data'!AK87-'Raw Data'!AK86)/'Raw Data'!AK86</f>
        <v>2.047602066591919E-3</v>
      </c>
      <c r="AL88" s="8">
        <f>('Raw Data'!AL87-'Raw Data'!AL86)/'Raw Data'!AL86</f>
        <v>-2.898550724637668E-2</v>
      </c>
      <c r="AM88" s="8">
        <f>('Raw Data'!AM87-'Raw Data'!AM86)/'Raw Data'!AM86</f>
        <v>-7.2507515569034354E-3</v>
      </c>
      <c r="AN88" s="8">
        <f>('Raw Data'!AN87-'Raw Data'!AN86)/'Raw Data'!AN86</f>
        <v>-8.9990169307242723E-3</v>
      </c>
      <c r="AO88" s="8">
        <f>('Raw Data'!AO87-'Raw Data'!AO86)/'Raw Data'!AO86</f>
        <v>0</v>
      </c>
      <c r="AP88" s="8">
        <f>('Raw Data'!AP87-'Raw Data'!AP86)/'Raw Data'!AP86</f>
        <v>1.5321214809735641E-2</v>
      </c>
    </row>
    <row r="89" spans="1:42" x14ac:dyDescent="0.45">
      <c r="A89" s="23">
        <f>'Raw Data'!A88</f>
        <v>43565</v>
      </c>
      <c r="B89" s="8">
        <f>('Raw Data'!B88-'Raw Data'!B87)/'Raw Data'!B87</f>
        <v>5.6139619187679035E-3</v>
      </c>
      <c r="C89" s="8">
        <f>('Raw Data'!C88-'Raw Data'!C87)/'Raw Data'!C87</f>
        <v>-4.8947032151897365E-4</v>
      </c>
      <c r="D89" s="8">
        <f>('Raw Data'!D88-'Raw Data'!D87)/'Raw Data'!D87</f>
        <v>1.3771069837839741E-2</v>
      </c>
      <c r="E89" s="8">
        <f>('Raw Data'!E88-'Raw Data'!E87)/'Raw Data'!E87</f>
        <v>-1.0641170017213798E-3</v>
      </c>
      <c r="F89" s="8">
        <f>('Raw Data'!F88-'Raw Data'!F87)/'Raw Data'!F87</f>
        <v>6.6056910569105731E-2</v>
      </c>
      <c r="G89" s="8">
        <f>('Raw Data'!G88-'Raw Data'!G87)/'Raw Data'!G87</f>
        <v>1.2453387491793966E-2</v>
      </c>
      <c r="H89" s="8">
        <f>('Raw Data'!H88-'Raw Data'!H87)/'Raw Data'!H87</f>
        <v>3.2279223861694697E-2</v>
      </c>
      <c r="I89" s="8">
        <f>('Raw Data'!I88-'Raw Data'!I87)/'Raw Data'!I87</f>
        <v>-1.1925204157758633E-3</v>
      </c>
      <c r="J89" s="8">
        <f>('Raw Data'!J88-'Raw Data'!J87)/'Raw Data'!J87</f>
        <v>0.11111111111111104</v>
      </c>
      <c r="K89" s="8">
        <f>('Raw Data'!K88-'Raw Data'!K87)/'Raw Data'!K87</f>
        <v>-2.1112168469644551E-3</v>
      </c>
      <c r="L89" s="8">
        <f>('Raw Data'!L88-'Raw Data'!L87)/'Raw Data'!L87</f>
        <v>-1.0750696464261458E-2</v>
      </c>
      <c r="M89" s="8">
        <f>('Raw Data'!M88-'Raw Data'!M87)/'Raw Data'!M87</f>
        <v>-2.4574612509398706E-3</v>
      </c>
      <c r="N89" s="8">
        <f>('Raw Data'!N88-'Raw Data'!N87)/'Raw Data'!N87</f>
        <v>6.5166859743167041E-3</v>
      </c>
      <c r="O89" s="8">
        <f>('Raw Data'!O88-'Raw Data'!O87)/'Raw Data'!O87</f>
        <v>-1.0697290947823531E-3</v>
      </c>
      <c r="P89" s="8">
        <f>('Raw Data'!P88-'Raw Data'!P87)/'Raw Data'!P87</f>
        <v>6.4034475718589817E-3</v>
      </c>
      <c r="Q89" s="8">
        <f>('Raw Data'!Q88-'Raw Data'!Q87)/'Raw Data'!Q87</f>
        <v>1.7214805108197496E-2</v>
      </c>
      <c r="R89" s="8">
        <f>('Raw Data'!R88-'Raw Data'!R87)/'Raw Data'!R87</f>
        <v>4.141408271273515E-3</v>
      </c>
      <c r="S89" s="8">
        <f>('Raw Data'!S88-'Raw Data'!S87)/'Raw Data'!S87</f>
        <v>8.6009940134622407E-3</v>
      </c>
      <c r="T89" s="8">
        <f>('Raw Data'!T88-'Raw Data'!T87)/'Raw Data'!T87</f>
        <v>7.1191901538327964E-3</v>
      </c>
      <c r="U89" s="8">
        <f>('Raw Data'!U88-'Raw Data'!U87)/'Raw Data'!U87</f>
        <v>2.567203752288136E-3</v>
      </c>
      <c r="V89" s="8">
        <f>('Raw Data'!V88-'Raw Data'!V87)/'Raw Data'!V87</f>
        <v>4.4816898861914983E-3</v>
      </c>
      <c r="W89" s="8">
        <f>('Raw Data'!W88-'Raw Data'!W87)/'Raw Data'!W87</f>
        <v>5.8647125969769568E-3</v>
      </c>
      <c r="X89" s="8">
        <f>('Raw Data'!X88-'Raw Data'!X87)/'Raw Data'!X87</f>
        <v>1.1791776110475943E-2</v>
      </c>
      <c r="Y89" s="8">
        <f>('Raw Data'!Y88-'Raw Data'!Y87)/'Raw Data'!Y87</f>
        <v>4.7923327856199405E-3</v>
      </c>
      <c r="Z89" s="8">
        <f>('Raw Data'!Z88-'Raw Data'!Z87)/'Raw Data'!Z87</f>
        <v>6.8081700764184312E-3</v>
      </c>
      <c r="AA89" s="8">
        <f>('Raw Data'!AA88-'Raw Data'!AA87)/'Raw Data'!AA87</f>
        <v>1.0190163420145693E-2</v>
      </c>
      <c r="AB89" s="8">
        <f>('Raw Data'!AB88-'Raw Data'!AB87)/'Raw Data'!AB87</f>
        <v>-9.5553482436166521E-5</v>
      </c>
      <c r="AC89" s="8">
        <f>('Raw Data'!AC88-'Raw Data'!AC87)/'Raw Data'!AC87</f>
        <v>-6.4277927845805176E-4</v>
      </c>
      <c r="AD89" s="8">
        <f>('Raw Data'!AD88-'Raw Data'!AD87)/'Raw Data'!AD87</f>
        <v>5.6338028169014134E-2</v>
      </c>
      <c r="AE89" s="8">
        <f>('Raw Data'!AE88-'Raw Data'!AE87)/'Raw Data'!AE87</f>
        <v>9.0806296238316684E-3</v>
      </c>
      <c r="AF89" s="8">
        <f>('Raw Data'!AF88-'Raw Data'!AF87)/'Raw Data'!AF87</f>
        <v>7.6291298806303092E-3</v>
      </c>
      <c r="AG89" s="8">
        <f>('Raw Data'!AG88-'Raw Data'!AG87)/'Raw Data'!AG87</f>
        <v>2.1659324522760641E-2</v>
      </c>
      <c r="AH89" s="8">
        <f>('Raw Data'!AH88-'Raw Data'!AH87)/'Raw Data'!AH87</f>
        <v>6.2587100252724506E-3</v>
      </c>
      <c r="AI89" s="8">
        <f>('Raw Data'!AI88-'Raw Data'!AI87)/'Raw Data'!AI87</f>
        <v>1.3515316887990376E-3</v>
      </c>
      <c r="AJ89" s="8">
        <f>('Raw Data'!AJ88-'Raw Data'!AJ87)/'Raw Data'!AJ87</f>
        <v>-2.1660443077908967E-3</v>
      </c>
      <c r="AK89" s="8">
        <f>('Raw Data'!AK88-'Raw Data'!AK87)/'Raw Data'!AK87</f>
        <v>7.0909224731392608E-3</v>
      </c>
      <c r="AL89" s="8">
        <f>('Raw Data'!AL88-'Raw Data'!AL87)/'Raw Data'!AL87</f>
        <v>7.4626865671641687E-2</v>
      </c>
      <c r="AM89" s="8">
        <f>('Raw Data'!AM88-'Raw Data'!AM87)/'Raw Data'!AM87</f>
        <v>6.6952189366038381E-3</v>
      </c>
      <c r="AN89" s="8">
        <f>('Raw Data'!AN88-'Raw Data'!AN87)/'Raw Data'!AN87</f>
        <v>-3.9833808865253495E-4</v>
      </c>
      <c r="AO89" s="8">
        <f>('Raw Data'!AO88-'Raw Data'!AO87)/'Raw Data'!AO87</f>
        <v>0</v>
      </c>
      <c r="AP89" s="8">
        <f>('Raw Data'!AP88-'Raw Data'!AP87)/'Raw Data'!AP87</f>
        <v>1.9152582704585072E-2</v>
      </c>
    </row>
    <row r="90" spans="1:42" x14ac:dyDescent="0.45">
      <c r="A90" s="23">
        <f>'Raw Data'!A89</f>
        <v>43566</v>
      </c>
      <c r="B90" s="8">
        <f>('Raw Data'!B89-'Raw Data'!B88)/'Raw Data'!B88</f>
        <v>-8.3241606535112075E-3</v>
      </c>
      <c r="C90" s="8">
        <f>('Raw Data'!C89-'Raw Data'!C88)/'Raw Data'!C88</f>
        <v>9.3068277188084383E-3</v>
      </c>
      <c r="D90" s="8">
        <f>('Raw Data'!D89-'Raw Data'!D88)/'Raw Data'!D88</f>
        <v>-2.7675088949323343E-2</v>
      </c>
      <c r="E90" s="8">
        <f>('Raw Data'!E89-'Raw Data'!E88)/'Raw Data'!E88</f>
        <v>-3.0317221054307884E-3</v>
      </c>
      <c r="F90" s="8">
        <f>('Raw Data'!F89-'Raw Data'!F88)/'Raw Data'!F88</f>
        <v>-1.4299332697807469E-2</v>
      </c>
      <c r="G90" s="8">
        <f>('Raw Data'!G89-'Raw Data'!G88)/'Raw Data'!G88</f>
        <v>2.1743365617433397E-2</v>
      </c>
      <c r="H90" s="8">
        <f>('Raw Data'!H89-'Raw Data'!H88)/'Raw Data'!H88</f>
        <v>1.5158761904761911E-2</v>
      </c>
      <c r="I90" s="8">
        <f>('Raw Data'!I89-'Raw Data'!I88)/'Raw Data'!I88</f>
        <v>3.3829812629997675E-3</v>
      </c>
      <c r="J90" s="8">
        <f>('Raw Data'!J89-'Raw Data'!J88)/'Raw Data'!J88</f>
        <v>-3.3333333333333361E-2</v>
      </c>
      <c r="K90" s="8">
        <f>('Raw Data'!K89-'Raw Data'!K88)/'Raw Data'!K88</f>
        <v>1.1753253901730899E-3</v>
      </c>
      <c r="L90" s="8">
        <f>('Raw Data'!L89-'Raw Data'!L88)/'Raw Data'!L88</f>
        <v>2.5357566214658896E-2</v>
      </c>
      <c r="M90" s="8">
        <f>('Raw Data'!M89-'Raw Data'!M88)/'Raw Data'!M88</f>
        <v>1.6013516629910185E-2</v>
      </c>
      <c r="N90" s="8">
        <f>('Raw Data'!N89-'Raw Data'!N88)/'Raw Data'!N88</f>
        <v>-3.0606240373873141E-2</v>
      </c>
      <c r="O90" s="8">
        <f>('Raw Data'!O89-'Raw Data'!O88)/'Raw Data'!O88</f>
        <v>-2.5695639229871298E-2</v>
      </c>
      <c r="P90" s="8">
        <f>('Raw Data'!P89-'Raw Data'!P88)/'Raw Data'!P88</f>
        <v>5.313990882530718E-3</v>
      </c>
      <c r="Q90" s="8">
        <f>('Raw Data'!Q89-'Raw Data'!Q88)/'Raw Data'!Q88</f>
        <v>5.3444877440403176E-4</v>
      </c>
      <c r="R90" s="8">
        <f>('Raw Data'!R89-'Raw Data'!R88)/'Raw Data'!R88</f>
        <v>7.6836451226487724E-3</v>
      </c>
      <c r="S90" s="8">
        <f>('Raw Data'!S89-'Raw Data'!S88)/'Raw Data'!S88</f>
        <v>-3.480788511878229E-4</v>
      </c>
      <c r="T90" s="8">
        <f>('Raw Data'!T89-'Raw Data'!T88)/'Raw Data'!T88</f>
        <v>1.4136899822591443E-3</v>
      </c>
      <c r="U90" s="8">
        <f>('Raw Data'!U89-'Raw Data'!U88)/'Raw Data'!U88</f>
        <v>-4.7798193660660657E-3</v>
      </c>
      <c r="V90" s="8">
        <f>('Raw Data'!V89-'Raw Data'!V88)/'Raw Data'!V88</f>
        <v>8.4488784334925803E-3</v>
      </c>
      <c r="W90" s="8">
        <f>('Raw Data'!W89-'Raw Data'!W88)/'Raw Data'!W88</f>
        <v>9.0432238146279948E-3</v>
      </c>
      <c r="X90" s="8">
        <f>('Raw Data'!X89-'Raw Data'!X88)/'Raw Data'!X88</f>
        <v>1.3171687242797609E-4</v>
      </c>
      <c r="Y90" s="8">
        <f>('Raw Data'!Y89-'Raw Data'!Y88)/'Raw Data'!Y88</f>
        <v>5.1669624038268563E-3</v>
      </c>
      <c r="Z90" s="8">
        <f>('Raw Data'!Z89-'Raw Data'!Z88)/'Raw Data'!Z88</f>
        <v>3.9777646769197919E-3</v>
      </c>
      <c r="AA90" s="8">
        <f>('Raw Data'!AA89-'Raw Data'!AA88)/'Raw Data'!AA88</f>
        <v>1.9397309647083236E-4</v>
      </c>
      <c r="AB90" s="8">
        <f>('Raw Data'!AB89-'Raw Data'!AB88)/'Raw Data'!AB88</f>
        <v>9.5560664314955457E-4</v>
      </c>
      <c r="AC90" s="8">
        <f>('Raw Data'!AC89-'Raw Data'!AC88)/'Raw Data'!AC88</f>
        <v>1.5008707036828232E-3</v>
      </c>
      <c r="AD90" s="8">
        <f>('Raw Data'!AD89-'Raw Data'!AD88)/'Raw Data'!AD88</f>
        <v>-0.22933333333333331</v>
      </c>
      <c r="AE90" s="8">
        <f>('Raw Data'!AE89-'Raw Data'!AE88)/'Raw Data'!AE88</f>
        <v>9.1001709362557633E-3</v>
      </c>
      <c r="AF90" s="8">
        <f>('Raw Data'!AF89-'Raw Data'!AF88)/'Raw Data'!AF88</f>
        <v>1.1648282697592058E-3</v>
      </c>
      <c r="AG90" s="8">
        <f>('Raw Data'!AG89-'Raw Data'!AG88)/'Raw Data'!AG88</f>
        <v>-1.43726194753856E-3</v>
      </c>
      <c r="AH90" s="8">
        <f>('Raw Data'!AH89-'Raw Data'!AH88)/'Raw Data'!AH88</f>
        <v>-1.7647145218490496E-3</v>
      </c>
      <c r="AI90" s="8">
        <f>('Raw Data'!AI89-'Raw Data'!AI88)/'Raw Data'!AI88</f>
        <v>-1.7434033730523945E-3</v>
      </c>
      <c r="AJ90" s="8">
        <f>('Raw Data'!AJ89-'Raw Data'!AJ88)/'Raw Data'!AJ88</f>
        <v>1.0249452810389983E-2</v>
      </c>
      <c r="AK90" s="8">
        <f>('Raw Data'!AK89-'Raw Data'!AK88)/'Raw Data'!AK88</f>
        <v>-3.3352742055540452E-3</v>
      </c>
      <c r="AL90" s="8">
        <f>('Raw Data'!AL89-'Raw Data'!AL88)/'Raw Data'!AL88</f>
        <v>2.0833333333333353E-2</v>
      </c>
      <c r="AM90" s="8">
        <f>('Raw Data'!AM89-'Raw Data'!AM88)/'Raw Data'!AM88</f>
        <v>-2.4184991933491789E-3</v>
      </c>
      <c r="AN90" s="8">
        <f>('Raw Data'!AN89-'Raw Data'!AN88)/'Raw Data'!AN88</f>
        <v>3.9844181813761094E-3</v>
      </c>
      <c r="AO90" s="8">
        <f>('Raw Data'!AO89-'Raw Data'!AO88)/'Raw Data'!AO88</f>
        <v>0.29347826086956508</v>
      </c>
      <c r="AP90" s="8">
        <f>('Raw Data'!AP89-'Raw Data'!AP88)/'Raw Data'!AP88</f>
        <v>1.0820103121873682E-2</v>
      </c>
    </row>
    <row r="91" spans="1:42" x14ac:dyDescent="0.45">
      <c r="A91" s="23">
        <f>'Raw Data'!A90</f>
        <v>43567</v>
      </c>
      <c r="B91" s="8">
        <f>('Raw Data'!B90-'Raw Data'!B89)/'Raw Data'!B89</f>
        <v>-4.0207646557908594E-4</v>
      </c>
      <c r="C91" s="8">
        <f>('Raw Data'!C90-'Raw Data'!C89)/'Raw Data'!C89</f>
        <v>3.8825014297484898E-3</v>
      </c>
      <c r="D91" s="8">
        <f>('Raw Data'!D90-'Raw Data'!D89)/'Raw Data'!D89</f>
        <v>-2.6823670558423227E-3</v>
      </c>
      <c r="E91" s="8">
        <f>('Raw Data'!E90-'Raw Data'!E89)/'Raw Data'!E89</f>
        <v>4.6025882537783286E-3</v>
      </c>
      <c r="F91" s="8">
        <f>('Raw Data'!F90-'Raw Data'!F89)/'Raw Data'!F89</f>
        <v>-3.8684719535782542E-3</v>
      </c>
      <c r="G91" s="8">
        <f>('Raw Data'!G90-'Raw Data'!G89)/'Raw Data'!G89</f>
        <v>1.8199900037918909E-2</v>
      </c>
      <c r="H91" s="8">
        <f>('Raw Data'!H90-'Raw Data'!H89)/'Raw Data'!H89</f>
        <v>1.0162535840434264E-3</v>
      </c>
      <c r="I91" s="8">
        <f>('Raw Data'!I90-'Raw Data'!I89)/'Raw Data'!I89</f>
        <v>4.1650696536481577E-3</v>
      </c>
      <c r="J91" s="8">
        <f>('Raw Data'!J90-'Raw Data'!J89)/'Raw Data'!J89</f>
        <v>-3.4482758620689689E-2</v>
      </c>
      <c r="K91" s="8">
        <f>('Raw Data'!K90-'Raw Data'!K89)/'Raw Data'!K89</f>
        <v>1.0566023505339342E-2</v>
      </c>
      <c r="L91" s="8">
        <f>('Raw Data'!L90-'Raw Data'!L89)/'Raw Data'!L89</f>
        <v>2.0404410305858517E-2</v>
      </c>
      <c r="M91" s="8">
        <f>('Raw Data'!M90-'Raw Data'!M89)/'Raw Data'!M89</f>
        <v>1.6256954042865576E-2</v>
      </c>
      <c r="N91" s="8">
        <f>('Raw Data'!N90-'Raw Data'!N89)/'Raw Data'!N89</f>
        <v>-9.2896174525842479E-2</v>
      </c>
      <c r="O91" s="8">
        <f>('Raw Data'!O90-'Raw Data'!O89)/'Raw Data'!O89</f>
        <v>-1.7582670113099979E-2</v>
      </c>
      <c r="P91" s="8">
        <f>('Raw Data'!P90-'Raw Data'!P89)/'Raw Data'!P89</f>
        <v>3.9643776052234337E-3</v>
      </c>
      <c r="Q91" s="8">
        <f>('Raw Data'!Q90-'Raw Data'!Q89)/'Raw Data'!Q89</f>
        <v>-8.9081357077478395E-5</v>
      </c>
      <c r="R91" s="8">
        <f>('Raw Data'!R90-'Raw Data'!R89)/'Raw Data'!R89</f>
        <v>1.569807187588884E-3</v>
      </c>
      <c r="S91" s="8">
        <f>('Raw Data'!S90-'Raw Data'!S89)/'Raw Data'!S89</f>
        <v>1.6364905129162256E-2</v>
      </c>
      <c r="T91" s="8">
        <f>('Raw Data'!T90-'Raw Data'!T89)/'Raw Data'!T89</f>
        <v>1.4588246801331129E-2</v>
      </c>
      <c r="U91" s="8">
        <f>('Raw Data'!U90-'Raw Data'!U89)/'Raw Data'!U89</f>
        <v>0.11543740366631469</v>
      </c>
      <c r="V91" s="8">
        <f>('Raw Data'!V90-'Raw Data'!V89)/'Raw Data'!V89</f>
        <v>4.6879411345810362E-2</v>
      </c>
      <c r="W91" s="8">
        <f>('Raw Data'!W90-'Raw Data'!W89)/'Raw Data'!W89</f>
        <v>1.1910385884972834E-2</v>
      </c>
      <c r="X91" s="8">
        <f>('Raw Data'!X90-'Raw Data'!X89)/'Raw Data'!X89</f>
        <v>5.0692187181179457E-3</v>
      </c>
      <c r="Y91" s="8">
        <f>('Raw Data'!Y90-'Raw Data'!Y89)/'Raw Data'!Y89</f>
        <v>1.0280684054514318E-2</v>
      </c>
      <c r="Z91" s="8">
        <f>('Raw Data'!Z90-'Raw Data'!Z89)/'Raw Data'!Z89</f>
        <v>8.3201664025357325E-3</v>
      </c>
      <c r="AA91" s="8">
        <f>('Raw Data'!AA90-'Raw Data'!AA89)/'Raw Data'!AA89</f>
        <v>3.8787095641121852E-4</v>
      </c>
      <c r="AB91" s="8">
        <f>('Raw Data'!AB90-'Raw Data'!AB89)/'Raw Data'!AB89</f>
        <v>2.9593206613350419E-3</v>
      </c>
      <c r="AC91" s="8">
        <f>('Raw Data'!AC90-'Raw Data'!AC89)/'Raw Data'!AC89</f>
        <v>6.4231639062453476E-4</v>
      </c>
      <c r="AD91" s="8">
        <f>('Raw Data'!AD90-'Raw Data'!AD89)/'Raw Data'!AD89</f>
        <v>-6.9204152249135011E-3</v>
      </c>
      <c r="AE91" s="8">
        <f>('Raw Data'!AE90-'Raw Data'!AE89)/'Raw Data'!AE89</f>
        <v>7.7153774660589673E-3</v>
      </c>
      <c r="AF91" s="8">
        <f>('Raw Data'!AF90-'Raw Data'!AF89)/'Raw Data'!AF89</f>
        <v>5.152526988669321E-3</v>
      </c>
      <c r="AG91" s="8">
        <f>('Raw Data'!AG90-'Raw Data'!AG89)/'Raw Data'!AG89</f>
        <v>2.1590139561348432E-3</v>
      </c>
      <c r="AH91" s="8">
        <f>('Raw Data'!AH90-'Raw Data'!AH89)/'Raw Data'!AH89</f>
        <v>-5.4764028999589932E-4</v>
      </c>
      <c r="AI91" s="8">
        <f>('Raw Data'!AI90-'Raw Data'!AI89)/'Raw Data'!AI89</f>
        <v>8.9573040661738747E-3</v>
      </c>
      <c r="AJ91" s="8">
        <f>('Raw Data'!AJ90-'Raw Data'!AJ89)/'Raw Data'!AJ89</f>
        <v>-4.4906784358603818E-2</v>
      </c>
      <c r="AK91" s="8">
        <f>('Raw Data'!AK90-'Raw Data'!AK89)/'Raw Data'!AK89</f>
        <v>1.3199504912866382E-2</v>
      </c>
      <c r="AL91" s="8">
        <f>('Raw Data'!AL90-'Raw Data'!AL89)/'Raw Data'!AL89</f>
        <v>-6.80272108843538E-3</v>
      </c>
      <c r="AM91" s="8">
        <f>('Raw Data'!AM90-'Raw Data'!AM89)/'Raw Data'!AM89</f>
        <v>2.4243625121291492E-3</v>
      </c>
      <c r="AN91" s="8">
        <f>('Raw Data'!AN90-'Raw Data'!AN89)/'Raw Data'!AN89</f>
        <v>-4.9448367967954973E-2</v>
      </c>
      <c r="AO91" s="8">
        <f>('Raw Data'!AO90-'Raw Data'!AO89)/'Raw Data'!AO89</f>
        <v>-0.20168067226890757</v>
      </c>
      <c r="AP91" s="8">
        <f>('Raw Data'!AP90-'Raw Data'!AP89)/'Raw Data'!AP89</f>
        <v>-3.3802253521127462E-3</v>
      </c>
    </row>
    <row r="92" spans="1:42" x14ac:dyDescent="0.45">
      <c r="A92" s="23">
        <f>'Raw Data'!A91</f>
        <v>43570</v>
      </c>
      <c r="B92" s="8">
        <f>('Raw Data'!B91-'Raw Data'!B90)/'Raw Data'!B90</f>
        <v>1.810196395478855E-3</v>
      </c>
      <c r="C92" s="8">
        <f>('Raw Data'!C91-'Raw Data'!C90)/'Raw Data'!C90</f>
        <v>-2.1754639250488664E-3</v>
      </c>
      <c r="D92" s="8">
        <f>('Raw Data'!D91-'Raw Data'!D90)/'Raw Data'!D90</f>
        <v>-4.9309187180762333E-3</v>
      </c>
      <c r="E92" s="8">
        <f>('Raw Data'!E91-'Raw Data'!E90)/'Raw Data'!E90</f>
        <v>1.1699306946694941E-2</v>
      </c>
      <c r="F92" s="8">
        <f>('Raw Data'!F91-'Raw Data'!F90)/'Raw Data'!F90</f>
        <v>5.8252427184464772E-3</v>
      </c>
      <c r="G92" s="8">
        <f>('Raw Data'!G91-'Raw Data'!G90)/'Raw Data'!G90</f>
        <v>1.48954846632641E-2</v>
      </c>
      <c r="H92" s="8">
        <f>('Raw Data'!H91-'Raw Data'!H90)/'Raw Data'!H90</f>
        <v>-3.9830836291908107E-3</v>
      </c>
      <c r="I92" s="8">
        <f>('Raw Data'!I91-'Raw Data'!I90)/'Raw Data'!I90</f>
        <v>5.9257456288442311E-4</v>
      </c>
      <c r="J92" s="8">
        <f>('Raw Data'!J91-'Raw Data'!J90)/'Raw Data'!J90</f>
        <v>0</v>
      </c>
      <c r="K92" s="8">
        <f>('Raw Data'!K91-'Raw Data'!K90)/'Raw Data'!K90</f>
        <v>-3.4852316438944678E-3</v>
      </c>
      <c r="L92" s="8">
        <f>('Raw Data'!L91-'Raw Data'!L90)/'Raw Data'!L90</f>
        <v>-9.9981978222451317E-3</v>
      </c>
      <c r="M92" s="8">
        <f>('Raw Data'!M91-'Raw Data'!M90)/'Raw Data'!M90</f>
        <v>-8.9475331948809071E-3</v>
      </c>
      <c r="N92" s="8">
        <f>('Raw Data'!N91-'Raw Data'!N90)/'Raw Data'!N90</f>
        <v>5.3547892626380099E-3</v>
      </c>
      <c r="O92" s="8">
        <f>('Raw Data'!O91-'Raw Data'!O90)/'Raw Data'!O90</f>
        <v>1.1186719547787959E-3</v>
      </c>
      <c r="P92" s="8">
        <f>('Raw Data'!P91-'Raw Data'!P90)/'Raw Data'!P90</f>
        <v>-3.117497039505362E-3</v>
      </c>
      <c r="Q92" s="8">
        <f>('Raw Data'!Q91-'Raw Data'!Q90)/'Raw Data'!Q90</f>
        <v>4.2735877688774978E-3</v>
      </c>
      <c r="R92" s="8">
        <f>('Raw Data'!R91-'Raw Data'!R90)/'Raw Data'!R90</f>
        <v>3.6946067801265315E-3</v>
      </c>
      <c r="S92" s="8">
        <f>('Raw Data'!S91-'Raw Data'!S90)/'Raw Data'!S90</f>
        <v>-1.4302799774241913E-2</v>
      </c>
      <c r="T92" s="8">
        <f>('Raw Data'!T91-'Raw Data'!T90)/'Raw Data'!T90</f>
        <v>6.8413841700898622E-3</v>
      </c>
      <c r="U92" s="8">
        <f>('Raw Data'!U91-'Raw Data'!U90)/'Raw Data'!U90</f>
        <v>1.5223667740498596E-2</v>
      </c>
      <c r="V92" s="8">
        <f>('Raw Data'!V91-'Raw Data'!V90)/'Raw Data'!V90</f>
        <v>-1.1419797507506801E-2</v>
      </c>
      <c r="W92" s="8">
        <f>('Raw Data'!W91-'Raw Data'!W90)/'Raw Data'!W90</f>
        <v>-2.2141696342867826E-3</v>
      </c>
      <c r="X92" s="8">
        <f>('Raw Data'!X91-'Raw Data'!X90)/'Raw Data'!X90</f>
        <v>6.452039052423527E-3</v>
      </c>
      <c r="Y92" s="8">
        <f>('Raw Data'!Y91-'Raw Data'!Y90)/'Raw Data'!Y90</f>
        <v>-6.392643143044479E-3</v>
      </c>
      <c r="Z92" s="8">
        <f>('Raw Data'!Z91-'Raw Data'!Z90)/'Raw Data'!Z90</f>
        <v>7.4655399817076321E-3</v>
      </c>
      <c r="AA92" s="8">
        <f>('Raw Data'!AA91-'Raw Data'!AA90)/'Raw Data'!AA90</f>
        <v>2.7142809166434841E-3</v>
      </c>
      <c r="AB92" s="8">
        <f>('Raw Data'!AB91-'Raw Data'!AB90)/'Raw Data'!AB90</f>
        <v>6.3774855076036896E-3</v>
      </c>
      <c r="AC92" s="8">
        <f>('Raw Data'!AC91-'Raw Data'!AC90)/'Raw Data'!AC90</f>
        <v>5.5625414579011699E-3</v>
      </c>
      <c r="AD92" s="8">
        <f>('Raw Data'!AD91-'Raw Data'!AD90)/'Raw Data'!AD90</f>
        <v>0.20209059233449478</v>
      </c>
      <c r="AE92" s="8">
        <f>('Raw Data'!AE91-'Raw Data'!AE90)/'Raw Data'!AE90</f>
        <v>-6.4631984203745831E-3</v>
      </c>
      <c r="AF92" s="8">
        <f>('Raw Data'!AF91-'Raw Data'!AF90)/'Raw Data'!AF90</f>
        <v>8.2683147633280847E-4</v>
      </c>
      <c r="AG92" s="8">
        <f>('Raw Data'!AG91-'Raw Data'!AG90)/'Raw Data'!AG90</f>
        <v>-1.8671454219030631E-2</v>
      </c>
      <c r="AH92" s="8">
        <f>('Raw Data'!AH91-'Raw Data'!AH90)/'Raw Data'!AH90</f>
        <v>9.8202768334209071E-4</v>
      </c>
      <c r="AI92" s="8">
        <f>('Raw Data'!AI91-'Raw Data'!AI90)/'Raw Data'!AI90</f>
        <v>3.0708430015350461E-3</v>
      </c>
      <c r="AJ92" s="8">
        <f>('Raw Data'!AJ91-'Raw Data'!AJ90)/'Raw Data'!AJ90</f>
        <v>-6.4647146523587979E-3</v>
      </c>
      <c r="AK92" s="8">
        <f>('Raw Data'!AK91-'Raw Data'!AK90)/'Raw Data'!AK90</f>
        <v>2.3853399760844904E-3</v>
      </c>
      <c r="AL92" s="8">
        <f>('Raw Data'!AL91-'Raw Data'!AL90)/'Raw Data'!AL90</f>
        <v>0</v>
      </c>
      <c r="AM92" s="8">
        <f>('Raw Data'!AM91-'Raw Data'!AM90)/'Raw Data'!AM90</f>
        <v>1.451020788822186E-2</v>
      </c>
      <c r="AN92" s="8">
        <f>('Raw Data'!AN91-'Raw Data'!AN90)/'Raw Data'!AN90</f>
        <v>3.1729570065306997E-3</v>
      </c>
      <c r="AO92" s="8">
        <f>('Raw Data'!AO91-'Raw Data'!AO90)/'Raw Data'!AO90</f>
        <v>-3.1578947368420963E-2</v>
      </c>
      <c r="AP92" s="8">
        <f>('Raw Data'!AP91-'Raw Data'!AP90)/'Raw Data'!AP90</f>
        <v>-1.6959298080310235E-3</v>
      </c>
    </row>
    <row r="93" spans="1:42" x14ac:dyDescent="0.45">
      <c r="A93" s="23">
        <f>'Raw Data'!A92</f>
        <v>43571</v>
      </c>
      <c r="B93" s="8">
        <f>('Raw Data'!B92-'Raw Data'!B91)/'Raw Data'!B91</f>
        <v>1.0039433260346342E-4</v>
      </c>
      <c r="C93" s="8">
        <f>('Raw Data'!C92-'Raw Data'!C91)/'Raw Data'!C91</f>
        <v>-1.9864358536941677E-2</v>
      </c>
      <c r="D93" s="8">
        <f>('Raw Data'!D92-'Raw Data'!D91)/'Raw Data'!D91</f>
        <v>2.6203092833488054E-2</v>
      </c>
      <c r="E93" s="8">
        <f>('Raw Data'!E92-'Raw Data'!E91)/'Raw Data'!E91</f>
        <v>-1.0108403146010905E-2</v>
      </c>
      <c r="F93" s="8">
        <f>('Raw Data'!F92-'Raw Data'!F91)/'Raw Data'!F91</f>
        <v>-3.6679536679536585E-2</v>
      </c>
      <c r="G93" s="8">
        <f>('Raw Data'!G92-'Raw Data'!G91)/'Raw Data'!G91</f>
        <v>-1.206258318608721E-2</v>
      </c>
      <c r="H93" s="8">
        <f>('Raw Data'!H92-'Raw Data'!H91)/'Raw Data'!H91</f>
        <v>1.6858731411108944E-2</v>
      </c>
      <c r="I93" s="8">
        <f>('Raw Data'!I92-'Raw Data'!I91)/'Raw Data'!I91</f>
        <v>1.1842814331571286E-3</v>
      </c>
      <c r="J93" s="8">
        <f>('Raw Data'!J92-'Raw Data'!J91)/'Raw Data'!J91</f>
        <v>3.5714285714285747E-2</v>
      </c>
      <c r="K93" s="8">
        <f>('Raw Data'!K92-'Raw Data'!K91)/'Raw Data'!K91</f>
        <v>1.0258873519715829E-2</v>
      </c>
      <c r="L93" s="8">
        <f>('Raw Data'!L92-'Raw Data'!L91)/'Raw Data'!L91</f>
        <v>4.9603989746947585E-3</v>
      </c>
      <c r="M93" s="8">
        <f>('Raw Data'!M92-'Raw Data'!M91)/'Raw Data'!M91</f>
        <v>-2.1885391959445186E-3</v>
      </c>
      <c r="N93" s="8">
        <f>('Raw Data'!N92-'Raw Data'!N91)/'Raw Data'!N91</f>
        <v>2.3302211788165793E-2</v>
      </c>
      <c r="O93" s="8">
        <f>('Raw Data'!O92-'Raw Data'!O91)/'Raw Data'!O91</f>
        <v>-1.0055982803594552E-2</v>
      </c>
      <c r="P93" s="8">
        <f>('Raw Data'!P92-'Raw Data'!P91)/'Raw Data'!P91</f>
        <v>8.6172219902241158E-3</v>
      </c>
      <c r="Q93" s="8">
        <f>('Raw Data'!Q92-'Raw Data'!Q91)/'Raw Data'!Q91</f>
        <v>-1.4184454457089169E-2</v>
      </c>
      <c r="R93" s="8">
        <f>('Raw Data'!R92-'Raw Data'!R91)/'Raw Data'!R91</f>
        <v>-1.3385932850577449E-3</v>
      </c>
      <c r="S93" s="8">
        <f>('Raw Data'!S92-'Raw Data'!S91)/'Raw Data'!S91</f>
        <v>1.1121715482435211E-2</v>
      </c>
      <c r="T93" s="8">
        <f>('Raw Data'!T92-'Raw Data'!T91)/'Raw Data'!T91</f>
        <v>1.1171240359974084E-2</v>
      </c>
      <c r="U93" s="8">
        <f>('Raw Data'!U92-'Raw Data'!U91)/'Raw Data'!U91</f>
        <v>-1.6207226658015089E-2</v>
      </c>
      <c r="V93" s="8">
        <f>('Raw Data'!V92-'Raw Data'!V91)/'Raw Data'!V91</f>
        <v>1.0551148659547472E-2</v>
      </c>
      <c r="W93" s="8">
        <f>('Raw Data'!W92-'Raw Data'!W91)/'Raw Data'!W91</f>
        <v>3.3870888291966084E-3</v>
      </c>
      <c r="X93" s="8">
        <f>('Raw Data'!X92-'Raw Data'!X91)/'Raw Data'!X91</f>
        <v>8.2655649176270069E-3</v>
      </c>
      <c r="Y93" s="8">
        <f>('Raw Data'!Y92-'Raw Data'!Y91)/'Raw Data'!Y91</f>
        <v>-6.0400473310569629E-3</v>
      </c>
      <c r="Z93" s="8">
        <f>('Raw Data'!Z92-'Raw Data'!Z91)/'Raw Data'!Z91</f>
        <v>5.8503122406518282E-3</v>
      </c>
      <c r="AA93" s="8">
        <f>('Raw Data'!AA92-'Raw Data'!AA91)/'Raw Data'!AA91</f>
        <v>-4.8337030021074192E-3</v>
      </c>
      <c r="AB93" s="8">
        <f>('Raw Data'!AB92-'Raw Data'!AB91)/'Raw Data'!AB91</f>
        <v>6.5259447698235318E-3</v>
      </c>
      <c r="AC93" s="8">
        <f>('Raw Data'!AC92-'Raw Data'!AC91)/'Raw Data'!AC91</f>
        <v>-1.0637987202122994E-3</v>
      </c>
      <c r="AD93" s="8">
        <f>('Raw Data'!AD92-'Raw Data'!AD91)/'Raw Data'!AD91</f>
        <v>0.14492753623188406</v>
      </c>
      <c r="AE93" s="8">
        <f>('Raw Data'!AE92-'Raw Data'!AE91)/'Raw Data'!AE91</f>
        <v>3.0024283638765566E-3</v>
      </c>
      <c r="AF93" s="8">
        <f>('Raw Data'!AF92-'Raw Data'!AF91)/'Raw Data'!AF91</f>
        <v>-2.3131720871046369E-3</v>
      </c>
      <c r="AG93" s="8">
        <f>('Raw Data'!AG92-'Raw Data'!AG91)/'Raw Data'!AG91</f>
        <v>2.1953896816685015E-2</v>
      </c>
      <c r="AH93" s="8">
        <f>('Raw Data'!AH92-'Raw Data'!AH91)/'Raw Data'!AH91</f>
        <v>9.8489563217162967E-3</v>
      </c>
      <c r="AI93" s="8">
        <f>('Raw Data'!AI92-'Raw Data'!AI91)/'Raw Data'!AI91</f>
        <v>-4.3417702535520466E-3</v>
      </c>
      <c r="AJ93" s="8">
        <f>('Raw Data'!AJ92-'Raw Data'!AJ91)/'Raw Data'!AJ91</f>
        <v>3.0355135585678511E-2</v>
      </c>
      <c r="AK93" s="8">
        <f>('Raw Data'!AK92-'Raw Data'!AK91)/'Raw Data'!AK91</f>
        <v>-7.3225674884020689E-4</v>
      </c>
      <c r="AL93" s="8">
        <f>('Raw Data'!AL92-'Raw Data'!AL91)/'Raw Data'!AL91</f>
        <v>-6.8493150684931572E-3</v>
      </c>
      <c r="AM93" s="8">
        <f>('Raw Data'!AM92-'Raw Data'!AM91)/'Raw Data'!AM91</f>
        <v>7.7473434579788895E-3</v>
      </c>
      <c r="AN93" s="8">
        <f>('Raw Data'!AN92-'Raw Data'!AN91)/'Raw Data'!AN91</f>
        <v>8.5733783687227186E-3</v>
      </c>
      <c r="AO93" s="8">
        <f>('Raw Data'!AO92-'Raw Data'!AO91)/'Raw Data'!AO91</f>
        <v>0</v>
      </c>
      <c r="AP93" s="8">
        <f>('Raw Data'!AP92-'Raw Data'!AP91)/'Raw Data'!AP91</f>
        <v>2.2650622876557291E-3</v>
      </c>
    </row>
    <row r="94" spans="1:42" x14ac:dyDescent="0.45">
      <c r="A94" s="23">
        <f>'Raw Data'!A93</f>
        <v>43572</v>
      </c>
      <c r="B94" s="8">
        <f>('Raw Data'!B93-'Raw Data'!B92)/'Raw Data'!B92</f>
        <v>1.9473094663605021E-2</v>
      </c>
      <c r="C94" s="8">
        <f>('Raw Data'!C93-'Raw Data'!C92)/'Raw Data'!C92</f>
        <v>-5.6846754984315045E-3</v>
      </c>
      <c r="D94" s="8">
        <f>('Raw Data'!D93-'Raw Data'!D92)/'Raw Data'!D92</f>
        <v>-7.7918280541316399E-3</v>
      </c>
      <c r="E94" s="8">
        <f>('Raw Data'!E93-'Raw Data'!E92)/'Raw Data'!E92</f>
        <v>3.7578609195529467E-2</v>
      </c>
      <c r="F94" s="8">
        <f>('Raw Data'!F93-'Raw Data'!F92)/'Raw Data'!F92</f>
        <v>-1.3026052104208494E-2</v>
      </c>
      <c r="G94" s="8">
        <f>('Raw Data'!G93-'Raw Data'!G92)/'Raw Data'!G92</f>
        <v>7.6602091270253766E-3</v>
      </c>
      <c r="H94" s="8">
        <f>('Raw Data'!H93-'Raw Data'!H92)/'Raw Data'!H92</f>
        <v>-4.0097858426010992E-3</v>
      </c>
      <c r="I94" s="8">
        <f>('Raw Data'!I93-'Raw Data'!I92)/'Raw Data'!I92</f>
        <v>-6.1119705687654406E-3</v>
      </c>
      <c r="J94" s="8">
        <f>('Raw Data'!J93-'Raw Data'!J92)/'Raw Data'!J92</f>
        <v>-6.8965517241379226E-2</v>
      </c>
      <c r="K94" s="8">
        <f>('Raw Data'!K93-'Raw Data'!K92)/'Raw Data'!K92</f>
        <v>3.0001550372187173E-3</v>
      </c>
      <c r="L94" s="8">
        <f>('Raw Data'!L93-'Raw Data'!L92)/'Raw Data'!L92</f>
        <v>-1.0084952759364061E-2</v>
      </c>
      <c r="M94" s="8">
        <f>('Raw Data'!M93-'Raw Data'!M92)/'Raw Data'!M92</f>
        <v>-9.2126360648152345E-3</v>
      </c>
      <c r="N94" s="8">
        <f>('Raw Data'!N93-'Raw Data'!N92)/'Raw Data'!N92</f>
        <v>-4.554184321911129E-3</v>
      </c>
      <c r="O94" s="8">
        <f>('Raw Data'!O93-'Raw Data'!O92)/'Raw Data'!O92</f>
        <v>-1.9187492778404543E-2</v>
      </c>
      <c r="P94" s="8">
        <f>('Raw Data'!P93-'Raw Data'!P92)/'Raw Data'!P92</f>
        <v>-4.1546071177499935E-2</v>
      </c>
      <c r="Q94" s="8">
        <f>('Raw Data'!Q93-'Raw Data'!Q92)/'Raw Data'!Q92</f>
        <v>9.9819943863935119E-3</v>
      </c>
      <c r="R94" s="8">
        <f>('Raw Data'!R93-'Raw Data'!R92)/'Raw Data'!R92</f>
        <v>-6.1431132824506154E-4</v>
      </c>
      <c r="S94" s="8">
        <f>('Raw Data'!S93-'Raw Data'!S92)/'Raw Data'!S92</f>
        <v>-6.616817166022416E-3</v>
      </c>
      <c r="T94" s="8">
        <f>('Raw Data'!T93-'Raw Data'!T92)/'Raw Data'!T92</f>
        <v>1.0592260516462726E-2</v>
      </c>
      <c r="U94" s="8">
        <f>('Raw Data'!U93-'Raw Data'!U92)/'Raw Data'!U92</f>
        <v>1.4241796781970583E-2</v>
      </c>
      <c r="V94" s="8">
        <f>('Raw Data'!V93-'Raw Data'!V92)/'Raw Data'!V92</f>
        <v>2.8802884457767283E-2</v>
      </c>
      <c r="W94" s="8">
        <f>('Raw Data'!W93-'Raw Data'!W92)/'Raw Data'!W92</f>
        <v>-1.8623885088187139E-3</v>
      </c>
      <c r="X94" s="8">
        <f>('Raw Data'!X93-'Raw Data'!X92)/'Raw Data'!X92</f>
        <v>-6.8422251076970721E-3</v>
      </c>
      <c r="Y94" s="8">
        <f>('Raw Data'!Y93-'Raw Data'!Y92)/'Raw Data'!Y92</f>
        <v>-7.6617153067073318E-3</v>
      </c>
      <c r="Z94" s="8">
        <f>('Raw Data'!Z93-'Raw Data'!Z92)/'Raw Data'!Z92</f>
        <v>-1.7060914421833436E-2</v>
      </c>
      <c r="AA94" s="8">
        <f>('Raw Data'!AA93-'Raw Data'!AA92)/'Raw Data'!AA92</f>
        <v>5.4399455690852892E-3</v>
      </c>
      <c r="AB94" s="8">
        <f>('Raw Data'!AB93-'Raw Data'!AB92)/'Raw Data'!AB92</f>
        <v>1.6655224985912549E-3</v>
      </c>
      <c r="AC94" s="8">
        <f>('Raw Data'!AC93-'Raw Data'!AC92)/'Raw Data'!AC92</f>
        <v>7.0287097157591023E-3</v>
      </c>
      <c r="AD94" s="8">
        <f>('Raw Data'!AD93-'Raw Data'!AD92)/'Raw Data'!AD92</f>
        <v>5.8227848101265703E-2</v>
      </c>
      <c r="AE94" s="8">
        <f>('Raw Data'!AE93-'Raw Data'!AE92)/'Raw Data'!AE92</f>
        <v>-1.0576701599909383E-2</v>
      </c>
      <c r="AF94" s="8">
        <f>('Raw Data'!AF93-'Raw Data'!AF92)/'Raw Data'!AF92</f>
        <v>8.2802201050577763E-3</v>
      </c>
      <c r="AG94" s="8">
        <f>('Raw Data'!AG93-'Raw Data'!AG92)/'Raw Data'!AG92</f>
        <v>-1.5753669889008282E-2</v>
      </c>
      <c r="AH94" s="8">
        <f>('Raw Data'!AH93-'Raw Data'!AH92)/'Raw Data'!AH92</f>
        <v>9.5537774966740464E-4</v>
      </c>
      <c r="AI94" s="8">
        <f>('Raw Data'!AI93-'Raw Data'!AI92)/'Raw Data'!AI92</f>
        <v>-5.031363700769662E-4</v>
      </c>
      <c r="AJ94" s="8">
        <f>('Raw Data'!AJ93-'Raw Data'!AJ92)/'Raw Data'!AJ92</f>
        <v>-1.3130810432808431E-2</v>
      </c>
      <c r="AK94" s="8">
        <f>('Raw Data'!AK93-'Raw Data'!AK92)/'Raw Data'!AK92</f>
        <v>-2.0150200373208731E-3</v>
      </c>
      <c r="AL94" s="8">
        <f>('Raw Data'!AL93-'Raw Data'!AL92)/'Raw Data'!AL92</f>
        <v>-2.0689655172413814E-2</v>
      </c>
      <c r="AM94" s="8">
        <f>('Raw Data'!AM93-'Raw Data'!AM92)/'Raw Data'!AM92</f>
        <v>1.6558180023597838E-2</v>
      </c>
      <c r="AN94" s="8">
        <f>('Raw Data'!AN93-'Raw Data'!AN92)/'Raw Data'!AN92</f>
        <v>-7.4276038453132461E-3</v>
      </c>
      <c r="AO94" s="8">
        <f>('Raw Data'!AO93-'Raw Data'!AO92)/'Raw Data'!AO92</f>
        <v>0</v>
      </c>
      <c r="AP94" s="8">
        <f>('Raw Data'!AP93-'Raw Data'!AP92)/'Raw Data'!AP92</f>
        <v>2.8813444699805357E-2</v>
      </c>
    </row>
    <row r="95" spans="1:42" x14ac:dyDescent="0.45">
      <c r="A95" s="23">
        <f>'Raw Data'!A94</f>
        <v>43573</v>
      </c>
      <c r="B95" s="8">
        <f>('Raw Data'!B94-'Raw Data'!B93)/'Raw Data'!B93</f>
        <v>3.5937397106483946E-3</v>
      </c>
      <c r="C95" s="8">
        <f>('Raw Data'!C94-'Raw Data'!C93)/'Raw Data'!C93</f>
        <v>6.7115093716999686E-3</v>
      </c>
      <c r="D95" s="8">
        <f>('Raw Data'!D94-'Raw Data'!D93)/'Raw Data'!D93</f>
        <v>7.4844188241397526E-3</v>
      </c>
      <c r="E95" s="8">
        <f>('Raw Data'!E94-'Raw Data'!E93)/'Raw Data'!E93</f>
        <v>6.2985672546780284E-4</v>
      </c>
      <c r="F95" s="8">
        <f>('Raw Data'!F94-'Raw Data'!F93)/'Raw Data'!F93</f>
        <v>-6.3959390862944068E-2</v>
      </c>
      <c r="G95" s="8">
        <f>('Raw Data'!G94-'Raw Data'!G93)/'Raw Data'!G93</f>
        <v>1.6908536969704593E-2</v>
      </c>
      <c r="H95" s="8">
        <f>('Raw Data'!H94-'Raw Data'!H93)/'Raw Data'!H93</f>
        <v>-2.6323706214811094E-3</v>
      </c>
      <c r="I95" s="8">
        <f>('Raw Data'!I94-'Raw Data'!I93)/'Raw Data'!I93</f>
        <v>4.7609939858607817E-3</v>
      </c>
      <c r="J95" s="8">
        <f>('Raw Data'!J94-'Raw Data'!J93)/'Raw Data'!J93</f>
        <v>3.7037037037036903E-2</v>
      </c>
      <c r="K95" s="8">
        <f>('Raw Data'!K94-'Raw Data'!K93)/'Raw Data'!K93</f>
        <v>-4.8320845705034964E-3</v>
      </c>
      <c r="L95" s="8">
        <f>('Raw Data'!L94-'Raw Data'!L93)/'Raw Data'!L93</f>
        <v>8.5735090312046569E-3</v>
      </c>
      <c r="M95" s="8">
        <f>('Raw Data'!M94-'Raw Data'!M93)/'Raw Data'!M93</f>
        <v>1.0017777857557291E-2</v>
      </c>
      <c r="N95" s="8">
        <f>('Raw Data'!N94-'Raw Data'!N93)/'Raw Data'!N93</f>
        <v>2.0914908209022913E-2</v>
      </c>
      <c r="O95" s="8">
        <f>('Raw Data'!O94-'Raw Data'!O93)/'Raw Data'!O93</f>
        <v>1.4959914824995289E-2</v>
      </c>
      <c r="P95" s="8">
        <f>('Raw Data'!P94-'Raw Data'!P93)/'Raw Data'!P93</f>
        <v>8.7699743797563876E-3</v>
      </c>
      <c r="Q95" s="8">
        <f>('Raw Data'!Q94-'Raw Data'!Q93)/'Raw Data'!Q93</f>
        <v>5.8766172382841422E-3</v>
      </c>
      <c r="R95" s="8">
        <f>('Raw Data'!R94-'Raw Data'!R93)/'Raw Data'!R93</f>
        <v>-1.8998966088132677E-3</v>
      </c>
      <c r="S95" s="8">
        <f>('Raw Data'!S94-'Raw Data'!S93)/'Raw Data'!S93</f>
        <v>-7.7850868744862517E-4</v>
      </c>
      <c r="T95" s="8">
        <f>('Raw Data'!T94-'Raw Data'!T93)/'Raw Data'!T93</f>
        <v>5.2969672118920357E-3</v>
      </c>
      <c r="U95" s="8">
        <f>('Raw Data'!U94-'Raw Data'!U93)/'Raw Data'!U93</f>
        <v>5.313110519906768E-3</v>
      </c>
      <c r="V95" s="8">
        <f>('Raw Data'!V94-'Raw Data'!V93)/'Raw Data'!V93</f>
        <v>-7.3491053796480342E-3</v>
      </c>
      <c r="W95" s="8">
        <f>('Raw Data'!W94-'Raw Data'!W93)/'Raw Data'!W93</f>
        <v>8.6296888524803606E-3</v>
      </c>
      <c r="X95" s="8">
        <f>('Raw Data'!X94-'Raw Data'!X93)/'Raw Data'!X93</f>
        <v>1.5598953543484175E-3</v>
      </c>
      <c r="Y95" s="8">
        <f>('Raw Data'!Y94-'Raw Data'!Y93)/'Raw Data'!Y93</f>
        <v>1.251320320338819E-2</v>
      </c>
      <c r="Z95" s="8">
        <f>('Raw Data'!Z94-'Raw Data'!Z93)/'Raw Data'!Z93</f>
        <v>-1.5384654832347203E-2</v>
      </c>
      <c r="AA95" s="8">
        <f>('Raw Data'!AA94-'Raw Data'!AA93)/'Raw Data'!AA93</f>
        <v>-5.7961134160900416E-4</v>
      </c>
      <c r="AB95" s="8">
        <f>('Raw Data'!AB94-'Raw Data'!AB93)/'Raw Data'!AB93</f>
        <v>1.8895061300673388E-3</v>
      </c>
      <c r="AC95" s="8">
        <f>('Raw Data'!AC94-'Raw Data'!AC93)/'Raw Data'!AC93</f>
        <v>4.230103125271543E-3</v>
      </c>
      <c r="AD95" s="8">
        <f>('Raw Data'!AD94-'Raw Data'!AD93)/'Raw Data'!AD93</f>
        <v>0.20095693779904303</v>
      </c>
      <c r="AE95" s="8">
        <f>('Raw Data'!AE94-'Raw Data'!AE93)/'Raw Data'!AE93</f>
        <v>8.4711672776999931E-3</v>
      </c>
      <c r="AF95" s="8">
        <f>('Raw Data'!AF94-'Raw Data'!AF93)/'Raw Data'!AF93</f>
        <v>1.3139578665359228E-2</v>
      </c>
      <c r="AG95" s="8">
        <f>('Raw Data'!AG94-'Raw Data'!AG93)/'Raw Data'!AG93</f>
        <v>6.9116042197163077E-3</v>
      </c>
      <c r="AH95" s="8">
        <f>('Raw Data'!AH94-'Raw Data'!AH93)/'Raw Data'!AH93</f>
        <v>-1.678448906938055E-3</v>
      </c>
      <c r="AI95" s="8">
        <f>('Raw Data'!AI94-'Raw Data'!AI93)/'Raw Data'!AI93</f>
        <v>-2.7967334310142825E-3</v>
      </c>
      <c r="AJ95" s="8">
        <f>('Raw Data'!AJ94-'Raw Data'!AJ93)/'Raw Data'!AJ93</f>
        <v>1.5814444827604666E-2</v>
      </c>
      <c r="AK95" s="8">
        <f>('Raw Data'!AK94-'Raw Data'!AK93)/'Raw Data'!AK93</f>
        <v>7.3429142820917285E-4</v>
      </c>
      <c r="AL95" s="8">
        <f>('Raw Data'!AL94-'Raw Data'!AL93)/'Raw Data'!AL93</f>
        <v>0</v>
      </c>
      <c r="AM95" s="8">
        <f>('Raw Data'!AM94-'Raw Data'!AM93)/'Raw Data'!AM93</f>
        <v>-1.2216427258783944E-2</v>
      </c>
      <c r="AN95" s="8">
        <f>('Raw Data'!AN94-'Raw Data'!AN93)/'Raw Data'!AN93</f>
        <v>-3.4090309350474162E-3</v>
      </c>
      <c r="AO95" s="8">
        <f>('Raw Data'!AO94-'Raw Data'!AO93)/'Raw Data'!AO93</f>
        <v>0.14130434782608695</v>
      </c>
      <c r="AP95" s="8">
        <f>('Raw Data'!AP94-'Raw Data'!AP93)/'Raw Data'!AP93</f>
        <v>-2.4711643312006676E-2</v>
      </c>
    </row>
    <row r="96" spans="1:42" x14ac:dyDescent="0.45">
      <c r="A96" s="23">
        <f>'Raw Data'!A95</f>
        <v>43577</v>
      </c>
      <c r="B96" s="8">
        <f>('Raw Data'!B95-'Raw Data'!B94)/'Raw Data'!B94</f>
        <v>3.2865928303156262E-3</v>
      </c>
      <c r="C96" s="8">
        <f>('Raw Data'!C95-'Raw Data'!C94)/'Raw Data'!C94</f>
        <v>2.22219598388181E-3</v>
      </c>
      <c r="D96" s="8">
        <f>('Raw Data'!D95-'Raw Data'!D94)/'Raw Data'!D94</f>
        <v>-3.8461573649214244E-2</v>
      </c>
      <c r="E96" s="8">
        <f>('Raw Data'!E95-'Raw Data'!E94)/'Raw Data'!E94</f>
        <v>-5.1144901512973845E-3</v>
      </c>
      <c r="F96" s="8">
        <f>('Raw Data'!F95-'Raw Data'!F94)/'Raw Data'!F94</f>
        <v>7.8091106290672327E-2</v>
      </c>
      <c r="G96" s="8">
        <f>('Raw Data'!G95-'Raw Data'!G94)/'Raw Data'!G94</f>
        <v>1.6174302210156359E-2</v>
      </c>
      <c r="H96" s="8">
        <f>('Raw Data'!H95-'Raw Data'!H94)/'Raw Data'!H94</f>
        <v>-6.9873463056095047E-4</v>
      </c>
      <c r="I96" s="8">
        <f>('Raw Data'!I95-'Raw Data'!I94)/'Raw Data'!I94</f>
        <v>1.8361334548365336E-2</v>
      </c>
      <c r="J96" s="8">
        <f>('Raw Data'!J95-'Raw Data'!J94)/'Raw Data'!J94</f>
        <v>0</v>
      </c>
      <c r="K96" s="8">
        <f>('Raw Data'!K95-'Raw Data'!K94)/'Raw Data'!K94</f>
        <v>-6.9361864592377986E-4</v>
      </c>
      <c r="L96" s="8">
        <f>('Raw Data'!L95-'Raw Data'!L94)/'Raw Data'!L94</f>
        <v>6.1531351907978425E-3</v>
      </c>
      <c r="M96" s="8">
        <f>('Raw Data'!M95-'Raw Data'!M94)/'Raw Data'!M94</f>
        <v>5.474542634844142E-5</v>
      </c>
      <c r="N96" s="8">
        <f>('Raw Data'!N95-'Raw Data'!N94)/'Raw Data'!N94</f>
        <v>4.4814893504218009E-3</v>
      </c>
      <c r="O96" s="8">
        <f>('Raw Data'!O95-'Raw Data'!O94)/'Raw Data'!O94</f>
        <v>5.6689873883303821E-3</v>
      </c>
      <c r="P96" s="8">
        <f>('Raw Data'!P95-'Raw Data'!P94)/'Raw Data'!P94</f>
        <v>-1.0261536961662616E-2</v>
      </c>
      <c r="Q96" s="8">
        <f>('Raw Data'!Q95-'Raw Data'!Q94)/'Raw Data'!Q94</f>
        <v>7.2585424401743603E-3</v>
      </c>
      <c r="R96" s="8">
        <f>('Raw Data'!R95-'Raw Data'!R94)/'Raw Data'!R94</f>
        <v>-3.0233421010923403E-3</v>
      </c>
      <c r="S96" s="8">
        <f>('Raw Data'!S95-'Raw Data'!S94)/'Raw Data'!S94</f>
        <v>-4.8481510050057902E-3</v>
      </c>
      <c r="T96" s="8">
        <f>('Raw Data'!T95-'Raw Data'!T94)/'Raw Data'!T94</f>
        <v>-2.0627884671821438E-2</v>
      </c>
      <c r="U96" s="8">
        <f>('Raw Data'!U95-'Raw Data'!U94)/'Raw Data'!U94</f>
        <v>-5.8136141510470585E-3</v>
      </c>
      <c r="V96" s="8">
        <f>('Raw Data'!V95-'Raw Data'!V94)/'Raw Data'!V94</f>
        <v>1.2338967301382647E-3</v>
      </c>
      <c r="W96" s="8">
        <f>('Raw Data'!W95-'Raw Data'!W94)/'Raw Data'!W94</f>
        <v>1.5031187780599729E-3</v>
      </c>
      <c r="X96" s="8">
        <f>('Raw Data'!X95-'Raw Data'!X94)/'Raw Data'!X94</f>
        <v>-1.3173253867361984E-2</v>
      </c>
      <c r="Y96" s="8">
        <f>('Raw Data'!Y95-'Raw Data'!Y94)/'Raw Data'!Y94</f>
        <v>-8.677235262156812E-3</v>
      </c>
      <c r="Z96" s="8">
        <f>('Raw Data'!Z95-'Raw Data'!Z94)/'Raw Data'!Z94</f>
        <v>4.8077325644123011E-3</v>
      </c>
      <c r="AA96" s="8">
        <f>('Raw Data'!AA95-'Raw Data'!AA94)/'Raw Data'!AA94</f>
        <v>5.7994748574928209E-4</v>
      </c>
      <c r="AB96" s="8">
        <f>('Raw Data'!AB95-'Raw Data'!AB94)/'Raw Data'!AB94</f>
        <v>-3.7716751333162583E-4</v>
      </c>
      <c r="AC96" s="8">
        <f>('Raw Data'!AC95-'Raw Data'!AC94)/'Raw Data'!AC94</f>
        <v>-1.6847717212187382E-3</v>
      </c>
      <c r="AD96" s="8">
        <f>('Raw Data'!AD95-'Raw Data'!AD94)/'Raw Data'!AD94</f>
        <v>-1.7928286852589615E-2</v>
      </c>
      <c r="AE96" s="8">
        <f>('Raw Data'!AE95-'Raw Data'!AE94)/'Raw Data'!AE94</f>
        <v>5.4999763724285083E-3</v>
      </c>
      <c r="AF96" s="8">
        <f>('Raw Data'!AF95-'Raw Data'!AF94)/'Raw Data'!AF94</f>
        <v>3.1611995282658347E-3</v>
      </c>
      <c r="AG96" s="8">
        <f>('Raw Data'!AG95-'Raw Data'!AG94)/'Raw Data'!AG94</f>
        <v>1.8063583815028903E-2</v>
      </c>
      <c r="AH96" s="8">
        <f>('Raw Data'!AH95-'Raw Data'!AH94)/'Raw Data'!AH94</f>
        <v>1.3761753466980687E-2</v>
      </c>
      <c r="AI96" s="8">
        <f>('Raw Data'!AI95-'Raw Data'!AI94)/'Raw Data'!AI94</f>
        <v>1.7724944007880484E-2</v>
      </c>
      <c r="AJ96" s="8">
        <f>('Raw Data'!AJ95-'Raw Data'!AJ94)/'Raw Data'!AJ94</f>
        <v>4.7148576986564494E-2</v>
      </c>
      <c r="AK96" s="8">
        <f>('Raw Data'!AK95-'Raw Data'!AK94)/'Raw Data'!AK94</f>
        <v>1.8341226239657216E-3</v>
      </c>
      <c r="AL96" s="8">
        <f>('Raw Data'!AL95-'Raw Data'!AL94)/'Raw Data'!AL94</f>
        <v>0</v>
      </c>
      <c r="AM96" s="8">
        <f>('Raw Data'!AM95-'Raw Data'!AM94)/'Raw Data'!AM94</f>
        <v>-8.2449897333600163E-3</v>
      </c>
      <c r="AN96" s="8">
        <f>('Raw Data'!AN95-'Raw Data'!AN94)/'Raw Data'!AN94</f>
        <v>1.7019902757607876E-2</v>
      </c>
      <c r="AO96" s="8">
        <f>('Raw Data'!AO95-'Raw Data'!AO94)/'Raw Data'!AO94</f>
        <v>-9.5238095238095316E-2</v>
      </c>
      <c r="AP96" s="8">
        <f>('Raw Data'!AP95-'Raw Data'!AP94)/'Raw Data'!AP94</f>
        <v>-9.0090090090090159E-3</v>
      </c>
    </row>
    <row r="97" spans="1:42" x14ac:dyDescent="0.45">
      <c r="A97" s="23">
        <f>'Raw Data'!A96</f>
        <v>43578</v>
      </c>
      <c r="B97" s="8">
        <f>('Raw Data'!B96-'Raw Data'!B95)/'Raw Data'!B95</f>
        <v>1.4423217328935431E-2</v>
      </c>
      <c r="C97" s="8">
        <f>('Raw Data'!C96-'Raw Data'!C95)/'Raw Data'!C95</f>
        <v>3.6955912240611891E-3</v>
      </c>
      <c r="D97" s="8">
        <f>('Raw Data'!D96-'Raw Data'!D95)/'Raw Data'!D95</f>
        <v>4.3767611798287056E-3</v>
      </c>
      <c r="E97" s="8">
        <f>('Raw Data'!E96-'Raw Data'!E95)/'Raw Data'!E95</f>
        <v>5.1407826334461055E-3</v>
      </c>
      <c r="F97" s="8">
        <f>('Raw Data'!F96-'Raw Data'!F95)/'Raw Data'!F95</f>
        <v>8.1488933601609706E-2</v>
      </c>
      <c r="G97" s="8">
        <f>('Raw Data'!G96-'Raw Data'!G95)/'Raw Data'!G95</f>
        <v>-3.7896964935034663E-3</v>
      </c>
      <c r="H97" s="8">
        <f>('Raw Data'!H96-'Raw Data'!H95)/'Raw Data'!H95</f>
        <v>1.429356837702383E-2</v>
      </c>
      <c r="I97" s="8">
        <f>('Raw Data'!I96-'Raw Data'!I95)/'Raw Data'!I95</f>
        <v>1.5315960728103267E-2</v>
      </c>
      <c r="J97" s="8">
        <f>('Raw Data'!J96-'Raw Data'!J95)/'Raw Data'!J95</f>
        <v>-3.5714285714285587E-2</v>
      </c>
      <c r="K97" s="8">
        <f>('Raw Data'!K96-'Raw Data'!K95)/'Raw Data'!K95</f>
        <v>-1.6195668689343273E-3</v>
      </c>
      <c r="L97" s="8">
        <f>('Raw Data'!L96-'Raw Data'!L95)/'Raw Data'!L95</f>
        <v>3.4359363579036947E-2</v>
      </c>
      <c r="M97" s="8">
        <f>('Raw Data'!M96-'Raw Data'!M95)/'Raw Data'!M95</f>
        <v>2.7835667257177774E-2</v>
      </c>
      <c r="N97" s="8">
        <f>('Raw Data'!N96-'Raw Data'!N95)/'Raw Data'!N95</f>
        <v>7.0108747243581623E-3</v>
      </c>
      <c r="O97" s="8">
        <f>('Raw Data'!O96-'Raw Data'!O95)/'Raw Data'!O95</f>
        <v>2.3675272441045458E-2</v>
      </c>
      <c r="P97" s="8">
        <f>('Raw Data'!P96-'Raw Data'!P95)/'Raw Data'!P95</f>
        <v>1.1159902538468009E-2</v>
      </c>
      <c r="Q97" s="8">
        <f>('Raw Data'!Q96-'Raw Data'!Q95)/'Raw Data'!Q95</f>
        <v>8.8760584830909657E-3</v>
      </c>
      <c r="R97" s="8">
        <f>('Raw Data'!R96-'Raw Data'!R95)/'Raw Data'!R95</f>
        <v>1.353391347717163E-2</v>
      </c>
      <c r="S97" s="8">
        <f>('Raw Data'!S96-'Raw Data'!S95)/'Raw Data'!S95</f>
        <v>1.2440181017315869E-2</v>
      </c>
      <c r="T97" s="8">
        <f>('Raw Data'!T96-'Raw Data'!T95)/'Raw Data'!T95</f>
        <v>8.0143636855653001E-4</v>
      </c>
      <c r="U97" s="8">
        <f>('Raw Data'!U96-'Raw Data'!U95)/'Raw Data'!U95</f>
        <v>1.2758339627960972E-2</v>
      </c>
      <c r="V97" s="8">
        <f>('Raw Data'!V96-'Raw Data'!V95)/'Raw Data'!V95</f>
        <v>1.232438658371939E-3</v>
      </c>
      <c r="W97" s="8">
        <f>('Raw Data'!W96-'Raw Data'!W95)/'Raw Data'!W95</f>
        <v>7.7348332357846479E-3</v>
      </c>
      <c r="X97" s="8">
        <f>('Raw Data'!X96-'Raw Data'!X95)/'Raw Data'!X95</f>
        <v>1.1737935897714732E-2</v>
      </c>
      <c r="Y97" s="8">
        <f>('Raw Data'!Y96-'Raw Data'!Y95)/'Raw Data'!Y95</f>
        <v>7.8247988532263221E-3</v>
      </c>
      <c r="Z97" s="8">
        <f>('Raw Data'!Z96-'Raw Data'!Z95)/'Raw Data'!Z95</f>
        <v>8.3732456140351626E-3</v>
      </c>
      <c r="AA97" s="8">
        <f>('Raw Data'!AA96-'Raw Data'!AA95)/'Raw Data'!AA95</f>
        <v>-1.4299480540012703E-2</v>
      </c>
      <c r="AB97" s="8">
        <f>('Raw Data'!AB96-'Raw Data'!AB95)/'Raw Data'!AB95</f>
        <v>-2.6884277933777991E-2</v>
      </c>
      <c r="AC97" s="8">
        <f>('Raw Data'!AC96-'Raw Data'!AC95)/'Raw Data'!AC95</f>
        <v>1.7088533727280589E-2</v>
      </c>
      <c r="AD97" s="8">
        <f>('Raw Data'!AD96-'Raw Data'!AD95)/'Raw Data'!AD95</f>
        <v>3.853955375253558E-2</v>
      </c>
      <c r="AE97" s="8">
        <f>('Raw Data'!AE96-'Raw Data'!AE95)/'Raw Data'!AE95</f>
        <v>2.9239138263305396E-2</v>
      </c>
      <c r="AF97" s="8">
        <f>('Raw Data'!AF96-'Raw Data'!AF95)/'Raw Data'!AF95</f>
        <v>1.3574704302015678E-2</v>
      </c>
      <c r="AG97" s="8">
        <f>('Raw Data'!AG96-'Raw Data'!AG95)/'Raw Data'!AG95</f>
        <v>-7.4521291696237873E-3</v>
      </c>
      <c r="AH97" s="8">
        <f>('Raw Data'!AH96-'Raw Data'!AH95)/'Raw Data'!AH95</f>
        <v>1.9318479666938511E-2</v>
      </c>
      <c r="AI97" s="8">
        <f>('Raw Data'!AI96-'Raw Data'!AI95)/'Raw Data'!AI95</f>
        <v>1.2896808720273333E-2</v>
      </c>
      <c r="AJ97" s="8">
        <f>('Raw Data'!AJ96-'Raw Data'!AJ95)/'Raw Data'!AJ95</f>
        <v>1.2058141326741363E-2</v>
      </c>
      <c r="AK97" s="8">
        <f>('Raw Data'!AK96-'Raw Data'!AK95)/'Raw Data'!AK95</f>
        <v>5.8586651660271138E-3</v>
      </c>
      <c r="AL97" s="8">
        <f>('Raw Data'!AL96-'Raw Data'!AL95)/'Raw Data'!AL95</f>
        <v>4.2253521126760604E-2</v>
      </c>
      <c r="AM97" s="8">
        <f>('Raw Data'!AM96-'Raw Data'!AM95)/'Raw Data'!AM95</f>
        <v>1.1876656644395012E-2</v>
      </c>
      <c r="AN97" s="8">
        <f>('Raw Data'!AN96-'Raw Data'!AN95)/'Raw Data'!AN95</f>
        <v>9.843877460828153E-4</v>
      </c>
      <c r="AO97" s="8">
        <f>('Raw Data'!AO96-'Raw Data'!AO95)/'Raw Data'!AO95</f>
        <v>0.13684210526315801</v>
      </c>
      <c r="AP97" s="8">
        <f>('Raw Data'!AP96-'Raw Data'!AP95)/'Raw Data'!AP95</f>
        <v>1.9886420454545389E-2</v>
      </c>
    </row>
    <row r="98" spans="1:42" x14ac:dyDescent="0.45">
      <c r="A98" s="23">
        <f>'Raw Data'!A97</f>
        <v>43579</v>
      </c>
      <c r="B98" s="8">
        <f>('Raw Data'!B97-'Raw Data'!B96)/'Raw Data'!B96</f>
        <v>-1.5422673766557766E-3</v>
      </c>
      <c r="C98" s="8">
        <f>('Raw Data'!C97-'Raw Data'!C96)/'Raw Data'!C96</f>
        <v>2.945305184995993E-3</v>
      </c>
      <c r="D98" s="8">
        <f>('Raw Data'!D97-'Raw Data'!D96)/'Raw Data'!D96</f>
        <v>-1.9855968621204204E-2</v>
      </c>
      <c r="E98" s="8">
        <f>('Raw Data'!E97-'Raw Data'!E96)/'Raw Data'!E96</f>
        <v>-1.3375919928521947E-3</v>
      </c>
      <c r="F98" s="8">
        <f>('Raw Data'!F97-'Raw Data'!F96)/'Raw Data'!F96</f>
        <v>3.720930232558143E-2</v>
      </c>
      <c r="G98" s="8">
        <f>('Raw Data'!G97-'Raw Data'!G96)/'Raw Data'!G96</f>
        <v>-1.6245989829520253E-2</v>
      </c>
      <c r="H98" s="8">
        <f>('Raw Data'!H97-'Raw Data'!H96)/'Raw Data'!H96</f>
        <v>-0.23091067920368569</v>
      </c>
      <c r="I98" s="8">
        <f>('Raw Data'!I97-'Raw Data'!I96)/'Raw Data'!I96</f>
        <v>-1.6039710967159639E-2</v>
      </c>
      <c r="J98" s="8">
        <f>('Raw Data'!J97-'Raw Data'!J96)/'Raw Data'!J96</f>
        <v>0</v>
      </c>
      <c r="K98" s="8">
        <f>('Raw Data'!K97-'Raw Data'!K96)/'Raw Data'!K96</f>
        <v>-7.4159615165053571E-3</v>
      </c>
      <c r="L98" s="8">
        <f>('Raw Data'!L97-'Raw Data'!L96)/'Raw Data'!L96</f>
        <v>-4.3094775288859508E-2</v>
      </c>
      <c r="M98" s="8">
        <f>('Raw Data'!M97-'Raw Data'!M96)/'Raw Data'!M96</f>
        <v>-1.1355186150072012E-2</v>
      </c>
      <c r="N98" s="8">
        <f>('Raw Data'!N97-'Raw Data'!N96)/'Raw Data'!N96</f>
        <v>-2.9113976948427378E-2</v>
      </c>
      <c r="O98" s="8">
        <f>('Raw Data'!O97-'Raw Data'!O96)/'Raw Data'!O96</f>
        <v>-2.2026408475743525E-2</v>
      </c>
      <c r="P98" s="8">
        <f>('Raw Data'!P97-'Raw Data'!P96)/'Raw Data'!P96</f>
        <v>-3.4891548040690053E-3</v>
      </c>
      <c r="Q98" s="8">
        <f>('Raw Data'!Q97-'Raw Data'!Q96)/'Raw Data'!Q96</f>
        <v>0.1243902134514714</v>
      </c>
      <c r="R98" s="8">
        <f>('Raw Data'!R97-'Raw Data'!R96)/'Raw Data'!R96</f>
        <v>1.828511855066836E-3</v>
      </c>
      <c r="S98" s="8">
        <f>('Raw Data'!S97-'Raw Data'!S96)/'Raw Data'!S96</f>
        <v>1.7614757966992304E-2</v>
      </c>
      <c r="T98" s="8">
        <f>('Raw Data'!T97-'Raw Data'!T96)/'Raw Data'!T96</f>
        <v>1.0980229039148841E-2</v>
      </c>
      <c r="U98" s="8">
        <f>('Raw Data'!U97-'Raw Data'!U96)/'Raw Data'!U96</f>
        <v>1.3047413929530075E-2</v>
      </c>
      <c r="V98" s="8">
        <f>('Raw Data'!V97-'Raw Data'!V96)/'Raw Data'!V96</f>
        <v>-1.6703962358981699E-3</v>
      </c>
      <c r="W98" s="8">
        <f>('Raw Data'!W97-'Raw Data'!W96)/'Raw Data'!W96</f>
        <v>-2.1766284677964846E-3</v>
      </c>
      <c r="X98" s="8">
        <f>('Raw Data'!X97-'Raw Data'!X96)/'Raw Data'!X96</f>
        <v>6.7596700166943731E-3</v>
      </c>
      <c r="Y98" s="8">
        <f>('Raw Data'!Y97-'Raw Data'!Y96)/'Raw Data'!Y96</f>
        <v>5.2639494881498257E-3</v>
      </c>
      <c r="Z98" s="8">
        <f>('Raw Data'!Z97-'Raw Data'!Z96)/'Raw Data'!Z96</f>
        <v>5.9311978674891543E-3</v>
      </c>
      <c r="AA98" s="8">
        <f>('Raw Data'!AA97-'Raw Data'!AA96)/'Raw Data'!AA96</f>
        <v>-6.469294955493904E-3</v>
      </c>
      <c r="AB98" s="8">
        <f>('Raw Data'!AB97-'Raw Data'!AB96)/'Raw Data'!AB96</f>
        <v>5.1376466646977179E-3</v>
      </c>
      <c r="AC98" s="8">
        <f>('Raw Data'!AC97-'Raw Data'!AC96)/'Raw Data'!AC96</f>
        <v>-4.7707482361087359E-3</v>
      </c>
      <c r="AD98" s="8">
        <f>('Raw Data'!AD97-'Raw Data'!AD96)/'Raw Data'!AD96</f>
        <v>-5.8593750000000486E-3</v>
      </c>
      <c r="AE98" s="8">
        <f>('Raw Data'!AE97-'Raw Data'!AE96)/'Raw Data'!AE96</f>
        <v>9.6698476005142002E-5</v>
      </c>
      <c r="AF98" s="8">
        <f>('Raw Data'!AF97-'Raw Data'!AF96)/'Raw Data'!AF96</f>
        <v>-3.4279956186949699E-3</v>
      </c>
      <c r="AG98" s="8">
        <f>('Raw Data'!AG97-'Raw Data'!AG96)/'Raw Data'!AG96</f>
        <v>1.7518770737174442E-2</v>
      </c>
      <c r="AH98" s="8">
        <f>('Raw Data'!AH97-'Raw Data'!AH96)/'Raw Data'!AH96</f>
        <v>-1.1446285039830245E-2</v>
      </c>
      <c r="AI98" s="8">
        <f>('Raw Data'!AI97-'Raw Data'!AI96)/'Raw Data'!AI96</f>
        <v>-6.5295299082028845E-3</v>
      </c>
      <c r="AJ98" s="8">
        <f>('Raw Data'!AJ97-'Raw Data'!AJ96)/'Raw Data'!AJ96</f>
        <v>-2.0058141609175132E-2</v>
      </c>
      <c r="AK98" s="8">
        <f>('Raw Data'!AK97-'Raw Data'!AK96)/'Raw Data'!AK96</f>
        <v>4.3683645444075976E-3</v>
      </c>
      <c r="AL98" s="8">
        <f>('Raw Data'!AL97-'Raw Data'!AL96)/'Raw Data'!AL96</f>
        <v>-3.3783783783783813E-2</v>
      </c>
      <c r="AM98" s="8">
        <f>('Raw Data'!AM97-'Raw Data'!AM96)/'Raw Data'!AM96</f>
        <v>2.5821342900285805E-2</v>
      </c>
      <c r="AN98" s="8">
        <f>('Raw Data'!AN97-'Raw Data'!AN96)/'Raw Data'!AN96</f>
        <v>-3.0650683117027778E-2</v>
      </c>
      <c r="AO98" s="8">
        <f>('Raw Data'!AO97-'Raw Data'!AO96)/'Raw Data'!AO96</f>
        <v>9.2592592592592674E-3</v>
      </c>
      <c r="AP98" s="8">
        <f>('Raw Data'!AP97-'Raw Data'!AP96)/'Raw Data'!AP96</f>
        <v>-1.0027910304851834E-2</v>
      </c>
    </row>
    <row r="99" spans="1:42" x14ac:dyDescent="0.45">
      <c r="A99" s="23">
        <f>'Raw Data'!A98</f>
        <v>43580</v>
      </c>
      <c r="B99" s="8">
        <f>('Raw Data'!B98-'Raw Data'!B97)/'Raw Data'!B97</f>
        <v>-9.0750733778711314E-3</v>
      </c>
      <c r="C99" s="8">
        <f>('Raw Data'!C98-'Raw Data'!C97)/'Raw Data'!C97</f>
        <v>7.0975796146479364E-3</v>
      </c>
      <c r="D99" s="8">
        <f>('Raw Data'!D98-'Raw Data'!D97)/'Raw Data'!D97</f>
        <v>-4.2642847094365631E-2</v>
      </c>
      <c r="E99" s="8">
        <f>('Raw Data'!E98-'Raw Data'!E97)/'Raw Data'!E97</f>
        <v>-6.2244094934919576E-3</v>
      </c>
      <c r="F99" s="8">
        <f>('Raw Data'!F98-'Raw Data'!F97)/'Raw Data'!F97</f>
        <v>-4.4843049327354893E-3</v>
      </c>
      <c r="G99" s="8">
        <f>('Raw Data'!G98-'Raw Data'!G97)/'Raw Data'!G97</f>
        <v>-3.8214685757833951E-3</v>
      </c>
      <c r="H99" s="8">
        <f>('Raw Data'!H98-'Raw Data'!H97)/'Raw Data'!H97</f>
        <v>-1.5435122792972071E-2</v>
      </c>
      <c r="I99" s="8">
        <f>('Raw Data'!I98-'Raw Data'!I97)/'Raw Data'!I97</f>
        <v>5.6278482346736611E-3</v>
      </c>
      <c r="J99" s="8">
        <f>('Raw Data'!J98-'Raw Data'!J97)/'Raw Data'!J97</f>
        <v>-3.703703703703707E-2</v>
      </c>
      <c r="K99" s="8">
        <f>('Raw Data'!K98-'Raw Data'!K97)/'Raw Data'!K97</f>
        <v>-1.6344112805393538E-3</v>
      </c>
      <c r="L99" s="8">
        <f>('Raw Data'!L98-'Raw Data'!L97)/'Raw Data'!L97</f>
        <v>-2.892879002118869E-3</v>
      </c>
      <c r="M99" s="8">
        <f>('Raw Data'!M98-'Raw Data'!M97)/'Raw Data'!M97</f>
        <v>-4.3569746036522299E-2</v>
      </c>
      <c r="N99" s="8">
        <f>('Raw Data'!N98-'Raw Data'!N97)/'Raw Data'!N97</f>
        <v>8.474642592284802E-3</v>
      </c>
      <c r="O99" s="8">
        <f>('Raw Data'!O98-'Raw Data'!O97)/'Raw Data'!O97</f>
        <v>2.1396385038292741E-2</v>
      </c>
      <c r="P99" s="8">
        <f>('Raw Data'!P98-'Raw Data'!P97)/'Raw Data'!P97</f>
        <v>-9.4318190002308944E-3</v>
      </c>
      <c r="Q99" s="8">
        <f>('Raw Data'!Q98-'Raw Data'!Q97)/'Raw Data'!Q97</f>
        <v>-2.3240037898027648E-4</v>
      </c>
      <c r="R99" s="8">
        <f>('Raw Data'!R98-'Raw Data'!R97)/'Raw Data'!R97</f>
        <v>-4.7563859334200462E-3</v>
      </c>
      <c r="S99" s="8">
        <f>('Raw Data'!S98-'Raw Data'!S97)/'Raw Data'!S97</f>
        <v>-1.063921074860283E-2</v>
      </c>
      <c r="T99" s="8">
        <f>('Raw Data'!T98-'Raw Data'!T97)/'Raw Data'!T97</f>
        <v>-9.390316676477127E-3</v>
      </c>
      <c r="U99" s="8">
        <f>('Raw Data'!U98-'Raw Data'!U97)/'Raw Data'!U97</f>
        <v>1.5840020983624831E-2</v>
      </c>
      <c r="V99" s="8">
        <f>('Raw Data'!V98-'Raw Data'!V97)/'Raw Data'!V97</f>
        <v>5.283323863246492E-4</v>
      </c>
      <c r="W99" s="8">
        <f>('Raw Data'!W98-'Raw Data'!W97)/'Raw Data'!W97</f>
        <v>-1.3662413595524786E-2</v>
      </c>
      <c r="X99" s="8">
        <f>('Raw Data'!X98-'Raw Data'!X97)/'Raw Data'!X97</f>
        <v>-8.1668192210807393E-3</v>
      </c>
      <c r="Y99" s="8">
        <f>('Raw Data'!Y98-'Raw Data'!Y97)/'Raw Data'!Y97</f>
        <v>9.4253318947527132E-3</v>
      </c>
      <c r="Z99" s="8">
        <f>('Raw Data'!Z98-'Raw Data'!Z97)/'Raw Data'!Z97</f>
        <v>3.9308174555496844E-3</v>
      </c>
      <c r="AA99" s="8">
        <f>('Raw Data'!AA98-'Raw Data'!AA97)/'Raw Data'!AA97</f>
        <v>-9.0765585069147534E-3</v>
      </c>
      <c r="AB99" s="8">
        <f>('Raw Data'!AB98-'Raw Data'!AB97)/'Raw Data'!AB97</f>
        <v>-3.9541011399320614E-3</v>
      </c>
      <c r="AC99" s="8">
        <f>('Raw Data'!AC98-'Raw Data'!AC97)/'Raw Data'!AC97</f>
        <v>-2.9178438612578904E-3</v>
      </c>
      <c r="AD99" s="8">
        <f>('Raw Data'!AD98-'Raw Data'!AD97)/'Raw Data'!AD97</f>
        <v>-4.5186640471512683E-2</v>
      </c>
      <c r="AE99" s="8">
        <f>('Raw Data'!AE98-'Raw Data'!AE97)/'Raw Data'!AE97</f>
        <v>7.72932991757807E-4</v>
      </c>
      <c r="AF99" s="8">
        <f>('Raw Data'!AF98-'Raw Data'!AF97)/'Raw Data'!AF97</f>
        <v>3.3117279662073951E-2</v>
      </c>
      <c r="AG99" s="8">
        <f>('Raw Data'!AG98-'Raw Data'!AG97)/'Raw Data'!AG97</f>
        <v>-2.8109593398088304E-2</v>
      </c>
      <c r="AH99" s="8">
        <f>('Raw Data'!AH98-'Raw Data'!AH97)/'Raw Data'!AH97</f>
        <v>2.6291573550677008E-4</v>
      </c>
      <c r="AI99" s="8">
        <f>('Raw Data'!AI98-'Raw Data'!AI97)/'Raw Data'!AI97</f>
        <v>5.8494867362308363E-2</v>
      </c>
      <c r="AJ99" s="8">
        <f>('Raw Data'!AJ98-'Raw Data'!AJ97)/'Raw Data'!AJ97</f>
        <v>-1.5765769250398184E-2</v>
      </c>
      <c r="AK99" s="8">
        <f>('Raw Data'!AK98-'Raw Data'!AK97)/'Raw Data'!AK97</f>
        <v>-3.0808481379505188E-3</v>
      </c>
      <c r="AL99" s="8">
        <f>('Raw Data'!AL98-'Raw Data'!AL97)/'Raw Data'!AL97</f>
        <v>6.9930069930069999E-3</v>
      </c>
      <c r="AM99" s="8">
        <f>('Raw Data'!AM98-'Raw Data'!AM97)/'Raw Data'!AM97</f>
        <v>-2.059478432558606E-2</v>
      </c>
      <c r="AN99" s="8">
        <f>('Raw Data'!AN98-'Raw Data'!AN97)/'Raw Data'!AN97</f>
        <v>-3.2126592579088242E-3</v>
      </c>
      <c r="AO99" s="8">
        <f>('Raw Data'!AO98-'Raw Data'!AO97)/'Raw Data'!AO97</f>
        <v>-8.2568807339449615E-2</v>
      </c>
      <c r="AP99" s="8">
        <f>('Raw Data'!AP98-'Raw Data'!AP97)/'Raw Data'!AP97</f>
        <v>7.878446820483994E-3</v>
      </c>
    </row>
    <row r="100" spans="1:42" x14ac:dyDescent="0.45">
      <c r="A100" s="23">
        <f>'Raw Data'!A99</f>
        <v>43581</v>
      </c>
      <c r="B100" s="8">
        <f>('Raw Data'!B99-'Raw Data'!B98)/'Raw Data'!B98</f>
        <v>-4.7739706910836406E-3</v>
      </c>
      <c r="C100" s="8">
        <f>('Raw Data'!C99-'Raw Data'!C98)/'Raw Data'!C98</f>
        <v>8.0192878462225035E-3</v>
      </c>
      <c r="D100" s="8">
        <f>('Raw Data'!D99-'Raw Data'!D98)/'Raw Data'!D98</f>
        <v>-5.0438176908327491E-2</v>
      </c>
      <c r="E100" s="8">
        <f>('Raw Data'!E99-'Raw Data'!E98)/'Raw Data'!E98</f>
        <v>2.1406210257064878E-3</v>
      </c>
      <c r="F100" s="8">
        <f>('Raw Data'!F99-'Raw Data'!F98)/'Raw Data'!F98</f>
        <v>-1.3513513513513545E-2</v>
      </c>
      <c r="G100" s="8">
        <f>('Raw Data'!G99-'Raw Data'!G98)/'Raw Data'!G98</f>
        <v>1.5116216764322924E-2</v>
      </c>
      <c r="H100" s="8">
        <f>('Raw Data'!H99-'Raw Data'!H98)/'Raw Data'!H98</f>
        <v>1.1833700460189191E-2</v>
      </c>
      <c r="I100" s="8">
        <f>('Raw Data'!I99-'Raw Data'!I98)/'Raw Data'!I98</f>
        <v>-7.7197571517633075E-4</v>
      </c>
      <c r="J100" s="8">
        <f>('Raw Data'!J99-'Raw Data'!J98)/'Raw Data'!J98</f>
        <v>3.8461538461538491E-2</v>
      </c>
      <c r="K100" s="8">
        <f>('Raw Data'!K99-'Raw Data'!K98)/'Raw Data'!K98</f>
        <v>7.2497445176136384E-3</v>
      </c>
      <c r="L100" s="8">
        <f>('Raw Data'!L99-'Raw Data'!L98)/'Raw Data'!L98</f>
        <v>1.4112242370827517E-2</v>
      </c>
      <c r="M100" s="8">
        <f>('Raw Data'!M99-'Raw Data'!M98)/'Raw Data'!M98</f>
        <v>3.3829043189706828E-4</v>
      </c>
      <c r="N100" s="8">
        <f>('Raw Data'!N99-'Raw Data'!N98)/'Raw Data'!N98</f>
        <v>-5.8177264937254846E-3</v>
      </c>
      <c r="O100" s="8">
        <f>('Raw Data'!O99-'Raw Data'!O98)/'Raw Data'!O98</f>
        <v>5.5125010420118987E-3</v>
      </c>
      <c r="P100" s="8">
        <f>('Raw Data'!P99-'Raw Data'!P98)/'Raw Data'!P98</f>
        <v>5.8429075378428662E-3</v>
      </c>
      <c r="Q100" s="8">
        <f>('Raw Data'!Q99-'Raw Data'!Q98)/'Raw Data'!Q98</f>
        <v>-1.2165828437953857E-2</v>
      </c>
      <c r="R100" s="8">
        <f>('Raw Data'!R99-'Raw Data'!R98)/'Raw Data'!R98</f>
        <v>4.890245633834475E-3</v>
      </c>
      <c r="S100" s="8">
        <f>('Raw Data'!S99-'Raw Data'!S98)/'Raw Data'!S98</f>
        <v>3.4139473804029036E-4</v>
      </c>
      <c r="T100" s="8">
        <f>('Raw Data'!T99-'Raw Data'!T98)/'Raw Data'!T98</f>
        <v>8.5655481046972796E-3</v>
      </c>
      <c r="U100" s="8">
        <f>('Raw Data'!U99-'Raw Data'!U98)/'Raw Data'!U98</f>
        <v>1.9527890710330391E-2</v>
      </c>
      <c r="V100" s="8">
        <f>('Raw Data'!V99-'Raw Data'!V98)/'Raw Data'!V98</f>
        <v>7.5698197534486197E-3</v>
      </c>
      <c r="W100" s="8">
        <f>('Raw Data'!W99-'Raw Data'!W98)/'Raw Data'!W98</f>
        <v>1.6179681432116545E-2</v>
      </c>
      <c r="X100" s="8">
        <f>('Raw Data'!X99-'Raw Data'!X98)/'Raw Data'!X98</f>
        <v>1.5589331003406405E-2</v>
      </c>
      <c r="Y100" s="8">
        <f>('Raw Data'!Y99-'Raw Data'!Y98)/'Raw Data'!Y98</f>
        <v>4.4091391561403336E-3</v>
      </c>
      <c r="Z100" s="8">
        <f>('Raw Data'!Z99-'Raw Data'!Z98)/'Raw Data'!Z98</f>
        <v>1.5661314970190534E-3</v>
      </c>
      <c r="AA100" s="8">
        <f>('Raw Data'!AA99-'Raw Data'!AA98)/'Raw Data'!AA98</f>
        <v>1.7323782317231293E-2</v>
      </c>
      <c r="AB100" s="8">
        <f>('Raw Data'!AB99-'Raw Data'!AB98)/'Raw Data'!AB98</f>
        <v>2.4980609111673085E-2</v>
      </c>
      <c r="AC100" s="8">
        <f>('Raw Data'!AC99-'Raw Data'!AC98)/'Raw Data'!AC98</f>
        <v>8.7790622513320444E-3</v>
      </c>
      <c r="AD100" s="8">
        <f>('Raw Data'!AD99-'Raw Data'!AD98)/'Raw Data'!AD98</f>
        <v>-2.2633744855967142E-2</v>
      </c>
      <c r="AE100" s="8">
        <f>('Raw Data'!AE99-'Raw Data'!AE98)/'Raw Data'!AE98</f>
        <v>1.1971440258611375E-2</v>
      </c>
      <c r="AF100" s="8">
        <f>('Raw Data'!AF99-'Raw Data'!AF98)/'Raw Data'!AF98</f>
        <v>5.7297561486574005E-3</v>
      </c>
      <c r="AG100" s="8">
        <f>('Raw Data'!AG99-'Raw Data'!AG98)/'Raw Data'!AG98</f>
        <v>7.9536876355748871E-3</v>
      </c>
      <c r="AH100" s="8">
        <f>('Raw Data'!AH99-'Raw Data'!AH98)/'Raw Data'!AH98</f>
        <v>2.5433042449730572E-2</v>
      </c>
      <c r="AI100" s="8">
        <f>('Raw Data'!AI99-'Raw Data'!AI98)/'Raw Data'!AI98</f>
        <v>-9.1585948762960851E-3</v>
      </c>
      <c r="AJ100" s="8">
        <f>('Raw Data'!AJ99-'Raw Data'!AJ98)/'Raw Data'!AJ98</f>
        <v>1.7701569869737459E-2</v>
      </c>
      <c r="AK100" s="8">
        <f>('Raw Data'!AK99-'Raw Data'!AK98)/'Raw Data'!AK98</f>
        <v>7.2714717942402888E-3</v>
      </c>
      <c r="AL100" s="8">
        <f>('Raw Data'!AL99-'Raw Data'!AL98)/'Raw Data'!AL98</f>
        <v>-6.944444444444451E-3</v>
      </c>
      <c r="AM100" s="8">
        <f>('Raw Data'!AM99-'Raw Data'!AM98)/'Raw Data'!AM98</f>
        <v>1.6939270688459584E-2</v>
      </c>
      <c r="AN100" s="8">
        <f>('Raw Data'!AN99-'Raw Data'!AN98)/'Raw Data'!AN98</f>
        <v>-6.7854405606961503E-3</v>
      </c>
      <c r="AO100" s="8">
        <f>('Raw Data'!AO99-'Raw Data'!AO98)/'Raw Data'!AO98</f>
        <v>0</v>
      </c>
      <c r="AP100" s="8">
        <f>('Raw Data'!AP99-'Raw Data'!AP98)/'Raw Data'!AP98</f>
        <v>2.624226689000566E-2</v>
      </c>
    </row>
    <row r="101" spans="1:42" x14ac:dyDescent="0.45">
      <c r="A101" s="23">
        <f>'Raw Data'!A100</f>
        <v>43584</v>
      </c>
      <c r="B101" s="8">
        <f>('Raw Data'!B100-'Raw Data'!B99)/'Raw Data'!B99</f>
        <v>1.5173563503450781E-3</v>
      </c>
      <c r="C101" s="8">
        <f>('Raw Data'!C100-'Raw Data'!C99)/'Raw Data'!C99</f>
        <v>-2.8929596040519344E-3</v>
      </c>
      <c r="D101" s="8">
        <f>('Raw Data'!D100-'Raw Data'!D99)/'Raw Data'!D99</f>
        <v>2.6920141306966697E-2</v>
      </c>
      <c r="E101" s="8">
        <f>('Raw Data'!E100-'Raw Data'!E99)/'Raw Data'!E99</f>
        <v>2.2943716405788421E-3</v>
      </c>
      <c r="F101" s="8">
        <f>('Raw Data'!F100-'Raw Data'!F99)/'Raw Data'!F99</f>
        <v>4.0182648401826601E-2</v>
      </c>
      <c r="G101" s="8">
        <f>('Raw Data'!G100-'Raw Data'!G99)/'Raw Data'!G99</f>
        <v>1.5790867445523094E-2</v>
      </c>
      <c r="H101" s="8">
        <f>('Raw Data'!H100-'Raw Data'!H99)/'Raw Data'!H99</f>
        <v>1.9092322879924725E-2</v>
      </c>
      <c r="I101" s="8">
        <f>('Raw Data'!I100-'Raw Data'!I99)/'Raw Data'!I99</f>
        <v>2.6071840142605714E-2</v>
      </c>
      <c r="J101" s="8">
        <f>('Raw Data'!J100-'Raw Data'!J99)/'Raw Data'!J99</f>
        <v>-3.703703703703707E-2</v>
      </c>
      <c r="K101" s="8">
        <f>('Raw Data'!K100-'Raw Data'!K99)/'Raw Data'!K99</f>
        <v>5.3401600847673798E-3</v>
      </c>
      <c r="L101" s="8">
        <f>('Raw Data'!L100-'Raw Data'!L99)/'Raw Data'!L99</f>
        <v>1.0136585037225589E-2</v>
      </c>
      <c r="M101" s="8">
        <f>('Raw Data'!M100-'Raw Data'!M99)/'Raw Data'!M99</f>
        <v>-1.1272109154136447E-2</v>
      </c>
      <c r="N101" s="8">
        <f>('Raw Data'!N100-'Raw Data'!N99)/'Raw Data'!N99</f>
        <v>-6.5030696923217511E-4</v>
      </c>
      <c r="O101" s="8">
        <f>('Raw Data'!O100-'Raw Data'!O99)/'Raw Data'!O99</f>
        <v>-1.6447296674946786E-2</v>
      </c>
      <c r="P101" s="8">
        <f>('Raw Data'!P100-'Raw Data'!P99)/'Raw Data'!P99</f>
        <v>-2.7968524622959618E-3</v>
      </c>
      <c r="Q101" s="8">
        <f>('Raw Data'!Q100-'Raw Data'!Q99)/'Raw Data'!Q99</f>
        <v>1.2315658627921557E-2</v>
      </c>
      <c r="R101" s="8">
        <f>('Raw Data'!R100-'Raw Data'!R99)/'Raw Data'!R99</f>
        <v>2.1014971331537761E-3</v>
      </c>
      <c r="S101" s="8">
        <f>('Raw Data'!S100-'Raw Data'!S99)/'Raw Data'!S99</f>
        <v>-4.3512277655707006E-3</v>
      </c>
      <c r="T101" s="8">
        <f>('Raw Data'!T100-'Raw Data'!T99)/'Raw Data'!T99</f>
        <v>-5.6613813866464291E-4</v>
      </c>
      <c r="U101" s="8">
        <f>('Raw Data'!U100-'Raw Data'!U99)/'Raw Data'!U99</f>
        <v>-4.431081180183683E-3</v>
      </c>
      <c r="V101" s="8">
        <f>('Raw Data'!V100-'Raw Data'!V99)/'Raw Data'!V99</f>
        <v>1.4414200713887645E-2</v>
      </c>
      <c r="W101" s="8">
        <f>('Raw Data'!W100-'Raw Data'!W99)/'Raw Data'!W99</f>
        <v>1.6037585852795874E-3</v>
      </c>
      <c r="X101" s="8">
        <f>('Raw Data'!X100-'Raw Data'!X99)/'Raw Data'!X99</f>
        <v>9.614421135629807E-4</v>
      </c>
      <c r="Y101" s="8">
        <f>('Raw Data'!Y100-'Raw Data'!Y99)/'Raw Data'!Y99</f>
        <v>-6.9721437988465975E-3</v>
      </c>
      <c r="Z101" s="8">
        <f>('Raw Data'!Z100-'Raw Data'!Z99)/'Raw Data'!Z99</f>
        <v>-1.5636825645034449E-3</v>
      </c>
      <c r="AA101" s="8">
        <f>('Raw Data'!AA100-'Raw Data'!AA99)/'Raw Data'!AA99</f>
        <v>-2.9360926837354441E-3</v>
      </c>
      <c r="AB101" s="8">
        <f>('Raw Data'!AB100-'Raw Data'!AB99)/'Raw Data'!AB99</f>
        <v>-1.0202135840817051E-2</v>
      </c>
      <c r="AC101" s="8">
        <f>('Raw Data'!AC100-'Raw Data'!AC99)/'Raw Data'!AC99</f>
        <v>3.3154013735643179E-3</v>
      </c>
      <c r="AD101" s="8">
        <f>('Raw Data'!AD100-'Raw Data'!AD99)/'Raw Data'!AD99</f>
        <v>-1.6842105263157908E-2</v>
      </c>
      <c r="AE101" s="8">
        <f>('Raw Data'!AE100-'Raw Data'!AE99)/'Raw Data'!AE99</f>
        <v>7.4412708177330096E-3</v>
      </c>
      <c r="AF101" s="8">
        <f>('Raw Data'!AF100-'Raw Data'!AF99)/'Raw Data'!AF99</f>
        <v>-9.237611398774983E-4</v>
      </c>
      <c r="AG101" s="8">
        <f>('Raw Data'!AG100-'Raw Data'!AG99)/'Raw Data'!AG99</f>
        <v>-6.8148495988110602E-3</v>
      </c>
      <c r="AH101" s="8">
        <f>('Raw Data'!AH100-'Raw Data'!AH99)/'Raw Data'!AH99</f>
        <v>-6.2543644713391232E-3</v>
      </c>
      <c r="AI101" s="8">
        <f>('Raw Data'!AI100-'Raw Data'!AI99)/'Raw Data'!AI99</f>
        <v>1.718102205908871E-2</v>
      </c>
      <c r="AJ101" s="8">
        <f>('Raw Data'!AJ100-'Raw Data'!AJ99)/'Raw Data'!AJ99</f>
        <v>-8.0566065136997503E-3</v>
      </c>
      <c r="AK101" s="8">
        <f>('Raw Data'!AK100-'Raw Data'!AK99)/'Raw Data'!AK99</f>
        <v>-5.9555276940338204E-3</v>
      </c>
      <c r="AL101" s="8">
        <f>('Raw Data'!AL100-'Raw Data'!AL99)/'Raw Data'!AL99</f>
        <v>3.4965034965034995E-2</v>
      </c>
      <c r="AM101" s="8">
        <f>('Raw Data'!AM100-'Raw Data'!AM99)/'Raw Data'!AM99</f>
        <v>8.6155310151119387E-3</v>
      </c>
      <c r="AN101" s="8">
        <f>('Raw Data'!AN100-'Raw Data'!AN99)/'Raw Data'!AN99</f>
        <v>5.2946325814414536E-3</v>
      </c>
      <c r="AO101" s="8">
        <f>('Raw Data'!AO100-'Raw Data'!AO99)/'Raw Data'!AO99</f>
        <v>-9.9999999999999978E-2</v>
      </c>
      <c r="AP101" s="8">
        <f>('Raw Data'!AP100-'Raw Data'!AP99)/'Raw Data'!AP99</f>
        <v>-5.4405878912182157E-3</v>
      </c>
    </row>
    <row r="102" spans="1:42" x14ac:dyDescent="0.45">
      <c r="A102" s="23">
        <f>'Raw Data'!A101</f>
        <v>43585</v>
      </c>
      <c r="B102" s="8">
        <f>('Raw Data'!B101-'Raw Data'!B100)/'Raw Data'!B100</f>
        <v>-1.9256172613047053E-2</v>
      </c>
      <c r="C102" s="8">
        <f>('Raw Data'!C101-'Raw Data'!C100)/'Raw Data'!C100</f>
        <v>1.6199246293269527E-2</v>
      </c>
      <c r="D102" s="8">
        <f>('Raw Data'!D101-'Raw Data'!D100)/'Raw Data'!D100</f>
        <v>-1.1512813138224999E-2</v>
      </c>
      <c r="E102" s="8">
        <f>('Raw Data'!E101-'Raw Data'!E100)/'Raw Data'!E100</f>
        <v>1.073484328400196E-2</v>
      </c>
      <c r="F102" s="8">
        <f>('Raw Data'!F101-'Raw Data'!F100)/'Raw Data'!F100</f>
        <v>-1.6681299385425924E-2</v>
      </c>
      <c r="G102" s="8">
        <f>('Raw Data'!G101-'Raw Data'!G100)/'Raw Data'!G100</f>
        <v>7.8568610434387107E-2</v>
      </c>
      <c r="H102" s="8">
        <f>('Raw Data'!H101-'Raw Data'!H100)/'Raw Data'!H100</f>
        <v>1.5595920027344459E-2</v>
      </c>
      <c r="I102" s="8">
        <f>('Raw Data'!I101-'Raw Data'!I100)/'Raw Data'!I100</f>
        <v>-7.5286249514865632E-4</v>
      </c>
      <c r="J102" s="8">
        <f>('Raw Data'!J101-'Raw Data'!J100)/'Raw Data'!J100</f>
        <v>-3.8461538461538491E-2</v>
      </c>
      <c r="K102" s="8">
        <f>('Raw Data'!K101-'Raw Data'!K100)/'Raw Data'!K100</f>
        <v>6.2354790629081626E-3</v>
      </c>
      <c r="L102" s="8">
        <f>('Raw Data'!L101-'Raw Data'!L100)/'Raw Data'!L100</f>
        <v>1.3671502793463059E-2</v>
      </c>
      <c r="M102" s="8">
        <f>('Raw Data'!M101-'Raw Data'!M100)/'Raw Data'!M100</f>
        <v>1.2312648268388507E-2</v>
      </c>
      <c r="N102" s="8">
        <f>('Raw Data'!N101-'Raw Data'!N100)/'Raw Data'!N100</f>
        <v>-9.1085672187822403E-3</v>
      </c>
      <c r="O102" s="8">
        <f>('Raw Data'!O101-'Raw Data'!O100)/'Raw Data'!O100</f>
        <v>1.0033562859888224E-2</v>
      </c>
      <c r="P102" s="8">
        <f>('Raw Data'!P101-'Raw Data'!P100)/'Raw Data'!P100</f>
        <v>8.7737587479060873E-3</v>
      </c>
      <c r="Q102" s="8">
        <f>('Raw Data'!Q101-'Raw Data'!Q100)/'Raw Data'!Q100</f>
        <v>-1.4722976089941672E-3</v>
      </c>
      <c r="R102" s="8">
        <f>('Raw Data'!R101-'Raw Data'!R100)/'Raw Data'!R100</f>
        <v>8.056844516188157E-3</v>
      </c>
      <c r="S102" s="8">
        <f>('Raw Data'!S101-'Raw Data'!S100)/'Raw Data'!S100</f>
        <v>9.6829991397274062E-3</v>
      </c>
      <c r="T102" s="8">
        <f>('Raw Data'!T101-'Raw Data'!T100)/'Raw Data'!T100</f>
        <v>-4.8719868022480128E-3</v>
      </c>
      <c r="U102" s="8">
        <f>('Raw Data'!U101-'Raw Data'!U100)/'Raw Data'!U100</f>
        <v>-1.6726585939476759E-2</v>
      </c>
      <c r="V102" s="8">
        <f>('Raw Data'!V101-'Raw Data'!V100)/'Raw Data'!V100</f>
        <v>-6.0281132268732833E-4</v>
      </c>
      <c r="W102" s="8">
        <f>('Raw Data'!W101-'Raw Data'!W100)/'Raw Data'!W100</f>
        <v>8.3484952140935511E-3</v>
      </c>
      <c r="X102" s="8">
        <f>('Raw Data'!X101-'Raw Data'!X100)/'Raw Data'!X100</f>
        <v>2.8812549470540134E-4</v>
      </c>
      <c r="Y102" s="8">
        <f>('Raw Data'!Y101-'Raw Data'!Y100)/'Raw Data'!Y100</f>
        <v>1.0011774962073661E-2</v>
      </c>
      <c r="Z102" s="8">
        <f>('Raw Data'!Z101-'Raw Data'!Z100)/'Raw Data'!Z100</f>
        <v>5.0900154624113573E-3</v>
      </c>
      <c r="AA102" s="8">
        <f>('Raw Data'!AA101-'Raw Data'!AA100)/'Raw Data'!AA100</f>
        <v>1.0404543525916915E-2</v>
      </c>
      <c r="AB102" s="8">
        <f>('Raw Data'!AB101-'Raw Data'!AB100)/'Raw Data'!AB100</f>
        <v>1.6224513090360201E-2</v>
      </c>
      <c r="AC102" s="8">
        <f>('Raw Data'!AC101-'Raw Data'!AC100)/'Raw Data'!AC100</f>
        <v>1.3217825482821794E-2</v>
      </c>
      <c r="AD102" s="8">
        <f>('Raw Data'!AD101-'Raw Data'!AD100)/'Raw Data'!AD100</f>
        <v>-4.0685224839400319E-2</v>
      </c>
      <c r="AE102" s="8">
        <f>('Raw Data'!AE101-'Raw Data'!AE100)/'Raw Data'!AE100</f>
        <v>-6.6287166746915036E-4</v>
      </c>
      <c r="AF102" s="8">
        <f>('Raw Data'!AF101-'Raw Data'!AF100)/'Raw Data'!AF100</f>
        <v>6.3960212577415963E-3</v>
      </c>
      <c r="AG102" s="8">
        <f>('Raw Data'!AG101-'Raw Data'!AG100)/'Raw Data'!AG100</f>
        <v>-2.1669193872545264E-3</v>
      </c>
      <c r="AH102" s="8">
        <f>('Raw Data'!AH101-'Raw Data'!AH100)/'Raw Data'!AH100</f>
        <v>-6.1441649521597839E-3</v>
      </c>
      <c r="AI102" s="8">
        <f>('Raw Data'!AI101-'Raw Data'!AI100)/'Raw Data'!AI100</f>
        <v>-7.0849420222042986E-3</v>
      </c>
      <c r="AJ102" s="8">
        <f>('Raw Data'!AJ101-'Raw Data'!AJ100)/'Raw Data'!AJ100</f>
        <v>-3.4692683352621021E-3</v>
      </c>
      <c r="AK102" s="8">
        <f>('Raw Data'!AK101-'Raw Data'!AK100)/'Raw Data'!AK100</f>
        <v>4.5388614572537886E-3</v>
      </c>
      <c r="AL102" s="8">
        <f>('Raw Data'!AL101-'Raw Data'!AL100)/'Raw Data'!AL100</f>
        <v>-6.7567567567567632E-3</v>
      </c>
      <c r="AM102" s="8">
        <f>('Raw Data'!AM101-'Raw Data'!AM100)/'Raw Data'!AM100</f>
        <v>0</v>
      </c>
      <c r="AN102" s="8">
        <f>('Raw Data'!AN101-'Raw Data'!AN100)/'Raw Data'!AN100</f>
        <v>1.9877711597933993E-2</v>
      </c>
      <c r="AO102" s="8">
        <f>('Raw Data'!AO101-'Raw Data'!AO100)/'Raw Data'!AO100</f>
        <v>0</v>
      </c>
      <c r="AP102" s="8">
        <f>('Raw Data'!AP101-'Raw Data'!AP100)/'Raw Data'!AP100</f>
        <v>-7.1116516897345924E-3</v>
      </c>
    </row>
    <row r="103" spans="1:42" x14ac:dyDescent="0.45">
      <c r="A103" s="23">
        <f>'Raw Data'!A102</f>
        <v>43586</v>
      </c>
      <c r="B103" s="8">
        <f>('Raw Data'!B102-'Raw Data'!B101)/'Raw Data'!B101</f>
        <v>4.9085590142668827E-2</v>
      </c>
      <c r="C103" s="8">
        <f>('Raw Data'!C102-'Raw Data'!C101)/'Raw Data'!C101</f>
        <v>-1.9034261426415222E-3</v>
      </c>
      <c r="D103" s="8">
        <f>('Raw Data'!D102-'Raw Data'!D101)/'Raw Data'!D101</f>
        <v>-1.9607050822346508E-2</v>
      </c>
      <c r="E103" s="8">
        <f>('Raw Data'!E102-'Raw Data'!E101)/'Raw Data'!E101</f>
        <v>-6.3257002469890751E-3</v>
      </c>
      <c r="F103" s="8">
        <f>('Raw Data'!F102-'Raw Data'!F101)/'Raw Data'!F101</f>
        <v>-1.2499999999999893E-2</v>
      </c>
      <c r="G103" s="8">
        <f>('Raw Data'!G102-'Raw Data'!G101)/'Raw Data'!G101</f>
        <v>6.6932411066120143E-3</v>
      </c>
      <c r="H103" s="8">
        <f>('Raw Data'!H102-'Raw Data'!H101)/'Raw Data'!H101</f>
        <v>-9.6581030552626707E-3</v>
      </c>
      <c r="I103" s="8">
        <f>('Raw Data'!I102-'Raw Data'!I101)/'Raw Data'!I101</f>
        <v>1.4692008182049448E-2</v>
      </c>
      <c r="J103" s="8">
        <f>('Raw Data'!J102-'Raw Data'!J101)/'Raw Data'!J101</f>
        <v>0</v>
      </c>
      <c r="K103" s="8">
        <f>('Raw Data'!K102-'Raw Data'!K101)/'Raw Data'!K101</f>
        <v>-8.4920155738920245E-3</v>
      </c>
      <c r="L103" s="8">
        <f>('Raw Data'!L102-'Raw Data'!L101)/'Raw Data'!L101</f>
        <v>-2.0696138034507279E-3</v>
      </c>
      <c r="M103" s="8">
        <f>('Raw Data'!M102-'Raw Data'!M101)/'Raw Data'!M101</f>
        <v>-7.0386385623756025E-3</v>
      </c>
      <c r="N103" s="8">
        <f>('Raw Data'!N102-'Raw Data'!N101)/'Raw Data'!N101</f>
        <v>-1.9697948622167633E-2</v>
      </c>
      <c r="O103" s="8">
        <f>('Raw Data'!O102-'Raw Data'!O101)/'Raw Data'!O101</f>
        <v>-1.5452475954973198E-2</v>
      </c>
      <c r="P103" s="8">
        <f>('Raw Data'!P102-'Raw Data'!P101)/'Raw Data'!P101</f>
        <v>2.0673408488069709E-3</v>
      </c>
      <c r="Q103" s="8">
        <f>('Raw Data'!Q102-'Raw Data'!Q101)/'Raw Data'!Q101</f>
        <v>-7.760353306072729E-3</v>
      </c>
      <c r="R103" s="8">
        <f>('Raw Data'!R102-'Raw Data'!R101)/'Raw Data'!R101</f>
        <v>-7.4450603449028466E-3</v>
      </c>
      <c r="S103" s="8">
        <f>('Raw Data'!S102-'Raw Data'!S101)/'Raw Data'!S101</f>
        <v>-1.3069668832010464E-2</v>
      </c>
      <c r="T103" s="8">
        <f>('Raw Data'!T102-'Raw Data'!T101)/'Raw Data'!T101</f>
        <v>-2.1974180189080966E-2</v>
      </c>
      <c r="U103" s="8">
        <f>('Raw Data'!U102-'Raw Data'!U101)/'Raw Data'!U101</f>
        <v>-4.3074854284584803E-3</v>
      </c>
      <c r="V103" s="8">
        <f>('Raw Data'!V102-'Raw Data'!V101)/'Raw Data'!V101</f>
        <v>-7.669079520899345E-3</v>
      </c>
      <c r="W103" s="8">
        <f>('Raw Data'!W102-'Raw Data'!W101)/'Raw Data'!W101</f>
        <v>-2.0528487441747578E-2</v>
      </c>
      <c r="X103" s="8">
        <f>('Raw Data'!X102-'Raw Data'!X101)/'Raw Data'!X101</f>
        <v>-1.2962447106884821E-2</v>
      </c>
      <c r="Y103" s="8">
        <f>('Raw Data'!Y102-'Raw Data'!Y101)/'Raw Data'!Y101</f>
        <v>-2.0598933264820898E-3</v>
      </c>
      <c r="Z103" s="8">
        <f>('Raw Data'!Z102-'Raw Data'!Z101)/'Raw Data'!Z101</f>
        <v>-7.0120763537204226E-3</v>
      </c>
      <c r="AA103" s="8">
        <f>('Raw Data'!AA102-'Raw Data'!AA101)/'Raw Data'!AA101</f>
        <v>-3.1086307735452828E-3</v>
      </c>
      <c r="AB103" s="8">
        <f>('Raw Data'!AB102-'Raw Data'!AB101)/'Raw Data'!AB101</f>
        <v>-1.4556783573127832E-2</v>
      </c>
      <c r="AC103" s="8">
        <f>('Raw Data'!AC102-'Raw Data'!AC101)/'Raw Data'!AC101</f>
        <v>-9.5801712916991494E-3</v>
      </c>
      <c r="AD103" s="8">
        <f>('Raw Data'!AD102-'Raw Data'!AD101)/'Raw Data'!AD101</f>
        <v>-9.5982142857142988E-2</v>
      </c>
      <c r="AE103" s="8">
        <f>('Raw Data'!AE102-'Raw Data'!AE101)/'Raw Data'!AE101</f>
        <v>-2.1794663674253409E-2</v>
      </c>
      <c r="AF103" s="8">
        <f>('Raw Data'!AF102-'Raw Data'!AF101)/'Raw Data'!AF101</f>
        <v>-2.0827089622290657E-2</v>
      </c>
      <c r="AG103" s="8">
        <f>('Raw Data'!AG102-'Raw Data'!AG101)/'Raw Data'!AG101</f>
        <v>-2.9677887429529051E-2</v>
      </c>
      <c r="AH103" s="8">
        <f>('Raw Data'!AH102-'Raw Data'!AH101)/'Raw Data'!AH101</f>
        <v>-7.7860597576349094E-3</v>
      </c>
      <c r="AI103" s="8">
        <f>('Raw Data'!AI102-'Raw Data'!AI101)/'Raw Data'!AI101</f>
        <v>-1.9131076084727735E-3</v>
      </c>
      <c r="AJ103" s="8">
        <f>('Raw Data'!AJ102-'Raw Data'!AJ101)/'Raw Data'!AJ101</f>
        <v>2.2318747771175255E-2</v>
      </c>
      <c r="AK103" s="8">
        <f>('Raw Data'!AK102-'Raw Data'!AK101)/'Raw Data'!AK101</f>
        <v>-8.133061418340734E-3</v>
      </c>
      <c r="AL103" s="8">
        <f>('Raw Data'!AL102-'Raw Data'!AL101)/'Raw Data'!AL101</f>
        <v>-1.360544217687076E-2</v>
      </c>
      <c r="AM103" s="8">
        <f>('Raw Data'!AM102-'Raw Data'!AM101)/'Raw Data'!AM101</f>
        <v>-2.0500958471702059E-2</v>
      </c>
      <c r="AN103" s="8">
        <f>('Raw Data'!AN102-'Raw Data'!AN101)/'Raw Data'!AN101</f>
        <v>-1.8740720168473796E-2</v>
      </c>
      <c r="AO103" s="8">
        <f>('Raw Data'!AO102-'Raw Data'!AO101)/'Raw Data'!AO101</f>
        <v>0.22222222222222229</v>
      </c>
      <c r="AP103" s="8">
        <f>('Raw Data'!AP102-'Raw Data'!AP101)/'Raw Data'!AP101</f>
        <v>5.5096418732790984E-4</v>
      </c>
    </row>
    <row r="104" spans="1:42" x14ac:dyDescent="0.45">
      <c r="A104" s="23">
        <f>'Raw Data'!A103</f>
        <v>43587</v>
      </c>
      <c r="B104" s="8">
        <f>('Raw Data'!B103-'Raw Data'!B102)/'Raw Data'!B102</f>
        <v>-6.5077233362801573E-3</v>
      </c>
      <c r="C104" s="8">
        <f>('Raw Data'!C103-'Raw Data'!C102)/'Raw Data'!C102</f>
        <v>4.7692913701887906E-4</v>
      </c>
      <c r="D104" s="8">
        <f>('Raw Data'!D103-'Raw Data'!D102)/'Raw Data'!D102</f>
        <v>4.3117863405791719E-2</v>
      </c>
      <c r="E104" s="8">
        <f>('Raw Data'!E103-'Raw Data'!E102)/'Raw Data'!E102</f>
        <v>-3.2221857999189824E-3</v>
      </c>
      <c r="F104" s="8">
        <f>('Raw Data'!F103-'Raw Data'!F102)/'Raw Data'!F102</f>
        <v>1.1754068716093942E-2</v>
      </c>
      <c r="G104" s="8">
        <f>('Raw Data'!G103-'Raw Data'!G102)/'Raw Data'!G102</f>
        <v>4.2339650965252974E-2</v>
      </c>
      <c r="H104" s="8">
        <f>('Raw Data'!H103-'Raw Data'!H102)/'Raw Data'!H102</f>
        <v>1.2873025035371251E-2</v>
      </c>
      <c r="I104" s="8">
        <f>('Raw Data'!I103-'Raw Data'!I102)/'Raw Data'!I102</f>
        <v>6.6828024017645E-3</v>
      </c>
      <c r="J104" s="8">
        <f>('Raw Data'!J103-'Raw Data'!J102)/'Raw Data'!J102</f>
        <v>0</v>
      </c>
      <c r="K104" s="8">
        <f>('Raw Data'!K103-'Raw Data'!K102)/'Raw Data'!K102</f>
        <v>6.2500094812037148E-3</v>
      </c>
      <c r="L104" s="8">
        <f>('Raw Data'!L103-'Raw Data'!L102)/'Raw Data'!L102</f>
        <v>2.142951330565618E-3</v>
      </c>
      <c r="M104" s="8">
        <f>('Raw Data'!M103-'Raw Data'!M102)/'Raw Data'!M102</f>
        <v>3.9696463172134459E-3</v>
      </c>
      <c r="N104" s="8">
        <f>('Raw Data'!N103-'Raw Data'!N102)/'Raw Data'!N102</f>
        <v>-1.3396108811647301E-3</v>
      </c>
      <c r="O104" s="8">
        <f>('Raw Data'!O103-'Raw Data'!O102)/'Raw Data'!O102</f>
        <v>6.7262628978609594E-3</v>
      </c>
      <c r="P104" s="8">
        <f>('Raw Data'!P103-'Raw Data'!P102)/'Raw Data'!P102</f>
        <v>-6.9009397298405223E-3</v>
      </c>
      <c r="Q104" s="8">
        <f>('Raw Data'!Q103-'Raw Data'!Q102)/'Raw Data'!Q102</f>
        <v>-1.4703583693361544E-2</v>
      </c>
      <c r="R104" s="8">
        <f>('Raw Data'!R103-'Raw Data'!R102)/'Raw Data'!R102</f>
        <v>-1.0589613672850769E-2</v>
      </c>
      <c r="S104" s="8">
        <f>('Raw Data'!S103-'Raw Data'!S102)/'Raw Data'!S102</f>
        <v>1.0061036823964914E-2</v>
      </c>
      <c r="T104" s="8">
        <f>('Raw Data'!T103-'Raw Data'!T102)/'Raw Data'!T102</f>
        <v>-7.3342767827231561E-3</v>
      </c>
      <c r="U104" s="8">
        <f>('Raw Data'!U103-'Raw Data'!U102)/'Raw Data'!U102</f>
        <v>-1.6424685208203189E-2</v>
      </c>
      <c r="V104" s="8">
        <f>('Raw Data'!V103-'Raw Data'!V102)/'Raw Data'!V102</f>
        <v>2.1708860911248389E-3</v>
      </c>
      <c r="W104" s="8">
        <f>('Raw Data'!W103-'Raw Data'!W102)/'Raw Data'!W102</f>
        <v>7.6422985167104085E-3</v>
      </c>
      <c r="X104" s="8">
        <f>('Raw Data'!X103-'Raw Data'!X102)/'Raw Data'!X102</f>
        <v>1.4915885003605005E-3</v>
      </c>
      <c r="Y104" s="8">
        <f>('Raw Data'!Y103-'Raw Data'!Y102)/'Raw Data'!Y102</f>
        <v>-6.4494815214868743E-4</v>
      </c>
      <c r="Z104" s="8">
        <f>('Raw Data'!Z103-'Raw Data'!Z102)/'Raw Data'!Z102</f>
        <v>-2.0007846214201572E-2</v>
      </c>
      <c r="AA104" s="8">
        <f>('Raw Data'!AA103-'Raw Data'!AA102)/'Raw Data'!AA102</f>
        <v>-9.7454090771508764E-4</v>
      </c>
      <c r="AB104" s="8">
        <f>('Raw Data'!AB103-'Raw Data'!AB102)/'Raw Data'!AB102</f>
        <v>6.0039808442071945E-3</v>
      </c>
      <c r="AC104" s="8">
        <f>('Raw Data'!AC103-'Raw Data'!AC102)/'Raw Data'!AC102</f>
        <v>-4.1160581520848167E-3</v>
      </c>
      <c r="AD104" s="8">
        <f>('Raw Data'!AD103-'Raw Data'!AD102)/'Raw Data'!AD102</f>
        <v>9.6296296296296435E-2</v>
      </c>
      <c r="AE104" s="8">
        <f>('Raw Data'!AE103-'Raw Data'!AE102)/'Raw Data'!AE102</f>
        <v>3.5841697780527554E-3</v>
      </c>
      <c r="AF104" s="8">
        <f>('Raw Data'!AF103-'Raw Data'!AF102)/'Raw Data'!AF102</f>
        <v>-1.3059053286966734E-2</v>
      </c>
      <c r="AG104" s="8">
        <f>('Raw Data'!AG103-'Raw Data'!AG102)/'Raw Data'!AG102</f>
        <v>5.5203359015418049E-2</v>
      </c>
      <c r="AH104" s="8">
        <f>('Raw Data'!AH103-'Raw Data'!AH102)/'Raw Data'!AH102</f>
        <v>-5.5976782288682803E-3</v>
      </c>
      <c r="AI104" s="8">
        <f>('Raw Data'!AI103-'Raw Data'!AI102)/'Raw Data'!AI102</f>
        <v>-2.5902709557595761E-3</v>
      </c>
      <c r="AJ104" s="8">
        <f>('Raw Data'!AJ103-'Raw Data'!AJ102)/'Raw Data'!AJ102</f>
        <v>6.5996146173523114E-4</v>
      </c>
      <c r="AK104" s="8">
        <f>('Raw Data'!AK103-'Raw Data'!AK102)/'Raw Data'!AK102</f>
        <v>-5.1020612559758392E-3</v>
      </c>
      <c r="AL104" s="8">
        <f>('Raw Data'!AL103-'Raw Data'!AL102)/'Raw Data'!AL102</f>
        <v>-1.3793103448275874E-2</v>
      </c>
      <c r="AM104" s="8">
        <f>('Raw Data'!AM103-'Raw Data'!AM102)/'Raw Data'!AM102</f>
        <v>-5.2326421409825026E-3</v>
      </c>
      <c r="AN104" s="8">
        <f>('Raw Data'!AN103-'Raw Data'!AN102)/'Raw Data'!AN102</f>
        <v>-1.2138150892532505E-2</v>
      </c>
      <c r="AO104" s="8">
        <f>('Raw Data'!AO103-'Raw Data'!AO102)/'Raw Data'!AO102</f>
        <v>-0.10000000000000007</v>
      </c>
      <c r="AP104" s="8">
        <f>('Raw Data'!AP103-'Raw Data'!AP102)/'Raw Data'!AP102</f>
        <v>3.8546255506608086E-3</v>
      </c>
    </row>
    <row r="105" spans="1:42" x14ac:dyDescent="0.45">
      <c r="A105" s="23">
        <f>'Raw Data'!A104</f>
        <v>43588</v>
      </c>
      <c r="B105" s="8">
        <f>('Raw Data'!B104-'Raw Data'!B103)/'Raw Data'!B103</f>
        <v>1.2431322405496785E-2</v>
      </c>
      <c r="C105" s="8">
        <f>('Raw Data'!C104-'Raw Data'!C103)/'Raw Data'!C103</f>
        <v>1.2627939550976637E-2</v>
      </c>
      <c r="D105" s="8">
        <f>('Raw Data'!D104-'Raw Data'!D103)/'Raw Data'!D103</f>
        <v>4.4776701070625931E-2</v>
      </c>
      <c r="E105" s="8">
        <f>('Raw Data'!E104-'Raw Data'!E103)/'Raw Data'!E103</f>
        <v>6.6229738819177531E-3</v>
      </c>
      <c r="F105" s="8">
        <f>('Raw Data'!F104-'Raw Data'!F103)/'Raw Data'!F103</f>
        <v>3.2171581769437109E-2</v>
      </c>
      <c r="G105" s="8">
        <f>('Raw Data'!G104-'Raw Data'!G103)/'Raw Data'!G103</f>
        <v>3.3223785836137068E-2</v>
      </c>
      <c r="H105" s="8">
        <f>('Raw Data'!H104-'Raw Data'!H103)/'Raw Data'!H103</f>
        <v>9.8208741592444825E-3</v>
      </c>
      <c r="I105" s="8">
        <f>('Raw Data'!I104-'Raw Data'!I103)/'Raw Data'!I103</f>
        <v>1.2170365050732884E-2</v>
      </c>
      <c r="J105" s="8">
        <f>('Raw Data'!J104-'Raw Data'!J103)/'Raw Data'!J103</f>
        <v>0</v>
      </c>
      <c r="K105" s="8">
        <f>('Raw Data'!K104-'Raw Data'!K103)/'Raw Data'!K103</f>
        <v>2.8295370919357382E-2</v>
      </c>
      <c r="L105" s="8">
        <f>('Raw Data'!L104-'Raw Data'!L103)/'Raw Data'!L103</f>
        <v>7.2776591545553188E-3</v>
      </c>
      <c r="M105" s="8">
        <f>('Raw Data'!M104-'Raw Data'!M103)/'Raw Data'!M103</f>
        <v>1.2765484859528765E-2</v>
      </c>
      <c r="N105" s="8">
        <f>('Raw Data'!N104-'Raw Data'!N103)/'Raw Data'!N103</f>
        <v>6.7069709947762263E-3</v>
      </c>
      <c r="O105" s="8">
        <f>('Raw Data'!O104-'Raw Data'!O103)/'Raw Data'!O103</f>
        <v>1.7270240599979728E-2</v>
      </c>
      <c r="P105" s="8">
        <f>('Raw Data'!P104-'Raw Data'!P103)/'Raw Data'!P103</f>
        <v>4.7282421759772125E-3</v>
      </c>
      <c r="Q105" s="8">
        <f>('Raw Data'!Q104-'Raw Data'!Q103)/'Raw Data'!Q103</f>
        <v>1.1271604910458529E-2</v>
      </c>
      <c r="R105" s="8">
        <f>('Raw Data'!R104-'Raw Data'!R103)/'Raw Data'!R103</f>
        <v>-1.3434411719518558E-2</v>
      </c>
      <c r="S105" s="8">
        <f>('Raw Data'!S104-'Raw Data'!S103)/'Raw Data'!S103</f>
        <v>6.6844421050757837E-3</v>
      </c>
      <c r="T105" s="8">
        <f>('Raw Data'!T104-'Raw Data'!T103)/'Raw Data'!T103</f>
        <v>5.042918499328683E-3</v>
      </c>
      <c r="U105" s="8">
        <f>('Raw Data'!U104-'Raw Data'!U103)/'Raw Data'!U103</f>
        <v>1.4164110560083796E-3</v>
      </c>
      <c r="V105" s="8">
        <f>('Raw Data'!V104-'Raw Data'!V103)/'Raw Data'!V103</f>
        <v>6.1519440514217318E-3</v>
      </c>
      <c r="W105" s="8">
        <f>('Raw Data'!W104-'Raw Data'!W103)/'Raw Data'!W103</f>
        <v>3.7923011447039564E-3</v>
      </c>
      <c r="X105" s="8">
        <f>('Raw Data'!X104-'Raw Data'!X103)/'Raw Data'!X103</f>
        <v>-5.2776589552664043E-3</v>
      </c>
      <c r="Y105" s="8">
        <f>('Raw Data'!Y104-'Raw Data'!Y103)/'Raw Data'!Y103</f>
        <v>7.4868599777903966E-3</v>
      </c>
      <c r="Z105" s="8">
        <f>('Raw Data'!Z104-'Raw Data'!Z103)/'Raw Data'!Z103</f>
        <v>3.5228222578062449E-2</v>
      </c>
      <c r="AA105" s="8">
        <f>('Raw Data'!AA104-'Raw Data'!AA103)/'Raw Data'!AA103</f>
        <v>-1.5606434628595417E-3</v>
      </c>
      <c r="AB105" s="8">
        <f>('Raw Data'!AB104-'Raw Data'!AB103)/'Raw Data'!AB103</f>
        <v>4.926178001141859E-3</v>
      </c>
      <c r="AC105" s="8">
        <f>('Raw Data'!AC104-'Raw Data'!AC103)/'Raw Data'!AC103</f>
        <v>6.8196322573875244E-3</v>
      </c>
      <c r="AD105" s="8">
        <f>('Raw Data'!AD104-'Raw Data'!AD103)/'Raw Data'!AD103</f>
        <v>0.13513513513513503</v>
      </c>
      <c r="AE105" s="8">
        <f>('Raw Data'!AE104-'Raw Data'!AE103)/'Raw Data'!AE103</f>
        <v>9.3629258873224857E-3</v>
      </c>
      <c r="AF105" s="8">
        <f>('Raw Data'!AF104-'Raw Data'!AF103)/'Raw Data'!AF103</f>
        <v>2.1313491846528695E-2</v>
      </c>
      <c r="AG105" s="8">
        <f>('Raw Data'!AG104-'Raw Data'!AG103)/'Raw Data'!AG103</f>
        <v>-2.4744431787046875E-3</v>
      </c>
      <c r="AH105" s="8">
        <f>('Raw Data'!AH104-'Raw Data'!AH103)/'Raw Data'!AH103</f>
        <v>3.2428118786165111E-2</v>
      </c>
      <c r="AI105" s="8">
        <f>('Raw Data'!AI104-'Raw Data'!AI103)/'Raw Data'!AI103</f>
        <v>1.5270357945620686E-2</v>
      </c>
      <c r="AJ105" s="8">
        <f>('Raw Data'!AJ104-'Raw Data'!AJ103)/'Raw Data'!AJ103</f>
        <v>1.5749488290769123E-2</v>
      </c>
      <c r="AK105" s="8">
        <f>('Raw Data'!AK104-'Raw Data'!AK103)/'Raw Data'!AK103</f>
        <v>3.4798397854742731E-3</v>
      </c>
      <c r="AL105" s="8">
        <f>('Raw Data'!AL104-'Raw Data'!AL103)/'Raw Data'!AL103</f>
        <v>-6.9930069930069999E-3</v>
      </c>
      <c r="AM105" s="8">
        <f>('Raw Data'!AM104-'Raw Data'!AM103)/'Raw Data'!AM103</f>
        <v>1.5195900567259427E-2</v>
      </c>
      <c r="AN105" s="8">
        <f>('Raw Data'!AN104-'Raw Data'!AN103)/'Raw Data'!AN103</f>
        <v>7.6474048947998557E-3</v>
      </c>
      <c r="AO105" s="8">
        <f>('Raw Data'!AO104-'Raw Data'!AO103)/'Raw Data'!AO103</f>
        <v>1.0101010101010111E-2</v>
      </c>
      <c r="AP105" s="8">
        <f>('Raw Data'!AP104-'Raw Data'!AP103)/'Raw Data'!AP103</f>
        <v>1.6456390565003367E-3</v>
      </c>
    </row>
    <row r="106" spans="1:42" x14ac:dyDescent="0.45">
      <c r="A106" s="23">
        <f>'Raw Data'!A105</f>
        <v>43591</v>
      </c>
      <c r="B106" s="8">
        <f>('Raw Data'!B105-'Raw Data'!B104)/'Raw Data'!B104</f>
        <v>-1.5442737081302668E-2</v>
      </c>
      <c r="C106" s="8">
        <f>('Raw Data'!C105-'Raw Data'!C104)/'Raw Data'!C104</f>
        <v>-5.2230688890720824E-3</v>
      </c>
      <c r="D106" s="8">
        <f>('Raw Data'!D105-'Raw Data'!D104)/'Raw Data'!D104</f>
        <v>1.2155315108635901E-3</v>
      </c>
      <c r="E106" s="8">
        <f>('Raw Data'!E105-'Raw Data'!E104)/'Raw Data'!E104</f>
        <v>-3.1331391911118131E-3</v>
      </c>
      <c r="F106" s="8">
        <f>('Raw Data'!F105-'Raw Data'!F104)/'Raw Data'!F104</f>
        <v>2.5974025974025419E-3</v>
      </c>
      <c r="G106" s="8">
        <f>('Raw Data'!G105-'Raw Data'!G104)/'Raw Data'!G104</f>
        <v>5.6432602569529778E-3</v>
      </c>
      <c r="H106" s="8">
        <f>('Raw Data'!H105-'Raw Data'!H104)/'Raw Data'!H104</f>
        <v>-4.2143384119280695E-2</v>
      </c>
      <c r="I106" s="8">
        <f>('Raw Data'!I105-'Raw Data'!I104)/'Raw Data'!I104</f>
        <v>3.6437278175819108E-3</v>
      </c>
      <c r="J106" s="8">
        <f>('Raw Data'!J105-'Raw Data'!J104)/'Raw Data'!J104</f>
        <v>0</v>
      </c>
      <c r="K106" s="8">
        <f>('Raw Data'!K105-'Raw Data'!K104)/'Raw Data'!K104</f>
        <v>-2.035789505774005E-2</v>
      </c>
      <c r="L106" s="8">
        <f>('Raw Data'!L105-'Raw Data'!L104)/'Raw Data'!L104</f>
        <v>-2.3969412850245193E-3</v>
      </c>
      <c r="M106" s="8">
        <f>('Raw Data'!M105-'Raw Data'!M104)/'Raw Data'!M104</f>
        <v>7.3061587838145403E-3</v>
      </c>
      <c r="N106" s="8">
        <f>('Raw Data'!N105-'Raw Data'!N104)/'Raw Data'!N104</f>
        <v>-9.9933630621877653E-3</v>
      </c>
      <c r="O106" s="8">
        <f>('Raw Data'!O105-'Raw Data'!O104)/'Raw Data'!O104</f>
        <v>-3.3953971961817771E-2</v>
      </c>
      <c r="P106" s="8">
        <f>('Raw Data'!P105-'Raw Data'!P104)/'Raw Data'!P104</f>
        <v>9.2686042516627279E-4</v>
      </c>
      <c r="Q106" s="8">
        <f>('Raw Data'!Q105-'Raw Data'!Q104)/'Raw Data'!Q104</f>
        <v>-7.6923102015841772E-3</v>
      </c>
      <c r="R106" s="8">
        <f>('Raw Data'!R105-'Raw Data'!R104)/'Raw Data'!R104</f>
        <v>-4.0683368736419345E-3</v>
      </c>
      <c r="S106" s="8">
        <f>('Raw Data'!S105-'Raw Data'!S104)/'Raw Data'!S104</f>
        <v>-1.3705677877100638E-2</v>
      </c>
      <c r="T106" s="8">
        <f>('Raw Data'!T105-'Raw Data'!T104)/'Raw Data'!T104</f>
        <v>-2.4854201195522403E-2</v>
      </c>
      <c r="U106" s="8">
        <f>('Raw Data'!U105-'Raw Data'!U104)/'Raw Data'!U104</f>
        <v>4.9877293235629887E-3</v>
      </c>
      <c r="V106" s="8">
        <f>('Raw Data'!V105-'Raw Data'!V104)/'Raw Data'!V104</f>
        <v>-8.8701490960973288E-3</v>
      </c>
      <c r="W106" s="8">
        <f>('Raw Data'!W105-'Raw Data'!W104)/'Raw Data'!W104</f>
        <v>-9.5020628842262551E-3</v>
      </c>
      <c r="X106" s="8">
        <f>('Raw Data'!X105-'Raw Data'!X104)/'Raw Data'!X104</f>
        <v>7.6166818318576281E-3</v>
      </c>
      <c r="Y106" s="8">
        <f>('Raw Data'!Y105-'Raw Data'!Y104)/'Raw Data'!Y104</f>
        <v>1.2809812422800133E-4</v>
      </c>
      <c r="Z106" s="8">
        <f>('Raw Data'!Z105-'Raw Data'!Z104)/'Raw Data'!Z104</f>
        <v>1.8561445531266582E-2</v>
      </c>
      <c r="AA106" s="8">
        <f>('Raw Data'!AA105-'Raw Data'!AA104)/'Raw Data'!AA104</f>
        <v>5.2755141503213372E-3</v>
      </c>
      <c r="AB106" s="8">
        <f>('Raw Data'!AB105-'Raw Data'!AB104)/'Raw Data'!AB104</f>
        <v>-3.7707612510849298E-3</v>
      </c>
      <c r="AC106" s="8">
        <f>('Raw Data'!AC105-'Raw Data'!AC104)/'Raw Data'!AC104</f>
        <v>-5.1313804958167146E-3</v>
      </c>
      <c r="AD106" s="8">
        <f>('Raw Data'!AD105-'Raw Data'!AD104)/'Raw Data'!AD104</f>
        <v>-3.5714285714285657E-2</v>
      </c>
      <c r="AE106" s="8">
        <f>('Raw Data'!AE105-'Raw Data'!AE104)/'Raw Data'!AE104</f>
        <v>1.9890998900926167E-2</v>
      </c>
      <c r="AF106" s="8">
        <f>('Raw Data'!AF105-'Raw Data'!AF104)/'Raw Data'!AF104</f>
        <v>-5.8183833108605681E-3</v>
      </c>
      <c r="AG106" s="8">
        <f>('Raw Data'!AG105-'Raw Data'!AG104)/'Raw Data'!AG104</f>
        <v>-2.8348654441837495E-2</v>
      </c>
      <c r="AH106" s="8">
        <f>('Raw Data'!AH105-'Raw Data'!AH104)/'Raw Data'!AH104</f>
        <v>-6.0688687854457968E-3</v>
      </c>
      <c r="AI106" s="8">
        <f>('Raw Data'!AI105-'Raw Data'!AI104)/'Raw Data'!AI104</f>
        <v>-8.1342200433097925E-3</v>
      </c>
      <c r="AJ106" s="8">
        <f>('Raw Data'!AJ105-'Raw Data'!AJ104)/'Raw Data'!AJ104</f>
        <v>-1.6518157069626133E-2</v>
      </c>
      <c r="AK106" s="8">
        <f>('Raw Data'!AK105-'Raw Data'!AK104)/'Raw Data'!AK104</f>
        <v>1.0951131766353797E-3</v>
      </c>
      <c r="AL106" s="8">
        <f>('Raw Data'!AL105-'Raw Data'!AL104)/'Raw Data'!AL104</f>
        <v>7.0422535211267668E-3</v>
      </c>
      <c r="AM106" s="8">
        <f>('Raw Data'!AM105-'Raw Data'!AM104)/'Raw Data'!AM104</f>
        <v>-5.7579135558702172E-4</v>
      </c>
      <c r="AN106" s="8">
        <f>('Raw Data'!AN105-'Raw Data'!AN104)/'Raw Data'!AN104</f>
        <v>9.6358540070520353E-3</v>
      </c>
      <c r="AO106" s="8">
        <f>('Raw Data'!AO105-'Raw Data'!AO104)/'Raw Data'!AO104</f>
        <v>0</v>
      </c>
      <c r="AP106" s="8">
        <f>('Raw Data'!AP105-'Raw Data'!AP104)/'Raw Data'!AP104</f>
        <v>1.6429901423876566E-3</v>
      </c>
    </row>
    <row r="107" spans="1:42" x14ac:dyDescent="0.45">
      <c r="A107" s="23">
        <f>'Raw Data'!A106</f>
        <v>43592</v>
      </c>
      <c r="B107" s="8">
        <f>('Raw Data'!B106-'Raw Data'!B105)/'Raw Data'!B105</f>
        <v>-2.695705662275651E-2</v>
      </c>
      <c r="C107" s="8">
        <f>('Raw Data'!C106-'Raw Data'!C105)/'Raw Data'!C105</f>
        <v>3.102577032628949E-3</v>
      </c>
      <c r="D107" s="8">
        <f>('Raw Data'!D106-'Raw Data'!D105)/'Raw Data'!D105</f>
        <v>-3.2427344441565691E-2</v>
      </c>
      <c r="E107" s="8">
        <f>('Raw Data'!E106-'Raw Data'!E105)/'Raw Data'!E105</f>
        <v>-1.0135905488067346E-2</v>
      </c>
      <c r="F107" s="8">
        <f>('Raw Data'!F106-'Raw Data'!F105)/'Raw Data'!F105</f>
        <v>4.4041450777202056E-2</v>
      </c>
      <c r="G107" s="8">
        <f>('Raw Data'!G106-'Raw Data'!G105)/'Raw Data'!G105</f>
        <v>-2.5723061475420656E-2</v>
      </c>
      <c r="H107" s="8">
        <f>('Raw Data'!H106-'Raw Data'!H105)/'Raw Data'!H105</f>
        <v>-1.7220744746374125E-2</v>
      </c>
      <c r="I107" s="8">
        <f>('Raw Data'!I106-'Raw Data'!I105)/'Raw Data'!I105</f>
        <v>-1.4158701256748063E-2</v>
      </c>
      <c r="J107" s="8">
        <f>('Raw Data'!J106-'Raw Data'!J105)/'Raw Data'!J105</f>
        <v>8.0000000000000071E-2</v>
      </c>
      <c r="K107" s="8">
        <f>('Raw Data'!K106-'Raw Data'!K105)/'Raw Data'!K105</f>
        <v>-1.4615222443076099E-2</v>
      </c>
      <c r="L107" s="8">
        <f>('Raw Data'!L106-'Raw Data'!L105)/'Raw Data'!L105</f>
        <v>-1.0159843497520742E-2</v>
      </c>
      <c r="M107" s="8">
        <f>('Raw Data'!M106-'Raw Data'!M105)/'Raw Data'!M105</f>
        <v>-1.184871465057411E-2</v>
      </c>
      <c r="N107" s="8">
        <f>('Raw Data'!N106-'Raw Data'!N105)/'Raw Data'!N105</f>
        <v>-1.0094169988509009E-2</v>
      </c>
      <c r="O107" s="8">
        <f>('Raw Data'!O106-'Raw Data'!O105)/'Raw Data'!O105</f>
        <v>-7.9364826484145824E-3</v>
      </c>
      <c r="P107" s="8">
        <f>('Raw Data'!P106-'Raw Data'!P105)/'Raw Data'!P105</f>
        <v>-1.9518376163195732E-2</v>
      </c>
      <c r="Q107" s="8">
        <f>('Raw Data'!Q106-'Raw Data'!Q105)/'Raw Data'!Q105</f>
        <v>-2.33349263869248E-2</v>
      </c>
      <c r="R107" s="8">
        <f>('Raw Data'!R106-'Raw Data'!R105)/'Raw Data'!R105</f>
        <v>-1.3162284152030024E-2</v>
      </c>
      <c r="S107" s="8">
        <f>('Raw Data'!S106-'Raw Data'!S105)/'Raw Data'!S105</f>
        <v>-1.6657990547910499E-2</v>
      </c>
      <c r="T107" s="8">
        <f>('Raw Data'!T106-'Raw Data'!T105)/'Raw Data'!T105</f>
        <v>-1.2324899064272742E-2</v>
      </c>
      <c r="U107" s="8">
        <f>('Raw Data'!U106-'Raw Data'!U105)/'Raw Data'!U105</f>
        <v>-1.1555565698641804E-2</v>
      </c>
      <c r="V107" s="8">
        <f>('Raw Data'!V106-'Raw Data'!V105)/'Raw Data'!V105</f>
        <v>-1.6335003440950704E-2</v>
      </c>
      <c r="W107" s="8">
        <f>('Raw Data'!W106-'Raw Data'!W105)/'Raw Data'!W105</f>
        <v>-1.2251486195973568E-2</v>
      </c>
      <c r="X107" s="8">
        <f>('Raw Data'!X106-'Raw Data'!X105)/'Raw Data'!X105</f>
        <v>-1.5279787538957118E-2</v>
      </c>
      <c r="Y107" s="8">
        <f>('Raw Data'!Y106-'Raw Data'!Y105)/'Raw Data'!Y105</f>
        <v>-1.281089824415818E-3</v>
      </c>
      <c r="Z107" s="8">
        <f>('Raw Data'!Z106-'Raw Data'!Z105)/'Raw Data'!Z105</f>
        <v>-5.3150721336370369E-3</v>
      </c>
      <c r="AA107" s="8">
        <f>('Raw Data'!AA106-'Raw Data'!AA105)/'Raw Data'!AA105</f>
        <v>-5.0534790392442143E-3</v>
      </c>
      <c r="AB107" s="8">
        <f>('Raw Data'!AB106-'Raw Data'!AB105)/'Raw Data'!AB105</f>
        <v>-9.2733450483890364E-3</v>
      </c>
      <c r="AC107" s="8">
        <f>('Raw Data'!AC106-'Raw Data'!AC105)/'Raw Data'!AC105</f>
        <v>-9.6967226764576621E-3</v>
      </c>
      <c r="AD107" s="8">
        <f>('Raw Data'!AD106-'Raw Data'!AD105)/'Raw Data'!AD105</f>
        <v>8.2304526748971252E-3</v>
      </c>
      <c r="AE107" s="8">
        <f>('Raw Data'!AE106-'Raw Data'!AE105)/'Raw Data'!AE105</f>
        <v>-1.9128011609440103E-2</v>
      </c>
      <c r="AF107" s="8">
        <f>('Raw Data'!AF106-'Raw Data'!AF105)/'Raw Data'!AF105</f>
        <v>-2.0522813838343992E-2</v>
      </c>
      <c r="AG107" s="8">
        <f>('Raw Data'!AG106-'Raw Data'!AG105)/'Raw Data'!AG105</f>
        <v>-2.7716994894237838E-2</v>
      </c>
      <c r="AH107" s="8">
        <f>('Raw Data'!AH106-'Raw Data'!AH105)/'Raw Data'!AH105</f>
        <v>-1.5149597937848118E-2</v>
      </c>
      <c r="AI107" s="8">
        <f>('Raw Data'!AI106-'Raw Data'!AI105)/'Raw Data'!AI105</f>
        <v>-2.1198684206759799E-2</v>
      </c>
      <c r="AJ107" s="8">
        <f>('Raw Data'!AJ106-'Raw Data'!AJ105)/'Raw Data'!AJ105</f>
        <v>-2.1681204526749737E-2</v>
      </c>
      <c r="AK107" s="8">
        <f>('Raw Data'!AK106-'Raw Data'!AK105)/'Raw Data'!AK105</f>
        <v>-1.549682577224094E-2</v>
      </c>
      <c r="AL107" s="8">
        <f>('Raw Data'!AL106-'Raw Data'!AL105)/'Raw Data'!AL105</f>
        <v>1.3986013986014E-2</v>
      </c>
      <c r="AM107" s="8">
        <f>('Raw Data'!AM106-'Raw Data'!AM105)/'Raw Data'!AM105</f>
        <v>-3.6290388189828653E-2</v>
      </c>
      <c r="AN107" s="8">
        <f>('Raw Data'!AN106-'Raw Data'!AN105)/'Raw Data'!AN105</f>
        <v>-1.0979971912719452E-3</v>
      </c>
      <c r="AO107" s="8">
        <f>('Raw Data'!AO106-'Raw Data'!AO105)/'Raw Data'!AO105</f>
        <v>-5.0000000000000044E-2</v>
      </c>
      <c r="AP107" s="8">
        <f>('Raw Data'!AP106-'Raw Data'!AP105)/'Raw Data'!AP105</f>
        <v>-1.5308965811428802E-2</v>
      </c>
    </row>
    <row r="108" spans="1:42" x14ac:dyDescent="0.45">
      <c r="A108" s="23">
        <f>'Raw Data'!A107</f>
        <v>43593</v>
      </c>
      <c r="B108" s="8">
        <f>('Raw Data'!B107-'Raw Data'!B106)/'Raw Data'!B106</f>
        <v>1.9712597051014096E-4</v>
      </c>
      <c r="C108" s="8">
        <f>('Raw Data'!C107-'Raw Data'!C106)/'Raw Data'!C106</f>
        <v>-1.4037607158576415E-2</v>
      </c>
      <c r="D108" s="8">
        <f>('Raw Data'!D107-'Raw Data'!D106)/'Raw Data'!D106</f>
        <v>-8.9856796647427867E-3</v>
      </c>
      <c r="E108" s="8">
        <f>('Raw Data'!E107-'Raw Data'!E106)/'Raw Data'!E106</f>
        <v>3.175072536487194E-4</v>
      </c>
      <c r="F108" s="8">
        <f>('Raw Data'!F107-'Raw Data'!F106)/'Raw Data'!F106</f>
        <v>3.1430934656741176E-2</v>
      </c>
      <c r="G108" s="8">
        <f>('Raw Data'!G107-'Raw Data'!G106)/'Raw Data'!G106</f>
        <v>1.0901109351725275E-2</v>
      </c>
      <c r="H108" s="8">
        <f>('Raw Data'!H107-'Raw Data'!H106)/'Raw Data'!H106</f>
        <v>-1.9041881321526923E-2</v>
      </c>
      <c r="I108" s="8">
        <f>('Raw Data'!I107-'Raw Data'!I106)/'Raw Data'!I106</f>
        <v>5.3397719431313041E-3</v>
      </c>
      <c r="J108" s="8">
        <f>('Raw Data'!J107-'Raw Data'!J106)/'Raw Data'!J106</f>
        <v>-7.4074074074074139E-2</v>
      </c>
      <c r="K108" s="8">
        <f>('Raw Data'!K107-'Raw Data'!K106)/'Raw Data'!K106</f>
        <v>-7.1842194992501702E-3</v>
      </c>
      <c r="L108" s="8">
        <f>('Raw Data'!L107-'Raw Data'!L106)/'Raw Data'!L106</f>
        <v>7.5593721159453071E-3</v>
      </c>
      <c r="M108" s="8">
        <f>('Raw Data'!M107-'Raw Data'!M106)/'Raw Data'!M106</f>
        <v>2.5774365919014088E-3</v>
      </c>
      <c r="N108" s="8">
        <f>('Raw Data'!N107-'Raw Data'!N106)/'Raw Data'!N106</f>
        <v>3.7389463509462872E-2</v>
      </c>
      <c r="O108" s="8">
        <f>('Raw Data'!O107-'Raw Data'!O106)/'Raw Data'!O106</f>
        <v>2.8571251838006385E-2</v>
      </c>
      <c r="P108" s="8">
        <f>('Raw Data'!P107-'Raw Data'!P106)/'Raw Data'!P106</f>
        <v>2.6154648807277408E-3</v>
      </c>
      <c r="Q108" s="8">
        <f>('Raw Data'!Q107-'Raw Data'!Q106)/'Raw Data'!Q106</f>
        <v>6.7223217873333503E-3</v>
      </c>
      <c r="R108" s="8">
        <f>('Raw Data'!R107-'Raw Data'!R106)/'Raw Data'!R106</f>
        <v>-6.8983166383338162E-4</v>
      </c>
      <c r="S108" s="8">
        <f>('Raw Data'!S107-'Raw Data'!S106)/'Raw Data'!S106</f>
        <v>-1.2024909939189997E-2</v>
      </c>
      <c r="T108" s="8">
        <f>('Raw Data'!T107-'Raw Data'!T106)/'Raw Data'!T106</f>
        <v>2.7864027648382915E-3</v>
      </c>
      <c r="U108" s="8">
        <f>('Raw Data'!U107-'Raw Data'!U106)/'Raw Data'!U106</f>
        <v>1.161575893139589E-2</v>
      </c>
      <c r="V108" s="8">
        <f>('Raw Data'!V107-'Raw Data'!V106)/'Raw Data'!V106</f>
        <v>-5.2998996868655448E-3</v>
      </c>
      <c r="W108" s="8">
        <f>('Raw Data'!W107-'Raw Data'!W106)/'Raw Data'!W106</f>
        <v>3.5105425724478781E-4</v>
      </c>
      <c r="X108" s="8">
        <f>('Raw Data'!X107-'Raw Data'!X106)/'Raw Data'!X106</f>
        <v>-3.126332515311242E-2</v>
      </c>
      <c r="Y108" s="8">
        <f>('Raw Data'!Y107-'Raw Data'!Y106)/'Raw Data'!Y106</f>
        <v>5.7989297535557139E-3</v>
      </c>
      <c r="Z108" s="8">
        <f>('Raw Data'!Z107-'Raw Data'!Z106)/'Raw Data'!Z106</f>
        <v>3.435114372705553E-3</v>
      </c>
      <c r="AA108" s="8">
        <f>('Raw Data'!AA107-'Raw Data'!AA106)/'Raw Data'!AA106</f>
        <v>-6.2512096675285539E-3</v>
      </c>
      <c r="AB108" s="8">
        <f>('Raw Data'!AB107-'Raw Data'!AB106)/'Raw Data'!AB106</f>
        <v>3.5339270267791146E-3</v>
      </c>
      <c r="AC108" s="8">
        <f>('Raw Data'!AC107-'Raw Data'!AC106)/'Raw Data'!AC106</f>
        <v>-3.1250150483889427E-3</v>
      </c>
      <c r="AD108" s="8">
        <f>('Raw Data'!AD107-'Raw Data'!AD106)/'Raw Data'!AD106</f>
        <v>-2.4489795918367366E-2</v>
      </c>
      <c r="AE108" s="8">
        <f>('Raw Data'!AE107-'Raw Data'!AE106)/'Raw Data'!AE106</f>
        <v>-2.3897908701769571E-3</v>
      </c>
      <c r="AF108" s="8">
        <f>('Raw Data'!AF107-'Raw Data'!AF106)/'Raw Data'!AF106</f>
        <v>-7.95930829995654E-5</v>
      </c>
      <c r="AG108" s="8">
        <f>('Raw Data'!AG107-'Raw Data'!AG106)/'Raw Data'!AG106</f>
        <v>1.6129032258064505E-2</v>
      </c>
      <c r="AH108" s="8">
        <f>('Raw Data'!AH107-'Raw Data'!AH106)/'Raw Data'!AH106</f>
        <v>-1.6814055179594318E-3</v>
      </c>
      <c r="AI108" s="8">
        <f>('Raw Data'!AI107-'Raw Data'!AI106)/'Raw Data'!AI106</f>
        <v>-1.2120514051313948E-3</v>
      </c>
      <c r="AJ108" s="8">
        <f>('Raw Data'!AJ107-'Raw Data'!AJ106)/'Raw Data'!AJ106</f>
        <v>-1.6439011358719127E-2</v>
      </c>
      <c r="AK108" s="8">
        <f>('Raw Data'!AK107-'Raw Data'!AK106)/'Raw Data'!AK106</f>
        <v>-1.851018884016297E-4</v>
      </c>
      <c r="AL108" s="8">
        <f>('Raw Data'!AL107-'Raw Data'!AL106)/'Raw Data'!AL106</f>
        <v>-3.4482758620689689E-2</v>
      </c>
      <c r="AM108" s="8">
        <f>('Raw Data'!AM107-'Raw Data'!AM106)/'Raw Data'!AM106</f>
        <v>8.3683761930316795E-3</v>
      </c>
      <c r="AN108" s="8">
        <f>('Raw Data'!AN107-'Raw Data'!AN106)/'Raw Data'!AN106</f>
        <v>-6.5104648050668106E-3</v>
      </c>
      <c r="AO108" s="8">
        <f>('Raw Data'!AO107-'Raw Data'!AO106)/'Raw Data'!AO106</f>
        <v>5.2631578947368474E-2</v>
      </c>
      <c r="AP108" s="8">
        <f>('Raw Data'!AP107-'Raw Data'!AP106)/'Raw Data'!AP106</f>
        <v>-3.3314269850083975E-3</v>
      </c>
    </row>
    <row r="109" spans="1:42" x14ac:dyDescent="0.45">
      <c r="A109" s="23">
        <f>'Raw Data'!A108</f>
        <v>43594</v>
      </c>
      <c r="B109" s="8">
        <f>('Raw Data'!B108-'Raw Data'!B107)/'Raw Data'!B107</f>
        <v>-1.0744181954957188E-2</v>
      </c>
      <c r="C109" s="8">
        <f>('Raw Data'!C108-'Raw Data'!C107)/'Raw Data'!C107</f>
        <v>-1.930492786733294E-3</v>
      </c>
      <c r="D109" s="8">
        <f>('Raw Data'!D108-'Raw Data'!D107)/'Raw Data'!D107</f>
        <v>-1.1681098050663313E-2</v>
      </c>
      <c r="E109" s="8">
        <f>('Raw Data'!E108-'Raw Data'!E107)/'Raw Data'!E107</f>
        <v>2.3812374825974976E-4</v>
      </c>
      <c r="F109" s="8">
        <f>('Raw Data'!F108-'Raw Data'!F107)/'Raw Data'!F107</f>
        <v>-3.9294306335204504E-2</v>
      </c>
      <c r="G109" s="8">
        <f>('Raw Data'!G108-'Raw Data'!G107)/'Raw Data'!G107</f>
        <v>-3.4033687658839725E-3</v>
      </c>
      <c r="H109" s="8">
        <f>('Raw Data'!H108-'Raw Data'!H107)/'Raw Data'!H107</f>
        <v>-3.3040682148490668E-3</v>
      </c>
      <c r="I109" s="8">
        <f>('Raw Data'!I108-'Raw Data'!I107)/'Raw Data'!I107</f>
        <v>9.8899966132980372E-3</v>
      </c>
      <c r="J109" s="8">
        <f>('Raw Data'!J108-'Raw Data'!J107)/'Raw Data'!J107</f>
        <v>0</v>
      </c>
      <c r="K109" s="8">
        <f>('Raw Data'!K108-'Raw Data'!K107)/'Raw Data'!K107</f>
        <v>-1.4006108277449197E-3</v>
      </c>
      <c r="L109" s="8">
        <f>('Raw Data'!L108-'Raw Data'!L107)/'Raw Data'!L107</f>
        <v>1.5280832474794729E-2</v>
      </c>
      <c r="M109" s="8">
        <f>('Raw Data'!M108-'Raw Data'!M107)/'Raw Data'!M107</f>
        <v>5.9241473803129255E-3</v>
      </c>
      <c r="N109" s="8">
        <f>('Raw Data'!N108-'Raw Data'!N107)/'Raw Data'!N107</f>
        <v>-3.1454798165595009E-2</v>
      </c>
      <c r="O109" s="8">
        <f>('Raw Data'!O108-'Raw Data'!O107)/'Raw Data'!O107</f>
        <v>-2.1110914761588131E-2</v>
      </c>
      <c r="P109" s="8">
        <f>('Raw Data'!P108-'Raw Data'!P107)/'Raw Data'!P107</f>
        <v>-7.6258186437721436E-3</v>
      </c>
      <c r="Q109" s="8">
        <f>('Raw Data'!Q108-'Raw Data'!Q107)/'Raw Data'!Q107</f>
        <v>5.63169555869806E-4</v>
      </c>
      <c r="R109" s="8">
        <f>('Raw Data'!R108-'Raw Data'!R107)/'Raw Data'!R107</f>
        <v>3.6819173285212174E-3</v>
      </c>
      <c r="S109" s="8">
        <f>('Raw Data'!S108-'Raw Data'!S107)/'Raw Data'!S107</f>
        <v>-3.6425417169607889E-3</v>
      </c>
      <c r="T109" s="8">
        <f>('Raw Data'!T108-'Raw Data'!T107)/'Raw Data'!T107</f>
        <v>2.5372621676740246E-3</v>
      </c>
      <c r="U109" s="8">
        <f>('Raw Data'!U108-'Raw Data'!U107)/'Raw Data'!U107</f>
        <v>-1.0371172513129599E-2</v>
      </c>
      <c r="V109" s="8">
        <f>('Raw Data'!V108-'Raw Data'!V107)/'Raw Data'!V107</f>
        <v>-7.9925364650406847E-4</v>
      </c>
      <c r="W109" s="8">
        <f>('Raw Data'!W108-'Raw Data'!W107)/'Raw Data'!W107</f>
        <v>-4.6793158538902717E-4</v>
      </c>
      <c r="X109" s="8">
        <f>('Raw Data'!X108-'Raw Data'!X107)/'Raw Data'!X107</f>
        <v>2.7768609323479973E-3</v>
      </c>
      <c r="Y109" s="8">
        <f>('Raw Data'!Y108-'Raw Data'!Y107)/'Raw Data'!Y107</f>
        <v>-1.9217372312245059E-3</v>
      </c>
      <c r="Z109" s="8">
        <f>('Raw Data'!Z108-'Raw Data'!Z107)/'Raw Data'!Z107</f>
        <v>3.8036514338664106E-3</v>
      </c>
      <c r="AA109" s="8">
        <f>('Raw Data'!AA108-'Raw Data'!AA107)/'Raw Data'!AA107</f>
        <v>1.0615285881947248E-2</v>
      </c>
      <c r="AB109" s="8">
        <f>('Raw Data'!AB108-'Raw Data'!AB107)/'Raw Data'!AB107</f>
        <v>-7.8995238043639785E-3</v>
      </c>
      <c r="AC109" s="8">
        <f>('Raw Data'!AC108-'Raw Data'!AC107)/'Raw Data'!AC107</f>
        <v>-9.4043272721451715E-3</v>
      </c>
      <c r="AD109" s="8">
        <f>('Raw Data'!AD108-'Raw Data'!AD107)/'Raw Data'!AD107</f>
        <v>-4.6025104602510594E-2</v>
      </c>
      <c r="AE109" s="8">
        <f>('Raw Data'!AE108-'Raw Data'!AE107)/'Raw Data'!AE107</f>
        <v>0</v>
      </c>
      <c r="AF109" s="8">
        <f>('Raw Data'!AF108-'Raw Data'!AF107)/'Raw Data'!AF107</f>
        <v>-7.9671876817727504E-5</v>
      </c>
      <c r="AG109" s="8">
        <f>('Raw Data'!AG108-'Raw Data'!AG107)/'Raw Data'!AG107</f>
        <v>4.4296419342930958E-3</v>
      </c>
      <c r="AH109" s="8">
        <f>('Raw Data'!AH108-'Raw Data'!AH107)/'Raw Data'!AH107</f>
        <v>-9.3337703756574079E-3</v>
      </c>
      <c r="AI109" s="8">
        <f>('Raw Data'!AI108-'Raw Data'!AI107)/'Raw Data'!AI107</f>
        <v>-4.695573667136398E-3</v>
      </c>
      <c r="AJ109" s="8">
        <f>('Raw Data'!AJ108-'Raw Data'!AJ107)/'Raw Data'!AJ107</f>
        <v>-4.4460164728987008E-3</v>
      </c>
      <c r="AK109" s="8">
        <f>('Raw Data'!AK108-'Raw Data'!AK107)/'Raw Data'!AK107</f>
        <v>4.8156135589904232E-3</v>
      </c>
      <c r="AL109" s="8">
        <f>('Raw Data'!AL108-'Raw Data'!AL107)/'Raw Data'!AL107</f>
        <v>-6.4285714285714182E-2</v>
      </c>
      <c r="AM109" s="8">
        <f>('Raw Data'!AM108-'Raw Data'!AM107)/'Raw Data'!AM107</f>
        <v>8.298630770750921E-3</v>
      </c>
      <c r="AN109" s="8">
        <f>('Raw Data'!AN108-'Raw Data'!AN107)/'Raw Data'!AN107</f>
        <v>3.1404228490463849E-2</v>
      </c>
      <c r="AO109" s="8">
        <f>('Raw Data'!AO108-'Raw Data'!AO107)/'Raw Data'!AO107</f>
        <v>-1.0000000000000009E-2</v>
      </c>
      <c r="AP109" s="8">
        <f>('Raw Data'!AP108-'Raw Data'!AP107)/'Raw Data'!AP107</f>
        <v>7.5765901071537592E-2</v>
      </c>
    </row>
    <row r="110" spans="1:42" x14ac:dyDescent="0.45">
      <c r="A110" s="23">
        <f>'Raw Data'!A109</f>
        <v>43595</v>
      </c>
      <c r="B110" s="8">
        <f>('Raw Data'!B109-'Raw Data'!B108)/'Raw Data'!B108</f>
        <v>-1.3853442161067894E-2</v>
      </c>
      <c r="C110" s="8">
        <f>('Raw Data'!C109-'Raw Data'!C108)/'Raw Data'!C108</f>
        <v>1.8616997472569022E-2</v>
      </c>
      <c r="D110" s="8">
        <f>('Raw Data'!D109-'Raw Data'!D108)/'Raw Data'!D108</f>
        <v>-1.01660965396495E-2</v>
      </c>
      <c r="E110" s="8">
        <f>('Raw Data'!E109-'Raw Data'!E108)/'Raw Data'!E108</f>
        <v>1.5549279451719128E-2</v>
      </c>
      <c r="F110" s="8">
        <f>('Raw Data'!F109-'Raw Data'!F108)/'Raw Data'!F108</f>
        <v>6.8447412353923223E-2</v>
      </c>
      <c r="G110" s="8">
        <f>('Raw Data'!G109-'Raw Data'!G108)/'Raw Data'!G108</f>
        <v>-6.8682681081319186E-3</v>
      </c>
      <c r="H110" s="8">
        <f>('Raw Data'!H109-'Raw Data'!H108)/'Raw Data'!H108</f>
        <v>-1.7921848315775906E-2</v>
      </c>
      <c r="I110" s="8">
        <f>('Raw Data'!I109-'Raw Data'!I108)/'Raw Data'!I108</f>
        <v>-4.7151356329902675E-3</v>
      </c>
      <c r="J110" s="8">
        <f>('Raw Data'!J109-'Raw Data'!J108)/'Raw Data'!J108</f>
        <v>0</v>
      </c>
      <c r="K110" s="8">
        <f>('Raw Data'!K109-'Raw Data'!K108)/'Raw Data'!K108</f>
        <v>1.8700679656443969E-3</v>
      </c>
      <c r="L110" s="8">
        <f>('Raw Data'!L109-'Raw Data'!L108)/'Raw Data'!L108</f>
        <v>1.9660991373933477E-2</v>
      </c>
      <c r="M110" s="8">
        <f>('Raw Data'!M109-'Raw Data'!M108)/'Raw Data'!M108</f>
        <v>1.388975912999853E-3</v>
      </c>
      <c r="N110" s="8">
        <f>('Raw Data'!N109-'Raw Data'!N108)/'Raw Data'!N108</f>
        <v>2.0297752220805819E-3</v>
      </c>
      <c r="O110" s="8">
        <f>('Raw Data'!O109-'Raw Data'!O108)/'Raw Data'!O108</f>
        <v>-5.6754517748457889E-3</v>
      </c>
      <c r="P110" s="8">
        <f>('Raw Data'!P109-'Raw Data'!P108)/'Raw Data'!P108</f>
        <v>-1.4762207061588782E-4</v>
      </c>
      <c r="Q110" s="8">
        <f>('Raw Data'!Q109-'Raw Data'!Q108)/'Raw Data'!Q108</f>
        <v>1.1095867385312291E-2</v>
      </c>
      <c r="R110" s="8">
        <f>('Raw Data'!R109-'Raw Data'!R108)/'Raw Data'!R108</f>
        <v>-9.1712422329212693E-4</v>
      </c>
      <c r="S110" s="8">
        <f>('Raw Data'!S109-'Raw Data'!S108)/'Raw Data'!S108</f>
        <v>4.012536917390278E-3</v>
      </c>
      <c r="T110" s="8">
        <f>('Raw Data'!T109-'Raw Data'!T108)/'Raw Data'!T108</f>
        <v>1.1689463726160448E-2</v>
      </c>
      <c r="U110" s="8">
        <f>('Raw Data'!U109-'Raw Data'!U108)/'Raw Data'!U108</f>
        <v>3.3684374294634333E-3</v>
      </c>
      <c r="V110" s="8">
        <f>('Raw Data'!V109-'Raw Data'!V108)/'Raw Data'!V108</f>
        <v>-8.8793793781205698E-5</v>
      </c>
      <c r="W110" s="8">
        <f>('Raw Data'!W109-'Raw Data'!W108)/'Raw Data'!W108</f>
        <v>1.5215072414502652E-3</v>
      </c>
      <c r="X110" s="8">
        <f>('Raw Data'!X109-'Raw Data'!X108)/'Raw Data'!X108</f>
        <v>1.8809965872111999E-2</v>
      </c>
      <c r="Y110" s="8">
        <f>('Raw Data'!Y109-'Raw Data'!Y108)/'Raw Data'!Y108</f>
        <v>6.6750966228168226E-3</v>
      </c>
      <c r="Z110" s="8">
        <f>('Raw Data'!Z109-'Raw Data'!Z108)/'Raw Data'!Z108</f>
        <v>-3.069340775647628E-2</v>
      </c>
      <c r="AA110" s="8">
        <f>('Raw Data'!AA109-'Raw Data'!AA108)/'Raw Data'!AA108</f>
        <v>2.528695632330687E-3</v>
      </c>
      <c r="AB110" s="8">
        <f>('Raw Data'!AB109-'Raw Data'!AB108)/'Raw Data'!AB108</f>
        <v>1.6980156850294977E-2</v>
      </c>
      <c r="AC110" s="8">
        <f>('Raw Data'!AC109-'Raw Data'!AC108)/'Raw Data'!AC108</f>
        <v>1.6666527493939185E-2</v>
      </c>
      <c r="AD110" s="8">
        <f>('Raw Data'!AD109-'Raw Data'!AD108)/'Raw Data'!AD108</f>
        <v>-4.3859649122806087E-3</v>
      </c>
      <c r="AE110" s="8">
        <f>('Raw Data'!AE109-'Raw Data'!AE108)/'Raw Data'!AE108</f>
        <v>1.8205930457019946E-3</v>
      </c>
      <c r="AF110" s="8">
        <f>('Raw Data'!AF109-'Raw Data'!AF108)/'Raw Data'!AF108</f>
        <v>1.2988017654233989E-2</v>
      </c>
      <c r="AG110" s="8">
        <f>('Raw Data'!AG109-'Raw Data'!AG108)/'Raw Data'!AG108</f>
        <v>2.7563396823351592E-2</v>
      </c>
      <c r="AH110" s="8">
        <f>('Raw Data'!AH109-'Raw Data'!AH108)/'Raw Data'!AH108</f>
        <v>-5.2056272408259954E-3</v>
      </c>
      <c r="AI110" s="8">
        <f>('Raw Data'!AI109-'Raw Data'!AI108)/'Raw Data'!AI108</f>
        <v>-1.6432441550990927E-3</v>
      </c>
      <c r="AJ110" s="8">
        <f>('Raw Data'!AJ109-'Raw Data'!AJ108)/'Raw Data'!AJ108</f>
        <v>-4.7139655410062091E-3</v>
      </c>
      <c r="AK110" s="8">
        <f>('Raw Data'!AK109-'Raw Data'!AK108)/'Raw Data'!AK108</f>
        <v>7.3732645217996226E-3</v>
      </c>
      <c r="AL110" s="8">
        <f>('Raw Data'!AL109-'Raw Data'!AL108)/'Raw Data'!AL108</f>
        <v>4.5801526717557293E-2</v>
      </c>
      <c r="AM110" s="8">
        <f>('Raw Data'!AM109-'Raw Data'!AM108)/'Raw Data'!AM108</f>
        <v>-5.937683338119798E-2</v>
      </c>
      <c r="AN110" s="8">
        <f>('Raw Data'!AN109-'Raw Data'!AN108)/'Raw Data'!AN108</f>
        <v>6.6011651778426529E-3</v>
      </c>
      <c r="AO110" s="8">
        <f>('Raw Data'!AO109-'Raw Data'!AO108)/'Raw Data'!AO108</f>
        <v>-9.0909090909090884E-2</v>
      </c>
      <c r="AP110" s="8">
        <f>('Raw Data'!AP109-'Raw Data'!AP108)/'Raw Data'!AP108</f>
        <v>-1.8643087449150095E-2</v>
      </c>
    </row>
    <row r="111" spans="1:42" x14ac:dyDescent="0.45">
      <c r="A111" s="23">
        <f>'Raw Data'!A110</f>
        <v>43598</v>
      </c>
      <c r="B111" s="8">
        <f>('Raw Data'!B110-'Raw Data'!B109)/'Raw Data'!B109</f>
        <v>-5.8119389750316296E-2</v>
      </c>
      <c r="C111" s="8">
        <f>('Raw Data'!C110-'Raw Data'!C109)/'Raw Data'!C109</f>
        <v>7.5955741716247274E-3</v>
      </c>
      <c r="D111" s="8">
        <f>('Raw Data'!D110-'Raw Data'!D109)/'Raw Data'!D109</f>
        <v>-5.222949562074989E-2</v>
      </c>
      <c r="E111" s="8">
        <f>('Raw Data'!E110-'Raw Data'!E109)/'Raw Data'!E109</f>
        <v>-6.6400301183555353E-3</v>
      </c>
      <c r="F111" s="8">
        <f>('Raw Data'!F110-'Raw Data'!F109)/'Raw Data'!F109</f>
        <v>-5.4687500000000222E-3</v>
      </c>
      <c r="G111" s="8">
        <f>('Raw Data'!G110-'Raw Data'!G109)/'Raw Data'!G109</f>
        <v>-3.1062838171065574E-2</v>
      </c>
      <c r="H111" s="8">
        <f>('Raw Data'!H110-'Raw Data'!H109)/'Raw Data'!H109</f>
        <v>-3.2700484197242141E-2</v>
      </c>
      <c r="I111" s="8">
        <f>('Raw Data'!I110-'Raw Data'!I109)/'Raw Data'!I109</f>
        <v>-2.5510242251164661E-2</v>
      </c>
      <c r="J111" s="8">
        <f>('Raw Data'!J110-'Raw Data'!J109)/'Raw Data'!J109</f>
        <v>0</v>
      </c>
      <c r="K111" s="8">
        <f>('Raw Data'!K110-'Raw Data'!K109)/'Raw Data'!K109</f>
        <v>-1.8432123575632925E-2</v>
      </c>
      <c r="L111" s="8">
        <f>('Raw Data'!L110-'Raw Data'!L109)/'Raw Data'!L109</f>
        <v>-1.7685953878790368E-2</v>
      </c>
      <c r="M111" s="8">
        <f>('Raw Data'!M110-'Raw Data'!M109)/'Raw Data'!M109</f>
        <v>-9.0990283894222361E-3</v>
      </c>
      <c r="N111" s="8">
        <f>('Raw Data'!N110-'Raw Data'!N109)/'Raw Data'!N109</f>
        <v>-3.1060014611321341E-2</v>
      </c>
      <c r="O111" s="8">
        <f>('Raw Data'!O110-'Raw Data'!O109)/'Raw Data'!O109</f>
        <v>-3.6529717801546256E-2</v>
      </c>
      <c r="P111" s="8">
        <f>('Raw Data'!P110-'Raw Data'!P109)/'Raw Data'!P109</f>
        <v>-2.8820671242759142E-2</v>
      </c>
      <c r="Q111" s="8">
        <f>('Raw Data'!Q110-'Raw Data'!Q109)/'Raw Data'!Q109</f>
        <v>-1.9960221231324328E-2</v>
      </c>
      <c r="R111" s="8">
        <f>('Raw Data'!R110-'Raw Data'!R109)/'Raw Data'!R109</f>
        <v>-1.8818089230463911E-2</v>
      </c>
      <c r="S111" s="8">
        <f>('Raw Data'!S110-'Raw Data'!S109)/'Raw Data'!S109</f>
        <v>-4.8756647392787698E-2</v>
      </c>
      <c r="T111" s="8">
        <f>('Raw Data'!T110-'Raw Data'!T109)/'Raw Data'!T109</f>
        <v>-1.6914783497723417E-2</v>
      </c>
      <c r="U111" s="8">
        <f>('Raw Data'!U110-'Raw Data'!U109)/'Raw Data'!U109</f>
        <v>-2.0143232806224549E-2</v>
      </c>
      <c r="V111" s="8">
        <f>('Raw Data'!V110-'Raw Data'!V109)/'Raw Data'!V109</f>
        <v>-2.7197666058733413E-2</v>
      </c>
      <c r="W111" s="8">
        <f>('Raw Data'!W110-'Raw Data'!W109)/'Raw Data'!W109</f>
        <v>-1.717696117362446E-2</v>
      </c>
      <c r="X111" s="8">
        <f>('Raw Data'!X110-'Raw Data'!X109)/'Raw Data'!X109</f>
        <v>1.8893831291102244E-3</v>
      </c>
      <c r="Y111" s="8">
        <f>('Raw Data'!Y110-'Raw Data'!Y109)/'Raw Data'!Y109</f>
        <v>-2.2188219082845007E-2</v>
      </c>
      <c r="Z111" s="8">
        <f>('Raw Data'!Z110-'Raw Data'!Z109)/'Raw Data'!Z109</f>
        <v>-2.580140734949166E-2</v>
      </c>
      <c r="AA111" s="8">
        <f>('Raw Data'!AA110-'Raw Data'!AA109)/'Raw Data'!AA109</f>
        <v>4.8505846601305108E-3</v>
      </c>
      <c r="AB111" s="8">
        <f>('Raw Data'!AB110-'Raw Data'!AB109)/'Raw Data'!AB109</f>
        <v>9.4321244959418482E-4</v>
      </c>
      <c r="AC111" s="8">
        <f>('Raw Data'!AC110-'Raw Data'!AC109)/'Raw Data'!AC109</f>
        <v>-2.905022829848598E-3</v>
      </c>
      <c r="AD111" s="8">
        <f>('Raw Data'!AD110-'Raw Data'!AD109)/'Raw Data'!AD109</f>
        <v>-6.3876651982378865E-2</v>
      </c>
      <c r="AE111" s="8">
        <f>('Raw Data'!AE110-'Raw Data'!AE109)/'Raw Data'!AE109</f>
        <v>-1.7312291561736803E-2</v>
      </c>
      <c r="AF111" s="8">
        <f>('Raw Data'!AF110-'Raw Data'!AF109)/'Raw Data'!AF109</f>
        <v>-2.973332731380126E-2</v>
      </c>
      <c r="AG111" s="8">
        <f>('Raw Data'!AG110-'Raw Data'!AG109)/'Raw Data'!AG109</f>
        <v>-6.1516418509170959E-2</v>
      </c>
      <c r="AH111" s="8">
        <f>('Raw Data'!AH110-'Raw Data'!AH109)/'Raw Data'!AH109</f>
        <v>-3.5608803644576248E-2</v>
      </c>
      <c r="AI111" s="8">
        <f>('Raw Data'!AI110-'Raw Data'!AI109)/'Raw Data'!AI109</f>
        <v>-3.6104933335561945E-2</v>
      </c>
      <c r="AJ111" s="8">
        <f>('Raw Data'!AJ110-'Raw Data'!AJ109)/'Raw Data'!AJ109</f>
        <v>-4.3707064609562356E-2</v>
      </c>
      <c r="AK111" s="8">
        <f>('Raw Data'!AK110-'Raw Data'!AK109)/'Raw Data'!AK109</f>
        <v>-2.2323877387733938E-2</v>
      </c>
      <c r="AL111" s="8">
        <f>('Raw Data'!AL110-'Raw Data'!AL109)/'Raw Data'!AL109</f>
        <v>-4.3795620437956241E-2</v>
      </c>
      <c r="AM111" s="8">
        <f>('Raw Data'!AM110-'Raw Data'!AM109)/'Raw Data'!AM109</f>
        <v>-6.2499964785666514E-3</v>
      </c>
      <c r="AN111" s="8">
        <f>('Raw Data'!AN110-'Raw Data'!AN109)/'Raw Data'!AN109</f>
        <v>-1.2705888644378029E-2</v>
      </c>
      <c r="AO111" s="8">
        <f>('Raw Data'!AO110-'Raw Data'!AO109)/'Raw Data'!AO109</f>
        <v>8.8888888888888837E-2</v>
      </c>
      <c r="AP111" s="8">
        <f>('Raw Data'!AP110-'Raw Data'!AP109)/'Raw Data'!AP109</f>
        <v>-2.163588276327796E-2</v>
      </c>
    </row>
    <row r="112" spans="1:42" x14ac:dyDescent="0.45">
      <c r="A112" s="23">
        <f>'Raw Data'!A111</f>
        <v>43599</v>
      </c>
      <c r="B112" s="8">
        <f>('Raw Data'!B111-'Raw Data'!B110)/'Raw Data'!B110</f>
        <v>1.5830194505634842E-2</v>
      </c>
      <c r="C112" s="8">
        <f>('Raw Data'!C111-'Raw Data'!C110)/'Raw Data'!C110</f>
        <v>-8.2450357328243719E-3</v>
      </c>
      <c r="D112" s="8">
        <f>('Raw Data'!D111-'Raw Data'!D110)/'Raw Data'!D110</f>
        <v>2.3347002848927437E-2</v>
      </c>
      <c r="E112" s="8">
        <f>('Raw Data'!E111-'Raw Data'!E110)/'Raw Data'!E110</f>
        <v>1.9660336572598688E-3</v>
      </c>
      <c r="F112" s="8">
        <f>('Raw Data'!F111-'Raw Data'!F110)/'Raw Data'!F110</f>
        <v>7.0699135899450006E-3</v>
      </c>
      <c r="G112" s="8">
        <f>('Raw Data'!G111-'Raw Data'!G110)/'Raw Data'!G110</f>
        <v>9.4102678171851251E-3</v>
      </c>
      <c r="H112" s="8">
        <f>('Raw Data'!H111-'Raw Data'!H110)/'Raw Data'!H110</f>
        <v>1.0905780073254265E-3</v>
      </c>
      <c r="I112" s="8">
        <f>('Raw Data'!I111-'Raw Data'!I110)/'Raw Data'!I110</f>
        <v>2.8047623922573608E-3</v>
      </c>
      <c r="J112" s="8">
        <f>('Raw Data'!J111-'Raw Data'!J110)/'Raw Data'!J110</f>
        <v>4.0000000000000036E-2</v>
      </c>
      <c r="K112" s="8">
        <f>('Raw Data'!K111-'Raw Data'!K110)/'Raw Data'!K110</f>
        <v>1.9016531146261368E-3</v>
      </c>
      <c r="L112" s="8">
        <f>('Raw Data'!L111-'Raw Data'!L110)/'Raw Data'!L110</f>
        <v>5.4134904070016079E-4</v>
      </c>
      <c r="M112" s="8">
        <f>('Raw Data'!M111-'Raw Data'!M110)/'Raw Data'!M110</f>
        <v>-4.0313692774616031E-3</v>
      </c>
      <c r="N112" s="8">
        <f>('Raw Data'!N111-'Raw Data'!N110)/'Raw Data'!N110</f>
        <v>6.9677132841287253E-4</v>
      </c>
      <c r="O112" s="8">
        <f>('Raw Data'!O111-'Raw Data'!O110)/'Raw Data'!O110</f>
        <v>-1.1846542507766733E-3</v>
      </c>
      <c r="P112" s="8">
        <f>('Raw Data'!P111-'Raw Data'!P110)/'Raw Data'!P110</f>
        <v>1.43813041176924E-2</v>
      </c>
      <c r="Q112" s="8">
        <f>('Raw Data'!Q111-'Raw Data'!Q110)/'Raw Data'!Q110</f>
        <v>1.5903874829480264E-2</v>
      </c>
      <c r="R112" s="8">
        <f>('Raw Data'!R111-'Raw Data'!R110)/'Raw Data'!R110</f>
        <v>1.5144327878257509E-2</v>
      </c>
      <c r="S112" s="8">
        <f>('Raw Data'!S111-'Raw Data'!S110)/'Raw Data'!S110</f>
        <v>1.8018799324878796E-2</v>
      </c>
      <c r="T112" s="8">
        <f>('Raw Data'!T111-'Raw Data'!T110)/'Raw Data'!T110</f>
        <v>1.3813104699894616E-2</v>
      </c>
      <c r="U112" s="8">
        <f>('Raw Data'!U111-'Raw Data'!U110)/'Raw Data'!U110</f>
        <v>1.4161755168752925E-2</v>
      </c>
      <c r="V112" s="8">
        <f>('Raw Data'!V111-'Raw Data'!V110)/'Raw Data'!V110</f>
        <v>7.9488939427457897E-3</v>
      </c>
      <c r="W112" s="8">
        <f>('Raw Data'!W111-'Raw Data'!W110)/'Raw Data'!W110</f>
        <v>1.0819118228074409E-2</v>
      </c>
      <c r="X112" s="8">
        <f>('Raw Data'!X111-'Raw Data'!X110)/'Raw Data'!X110</f>
        <v>4.9624162984707241E-4</v>
      </c>
      <c r="Y112" s="8">
        <f>('Raw Data'!Y111-'Raw Data'!Y110)/'Raw Data'!Y110</f>
        <v>4.9556181042254947E-3</v>
      </c>
      <c r="Z112" s="8">
        <f>('Raw Data'!Z111-'Raw Data'!Z110)/'Raw Data'!Z110</f>
        <v>2.7287319422150871E-2</v>
      </c>
      <c r="AA112" s="8">
        <f>('Raw Data'!AA111-'Raw Data'!AA110)/'Raw Data'!AA110</f>
        <v>3.4755718838084216E-3</v>
      </c>
      <c r="AB112" s="8">
        <f>('Raw Data'!AB111-'Raw Data'!AB110)/'Raw Data'!AB110</f>
        <v>-4.8063316634029954E-3</v>
      </c>
      <c r="AC112" s="8">
        <f>('Raw Data'!AC111-'Raw Data'!AC110)/'Raw Data'!AC110</f>
        <v>1.331937047336601E-2</v>
      </c>
      <c r="AD112" s="8">
        <f>('Raw Data'!AD111-'Raw Data'!AD110)/'Raw Data'!AD110</f>
        <v>4.7058823529410763E-3</v>
      </c>
      <c r="AE112" s="8">
        <f>('Raw Data'!AE111-'Raw Data'!AE110)/'Raw Data'!AE110</f>
        <v>4.8666151766771083E-4</v>
      </c>
      <c r="AF112" s="8">
        <f>('Raw Data'!AF111-'Raw Data'!AF110)/'Raw Data'!AF110</f>
        <v>1.1187732573618893E-2</v>
      </c>
      <c r="AG112" s="8">
        <f>('Raw Data'!AG111-'Raw Data'!AG110)/'Raw Data'!AG110</f>
        <v>4.1158536585365925E-2</v>
      </c>
      <c r="AH112" s="8">
        <f>('Raw Data'!AH111-'Raw Data'!AH110)/'Raw Data'!AH110</f>
        <v>9.5682953032414607E-3</v>
      </c>
      <c r="AI112" s="8">
        <f>('Raw Data'!AI111-'Raw Data'!AI110)/'Raw Data'!AI110</f>
        <v>-4.4618102414491654E-3</v>
      </c>
      <c r="AJ112" s="8">
        <f>('Raw Data'!AJ111-'Raw Data'!AJ110)/'Raw Data'!AJ110</f>
        <v>1.0136563455465698E-3</v>
      </c>
      <c r="AK112" s="8">
        <f>('Raw Data'!AK111-'Raw Data'!AK110)/'Raw Data'!AK110</f>
        <v>1.3101288146230201E-2</v>
      </c>
      <c r="AL112" s="8">
        <f>('Raw Data'!AL111-'Raw Data'!AL110)/'Raw Data'!AL110</f>
        <v>-7.6335877862595486E-3</v>
      </c>
      <c r="AM112" s="8">
        <f>('Raw Data'!AM111-'Raw Data'!AM110)/'Raw Data'!AM110</f>
        <v>6.2893046102332414E-3</v>
      </c>
      <c r="AN112" s="8">
        <f>('Raw Data'!AN111-'Raw Data'!AN110)/'Raw Data'!AN110</f>
        <v>9.963411557645992E-3</v>
      </c>
      <c r="AO112" s="8">
        <f>('Raw Data'!AO111-'Raw Data'!AO110)/'Raw Data'!AO110</f>
        <v>0</v>
      </c>
      <c r="AP112" s="8">
        <f>('Raw Data'!AP111-'Raw Data'!AP110)/'Raw Data'!AP110</f>
        <v>-5.9331712010156018E-3</v>
      </c>
    </row>
    <row r="113" spans="1:42" x14ac:dyDescent="0.45">
      <c r="A113" s="23">
        <f>'Raw Data'!A112</f>
        <v>43600</v>
      </c>
      <c r="B113" s="8">
        <f>('Raw Data'!B112-'Raw Data'!B111)/'Raw Data'!B111</f>
        <v>1.1979213882156949E-2</v>
      </c>
      <c r="C113" s="8">
        <f>('Raw Data'!C112-'Raw Data'!C111)/'Raw Data'!C111</f>
        <v>-6.4132804726302469E-3</v>
      </c>
      <c r="D113" s="8">
        <f>('Raw Data'!D112-'Raw Data'!D111)/'Raw Data'!D111</f>
        <v>-1.5496577981977818E-3</v>
      </c>
      <c r="E113" s="8">
        <f>('Raw Data'!E112-'Raw Data'!E111)/'Raw Data'!E111</f>
        <v>1.5226484114917184E-2</v>
      </c>
      <c r="F113" s="8">
        <f>('Raw Data'!F112-'Raw Data'!F111)/'Raw Data'!F111</f>
        <v>1.0920436817472743E-2</v>
      </c>
      <c r="G113" s="8">
        <f>('Raw Data'!G112-'Raw Data'!G111)/'Raw Data'!G111</f>
        <v>4.3492041323137547E-2</v>
      </c>
      <c r="H113" s="8">
        <f>('Raw Data'!H112-'Raw Data'!H111)/'Raw Data'!H111</f>
        <v>9.8038558887627962E-3</v>
      </c>
      <c r="I113" s="8">
        <f>('Raw Data'!I112-'Raw Data'!I111)/'Raw Data'!I111</f>
        <v>7.8313852311098862E-3</v>
      </c>
      <c r="J113" s="8">
        <f>('Raw Data'!J112-'Raw Data'!J111)/'Raw Data'!J111</f>
        <v>-3.8461538461538491E-2</v>
      </c>
      <c r="K113" s="8">
        <f>('Raw Data'!K112-'Raw Data'!K111)/'Raw Data'!K111</f>
        <v>9.727162357920642E-3</v>
      </c>
      <c r="L113" s="8">
        <f>('Raw Data'!L112-'Raw Data'!L111)/'Raw Data'!L111</f>
        <v>-3.889936043360344E-3</v>
      </c>
      <c r="M113" s="8">
        <f>('Raw Data'!M112-'Raw Data'!M111)/'Raw Data'!M111</f>
        <v>-3.3730459918758686E-3</v>
      </c>
      <c r="N113" s="8">
        <f>('Raw Data'!N112-'Raw Data'!N111)/'Raw Data'!N111</f>
        <v>-1.3927494703109942E-2</v>
      </c>
      <c r="O113" s="8">
        <f>('Raw Data'!O112-'Raw Data'!O111)/'Raw Data'!O111</f>
        <v>-1.8979912432126499E-2</v>
      </c>
      <c r="P113" s="8">
        <f>('Raw Data'!P112-'Raw Data'!P111)/'Raw Data'!P111</f>
        <v>8.1764090148302299E-3</v>
      </c>
      <c r="Q113" s="8">
        <f>('Raw Data'!Q112-'Raw Data'!Q111)/'Raw Data'!Q111</f>
        <v>7.7476195267509639E-3</v>
      </c>
      <c r="R113" s="8">
        <f>('Raw Data'!R112-'Raw Data'!R111)/'Raw Data'!R111</f>
        <v>1.0310505321252906E-2</v>
      </c>
      <c r="S113" s="8">
        <f>('Raw Data'!S112-'Raw Data'!S111)/'Raw Data'!S111</f>
        <v>1.1463632730078227E-2</v>
      </c>
      <c r="T113" s="8">
        <f>('Raw Data'!T112-'Raw Data'!T111)/'Raw Data'!T111</f>
        <v>4.0636857702581403E-3</v>
      </c>
      <c r="U113" s="8">
        <f>('Raw Data'!U112-'Raw Data'!U111)/'Raw Data'!U111</f>
        <v>1.1111073508975581E-2</v>
      </c>
      <c r="V113" s="8">
        <f>('Raw Data'!V112-'Raw Data'!V111)/'Raw Data'!V111</f>
        <v>-3.8071142594002243E-3</v>
      </c>
      <c r="W113" s="8">
        <f>('Raw Data'!W112-'Raw Data'!W111)/'Raw Data'!W111</f>
        <v>8.8214334027810291E-3</v>
      </c>
      <c r="X113" s="8">
        <f>('Raw Data'!X112-'Raw Data'!X111)/'Raw Data'!X111</f>
        <v>-2.4139776804473385E-3</v>
      </c>
      <c r="Y113" s="8">
        <f>('Raw Data'!Y112-'Raw Data'!Y111)/'Raw Data'!Y111</f>
        <v>9.0839984831486975E-3</v>
      </c>
      <c r="Z113" s="8">
        <f>('Raw Data'!Z112-'Raw Data'!Z111)/'Raw Data'!Z111</f>
        <v>1.5624609374999265E-3</v>
      </c>
      <c r="AA113" s="8">
        <f>('Raw Data'!AA112-'Raw Data'!AA111)/'Raw Data'!AA111</f>
        <v>8.4664494013609558E-3</v>
      </c>
      <c r="AB113" s="8">
        <f>('Raw Data'!AB112-'Raw Data'!AB111)/'Raw Data'!AB111</f>
        <v>1.0416724018273586E-2</v>
      </c>
      <c r="AC113" s="8">
        <f>('Raw Data'!AC112-'Raw Data'!AC111)/'Raw Data'!AC111</f>
        <v>1.0063714092961772E-2</v>
      </c>
      <c r="AD113" s="8">
        <f>('Raw Data'!AD112-'Raw Data'!AD111)/'Raw Data'!AD111</f>
        <v>2.8103044496487147E-2</v>
      </c>
      <c r="AE113" s="8">
        <f>('Raw Data'!AE112-'Raw Data'!AE111)/'Raw Data'!AE111</f>
        <v>9.3394183300530339E-3</v>
      </c>
      <c r="AF113" s="8">
        <f>('Raw Data'!AF112-'Raw Data'!AF111)/'Raw Data'!AF111</f>
        <v>1.4082150601545503E-2</v>
      </c>
      <c r="AG113" s="8">
        <f>('Raw Data'!AG112-'Raw Data'!AG111)/'Raw Data'!AG111</f>
        <v>9.5168374816983169E-3</v>
      </c>
      <c r="AH113" s="8">
        <f>('Raw Data'!AH112-'Raw Data'!AH111)/'Raw Data'!AH111</f>
        <v>1.6863046477574965E-2</v>
      </c>
      <c r="AI113" s="8">
        <f>('Raw Data'!AI112-'Raw Data'!AI111)/'Raw Data'!AI111</f>
        <v>3.0653505907231916E-2</v>
      </c>
      <c r="AJ113" s="8">
        <f>('Raw Data'!AJ112-'Raw Data'!AJ111)/'Raw Data'!AJ111</f>
        <v>2.7140434035781643E-2</v>
      </c>
      <c r="AK113" s="8">
        <f>('Raw Data'!AK112-'Raw Data'!AK111)/'Raw Data'!AK111</f>
        <v>7.9438428543124016E-3</v>
      </c>
      <c r="AL113" s="8">
        <f>('Raw Data'!AL112-'Raw Data'!AL111)/'Raw Data'!AL111</f>
        <v>-7.6923076923076988E-3</v>
      </c>
      <c r="AM113" s="8">
        <f>('Raw Data'!AM112-'Raw Data'!AM111)/'Raw Data'!AM111</f>
        <v>-2.1249988027126524E-2</v>
      </c>
      <c r="AN113" s="8">
        <f>('Raw Data'!AN112-'Raw Data'!AN111)/'Raw Data'!AN111</f>
        <v>4.1104686175276609E-3</v>
      </c>
      <c r="AO113" s="8">
        <f>('Raw Data'!AO112-'Raw Data'!AO111)/'Raw Data'!AO111</f>
        <v>0</v>
      </c>
      <c r="AP113" s="8">
        <f>('Raw Data'!AP112-'Raw Data'!AP111)/'Raw Data'!AP111</f>
        <v>-2.1704286489419521E-3</v>
      </c>
    </row>
    <row r="114" spans="1:42" x14ac:dyDescent="0.45">
      <c r="A114" s="23">
        <f>'Raw Data'!A113</f>
        <v>43601</v>
      </c>
      <c r="B114" s="8">
        <f>('Raw Data'!B113-'Raw Data'!B112)/'Raw Data'!B112</f>
        <v>-4.3996869745568795E-3</v>
      </c>
      <c r="C114" s="8">
        <f>('Raw Data'!C113-'Raw Data'!C112)/'Raw Data'!C112</f>
        <v>7.8890648006079943E-3</v>
      </c>
      <c r="D114" s="8">
        <f>('Raw Data'!D113-'Raw Data'!D112)/'Raw Data'!D112</f>
        <v>-1.5606790458376202E-2</v>
      </c>
      <c r="E114" s="8">
        <f>('Raw Data'!E113-'Raw Data'!E112)/'Raw Data'!E112</f>
        <v>7.1124704688060019E-3</v>
      </c>
      <c r="F114" s="8">
        <f>('Raw Data'!F113-'Raw Data'!F112)/'Raw Data'!F112</f>
        <v>2.006172839506171E-2</v>
      </c>
      <c r="G114" s="8">
        <f>('Raw Data'!G113-'Raw Data'!G112)/'Raw Data'!G112</f>
        <v>5.2430367164894527E-2</v>
      </c>
      <c r="H114" s="8">
        <f>('Raw Data'!H113-'Raw Data'!H112)/'Raw Data'!H112</f>
        <v>1.0895383308372707E-2</v>
      </c>
      <c r="I114" s="8">
        <f>('Raw Data'!I113-'Raw Data'!I112)/'Raw Data'!I112</f>
        <v>-3.7002779341628877E-3</v>
      </c>
      <c r="J114" s="8">
        <f>('Raw Data'!J113-'Raw Data'!J112)/'Raw Data'!J112</f>
        <v>0</v>
      </c>
      <c r="K114" s="8">
        <f>('Raw Data'!K113-'Raw Data'!K112)/'Raw Data'!K112</f>
        <v>4.0417909753190226E-3</v>
      </c>
      <c r="L114" s="8">
        <f>('Raw Data'!L113-'Raw Data'!L112)/'Raw Data'!L112</f>
        <v>3.4704015354886243E-2</v>
      </c>
      <c r="M114" s="8">
        <f>('Raw Data'!M113-'Raw Data'!M112)/'Raw Data'!M112</f>
        <v>1.2184073234211635E-2</v>
      </c>
      <c r="N114" s="8">
        <f>('Raw Data'!N113-'Raw Data'!N112)/'Raw Data'!N112</f>
        <v>-2.1892758318705713E-2</v>
      </c>
      <c r="O114" s="8">
        <f>('Raw Data'!O113-'Raw Data'!O112)/'Raw Data'!O112</f>
        <v>-2.1765383080383123E-2</v>
      </c>
      <c r="P114" s="8">
        <f>('Raw Data'!P113-'Raw Data'!P112)/'Raw Data'!P112</f>
        <v>1.1012052847988004E-2</v>
      </c>
      <c r="Q114" s="8">
        <f>('Raw Data'!Q113-'Raw Data'!Q112)/'Raw Data'!Q112</f>
        <v>3.7244742173022052E-2</v>
      </c>
      <c r="R114" s="8">
        <f>('Raw Data'!R113-'Raw Data'!R112)/'Raw Data'!R112</f>
        <v>1.5792464212978488E-2</v>
      </c>
      <c r="S114" s="8">
        <f>('Raw Data'!S113-'Raw Data'!S112)/'Raw Data'!S112</f>
        <v>-9.7923480061239496E-3</v>
      </c>
      <c r="T114" s="8">
        <f>('Raw Data'!T113-'Raw Data'!T112)/'Raw Data'!T112</f>
        <v>3.2138445665870251E-3</v>
      </c>
      <c r="U114" s="8">
        <f>('Raw Data'!U113-'Raw Data'!U112)/'Raw Data'!U112</f>
        <v>6.0885353822412551E-3</v>
      </c>
      <c r="V114" s="8">
        <f>('Raw Data'!V113-'Raw Data'!V112)/'Raw Data'!V112</f>
        <v>1.2829842197377591E-2</v>
      </c>
      <c r="W114" s="8">
        <f>('Raw Data'!W113-'Raw Data'!W112)/'Raw Data'!W112</f>
        <v>9.5604856172555337E-3</v>
      </c>
      <c r="X114" s="8">
        <f>('Raw Data'!X113-'Raw Data'!X112)/'Raw Data'!X112</f>
        <v>9.3144957080397196E-3</v>
      </c>
      <c r="Y114" s="8">
        <f>('Raw Data'!Y113-'Raw Data'!Y112)/'Raw Data'!Y112</f>
        <v>1.4660446238180537E-2</v>
      </c>
      <c r="Z114" s="8">
        <f>('Raw Data'!Z113-'Raw Data'!Z112)/'Raw Data'!Z112</f>
        <v>2.5351093032413952E-2</v>
      </c>
      <c r="AA114" s="8">
        <f>('Raw Data'!AA113-'Raw Data'!AA112)/'Raw Data'!AA112</f>
        <v>-5.9148843002004882E-3</v>
      </c>
      <c r="AB114" s="8">
        <f>('Raw Data'!AB113-'Raw Data'!AB112)/'Raw Data'!AB112</f>
        <v>1.3214635393076036E-2</v>
      </c>
      <c r="AC114" s="8">
        <f>('Raw Data'!AC113-'Raw Data'!AC112)/'Raw Data'!AC112</f>
        <v>8.1333572961163093E-3</v>
      </c>
      <c r="AD114" s="8">
        <f>('Raw Data'!AD113-'Raw Data'!AD112)/'Raw Data'!AD112</f>
        <v>-1.3667425968109251E-2</v>
      </c>
      <c r="AE114" s="8">
        <f>('Raw Data'!AE113-'Raw Data'!AE112)/'Raw Data'!AE112</f>
        <v>4.8192679759795076E-3</v>
      </c>
      <c r="AF114" s="8">
        <f>('Raw Data'!AF113-'Raw Data'!AF112)/'Raw Data'!AF112</f>
        <v>2.3091611219049998E-2</v>
      </c>
      <c r="AG114" s="8">
        <f>('Raw Data'!AG113-'Raw Data'!AG112)/'Raw Data'!AG112</f>
        <v>1.5591007976794899E-2</v>
      </c>
      <c r="AH114" s="8">
        <f>('Raw Data'!AH113-'Raw Data'!AH112)/'Raw Data'!AH112</f>
        <v>1.9463924074962384E-2</v>
      </c>
      <c r="AI114" s="8">
        <f>('Raw Data'!AI113-'Raw Data'!AI112)/'Raw Data'!AI112</f>
        <v>3.865362025761251E-3</v>
      </c>
      <c r="AJ114" s="8">
        <f>('Raw Data'!AJ113-'Raw Data'!AJ112)/'Raw Data'!AJ112</f>
        <v>1.2169379761947739E-2</v>
      </c>
      <c r="AK114" s="8">
        <f>('Raw Data'!AK113-'Raw Data'!AK112)/'Raw Data'!AK112</f>
        <v>1.4662630566092414E-3</v>
      </c>
      <c r="AL114" s="8">
        <f>('Raw Data'!AL113-'Raw Data'!AL112)/'Raw Data'!AL112</f>
        <v>-0.12403100775193809</v>
      </c>
      <c r="AM114" s="8">
        <f>('Raw Data'!AM113-'Raw Data'!AM112)/'Raw Data'!AM112</f>
        <v>1.9795678312312135E-2</v>
      </c>
      <c r="AN114" s="8">
        <f>('Raw Data'!AN113-'Raw Data'!AN112)/'Raw Data'!AN112</f>
        <v>-1.2401312334658432E-3</v>
      </c>
      <c r="AO114" s="8">
        <f>('Raw Data'!AO113-'Raw Data'!AO112)/'Raw Data'!AO112</f>
        <v>0</v>
      </c>
      <c r="AP114" s="8">
        <f>('Raw Data'!AP113-'Raw Data'!AP112)/'Raw Data'!AP112</f>
        <v>5.438281970542271E-4</v>
      </c>
    </row>
    <row r="115" spans="1:42" x14ac:dyDescent="0.45">
      <c r="A115" s="23">
        <f>'Raw Data'!A114</f>
        <v>43602</v>
      </c>
      <c r="B115" s="8">
        <f>('Raw Data'!B114-'Raw Data'!B113)/'Raw Data'!B113</f>
        <v>-5.6818252843267867E-3</v>
      </c>
      <c r="C115" s="8">
        <f>('Raw Data'!C114-'Raw Data'!C113)/'Raw Data'!C113</f>
        <v>7.3529516412465133E-3</v>
      </c>
      <c r="D115" s="8">
        <f>('Raw Data'!D114-'Raw Data'!D113)/'Raw Data'!D113</f>
        <v>-7.5767541928195681E-2</v>
      </c>
      <c r="E115" s="8">
        <f>('Raw Data'!E114-'Raw Data'!E113)/'Raw Data'!E113</f>
        <v>1.8422288383134462E-3</v>
      </c>
      <c r="F115" s="8">
        <f>('Raw Data'!F114-'Raw Data'!F113)/'Raw Data'!F113</f>
        <v>-4.009077155824517E-2</v>
      </c>
      <c r="G115" s="8">
        <f>('Raw Data'!G114-'Raw Data'!G113)/'Raw Data'!G113</f>
        <v>-1.6222473428205056E-2</v>
      </c>
      <c r="H115" s="8">
        <f>('Raw Data'!H114-'Raw Data'!H113)/'Raw Data'!H113</f>
        <v>-4.5459417836510703E-2</v>
      </c>
      <c r="I115" s="8">
        <f>('Raw Data'!I114-'Raw Data'!I113)/'Raw Data'!I113</f>
        <v>-1.9498594803908094E-2</v>
      </c>
      <c r="J115" s="8">
        <f>('Raw Data'!J114-'Raw Data'!J113)/'Raw Data'!J113</f>
        <v>4.0000000000000036E-2</v>
      </c>
      <c r="K115" s="8">
        <f>('Raw Data'!K114-'Raw Data'!K113)/'Raw Data'!K113</f>
        <v>-1.4681428069442306E-2</v>
      </c>
      <c r="L115" s="8">
        <f>('Raw Data'!L114-'Raw Data'!L113)/'Raw Data'!L113</f>
        <v>6.4979866315688336E-3</v>
      </c>
      <c r="M115" s="8">
        <f>('Raw Data'!M114-'Raw Data'!M113)/'Raw Data'!M113</f>
        <v>-1.3207684727872475E-2</v>
      </c>
      <c r="N115" s="8">
        <f>('Raw Data'!N114-'Raw Data'!N113)/'Raw Data'!N113</f>
        <v>-2.8158771627559472E-2</v>
      </c>
      <c r="O115" s="8">
        <f>('Raw Data'!O114-'Raw Data'!O113)/'Raw Data'!O113</f>
        <v>-9.88866423456739E-3</v>
      </c>
      <c r="P115" s="8">
        <f>('Raw Data'!P114-'Raw Data'!P113)/'Raw Data'!P113</f>
        <v>-1.148070951582513E-2</v>
      </c>
      <c r="Q115" s="8">
        <f>('Raw Data'!Q114-'Raw Data'!Q113)/'Raw Data'!Q113</f>
        <v>-1.3554333409075057E-2</v>
      </c>
      <c r="R115" s="8">
        <f>('Raw Data'!R114-'Raw Data'!R113)/'Raw Data'!R113</f>
        <v>8.9802715299236522E-4</v>
      </c>
      <c r="S115" s="8">
        <f>('Raw Data'!S114-'Raw Data'!S113)/'Raw Data'!S113</f>
        <v>-2.2159154845593831E-2</v>
      </c>
      <c r="T115" s="8">
        <f>('Raw Data'!T114-'Raw Data'!T113)/'Raw Data'!T113</f>
        <v>3.4408850972074954E-3</v>
      </c>
      <c r="U115" s="8">
        <f>('Raw Data'!U114-'Raw Data'!U113)/'Raw Data'!U113</f>
        <v>-3.3948353315617751E-3</v>
      </c>
      <c r="V115" s="8">
        <f>('Raw Data'!V114-'Raw Data'!V113)/'Raw Data'!V113</f>
        <v>-4.8513924035464293E-3</v>
      </c>
      <c r="W115" s="8">
        <f>('Raw Data'!W114-'Raw Data'!W113)/'Raw Data'!W113</f>
        <v>-7.9685537768374275E-3</v>
      </c>
      <c r="X115" s="8">
        <f>('Raw Data'!X114-'Raw Data'!X113)/'Raw Data'!X113</f>
        <v>-1.004958159708289E-2</v>
      </c>
      <c r="Y115" s="8">
        <f>('Raw Data'!Y114-'Raw Data'!Y113)/'Raw Data'!Y113</f>
        <v>1.2681061047570182E-4</v>
      </c>
      <c r="Z115" s="8">
        <f>('Raw Data'!Z114-'Raw Data'!Z113)/'Raw Data'!Z113</f>
        <v>-9.1290220947500347E-3</v>
      </c>
      <c r="AA115" s="8">
        <f>('Raw Data'!AA114-'Raw Data'!AA113)/'Raw Data'!AA113</f>
        <v>5.7582311104330541E-3</v>
      </c>
      <c r="AB115" s="8">
        <f>('Raw Data'!AB114-'Raw Data'!AB113)/'Raw Data'!AB113</f>
        <v>-6.1049394566364207E-3</v>
      </c>
      <c r="AC115" s="8">
        <f>('Raw Data'!AC114-'Raw Data'!AC113)/'Raw Data'!AC113</f>
        <v>-7.6643710794628769E-3</v>
      </c>
      <c r="AD115" s="8">
        <f>('Raw Data'!AD114-'Raw Data'!AD113)/'Raw Data'!AD113</f>
        <v>-2.0785219399538073E-2</v>
      </c>
      <c r="AE115" s="8">
        <f>('Raw Data'!AE114-'Raw Data'!AE113)/'Raw Data'!AE113</f>
        <v>-1.0647449841583261E-2</v>
      </c>
      <c r="AF115" s="8">
        <f>('Raw Data'!AF114-'Raw Data'!AF113)/'Raw Data'!AF113</f>
        <v>-6.6702395551867626E-3</v>
      </c>
      <c r="AG115" s="8">
        <f>('Raw Data'!AG114-'Raw Data'!AG113)/'Raw Data'!AG113</f>
        <v>-1.8207782934666246E-2</v>
      </c>
      <c r="AH115" s="8">
        <f>('Raw Data'!AH114-'Raw Data'!AH113)/'Raw Data'!AH113</f>
        <v>-2.02194137524958E-2</v>
      </c>
      <c r="AI115" s="8">
        <f>('Raw Data'!AI114-'Raw Data'!AI113)/'Raw Data'!AI113</f>
        <v>-9.0379269202115527E-3</v>
      </c>
      <c r="AJ115" s="8">
        <f>('Raw Data'!AJ114-'Raw Data'!AJ113)/'Raw Data'!AJ113</f>
        <v>-1.3525885800706253E-2</v>
      </c>
      <c r="AK115" s="8">
        <f>('Raw Data'!AK114-'Raw Data'!AK113)/'Raw Data'!AK113</f>
        <v>-2.5622357856427873E-3</v>
      </c>
      <c r="AL115" s="8">
        <f>('Raw Data'!AL114-'Raw Data'!AL113)/'Raw Data'!AL113</f>
        <v>6.1946902654867318E-2</v>
      </c>
      <c r="AM115" s="8">
        <f>('Raw Data'!AM114-'Raw Data'!AM113)/'Raw Data'!AM113</f>
        <v>-2.0037558505234029E-2</v>
      </c>
      <c r="AN115" s="8">
        <f>('Raw Data'!AN114-'Raw Data'!AN113)/'Raw Data'!AN113</f>
        <v>-2.3179931945625553E-3</v>
      </c>
      <c r="AO115" s="8">
        <f>('Raw Data'!AO114-'Raw Data'!AO113)/'Raw Data'!AO113</f>
        <v>-0.16326530612244902</v>
      </c>
      <c r="AP115" s="8">
        <f>('Raw Data'!AP114-'Raw Data'!AP113)/'Raw Data'!AP113</f>
        <v>-1.5760815217391203E-2</v>
      </c>
    </row>
    <row r="116" spans="1:42" x14ac:dyDescent="0.45">
      <c r="A116" s="23">
        <f>'Raw Data'!A115</f>
        <v>43605</v>
      </c>
      <c r="B116" s="8">
        <f>('Raw Data'!B115-'Raw Data'!B114)/'Raw Data'!B114</f>
        <v>-3.1269862085090937E-2</v>
      </c>
      <c r="C116" s="8">
        <f>('Raw Data'!C115-'Raw Data'!C114)/'Raw Data'!C114</f>
        <v>2.8254506456329288E-3</v>
      </c>
      <c r="D116" s="8">
        <f>('Raw Data'!D115-'Raw Data'!D114)/'Raw Data'!D114</f>
        <v>-2.6868208438933804E-2</v>
      </c>
      <c r="E116" s="8">
        <f>('Raw Data'!E115-'Raw Data'!E114)/'Raw Data'!E114</f>
        <v>-3.9842865244682302E-3</v>
      </c>
      <c r="F116" s="8">
        <f>('Raw Data'!F115-'Raw Data'!F114)/'Raw Data'!F114</f>
        <v>-0.16390858944050435</v>
      </c>
      <c r="G116" s="8">
        <f>('Raw Data'!G115-'Raw Data'!G114)/'Raw Data'!G114</f>
        <v>-2.3071290676416847E-2</v>
      </c>
      <c r="H116" s="8">
        <f>('Raw Data'!H115-'Raw Data'!H114)/'Raw Data'!H114</f>
        <v>7.4902853266725182E-3</v>
      </c>
      <c r="I116" s="8">
        <f>('Raw Data'!I115-'Raw Data'!I114)/'Raw Data'!I114</f>
        <v>-8.7120803150422428E-3</v>
      </c>
      <c r="J116" s="8">
        <f>('Raw Data'!J115-'Raw Data'!J114)/'Raw Data'!J114</f>
        <v>-3.8461538461538491E-2</v>
      </c>
      <c r="K116" s="8">
        <f>('Raw Data'!K115-'Raw Data'!K114)/'Raw Data'!K114</f>
        <v>-4.5663233081614761E-3</v>
      </c>
      <c r="L116" s="8">
        <f>('Raw Data'!L115-'Raw Data'!L114)/'Raw Data'!L114</f>
        <v>2.5726398201233725E-2</v>
      </c>
      <c r="M116" s="8">
        <f>('Raw Data'!M115-'Raw Data'!M114)/'Raw Data'!M114</f>
        <v>2.0330928410400923E-2</v>
      </c>
      <c r="N116" s="8">
        <f>('Raw Data'!N115-'Raw Data'!N114)/'Raw Data'!N114</f>
        <v>1.6344665924276986E-2</v>
      </c>
      <c r="O116" s="8">
        <f>('Raw Data'!O115-'Raw Data'!O114)/'Raw Data'!O114</f>
        <v>2.6217140861190844E-2</v>
      </c>
      <c r="P116" s="8">
        <f>('Raw Data'!P115-'Raw Data'!P114)/'Raw Data'!P114</f>
        <v>5.9558808981128837E-3</v>
      </c>
      <c r="Q116" s="8">
        <f>('Raw Data'!Q115-'Raw Data'!Q114)/'Raw Data'!Q114</f>
        <v>-1.7038308597375013E-2</v>
      </c>
      <c r="R116" s="8">
        <f>('Raw Data'!R115-'Raw Data'!R114)/'Raw Data'!R114</f>
        <v>1.1775323708205371E-3</v>
      </c>
      <c r="S116" s="8">
        <f>('Raw Data'!S115-'Raw Data'!S114)/'Raw Data'!S114</f>
        <v>-1.929009085347376E-2</v>
      </c>
      <c r="T116" s="8">
        <f>('Raw Data'!T115-'Raw Data'!T114)/'Raw Data'!T114</f>
        <v>-2.0338172431617979E-2</v>
      </c>
      <c r="U116" s="8">
        <f>('Raw Data'!U115-'Raw Data'!U114)/'Raw Data'!U114</f>
        <v>-8.3677857278902888E-3</v>
      </c>
      <c r="V116" s="8">
        <f>('Raw Data'!V115-'Raw Data'!V114)/'Raw Data'!V114</f>
        <v>5.2361778237907499E-3</v>
      </c>
      <c r="W116" s="8">
        <f>('Raw Data'!W115-'Raw Data'!W114)/'Raw Data'!W114</f>
        <v>-8.6146200065635951E-3</v>
      </c>
      <c r="X116" s="8">
        <f>('Raw Data'!X115-'Raw Data'!X114)/'Raw Data'!X114</f>
        <v>6.6019309498506294E-3</v>
      </c>
      <c r="Y116" s="8">
        <f>('Raw Data'!Y115-'Raw Data'!Y114)/'Raw Data'!Y114</f>
        <v>-2.8513581876609941E-2</v>
      </c>
      <c r="Z116" s="8">
        <f>('Raw Data'!Z115-'Raw Data'!Z114)/'Raw Data'!Z114</f>
        <v>4.2226873022145018E-3</v>
      </c>
      <c r="AA116" s="8">
        <f>('Raw Data'!AA115-'Raw Data'!AA114)/'Raw Data'!AA114</f>
        <v>5.915934819829328E-3</v>
      </c>
      <c r="AB116" s="8">
        <f>('Raw Data'!AB115-'Raw Data'!AB114)/'Raw Data'!AB114</f>
        <v>-1.1167881779086844E-3</v>
      </c>
      <c r="AC116" s="8">
        <f>('Raw Data'!AC115-'Raw Data'!AC114)/'Raw Data'!AC114</f>
        <v>-7.113820800199103E-3</v>
      </c>
      <c r="AD116" s="8">
        <f>('Raw Data'!AD115-'Raw Data'!AD114)/'Raw Data'!AD114</f>
        <v>-3.537735849056612E-2</v>
      </c>
      <c r="AE116" s="8">
        <f>('Raw Data'!AE115-'Raw Data'!AE114)/'Raw Data'!AE114</f>
        <v>-4.266115184557065E-3</v>
      </c>
      <c r="AF116" s="8">
        <f>('Raw Data'!AF115-'Raw Data'!AF114)/'Raw Data'!AF114</f>
        <v>-1.4445231703699251E-2</v>
      </c>
      <c r="AG116" s="8">
        <f>('Raw Data'!AG115-'Raw Data'!AG114)/'Raw Data'!AG114</f>
        <v>-2.9818181818181827E-2</v>
      </c>
      <c r="AH116" s="8">
        <f>('Raw Data'!AH115-'Raw Data'!AH114)/'Raw Data'!AH114</f>
        <v>-5.3665216693419013E-3</v>
      </c>
      <c r="AI116" s="8">
        <f>('Raw Data'!AI115-'Raw Data'!AI114)/'Raw Data'!AI114</f>
        <v>-1.3923378080031695E-2</v>
      </c>
      <c r="AJ116" s="8">
        <f>('Raw Data'!AJ115-'Raw Data'!AJ114)/'Raw Data'!AJ114</f>
        <v>-1.7886942545794076E-2</v>
      </c>
      <c r="AK116" s="8">
        <f>('Raw Data'!AK115-'Raw Data'!AK114)/'Raw Data'!AK114</f>
        <v>-1.5412813688389584E-2</v>
      </c>
      <c r="AL116" s="8">
        <f>('Raw Data'!AL115-'Raw Data'!AL114)/'Raw Data'!AL114</f>
        <v>-1.6666666666666684E-2</v>
      </c>
      <c r="AM116" s="8">
        <f>('Raw Data'!AM115-'Raw Data'!AM114)/'Raw Data'!AM114</f>
        <v>-3.9641934649143631E-2</v>
      </c>
      <c r="AN116" s="8">
        <f>('Raw Data'!AN115-'Raw Data'!AN114)/'Raw Data'!AN114</f>
        <v>2.655217464223461E-3</v>
      </c>
      <c r="AO116" s="8">
        <f>('Raw Data'!AO115-'Raw Data'!AO114)/'Raw Data'!AO114</f>
        <v>0</v>
      </c>
      <c r="AP116" s="8">
        <f>('Raw Data'!AP115-'Raw Data'!AP114)/'Raw Data'!AP114</f>
        <v>1.1595747565116082E-2</v>
      </c>
    </row>
    <row r="117" spans="1:42" x14ac:dyDescent="0.45">
      <c r="A117" s="23">
        <f>'Raw Data'!A116</f>
        <v>43606</v>
      </c>
      <c r="B117" s="8">
        <f>('Raw Data'!B116-'Raw Data'!B115)/'Raw Data'!B115</f>
        <v>1.9170922696131135E-2</v>
      </c>
      <c r="C117" s="8">
        <f>('Raw Data'!C116-'Raw Data'!C115)/'Raw Data'!C115</f>
        <v>-4.695951923676279E-3</v>
      </c>
      <c r="D117" s="8">
        <f>('Raw Data'!D116-'Raw Data'!D115)/'Raw Data'!D115</f>
        <v>-1.3634544148643808E-3</v>
      </c>
      <c r="E117" s="8">
        <f>('Raw Data'!E116-'Raw Data'!E115)/'Raw Data'!E115</f>
        <v>-7.2312776245078234E-3</v>
      </c>
      <c r="F117" s="8">
        <f>('Raw Data'!F116-'Raw Data'!F115)/'Raw Data'!F115</f>
        <v>3.675777568331768E-2</v>
      </c>
      <c r="G117" s="8">
        <f>('Raw Data'!G116-'Raw Data'!G115)/'Raw Data'!G115</f>
        <v>2.1033706193841845E-2</v>
      </c>
      <c r="H117" s="8">
        <f>('Raw Data'!H116-'Raw Data'!H115)/'Raw Data'!H115</f>
        <v>1.686635540835486E-2</v>
      </c>
      <c r="I117" s="8">
        <f>('Raw Data'!I116-'Raw Data'!I115)/'Raw Data'!I115</f>
        <v>3.0568633765036659E-3</v>
      </c>
      <c r="J117" s="8">
        <f>('Raw Data'!J116-'Raw Data'!J115)/'Raw Data'!J115</f>
        <v>0</v>
      </c>
      <c r="K117" s="8">
        <f>('Raw Data'!K116-'Raw Data'!K115)/'Raw Data'!K115</f>
        <v>6.2772701824230495E-3</v>
      </c>
      <c r="L117" s="8">
        <f>('Raw Data'!L116-'Raw Data'!L115)/'Raw Data'!L115</f>
        <v>5.2767601879518044E-3</v>
      </c>
      <c r="M117" s="8">
        <f>('Raw Data'!M116-'Raw Data'!M115)/'Raw Data'!M115</f>
        <v>1.084852360770429E-2</v>
      </c>
      <c r="N117" s="8">
        <f>('Raw Data'!N116-'Raw Data'!N115)/'Raw Data'!N115</f>
        <v>3.0701759931009567E-2</v>
      </c>
      <c r="O117" s="8">
        <f>('Raw Data'!O116-'Raw Data'!O115)/'Raw Data'!O115</f>
        <v>4.9878363984191161E-2</v>
      </c>
      <c r="P117" s="8">
        <f>('Raw Data'!P116-'Raw Data'!P115)/'Raw Data'!P115</f>
        <v>9.8430788524896101E-3</v>
      </c>
      <c r="Q117" s="8">
        <f>('Raw Data'!Q116-'Raw Data'!Q115)/'Raw Data'!Q115</f>
        <v>1.3739132299079233E-2</v>
      </c>
      <c r="R117" s="8">
        <f>('Raw Data'!R116-'Raw Data'!R115)/'Raw Data'!R115</f>
        <v>5.7690742197503073E-3</v>
      </c>
      <c r="S117" s="8">
        <f>('Raw Data'!S116-'Raw Data'!S115)/'Raw Data'!S115</f>
        <v>2.167472234772819E-2</v>
      </c>
      <c r="T117" s="8">
        <f>('Raw Data'!T116-'Raw Data'!T115)/'Raw Data'!T115</f>
        <v>9.5352773507325177E-3</v>
      </c>
      <c r="U117" s="8">
        <f>('Raw Data'!U116-'Raw Data'!U115)/'Raw Data'!U115</f>
        <v>1.3440799719693481E-3</v>
      </c>
      <c r="V117" s="8">
        <f>('Raw Data'!V116-'Raw Data'!V115)/'Raw Data'!V115</f>
        <v>3.4127173443680883E-3</v>
      </c>
      <c r="W117" s="8">
        <f>('Raw Data'!W116-'Raw Data'!W115)/'Raw Data'!W115</f>
        <v>1.5382696962520263E-2</v>
      </c>
      <c r="X117" s="8">
        <f>('Raw Data'!X116-'Raw Data'!X115)/'Raw Data'!X115</f>
        <v>9.195102104224152E-3</v>
      </c>
      <c r="Y117" s="8">
        <f>('Raw Data'!Y116-'Raw Data'!Y115)/'Raw Data'!Y115</f>
        <v>1.1348813223495796E-2</v>
      </c>
      <c r="Z117" s="8">
        <f>('Raw Data'!Z116-'Raw Data'!Z115)/'Raw Data'!Z115</f>
        <v>4.2048929663608342E-3</v>
      </c>
      <c r="AA117" s="8">
        <f>('Raw Data'!AA116-'Raw Data'!AA115)/'Raw Data'!AA115</f>
        <v>-6.0709819039603489E-3</v>
      </c>
      <c r="AB117" s="8">
        <f>('Raw Data'!AB116-'Raw Data'!AB115)/'Raw Data'!AB115</f>
        <v>-8.9443037427081283E-3</v>
      </c>
      <c r="AC117" s="8">
        <f>('Raw Data'!AC116-'Raw Data'!AC115)/'Raw Data'!AC115</f>
        <v>-5.1177459046768793E-3</v>
      </c>
      <c r="AD117" s="8">
        <f>('Raw Data'!AD116-'Raw Data'!AD115)/'Raw Data'!AD115</f>
        <v>7.3349633251834348E-3</v>
      </c>
      <c r="AE117" s="8">
        <f>('Raw Data'!AE116-'Raw Data'!AE115)/'Raw Data'!AE115</f>
        <v>1.1003021783315454E-2</v>
      </c>
      <c r="AF117" s="8">
        <f>('Raw Data'!AF116-'Raw Data'!AF115)/'Raw Data'!AF115</f>
        <v>5.3874204090379376E-3</v>
      </c>
      <c r="AG117" s="8">
        <f>('Raw Data'!AG116-'Raw Data'!AG115)/'Raw Data'!AG115</f>
        <v>2.5112443778111008E-2</v>
      </c>
      <c r="AH117" s="8">
        <f>('Raw Data'!AH116-'Raw Data'!AH115)/'Raw Data'!AH115</f>
        <v>-7.799754824549856E-4</v>
      </c>
      <c r="AI117" s="8">
        <f>('Raw Data'!AI116-'Raw Data'!AI115)/'Raw Data'!AI115</f>
        <v>1.1493027520287764E-2</v>
      </c>
      <c r="AJ117" s="8">
        <f>('Raw Data'!AJ116-'Raw Data'!AJ115)/'Raw Data'!AJ115</f>
        <v>1.7695568255532847E-2</v>
      </c>
      <c r="AK117" s="8">
        <f>('Raw Data'!AK116-'Raw Data'!AK115)/'Raw Data'!AK115</f>
        <v>9.504202129219182E-3</v>
      </c>
      <c r="AL117" s="8">
        <f>('Raw Data'!AL116-'Raw Data'!AL115)/'Raw Data'!AL115</f>
        <v>-4.2372881355932243E-2</v>
      </c>
      <c r="AM117" s="8">
        <f>('Raw Data'!AM116-'Raw Data'!AM115)/'Raw Data'!AM115</f>
        <v>-1.131830091329356E-2</v>
      </c>
      <c r="AN117" s="8">
        <f>('Raw Data'!AN116-'Raw Data'!AN115)/'Raw Data'!AN115</f>
        <v>4.1376913505582974E-3</v>
      </c>
      <c r="AO117" s="8">
        <f>('Raw Data'!AO116-'Raw Data'!AO115)/'Raw Data'!AO115</f>
        <v>0</v>
      </c>
      <c r="AP117" s="8">
        <f>('Raw Data'!AP116-'Raw Data'!AP115)/'Raw Data'!AP115</f>
        <v>-6.0044213973799374E-3</v>
      </c>
    </row>
    <row r="118" spans="1:42" x14ac:dyDescent="0.45">
      <c r="A118" s="23">
        <f>'Raw Data'!A117</f>
        <v>43607</v>
      </c>
      <c r="B118" s="8">
        <f>('Raw Data'!B117-'Raw Data'!B116)/'Raw Data'!B116</f>
        <v>-2.0471644992307966E-2</v>
      </c>
      <c r="C118" s="8">
        <f>('Raw Data'!C117-'Raw Data'!C116)/'Raw Data'!C116</f>
        <v>5.8977128863899808E-3</v>
      </c>
      <c r="D118" s="8">
        <f>('Raw Data'!D117-'Raw Data'!D116)/'Raw Data'!D116</f>
        <v>-6.0220430464009878E-2</v>
      </c>
      <c r="E118" s="8">
        <f>('Raw Data'!E117-'Raw Data'!E116)/'Raw Data'!E116</f>
        <v>7.9039132254260323E-3</v>
      </c>
      <c r="F118" s="8">
        <f>('Raw Data'!F117-'Raw Data'!F116)/'Raw Data'!F116</f>
        <v>4.3636363636363674E-2</v>
      </c>
      <c r="G118" s="8">
        <f>('Raw Data'!G117-'Raw Data'!G116)/'Raw Data'!G116</f>
        <v>2.2689791596274243E-2</v>
      </c>
      <c r="H118" s="8">
        <f>('Raw Data'!H117-'Raw Data'!H116)/'Raw Data'!H116</f>
        <v>8.2933545208790059E-3</v>
      </c>
      <c r="I118" s="8">
        <f>('Raw Data'!I117-'Raw Data'!I116)/'Raw Data'!I116</f>
        <v>-1.59999940797135E-2</v>
      </c>
      <c r="J118" s="8">
        <f>('Raw Data'!J117-'Raw Data'!J116)/'Raw Data'!J116</f>
        <v>0</v>
      </c>
      <c r="K118" s="8">
        <f>('Raw Data'!K117-'Raw Data'!K116)/'Raw Data'!K116</f>
        <v>4.7984147842971761E-4</v>
      </c>
      <c r="L118" s="8">
        <f>('Raw Data'!L117-'Raw Data'!L116)/'Raw Data'!L116</f>
        <v>1.2333348447880544E-3</v>
      </c>
      <c r="M118" s="8">
        <f>('Raw Data'!M117-'Raw Data'!M116)/'Raw Data'!M116</f>
        <v>-1.1498768953638033E-2</v>
      </c>
      <c r="N118" s="8">
        <f>('Raw Data'!N117-'Raw Data'!N116)/'Raw Data'!N116</f>
        <v>1.2171733628566463E-2</v>
      </c>
      <c r="O118" s="8">
        <f>('Raw Data'!O117-'Raw Data'!O116)/'Raw Data'!O116</f>
        <v>-1.1589342870147151E-3</v>
      </c>
      <c r="P118" s="8">
        <f>('Raw Data'!P117-'Raw Data'!P116)/'Raw Data'!P116</f>
        <v>-7.3279614156345017E-4</v>
      </c>
      <c r="Q118" s="8">
        <f>('Raw Data'!Q117-'Raw Data'!Q116)/'Raw Data'!Q116</f>
        <v>1.410442789049156E-2</v>
      </c>
      <c r="R118" s="8">
        <f>('Raw Data'!R117-'Raw Data'!R116)/'Raw Data'!R116</f>
        <v>4.566497959181617E-3</v>
      </c>
      <c r="S118" s="8">
        <f>('Raw Data'!S117-'Raw Data'!S116)/'Raw Data'!S116</f>
        <v>-2.0561093820939996E-3</v>
      </c>
      <c r="T118" s="8">
        <f>('Raw Data'!T117-'Raw Data'!T116)/'Raw Data'!T116</f>
        <v>-5.2606276892432852E-3</v>
      </c>
      <c r="U118" s="8">
        <f>('Raw Data'!U117-'Raw Data'!U116)/'Raw Data'!U116</f>
        <v>-1.7897461510235188E-3</v>
      </c>
      <c r="V118" s="8">
        <f>('Raw Data'!V117-'Raw Data'!V116)/'Raw Data'!V116</f>
        <v>-8.1447077511991473E-3</v>
      </c>
      <c r="W118" s="8">
        <f>('Raw Data'!W117-'Raw Data'!W116)/'Raw Data'!W116</f>
        <v>-9.9455330608112045E-3</v>
      </c>
      <c r="X118" s="8">
        <f>('Raw Data'!X117-'Raw Data'!X116)/'Raw Data'!X116</f>
        <v>-1.2834303633156199E-2</v>
      </c>
      <c r="Y118" s="8">
        <f>('Raw Data'!Y117-'Raw Data'!Y116)/'Raw Data'!Y116</f>
        <v>-3.6115403102706979E-3</v>
      </c>
      <c r="Z118" s="8">
        <f>('Raw Data'!Z117-'Raw Data'!Z116)/'Raw Data'!Z116</f>
        <v>2.2839741149599819E-3</v>
      </c>
      <c r="AA118" s="8">
        <f>('Raw Data'!AA117-'Raw Data'!AA116)/'Raw Data'!AA116</f>
        <v>6.1080638490562033E-3</v>
      </c>
      <c r="AB118" s="8">
        <f>('Raw Data'!AB117-'Raw Data'!AB116)/'Raw Data'!AB116</f>
        <v>3.2903469010352204E-3</v>
      </c>
      <c r="AC118" s="8">
        <f>('Raw Data'!AC117-'Raw Data'!AC116)/'Raw Data'!AC116</f>
        <v>2.1604980165548411E-2</v>
      </c>
      <c r="AD118" s="8">
        <f>('Raw Data'!AD117-'Raw Data'!AD116)/'Raw Data'!AD116</f>
        <v>2.9126213592233035E-2</v>
      </c>
      <c r="AE118" s="8">
        <f>('Raw Data'!AE117-'Raw Data'!AE116)/'Raw Data'!AE116</f>
        <v>-9.6309548573542863E-4</v>
      </c>
      <c r="AF118" s="8">
        <f>('Raw Data'!AF117-'Raw Data'!AF116)/'Raw Data'!AF116</f>
        <v>6.0677468582902849E-3</v>
      </c>
      <c r="AG118" s="8">
        <f>('Raw Data'!AG117-'Raw Data'!AG116)/'Raw Data'!AG116</f>
        <v>2.1937842778792949E-3</v>
      </c>
      <c r="AH118" s="8">
        <f>('Raw Data'!AH117-'Raw Data'!AH116)/'Raw Data'!AH116</f>
        <v>1.1628590684045472E-3</v>
      </c>
      <c r="AI118" s="8">
        <f>('Raw Data'!AI117-'Raw Data'!AI116)/'Raw Data'!AI116</f>
        <v>2.7053348179994388E-3</v>
      </c>
      <c r="AJ118" s="8">
        <f>('Raw Data'!AJ117-'Raw Data'!AJ116)/'Raw Data'!AJ116</f>
        <v>1.5412036496266639E-2</v>
      </c>
      <c r="AK118" s="8">
        <f>('Raw Data'!AK117-'Raw Data'!AK116)/'Raw Data'!AK116</f>
        <v>5.5389811640764453E-4</v>
      </c>
      <c r="AL118" s="8">
        <f>('Raw Data'!AL117-'Raw Data'!AL116)/'Raw Data'!AL116</f>
        <v>3.5398230088495609E-2</v>
      </c>
      <c r="AM118" s="8">
        <f>('Raw Data'!AM117-'Raw Data'!AM116)/'Raw Data'!AM116</f>
        <v>3.2323187384415961E-2</v>
      </c>
      <c r="AN118" s="8">
        <f>('Raw Data'!AN117-'Raw Data'!AN116)/'Raw Data'!AN116</f>
        <v>-6.3458190466992434E-3</v>
      </c>
      <c r="AO118" s="8">
        <f>('Raw Data'!AO117-'Raw Data'!AO116)/'Raw Data'!AO116</f>
        <v>0</v>
      </c>
      <c r="AP118" s="8">
        <f>('Raw Data'!AP117-'Raw Data'!AP116)/'Raw Data'!AP116</f>
        <v>-2.1965404830608789E-3</v>
      </c>
    </row>
    <row r="119" spans="1:42" x14ac:dyDescent="0.45">
      <c r="A119" s="23">
        <f>'Raw Data'!A118</f>
        <v>43608</v>
      </c>
      <c r="B119" s="8">
        <f>('Raw Data'!B118-'Raw Data'!B117)/'Raw Data'!B117</f>
        <v>-1.7069647050961603E-2</v>
      </c>
      <c r="C119" s="8">
        <f>('Raw Data'!C118-'Raw Data'!C117)/'Raw Data'!C117</f>
        <v>1.1960528700226944E-2</v>
      </c>
      <c r="D119" s="8">
        <f>('Raw Data'!D118-'Raw Data'!D117)/'Raw Data'!D117</f>
        <v>1.4320599062327572E-2</v>
      </c>
      <c r="E119" s="8">
        <f>('Raw Data'!E118-'Raw Data'!E117)/'Raw Data'!E117</f>
        <v>-7.6883188156128598E-4</v>
      </c>
      <c r="F119" s="8">
        <f>('Raw Data'!F118-'Raw Data'!F117)/'Raw Data'!F117</f>
        <v>-2.6132404181184728E-2</v>
      </c>
      <c r="G119" s="8">
        <f>('Raw Data'!G118-'Raw Data'!G117)/'Raw Data'!G117</f>
        <v>-2.6451630824372699E-2</v>
      </c>
      <c r="H119" s="8">
        <f>('Raw Data'!H118-'Raw Data'!H117)/'Raw Data'!H117</f>
        <v>-3.9935096538201417E-2</v>
      </c>
      <c r="I119" s="8">
        <f>('Raw Data'!I118-'Raw Data'!I117)/'Raw Data'!I117</f>
        <v>-1.0840077223247856E-2</v>
      </c>
      <c r="J119" s="8">
        <f>('Raw Data'!J118-'Raw Data'!J117)/'Raw Data'!J117</f>
        <v>4.0000000000000036E-2</v>
      </c>
      <c r="K119" s="8">
        <f>('Raw Data'!K118-'Raw Data'!K117)/'Raw Data'!K117</f>
        <v>2.6378500494094932E-3</v>
      </c>
      <c r="L119" s="8">
        <f>('Raw Data'!L118-'Raw Data'!L117)/'Raw Data'!L117</f>
        <v>-1.7496773005701748E-2</v>
      </c>
      <c r="M119" s="8">
        <f>('Raw Data'!M118-'Raw Data'!M117)/'Raw Data'!M117</f>
        <v>-4.5420777991273531E-3</v>
      </c>
      <c r="N119" s="8">
        <f>('Raw Data'!N118-'Raw Data'!N117)/'Raw Data'!N117</f>
        <v>-2.1800374336613127E-2</v>
      </c>
      <c r="O119" s="8">
        <f>('Raw Data'!O118-'Raw Data'!O117)/'Raw Data'!O117</f>
        <v>-1.0440699529041895E-2</v>
      </c>
      <c r="P119" s="8">
        <f>('Raw Data'!P118-'Raw Data'!P117)/'Raw Data'!P117</f>
        <v>-2.9042994343319074E-2</v>
      </c>
      <c r="Q119" s="8">
        <f>('Raw Data'!Q118-'Raw Data'!Q117)/'Raw Data'!Q117</f>
        <v>-1.6317008927358382E-2</v>
      </c>
      <c r="R119" s="8">
        <f>('Raw Data'!R118-'Raw Data'!R117)/'Raw Data'!R117</f>
        <v>-1.1752316799192829E-2</v>
      </c>
      <c r="S119" s="8">
        <f>('Raw Data'!S118-'Raw Data'!S117)/'Raw Data'!S117</f>
        <v>-8.896749642951075E-3</v>
      </c>
      <c r="T119" s="8">
        <f>('Raw Data'!T118-'Raw Data'!T117)/'Raw Data'!T117</f>
        <v>-6.7306840272235444E-3</v>
      </c>
      <c r="U119" s="8">
        <f>('Raw Data'!U118-'Raw Data'!U117)/'Raw Data'!U117</f>
        <v>-8.3676223809115869E-3</v>
      </c>
      <c r="V119" s="8">
        <f>('Raw Data'!V118-'Raw Data'!V117)/'Raw Data'!V117</f>
        <v>-1.9671510618220988E-2</v>
      </c>
      <c r="W119" s="8">
        <f>('Raw Data'!W118-'Raw Data'!W117)/'Raw Data'!W117</f>
        <v>-8.6438833358100115E-3</v>
      </c>
      <c r="X119" s="8">
        <f>('Raw Data'!X118-'Raw Data'!X117)/'Raw Data'!X117</f>
        <v>-2.1503043606930557E-3</v>
      </c>
      <c r="Y119" s="8">
        <f>('Raw Data'!Y118-'Raw Data'!Y117)/'Raw Data'!Y117</f>
        <v>-1.0873657369600989E-2</v>
      </c>
      <c r="Z119" s="8">
        <f>('Raw Data'!Z118-'Raw Data'!Z117)/'Raw Data'!Z117</f>
        <v>-5.6969236612228859E-3</v>
      </c>
      <c r="AA119" s="8">
        <f>('Raw Data'!AA118-'Raw Data'!AA117)/'Raw Data'!AA117</f>
        <v>1.3659636833445635E-2</v>
      </c>
      <c r="AB119" s="8">
        <f>('Raw Data'!AB118-'Raw Data'!AB117)/'Raw Data'!AB117</f>
        <v>3.7480911453003572E-4</v>
      </c>
      <c r="AC119" s="8">
        <f>('Raw Data'!AC118-'Raw Data'!AC117)/'Raw Data'!AC117</f>
        <v>4.0281206682783776E-3</v>
      </c>
      <c r="AD119" s="8">
        <f>('Raw Data'!AD118-'Raw Data'!AD117)/'Raw Data'!AD117</f>
        <v>-7.0754716981132658E-3</v>
      </c>
      <c r="AE119" s="8">
        <f>('Raw Data'!AE118-'Raw Data'!AE117)/'Raw Data'!AE117</f>
        <v>-8.6769388113282285E-4</v>
      </c>
      <c r="AF119" s="8">
        <f>('Raw Data'!AF118-'Raw Data'!AF117)/'Raw Data'!AF117</f>
        <v>-1.1670707915556652E-2</v>
      </c>
      <c r="AG119" s="8">
        <f>('Raw Data'!AG118-'Raw Data'!AG117)/'Raw Data'!AG117</f>
        <v>-3.830715067493614E-2</v>
      </c>
      <c r="AH119" s="8">
        <f>('Raw Data'!AH118-'Raw Data'!AH117)/'Raw Data'!AH117</f>
        <v>-2.3767568999263924E-2</v>
      </c>
      <c r="AI119" s="8">
        <f>('Raw Data'!AI118-'Raw Data'!AI117)/'Raw Data'!AI117</f>
        <v>-2.4012582732095489E-2</v>
      </c>
      <c r="AJ119" s="8">
        <f>('Raw Data'!AJ118-'Raw Data'!AJ117)/'Raw Data'!AJ117</f>
        <v>-2.0904622272396364E-2</v>
      </c>
      <c r="AK119" s="8">
        <f>('Raw Data'!AK118-'Raw Data'!AK117)/'Raw Data'!AK117</f>
        <v>-2.0664196274054518E-2</v>
      </c>
      <c r="AL119" s="8">
        <f>('Raw Data'!AL118-'Raw Data'!AL117)/'Raw Data'!AL117</f>
        <v>0</v>
      </c>
      <c r="AM119" s="8">
        <f>('Raw Data'!AM118-'Raw Data'!AM117)/'Raw Data'!AM117</f>
        <v>-3.7182019470568366E-2</v>
      </c>
      <c r="AN119" s="8">
        <f>('Raw Data'!AN118-'Raw Data'!AN117)/'Raw Data'!AN117</f>
        <v>-2.239360468150714E-2</v>
      </c>
      <c r="AO119" s="8">
        <f>('Raw Data'!AO118-'Raw Data'!AO117)/'Raw Data'!AO117</f>
        <v>3.6585365853658569E-2</v>
      </c>
      <c r="AP119" s="8">
        <f>('Raw Data'!AP118-'Raw Data'!AP117)/'Raw Data'!AP117</f>
        <v>7.1545954870664815E-3</v>
      </c>
    </row>
    <row r="120" spans="1:42" x14ac:dyDescent="0.45">
      <c r="A120" s="23">
        <f>'Raw Data'!A119</f>
        <v>43609</v>
      </c>
      <c r="B120" s="8">
        <f>('Raw Data'!B119-'Raw Data'!B118)/'Raw Data'!B118</f>
        <v>-3.840600204509739E-3</v>
      </c>
      <c r="C120" s="8">
        <f>('Raw Data'!C119-'Raw Data'!C118)/'Raw Data'!C118</f>
        <v>-6.7206777695303695E-3</v>
      </c>
      <c r="D120" s="8">
        <f>('Raw Data'!D119-'Raw Data'!D118)/'Raw Data'!D118</f>
        <v>-2.4860606044794901E-2</v>
      </c>
      <c r="E120" s="8">
        <f>('Raw Data'!E119-'Raw Data'!E118)/'Raw Data'!E118</f>
        <v>-3.6162854473255554E-3</v>
      </c>
      <c r="F120" s="8">
        <f>('Raw Data'!F119-'Raw Data'!F118)/'Raw Data'!F118</f>
        <v>2.683363148479434E-2</v>
      </c>
      <c r="G120" s="8">
        <f>('Raw Data'!G119-'Raw Data'!G118)/'Raw Data'!G118</f>
        <v>1.557326808727756E-2</v>
      </c>
      <c r="H120" s="8">
        <f>('Raw Data'!H119-'Raw Data'!H118)/'Raw Data'!H118</f>
        <v>-2.2541991010494077E-4</v>
      </c>
      <c r="I120" s="8">
        <f>('Raw Data'!I119-'Raw Data'!I118)/'Raw Data'!I118</f>
        <v>2.739831080327217E-3</v>
      </c>
      <c r="J120" s="8">
        <f>('Raw Data'!J119-'Raw Data'!J118)/'Raw Data'!J118</f>
        <v>-3.8461538461538491E-2</v>
      </c>
      <c r="K120" s="8">
        <f>('Raw Data'!K119-'Raw Data'!K118)/'Raw Data'!K118</f>
        <v>4.544406559773736E-3</v>
      </c>
      <c r="L120" s="8">
        <f>('Raw Data'!L119-'Raw Data'!L118)/'Raw Data'!L118</f>
        <v>3.1502065626613962E-3</v>
      </c>
      <c r="M120" s="8">
        <f>('Raw Data'!M119-'Raw Data'!M118)/'Raw Data'!M118</f>
        <v>1.6136723063545305E-3</v>
      </c>
      <c r="N120" s="8">
        <f>('Raw Data'!N119-'Raw Data'!N118)/'Raw Data'!N118</f>
        <v>1.3659325764090301E-2</v>
      </c>
      <c r="O120" s="8">
        <f>('Raw Data'!O119-'Raw Data'!O118)/'Raw Data'!O118</f>
        <v>-4.6893515113734449E-3</v>
      </c>
      <c r="P120" s="8">
        <f>('Raw Data'!P119-'Raw Data'!P118)/'Raw Data'!P118</f>
        <v>-8.3090238343391364E-4</v>
      </c>
      <c r="Q120" s="8">
        <f>('Raw Data'!Q119-'Raw Data'!Q118)/'Raw Data'!Q118</f>
        <v>7.1880253900162049E-3</v>
      </c>
      <c r="R120" s="8">
        <f>('Raw Data'!R119-'Raw Data'!R118)/'Raw Data'!R118</f>
        <v>3.0291082868087373E-3</v>
      </c>
      <c r="S120" s="8">
        <f>('Raw Data'!S119-'Raw Data'!S118)/'Raw Data'!S118</f>
        <v>-7.2758367610202216E-3</v>
      </c>
      <c r="T120" s="8">
        <f>('Raw Data'!T119-'Raw Data'!T118)/'Raw Data'!T118</f>
        <v>-5.8082913188117298E-3</v>
      </c>
      <c r="U120" s="8">
        <f>('Raw Data'!U119-'Raw Data'!U118)/'Raw Data'!U118</f>
        <v>4.5193393474249739E-4</v>
      </c>
      <c r="V120" s="8">
        <f>('Raw Data'!V119-'Raw Data'!V118)/'Raw Data'!V118</f>
        <v>9.849009776602146E-3</v>
      </c>
      <c r="W120" s="8">
        <f>('Raw Data'!W119-'Raw Data'!W118)/'Raw Data'!W118</f>
        <v>-4.4774928398148527E-3</v>
      </c>
      <c r="X120" s="8">
        <f>('Raw Data'!X119-'Raw Data'!X118)/'Raw Data'!X118</f>
        <v>-1.0741603773802203E-2</v>
      </c>
      <c r="Y120" s="8">
        <f>('Raw Data'!Y119-'Raw Data'!Y118)/'Raw Data'!Y118</f>
        <v>-3.4027890705537441E-3</v>
      </c>
      <c r="Z120" s="8">
        <f>('Raw Data'!Z119-'Raw Data'!Z118)/'Raw Data'!Z118</f>
        <v>5.7295645530939104E-3</v>
      </c>
      <c r="AA120" s="8">
        <f>('Raw Data'!AA119-'Raw Data'!AA118)/'Raw Data'!AA118</f>
        <v>-1.1603933769723377E-2</v>
      </c>
      <c r="AB120" s="8">
        <f>('Raw Data'!AB119-'Raw Data'!AB118)/'Raw Data'!AB118</f>
        <v>-6.5566545541820699E-4</v>
      </c>
      <c r="AC120" s="8">
        <f>('Raw Data'!AC119-'Raw Data'!AC118)/'Raw Data'!AC118</f>
        <v>-4.8143273910453829E-3</v>
      </c>
      <c r="AD120" s="8">
        <f>('Raw Data'!AD119-'Raw Data'!AD118)/'Raw Data'!AD118</f>
        <v>-4.5130641330166366E-2</v>
      </c>
      <c r="AE120" s="8">
        <f>('Raw Data'!AE119-'Raw Data'!AE118)/'Raw Data'!AE118</f>
        <v>4.5349294019373775E-3</v>
      </c>
      <c r="AF120" s="8">
        <f>('Raw Data'!AF119-'Raw Data'!AF118)/'Raw Data'!AF118</f>
        <v>4.7547072742965495E-4</v>
      </c>
      <c r="AG120" s="8">
        <f>('Raw Data'!AG119-'Raw Data'!AG118)/'Raw Data'!AG118</f>
        <v>3.0349012505727253E-3</v>
      </c>
      <c r="AH120" s="8">
        <f>('Raw Data'!AH119-'Raw Data'!AH118)/'Raw Data'!AH118</f>
        <v>4.2964114646970352E-3</v>
      </c>
      <c r="AI120" s="8">
        <f>('Raw Data'!AI119-'Raw Data'!AI118)/'Raw Data'!AI118</f>
        <v>1.0504948595814281E-3</v>
      </c>
      <c r="AJ120" s="8">
        <f>('Raw Data'!AJ119-'Raw Data'!AJ118)/'Raw Data'!AJ118</f>
        <v>6.1895575245053255E-3</v>
      </c>
      <c r="AK120" s="8">
        <f>('Raw Data'!AK119-'Raw Data'!AK118)/'Raw Data'!AK118</f>
        <v>-5.840273948199296E-3</v>
      </c>
      <c r="AL120" s="8">
        <f>('Raw Data'!AL119-'Raw Data'!AL118)/'Raw Data'!AL118</f>
        <v>8.5470085470085548E-3</v>
      </c>
      <c r="AM120" s="8">
        <f>('Raw Data'!AM119-'Raw Data'!AM118)/'Raw Data'!AM118</f>
        <v>2.1002741593379504E-2</v>
      </c>
      <c r="AN120" s="8">
        <f>('Raw Data'!AN119-'Raw Data'!AN118)/'Raw Data'!AN118</f>
        <v>7.1265123558705325E-3</v>
      </c>
      <c r="AO120" s="8">
        <f>('Raw Data'!AO119-'Raw Data'!AO118)/'Raw Data'!AO118</f>
        <v>0</v>
      </c>
      <c r="AP120" s="8">
        <f>('Raw Data'!AP119-'Raw Data'!AP118)/'Raw Data'!AP118</f>
        <v>4.9180439845925711E-2</v>
      </c>
    </row>
    <row r="121" spans="1:42" x14ac:dyDescent="0.45">
      <c r="A121" s="23">
        <f>'Raw Data'!A120</f>
        <v>43613</v>
      </c>
      <c r="B121" s="8">
        <f>('Raw Data'!B120-'Raw Data'!B119)/'Raw Data'!B119</f>
        <v>-4.1348138096998898E-3</v>
      </c>
      <c r="C121" s="8">
        <f>('Raw Data'!C120-'Raw Data'!C119)/'Raw Data'!C119</f>
        <v>-2.8464829858421713E-2</v>
      </c>
      <c r="D121" s="8">
        <f>('Raw Data'!D120-'Raw Data'!D119)/'Raw Data'!D119</f>
        <v>-1.0124366308441397E-2</v>
      </c>
      <c r="E121" s="8">
        <f>('Raw Data'!E120-'Raw Data'!E119)/'Raw Data'!E119</f>
        <v>-1.4440197708684007E-2</v>
      </c>
      <c r="F121" s="8">
        <f>('Raw Data'!F120-'Raw Data'!F119)/'Raw Data'!F119</f>
        <v>1.4808362369337972E-2</v>
      </c>
      <c r="G121" s="8">
        <f>('Raw Data'!G120-'Raw Data'!G119)/'Raw Data'!G119</f>
        <v>2.385349594663419E-2</v>
      </c>
      <c r="H121" s="8">
        <f>('Raw Data'!H120-'Raw Data'!H119)/'Raw Data'!H119</f>
        <v>8.7946666186791769E-3</v>
      </c>
      <c r="I121" s="8">
        <f>('Raw Data'!I120-'Raw Data'!I119)/'Raw Data'!I119</f>
        <v>1.6003108018776208E-2</v>
      </c>
      <c r="J121" s="8">
        <f>('Raw Data'!J120-'Raw Data'!J119)/'Raw Data'!J119</f>
        <v>0</v>
      </c>
      <c r="K121" s="8">
        <f>('Raw Data'!K120-'Raw Data'!K119)/'Raw Data'!K119</f>
        <v>-1.0476155440179383E-2</v>
      </c>
      <c r="L121" s="8">
        <f>('Raw Data'!L120-'Raw Data'!L119)/'Raw Data'!L119</f>
        <v>-1.2304824614993078E-2</v>
      </c>
      <c r="M121" s="8">
        <f>('Raw Data'!M120-'Raw Data'!M119)/'Raw Data'!M119</f>
        <v>-8.0555312101148399E-3</v>
      </c>
      <c r="N121" s="8">
        <f>('Raw Data'!N120-'Raw Data'!N119)/'Raw Data'!N119</f>
        <v>1.5602852583633345E-2</v>
      </c>
      <c r="O121" s="8">
        <f>('Raw Data'!O120-'Raw Data'!O119)/'Raw Data'!O119</f>
        <v>3.1802070755534165E-2</v>
      </c>
      <c r="P121" s="8">
        <f>('Raw Data'!P120-'Raw Data'!P119)/'Raw Data'!P119</f>
        <v>-1.3758527231317768E-2</v>
      </c>
      <c r="Q121" s="8">
        <f>('Raw Data'!Q120-'Raw Data'!Q119)/'Raw Data'!Q119</f>
        <v>-1.1842223953537387E-2</v>
      </c>
      <c r="R121" s="8">
        <f>('Raw Data'!R120-'Raw Data'!R119)/'Raw Data'!R119</f>
        <v>-2.3489168280358325E-3</v>
      </c>
      <c r="S121" s="8">
        <f>('Raw Data'!S120-'Raw Data'!S119)/'Raw Data'!S119</f>
        <v>-1.7608974036965618E-2</v>
      </c>
      <c r="T121" s="8">
        <f>('Raw Data'!T120-'Raw Data'!T119)/'Raw Data'!T119</f>
        <v>-1.1684719234808388E-2</v>
      </c>
      <c r="U121" s="8">
        <f>('Raw Data'!U120-'Raw Data'!U119)/'Raw Data'!U119</f>
        <v>-1.2801511027637207E-3</v>
      </c>
      <c r="V121" s="8">
        <f>('Raw Data'!V120-'Raw Data'!V119)/'Raw Data'!V119</f>
        <v>-1.084682445191019E-2</v>
      </c>
      <c r="W121" s="8">
        <f>('Raw Data'!W120-'Raw Data'!W119)/'Raw Data'!W119</f>
        <v>-6.6279957184377869E-3</v>
      </c>
      <c r="X121" s="8">
        <f>('Raw Data'!X120-'Raw Data'!X119)/'Raw Data'!X119</f>
        <v>5.7977141091668629E-3</v>
      </c>
      <c r="Y121" s="8">
        <f>('Raw Data'!Y120-'Raw Data'!Y119)/'Raw Data'!Y119</f>
        <v>-5.9094420318279023E-3</v>
      </c>
      <c r="Z121" s="8">
        <f>('Raw Data'!Z120-'Raw Data'!Z119)/'Raw Data'!Z119</f>
        <v>-6.4565134827192618E-3</v>
      </c>
      <c r="AA121" s="8">
        <f>('Raw Data'!AA120-'Raw Data'!AA119)/'Raw Data'!AA119</f>
        <v>-3.2569589472730143E-2</v>
      </c>
      <c r="AB121" s="8">
        <f>('Raw Data'!AB120-'Raw Data'!AB119)/'Raw Data'!AB119</f>
        <v>-2.0901716186568709E-2</v>
      </c>
      <c r="AC121" s="8">
        <f>('Raw Data'!AC120-'Raw Data'!AC119)/'Raw Data'!AC119</f>
        <v>-1.0280209848198248E-2</v>
      </c>
      <c r="AD121" s="8">
        <f>('Raw Data'!AD120-'Raw Data'!AD119)/'Raw Data'!AD119</f>
        <v>-6.7164179104477514E-2</v>
      </c>
      <c r="AE121" s="8">
        <f>('Raw Data'!AE120-'Raw Data'!AE119)/'Raw Data'!AE119</f>
        <v>7.2039388088969867E-3</v>
      </c>
      <c r="AF121" s="8">
        <f>('Raw Data'!AF120-'Raw Data'!AF119)/'Raw Data'!AF119</f>
        <v>-6.3362512562669705E-4</v>
      </c>
      <c r="AG121" s="8">
        <f>('Raw Data'!AG120-'Raw Data'!AG119)/'Raw Data'!AG119</f>
        <v>9.8713990215053365E-2</v>
      </c>
      <c r="AH121" s="8">
        <f>('Raw Data'!AH120-'Raw Data'!AH119)/'Raw Data'!AH119</f>
        <v>7.2122903727587055E-3</v>
      </c>
      <c r="AI121" s="8">
        <f>('Raw Data'!AI120-'Raw Data'!AI119)/'Raw Data'!AI119</f>
        <v>1.7949851076437102E-2</v>
      </c>
      <c r="AJ121" s="8">
        <f>('Raw Data'!AJ120-'Raw Data'!AJ119)/'Raw Data'!AJ119</f>
        <v>1.8905244833153721E-3</v>
      </c>
      <c r="AK121" s="8">
        <f>('Raw Data'!AK120-'Raw Data'!AK119)/'Raw Data'!AK119</f>
        <v>-1.932920383603803E-2</v>
      </c>
      <c r="AL121" s="8">
        <f>('Raw Data'!AL120-'Raw Data'!AL119)/'Raw Data'!AL119</f>
        <v>8.4745762711864486E-2</v>
      </c>
      <c r="AM121" s="8">
        <f>('Raw Data'!AM120-'Raw Data'!AM119)/'Raw Data'!AM119</f>
        <v>-3.9813980453493698E-3</v>
      </c>
      <c r="AN121" s="8">
        <f>('Raw Data'!AN120-'Raw Data'!AN119)/'Raw Data'!AN119</f>
        <v>-3.3695587520155973E-3</v>
      </c>
      <c r="AO121" s="8">
        <f>('Raw Data'!AO120-'Raw Data'!AO119)/'Raw Data'!AO119</f>
        <v>0</v>
      </c>
      <c r="AP121" s="8">
        <f>('Raw Data'!AP120-'Raw Data'!AP119)/'Raw Data'!AP119</f>
        <v>3.1249477539090358E-3</v>
      </c>
    </row>
    <row r="122" spans="1:42" x14ac:dyDescent="0.45">
      <c r="A122" s="23">
        <f>'Raw Data'!A121</f>
        <v>43614</v>
      </c>
      <c r="B122" s="8">
        <f>('Raw Data'!B121-'Raw Data'!B120)/'Raw Data'!B120</f>
        <v>-4.7691523434933401E-3</v>
      </c>
      <c r="C122" s="8">
        <f>('Raw Data'!C121-'Raw Data'!C120)/'Raw Data'!C120</f>
        <v>-1.5609847167185675E-2</v>
      </c>
      <c r="D122" s="8">
        <f>('Raw Data'!D121-'Raw Data'!D120)/'Raw Data'!D120</f>
        <v>6.1473450897829903E-3</v>
      </c>
      <c r="E122" s="8">
        <f>('Raw Data'!E121-'Raw Data'!E120)/'Raw Data'!E120</f>
        <v>4.2309901304693198E-3</v>
      </c>
      <c r="F122" s="8">
        <f>('Raw Data'!F121-'Raw Data'!F120)/'Raw Data'!F120</f>
        <v>-1.2017167381974298E-2</v>
      </c>
      <c r="G122" s="8">
        <f>('Raw Data'!G121-'Raw Data'!G120)/'Raw Data'!G120</f>
        <v>-3.4521829273281179E-2</v>
      </c>
      <c r="H122" s="8">
        <f>('Raw Data'!H121-'Raw Data'!H120)/'Raw Data'!H120</f>
        <v>-1.3300569874811924E-2</v>
      </c>
      <c r="I122" s="8">
        <f>('Raw Data'!I121-'Raw Data'!I120)/'Raw Data'!I120</f>
        <v>-2.0686986471571665E-2</v>
      </c>
      <c r="J122" s="8">
        <f>('Raw Data'!J121-'Raw Data'!J120)/'Raw Data'!J120</f>
        <v>0</v>
      </c>
      <c r="K122" s="8">
        <f>('Raw Data'!K121-'Raw Data'!K120)/'Raw Data'!K120</f>
        <v>0</v>
      </c>
      <c r="L122" s="8">
        <f>('Raw Data'!L121-'Raw Data'!L120)/'Raw Data'!L120</f>
        <v>-7.2025602961902982E-3</v>
      </c>
      <c r="M122" s="8">
        <f>('Raw Data'!M121-'Raw Data'!M120)/'Raw Data'!M120</f>
        <v>-5.6007006769408334E-3</v>
      </c>
      <c r="N122" s="8">
        <f>('Raw Data'!N121-'Raw Data'!N120)/'Raw Data'!N120</f>
        <v>1.6061397643293875E-2</v>
      </c>
      <c r="O122" s="8">
        <f>('Raw Data'!O121-'Raw Data'!O120)/'Raw Data'!O120</f>
        <v>3.0821990239223818E-2</v>
      </c>
      <c r="P122" s="8">
        <f>('Raw Data'!P121-'Raw Data'!P120)/'Raw Data'!P120</f>
        <v>-5.9022671277246625E-3</v>
      </c>
      <c r="Q122" s="8">
        <f>('Raw Data'!Q121-'Raw Data'!Q120)/'Raw Data'!Q120</f>
        <v>-1.3888888888888888E-2</v>
      </c>
      <c r="R122" s="8">
        <f>('Raw Data'!R121-'Raw Data'!R120)/'Raw Data'!R120</f>
        <v>-4.3724081301658767E-3</v>
      </c>
      <c r="S122" s="8">
        <f>('Raw Data'!S121-'Raw Data'!S120)/'Raw Data'!S120</f>
        <v>9.1076184319766884E-3</v>
      </c>
      <c r="T122" s="8">
        <f>('Raw Data'!T121-'Raw Data'!T120)/'Raw Data'!T120</f>
        <v>-2.8694408865570491E-2</v>
      </c>
      <c r="U122" s="8">
        <f>('Raw Data'!U121-'Raw Data'!U120)/'Raw Data'!U120</f>
        <v>-7.917209825816859E-3</v>
      </c>
      <c r="V122" s="8">
        <f>('Raw Data'!V121-'Raw Data'!V120)/'Raw Data'!V120</f>
        <v>-2.764404939145146E-3</v>
      </c>
      <c r="W122" s="8">
        <f>('Raw Data'!W121-'Raw Data'!W120)/'Raw Data'!W120</f>
        <v>-6.4338687586820665E-3</v>
      </c>
      <c r="X122" s="8">
        <f>('Raw Data'!X121-'Raw Data'!X120)/'Raw Data'!X120</f>
        <v>-1.1195471997792064E-2</v>
      </c>
      <c r="Y122" s="8">
        <f>('Raw Data'!Y121-'Raw Data'!Y120)/'Raw Data'!Y120</f>
        <v>-5.5482575040424103E-3</v>
      </c>
      <c r="Z122" s="8">
        <f>('Raw Data'!Z121-'Raw Data'!Z120)/'Raw Data'!Z120</f>
        <v>-6.1162079510703416E-3</v>
      </c>
      <c r="AA122" s="8">
        <f>('Raw Data'!AA121-'Raw Data'!AA120)/'Raw Data'!AA120</f>
        <v>-5.5588167733852431E-2</v>
      </c>
      <c r="AB122" s="8">
        <f>('Raw Data'!AB121-'Raw Data'!AB120)/'Raw Data'!AB120</f>
        <v>-2.5846053968342554E-3</v>
      </c>
      <c r="AC122" s="8">
        <f>('Raw Data'!AC121-'Raw Data'!AC120)/'Raw Data'!AC120</f>
        <v>-9.9796994042051241E-3</v>
      </c>
      <c r="AD122" s="8">
        <f>('Raw Data'!AD121-'Raw Data'!AD120)/'Raw Data'!AD120</f>
        <v>-2.6666666666666098E-3</v>
      </c>
      <c r="AE122" s="8">
        <f>('Raw Data'!AE121-'Raw Data'!AE120)/'Raw Data'!AE120</f>
        <v>0.11710846683854971</v>
      </c>
      <c r="AF122" s="8">
        <f>('Raw Data'!AF121-'Raw Data'!AF120)/'Raw Data'!AF120</f>
        <v>-9.670336036710107E-3</v>
      </c>
      <c r="AG122" s="8">
        <f>('Raw Data'!AG121-'Raw Data'!AG120)/'Raw Data'!AG120</f>
        <v>-3.3046438314851573E-2</v>
      </c>
      <c r="AH122" s="8">
        <f>('Raw Data'!AH121-'Raw Data'!AH120)/'Raw Data'!AH120</f>
        <v>-9.387840806922362E-3</v>
      </c>
      <c r="AI122" s="8">
        <f>('Raw Data'!AI121-'Raw Data'!AI120)/'Raw Data'!AI120</f>
        <v>-1.1502338576337104E-2</v>
      </c>
      <c r="AJ122" s="8">
        <f>('Raw Data'!AJ121-'Raw Data'!AJ120)/'Raw Data'!AJ120</f>
        <v>-1.6532405883695225E-2</v>
      </c>
      <c r="AK122" s="8">
        <f>('Raw Data'!AK121-'Raw Data'!AK120)/'Raw Data'!AK120</f>
        <v>-1.1593665356887809E-3</v>
      </c>
      <c r="AL122" s="8">
        <f>('Raw Data'!AL121-'Raw Data'!AL120)/'Raw Data'!AL120</f>
        <v>-7.8125000000000069E-2</v>
      </c>
      <c r="AM122" s="8">
        <f>('Raw Data'!AM121-'Raw Data'!AM120)/'Raw Data'!AM120</f>
        <v>-6.6616324847588494E-4</v>
      </c>
      <c r="AN122" s="8">
        <f>('Raw Data'!AN121-'Raw Data'!AN120)/'Raw Data'!AN120</f>
        <v>-1.3016687902654646E-2</v>
      </c>
      <c r="AO122" s="8">
        <f>('Raw Data'!AO121-'Raw Data'!AO120)/'Raw Data'!AO120</f>
        <v>0</v>
      </c>
      <c r="AP122" s="8">
        <f>('Raw Data'!AP121-'Raw Data'!AP120)/'Raw Data'!AP120</f>
        <v>-5.7113187954310994E-3</v>
      </c>
    </row>
    <row r="123" spans="1:42" x14ac:dyDescent="0.45">
      <c r="A123" s="23">
        <f>'Raw Data'!A122</f>
        <v>43615</v>
      </c>
      <c r="B123" s="8">
        <f>('Raw Data'!B122-'Raw Data'!B121)/'Raw Data'!B121</f>
        <v>5.1866828188910086E-3</v>
      </c>
      <c r="C123" s="8">
        <f>('Raw Data'!C122-'Raw Data'!C121)/'Raw Data'!C121</f>
        <v>-7.3209008605829473E-4</v>
      </c>
      <c r="D123" s="8">
        <f>('Raw Data'!D122-'Raw Data'!D121)/'Raw Data'!D121</f>
        <v>-8.637943702528553E-3</v>
      </c>
      <c r="E123" s="8">
        <f>('Raw Data'!E122-'Raw Data'!E121)/'Raw Data'!E121</f>
        <v>3.4329988429166939E-3</v>
      </c>
      <c r="F123" s="8">
        <f>('Raw Data'!F122-'Raw Data'!F121)/'Raw Data'!F121</f>
        <v>-9.5569070373587688E-3</v>
      </c>
      <c r="G123" s="8">
        <f>('Raw Data'!G122-'Raw Data'!G121)/'Raw Data'!G121</f>
        <v>1.6026093267502615E-2</v>
      </c>
      <c r="H123" s="8">
        <f>('Raw Data'!H122-'Raw Data'!H121)/'Raw Data'!H121</f>
        <v>5.4372791735078788E-3</v>
      </c>
      <c r="I123" s="8">
        <f>('Raw Data'!I122-'Raw Data'!I121)/'Raw Data'!I121</f>
        <v>2.1920407726587028E-3</v>
      </c>
      <c r="J123" s="8">
        <f>('Raw Data'!J122-'Raw Data'!J121)/'Raw Data'!J121</f>
        <v>4.0000000000000036E-2</v>
      </c>
      <c r="K123" s="8">
        <f>('Raw Data'!K122-'Raw Data'!K121)/'Raw Data'!K121</f>
        <v>-6.4966504575674731E-3</v>
      </c>
      <c r="L123" s="8">
        <f>('Raw Data'!L122-'Raw Data'!L121)/'Raw Data'!L121</f>
        <v>1.2417942998708258E-2</v>
      </c>
      <c r="M123" s="8">
        <f>('Raw Data'!M122-'Raw Data'!M121)/'Raw Data'!M121</f>
        <v>-6.2517007770509598E-3</v>
      </c>
      <c r="N123" s="8">
        <f>('Raw Data'!N122-'Raw Data'!N121)/'Raw Data'!N121</f>
        <v>-3.4364297080305946E-3</v>
      </c>
      <c r="O123" s="8">
        <f>('Raw Data'!O122-'Raw Data'!O121)/'Raw Data'!O121</f>
        <v>2.2148141624909436E-2</v>
      </c>
      <c r="P123" s="8">
        <f>('Raw Data'!P122-'Raw Data'!P121)/'Raw Data'!P121</f>
        <v>-9.253458200368564E-4</v>
      </c>
      <c r="Q123" s="8">
        <f>('Raw Data'!Q122-'Raw Data'!Q121)/'Raw Data'!Q121</f>
        <v>5.3923380281690686E-3</v>
      </c>
      <c r="R123" s="8">
        <f>('Raw Data'!R122-'Raw Data'!R121)/'Raw Data'!R121</f>
        <v>6.8127385613993051E-3</v>
      </c>
      <c r="S123" s="8">
        <f>('Raw Data'!S122-'Raw Data'!S121)/'Raw Data'!S121</f>
        <v>1.2386089658377975E-2</v>
      </c>
      <c r="T123" s="8">
        <f>('Raw Data'!T122-'Raw Data'!T121)/'Raw Data'!T121</f>
        <v>4.9447970389853643E-3</v>
      </c>
      <c r="U123" s="8">
        <f>('Raw Data'!U122-'Raw Data'!U121)/'Raw Data'!U121</f>
        <v>4.7881374704430192E-3</v>
      </c>
      <c r="V123" s="8">
        <f>('Raw Data'!V122-'Raw Data'!V121)/'Raw Data'!V121</f>
        <v>-1.0718909548607967E-2</v>
      </c>
      <c r="W123" s="8">
        <f>('Raw Data'!W122-'Raw Data'!W121)/'Raw Data'!W121</f>
        <v>5.0365659808069112E-3</v>
      </c>
      <c r="X123" s="8">
        <f>('Raw Data'!X122-'Raw Data'!X121)/'Raw Data'!X121</f>
        <v>-3.9426269058288454E-3</v>
      </c>
      <c r="Y123" s="8">
        <f>('Raw Data'!Y122-'Raw Data'!Y121)/'Raw Data'!Y121</f>
        <v>1.1822565725593594E-2</v>
      </c>
      <c r="Z123" s="8">
        <f>('Raw Data'!Z122-'Raw Data'!Z121)/'Raw Data'!Z121</f>
        <v>4.6154230769230179E-3</v>
      </c>
      <c r="AA123" s="8">
        <f>('Raw Data'!AA122-'Raw Data'!AA121)/'Raw Data'!AA121</f>
        <v>1.1813483300069967E-2</v>
      </c>
      <c r="AB123" s="8">
        <f>('Raw Data'!AB122-'Raw Data'!AB121)/'Raw Data'!AB121</f>
        <v>1.0941456326652508E-2</v>
      </c>
      <c r="AC123" s="8">
        <f>('Raw Data'!AC122-'Raw Data'!AC121)/'Raw Data'!AC121</f>
        <v>1.3166097595881733E-2</v>
      </c>
      <c r="AD123" s="8">
        <f>('Raw Data'!AD122-'Raw Data'!AD121)/'Raw Data'!AD121</f>
        <v>-5.0802139037433254E-2</v>
      </c>
      <c r="AE123" s="8">
        <f>('Raw Data'!AE122-'Raw Data'!AE121)/'Raw Data'!AE121</f>
        <v>2.1683477857480721E-2</v>
      </c>
      <c r="AF123" s="8">
        <f>('Raw Data'!AF122-'Raw Data'!AF121)/'Raw Data'!AF121</f>
        <v>6.3230762198151456E-3</v>
      </c>
      <c r="AG123" s="8">
        <f>('Raw Data'!AG122-'Raw Data'!AG121)/'Raw Data'!AG121</f>
        <v>-2.1359558561766198E-3</v>
      </c>
      <c r="AH123" s="8">
        <f>('Raw Data'!AH122-'Raw Data'!AH121)/'Raw Data'!AH121</f>
        <v>-1.5776225095123352E-3</v>
      </c>
      <c r="AI123" s="8">
        <f>('Raw Data'!AI122-'Raw Data'!AI121)/'Raw Data'!AI121</f>
        <v>4.5007574016054453E-3</v>
      </c>
      <c r="AJ123" s="8">
        <f>('Raw Data'!AJ122-'Raw Data'!AJ121)/'Raw Data'!AJ121</f>
        <v>7.617640782281089E-3</v>
      </c>
      <c r="AK123" s="8">
        <f>('Raw Data'!AK122-'Raw Data'!AK121)/'Raw Data'!AK121</f>
        <v>5.8039513539633806E-4</v>
      </c>
      <c r="AL123" s="8">
        <f>('Raw Data'!AL122-'Raw Data'!AL121)/'Raw Data'!AL121</f>
        <v>3.3898305084745797E-2</v>
      </c>
      <c r="AM123" s="8">
        <f>('Raw Data'!AM122-'Raw Data'!AM121)/'Raw Data'!AM121</f>
        <v>-1.40000883560004E-2</v>
      </c>
      <c r="AN123" s="8">
        <f>('Raw Data'!AN122-'Raw Data'!AN121)/'Raw Data'!AN121</f>
        <v>-1.1903692750514233E-2</v>
      </c>
      <c r="AO123" s="8">
        <f>('Raw Data'!AO122-'Raw Data'!AO121)/'Raw Data'!AO121</f>
        <v>7.0588235294117715E-2</v>
      </c>
      <c r="AP123" s="8">
        <f>('Raw Data'!AP122-'Raw Data'!AP121)/'Raw Data'!AP121</f>
        <v>-5.2219843342035978E-3</v>
      </c>
    </row>
    <row r="124" spans="1:42" x14ac:dyDescent="0.45">
      <c r="A124" s="23">
        <f>'Raw Data'!A123</f>
        <v>43616</v>
      </c>
      <c r="B124" s="8">
        <f>('Raw Data'!B123-'Raw Data'!B122)/'Raw Data'!B122</f>
        <v>-1.8115549110245169E-2</v>
      </c>
      <c r="C124" s="8">
        <f>('Raw Data'!C123-'Raw Data'!C122)/'Raw Data'!C122</f>
        <v>6.8360424894033907E-3</v>
      </c>
      <c r="D124" s="8">
        <f>('Raw Data'!D123-'Raw Data'!D122)/'Raw Data'!D122</f>
        <v>-1.6257554902467618E-2</v>
      </c>
      <c r="E124" s="8">
        <f>('Raw Data'!E123-'Raw Data'!E122)/'Raw Data'!E122</f>
        <v>-4.7430370799812467E-3</v>
      </c>
      <c r="F124" s="8">
        <f>('Raw Data'!F123-'Raw Data'!F122)/'Raw Data'!F122</f>
        <v>-0.12982456140350881</v>
      </c>
      <c r="G124" s="8">
        <f>('Raw Data'!G123-'Raw Data'!G122)/'Raw Data'!G122</f>
        <v>-7.7603107494088486E-3</v>
      </c>
      <c r="H124" s="8">
        <f>('Raw Data'!H123-'Raw Data'!H122)/'Raw Data'!H122</f>
        <v>-1.8589465556794412E-2</v>
      </c>
      <c r="I124" s="8">
        <f>('Raw Data'!I123-'Raw Data'!I122)/'Raw Data'!I122</f>
        <v>-1.8492742578051617E-2</v>
      </c>
      <c r="J124" s="8">
        <f>('Raw Data'!J123-'Raw Data'!J122)/'Raw Data'!J122</f>
        <v>7.6923076923076816E-2</v>
      </c>
      <c r="K124" s="8">
        <f>('Raw Data'!K123-'Raw Data'!K122)/'Raw Data'!K122</f>
        <v>-1.2593867178365917E-2</v>
      </c>
      <c r="L124" s="8">
        <f>('Raw Data'!L123-'Raw Data'!L122)/'Raw Data'!L122</f>
        <v>-1.6985946384090359E-2</v>
      </c>
      <c r="M124" s="8">
        <f>('Raw Data'!M123-'Raw Data'!M122)/'Raw Data'!M122</f>
        <v>-1.0995282148077568E-2</v>
      </c>
      <c r="N124" s="8">
        <f>('Raw Data'!N123-'Raw Data'!N122)/'Raw Data'!N122</f>
        <v>-4.8275213599328799E-3</v>
      </c>
      <c r="O124" s="8">
        <f>('Raw Data'!O123-'Raw Data'!O122)/'Raw Data'!O122</f>
        <v>1.4084626164467083E-2</v>
      </c>
      <c r="P124" s="8">
        <f>('Raw Data'!P123-'Raw Data'!P122)/'Raw Data'!P122</f>
        <v>-1.9912066112615107E-2</v>
      </c>
      <c r="Q124" s="8">
        <f>('Raw Data'!Q123-'Raw Data'!Q122)/'Raw Data'!Q122</f>
        <v>-1.4729395048501469E-2</v>
      </c>
      <c r="R124" s="8">
        <f>('Raw Data'!R123-'Raw Data'!R122)/'Raw Data'!R122</f>
        <v>-4.1941870009069848E-3</v>
      </c>
      <c r="S124" s="8">
        <f>('Raw Data'!S123-'Raw Data'!S122)/'Raw Data'!S122</f>
        <v>-1.0717120752134978E-2</v>
      </c>
      <c r="T124" s="8">
        <f>('Raw Data'!T123-'Raw Data'!T122)/'Raw Data'!T122</f>
        <v>-2.403849669529886E-2</v>
      </c>
      <c r="U124" s="8">
        <f>('Raw Data'!U123-'Raw Data'!U122)/'Raw Data'!U122</f>
        <v>-1.2102628296882189E-3</v>
      </c>
      <c r="V124" s="8">
        <f>('Raw Data'!V123-'Raw Data'!V122)/'Raw Data'!V122</f>
        <v>-1.0274689438350781E-2</v>
      </c>
      <c r="W124" s="8">
        <f>('Raw Data'!W123-'Raw Data'!W122)/'Raw Data'!W122</f>
        <v>-2.2908909067875884E-2</v>
      </c>
      <c r="X124" s="8">
        <f>('Raw Data'!X123-'Raw Data'!X122)/'Raw Data'!X122</f>
        <v>8.4576610637391127E-4</v>
      </c>
      <c r="Y124" s="8">
        <f>('Raw Data'!Y123-'Raw Data'!Y122)/'Raw Data'!Y122</f>
        <v>-1.4441304650341389E-3</v>
      </c>
      <c r="Z124" s="8">
        <f>('Raw Data'!Z123-'Raw Data'!Z122)/'Raw Data'!Z122</f>
        <v>-2.6416576324020769E-2</v>
      </c>
      <c r="AA124" s="8">
        <f>('Raw Data'!AA123-'Raw Data'!AA122)/'Raw Data'!AA122</f>
        <v>1.2699612685958017E-2</v>
      </c>
      <c r="AB124" s="8">
        <f>('Raw Data'!AB123-'Raw Data'!AB122)/'Raw Data'!AB122</f>
        <v>-2.297535137874122E-2</v>
      </c>
      <c r="AC124" s="8">
        <f>('Raw Data'!AC123-'Raw Data'!AC122)/'Raw Data'!AC122</f>
        <v>-2.4365931214901555E-3</v>
      </c>
      <c r="AD124" s="8">
        <f>('Raw Data'!AD123-'Raw Data'!AD122)/'Raw Data'!AD122</f>
        <v>-4.5070422535211187E-2</v>
      </c>
      <c r="AE124" s="8">
        <f>('Raw Data'!AE123-'Raw Data'!AE122)/'Raw Data'!AE122</f>
        <v>1.5959202155010298E-2</v>
      </c>
      <c r="AF124" s="8">
        <f>('Raw Data'!AF123-'Raw Data'!AF122)/'Raw Data'!AF122</f>
        <v>-1.6304800928603456E-2</v>
      </c>
      <c r="AG124" s="8">
        <f>('Raw Data'!AG123-'Raw Data'!AG122)/'Raw Data'!AG122</f>
        <v>-2.2119192931887462E-2</v>
      </c>
      <c r="AH124" s="8">
        <f>('Raw Data'!AH123-'Raw Data'!AH122)/'Raw Data'!AH122</f>
        <v>-2.2710756489154361E-2</v>
      </c>
      <c r="AI124" s="8">
        <f>('Raw Data'!AI123-'Raw Data'!AI122)/'Raw Data'!AI122</f>
        <v>-3.0271537901522851E-2</v>
      </c>
      <c r="AJ124" s="8">
        <f>('Raw Data'!AJ123-'Raw Data'!AJ122)/'Raw Data'!AJ122</f>
        <v>-2.4356989779332369E-2</v>
      </c>
      <c r="AK124" s="8">
        <f>('Raw Data'!AK123-'Raw Data'!AK122)/'Raw Data'!AK122</f>
        <v>-2.1655132803789535E-2</v>
      </c>
      <c r="AL124" s="8">
        <f>('Raw Data'!AL123-'Raw Data'!AL122)/'Raw Data'!AL122</f>
        <v>-3.2786885245901669E-2</v>
      </c>
      <c r="AM124" s="8">
        <f>('Raw Data'!AM123-'Raw Data'!AM122)/'Raw Data'!AM122</f>
        <v>-6.0851252906506349E-3</v>
      </c>
      <c r="AN124" s="8">
        <f>('Raw Data'!AN123-'Raw Data'!AN122)/'Raw Data'!AN122</f>
        <v>-1.3260547285207296E-2</v>
      </c>
      <c r="AO124" s="8">
        <f>('Raw Data'!AO123-'Raw Data'!AO122)/'Raw Data'!AO122</f>
        <v>0</v>
      </c>
      <c r="AP124" s="8">
        <f>('Raw Data'!AP123-'Raw Data'!AP122)/'Raw Data'!AP122</f>
        <v>-1.4698111007774862E-2</v>
      </c>
    </row>
    <row r="125" spans="1:42" x14ac:dyDescent="0.45">
      <c r="A125" s="23">
        <f>'Raw Data'!A124</f>
        <v>43619</v>
      </c>
      <c r="B125" s="8">
        <f>('Raw Data'!B124-'Raw Data'!B123)/'Raw Data'!B123</f>
        <v>-1.011026233959973E-2</v>
      </c>
      <c r="C125" s="8">
        <f>('Raw Data'!C124-'Raw Data'!C123)/'Raw Data'!C123</f>
        <v>1.0669239757729097E-2</v>
      </c>
      <c r="D125" s="8">
        <f>('Raw Data'!D124-'Raw Data'!D123)/'Raw Data'!D123</f>
        <v>-3.3430562034336482E-2</v>
      </c>
      <c r="E125" s="8">
        <f>('Raw Data'!E124-'Raw Data'!E123)/'Raw Data'!E123</f>
        <v>7.6561901792813756E-3</v>
      </c>
      <c r="F125" s="8">
        <f>('Raw Data'!F124-'Raw Data'!F123)/'Raw Data'!F123</f>
        <v>1.612903225806453E-2</v>
      </c>
      <c r="G125" s="8">
        <f>('Raw Data'!G124-'Raw Data'!G123)/'Raw Data'!G123</f>
        <v>-3.6013074631060168E-2</v>
      </c>
      <c r="H125" s="8">
        <f>('Raw Data'!H124-'Raw Data'!H123)/'Raw Data'!H123</f>
        <v>-3.0995866938400979E-3</v>
      </c>
      <c r="I125" s="8">
        <f>('Raw Data'!I124-'Raw Data'!I123)/'Raw Data'!I123</f>
        <v>-9.7243870613926715E-3</v>
      </c>
      <c r="J125" s="8">
        <f>('Raw Data'!J124-'Raw Data'!J123)/'Raw Data'!J123</f>
        <v>-0.10714285714285708</v>
      </c>
      <c r="K125" s="8">
        <f>('Raw Data'!K124-'Raw Data'!K123)/'Raw Data'!K123</f>
        <v>1.7169183579753102E-3</v>
      </c>
      <c r="L125" s="8">
        <f>('Raw Data'!L124-'Raw Data'!L123)/'Raw Data'!L123</f>
        <v>1.216817476039873E-2</v>
      </c>
      <c r="M125" s="8">
        <f>('Raw Data'!M124-'Raw Data'!M123)/'Raw Data'!M123</f>
        <v>9.7420995693047081E-3</v>
      </c>
      <c r="N125" s="8">
        <f>('Raw Data'!N124-'Raw Data'!N123)/'Raw Data'!N123</f>
        <v>2.3562046734776292E-2</v>
      </c>
      <c r="O125" s="8">
        <f>('Raw Data'!O124-'Raw Data'!O123)/'Raw Data'!O123</f>
        <v>7.4787205141661666E-3</v>
      </c>
      <c r="P125" s="8">
        <f>('Raw Data'!P124-'Raw Data'!P123)/'Raw Data'!P123</f>
        <v>1.0079613351263372E-2</v>
      </c>
      <c r="Q125" s="8">
        <f>('Raw Data'!Q124-'Raw Data'!Q123)/'Raw Data'!Q123</f>
        <v>-1.9499999683132436E-3</v>
      </c>
      <c r="R125" s="8">
        <f>('Raw Data'!R124-'Raw Data'!R123)/'Raw Data'!R123</f>
        <v>-1.6341893967099449E-2</v>
      </c>
      <c r="S125" s="8">
        <f>('Raw Data'!S124-'Raw Data'!S123)/'Raw Data'!S123</f>
        <v>8.2446690437915447E-3</v>
      </c>
      <c r="T125" s="8">
        <f>('Raw Data'!T124-'Raw Data'!T123)/'Raw Data'!T123</f>
        <v>1.0630003600422733E-2</v>
      </c>
      <c r="U125" s="8">
        <f>('Raw Data'!U124-'Raw Data'!U123)/'Raw Data'!U123</f>
        <v>3.2567073968778892E-3</v>
      </c>
      <c r="V125" s="8">
        <f>('Raw Data'!V124-'Raw Data'!V123)/'Raw Data'!V123</f>
        <v>4.718747916246685E-3</v>
      </c>
      <c r="W125" s="8">
        <f>('Raw Data'!W124-'Raw Data'!W123)/'Raw Data'!W123</f>
        <v>3.5412685934389063E-3</v>
      </c>
      <c r="X125" s="8">
        <f>('Raw Data'!X124-'Raw Data'!X123)/'Raw Data'!X123</f>
        <v>-1.0208183615578502E-2</v>
      </c>
      <c r="Y125" s="8">
        <f>('Raw Data'!Y124-'Raw Data'!Y123)/'Raw Data'!Y123</f>
        <v>2.1036684323150171E-3</v>
      </c>
      <c r="Z125" s="8">
        <f>('Raw Data'!Z124-'Raw Data'!Z123)/'Raw Data'!Z123</f>
        <v>-4.3255996854109097E-3</v>
      </c>
      <c r="AA125" s="8">
        <f>('Raw Data'!AA124-'Raw Data'!AA123)/'Raw Data'!AA123</f>
        <v>2.4271910053759515E-2</v>
      </c>
      <c r="AB125" s="8">
        <f>('Raw Data'!AB124-'Raw Data'!AB123)/'Raw Data'!AB123</f>
        <v>8.6482773633079369E-3</v>
      </c>
      <c r="AC125" s="8">
        <f>('Raw Data'!AC124-'Raw Data'!AC123)/'Raw Data'!AC123</f>
        <v>1.7301010689952687E-2</v>
      </c>
      <c r="AD125" s="8">
        <f>('Raw Data'!AD124-'Raw Data'!AD123)/'Raw Data'!AD123</f>
        <v>5.3097345132743279E-2</v>
      </c>
      <c r="AE125" s="8">
        <f>('Raw Data'!AE124-'Raw Data'!AE123)/'Raw Data'!AE123</f>
        <v>7.4019237755588068E-3</v>
      </c>
      <c r="AF125" s="8">
        <f>('Raw Data'!AF124-'Raw Data'!AF123)/'Raw Data'!AF123</f>
        <v>-3.1047870271589471E-2</v>
      </c>
      <c r="AG125" s="8">
        <f>('Raw Data'!AG124-'Raw Data'!AG123)/'Raw Data'!AG123</f>
        <v>6.2021160160524681E-3</v>
      </c>
      <c r="AH125" s="8">
        <f>('Raw Data'!AH124-'Raw Data'!AH123)/'Raw Data'!AH123</f>
        <v>-4.6409441602928238E-2</v>
      </c>
      <c r="AI125" s="8">
        <f>('Raw Data'!AI124-'Raw Data'!AI123)/'Raw Data'!AI123</f>
        <v>-7.5054977883276197E-2</v>
      </c>
      <c r="AJ125" s="8">
        <f>('Raw Data'!AJ124-'Raw Data'!AJ123)/'Raw Data'!AJ123</f>
        <v>-1.9371923850419241E-2</v>
      </c>
      <c r="AK125" s="8">
        <f>('Raw Data'!AK124-'Raw Data'!AK123)/'Raw Data'!AK123</f>
        <v>-7.1145537772233638E-3</v>
      </c>
      <c r="AL125" s="8">
        <f>('Raw Data'!AL124-'Raw Data'!AL123)/'Raw Data'!AL123</f>
        <v>-8.4745762711864493E-3</v>
      </c>
      <c r="AM125" s="8">
        <f>('Raw Data'!AM124-'Raw Data'!AM123)/'Raw Data'!AM123</f>
        <v>1.088433836197787E-2</v>
      </c>
      <c r="AN125" s="8">
        <f>('Raw Data'!AN124-'Raw Data'!AN123)/'Raw Data'!AN123</f>
        <v>1.8796664419790693E-2</v>
      </c>
      <c r="AO125" s="8">
        <f>('Raw Data'!AO124-'Raw Data'!AO123)/'Raw Data'!AO123</f>
        <v>0</v>
      </c>
      <c r="AP125" s="8">
        <f>('Raw Data'!AP124-'Raw Data'!AP123)/'Raw Data'!AP123</f>
        <v>1.2253596164091659E-2</v>
      </c>
    </row>
    <row r="126" spans="1:42" x14ac:dyDescent="0.45">
      <c r="A126" s="23">
        <f>'Raw Data'!A125</f>
        <v>43620</v>
      </c>
      <c r="B126" s="8">
        <f>('Raw Data'!B125-'Raw Data'!B124)/'Raw Data'!B124</f>
        <v>3.6583993074798787E-2</v>
      </c>
      <c r="C126" s="8">
        <f>('Raw Data'!C125-'Raw Data'!C124)/'Raw Data'!C124</f>
        <v>3.8387535155513059E-3</v>
      </c>
      <c r="D126" s="8">
        <f>('Raw Data'!D125-'Raw Data'!D124)/'Raw Data'!D124</f>
        <v>8.1745571426800251E-2</v>
      </c>
      <c r="E126" s="8">
        <f>('Raw Data'!E125-'Raw Data'!E124)/'Raw Data'!E124</f>
        <v>6.9788191555766421E-4</v>
      </c>
      <c r="F126" s="8">
        <f>('Raw Data'!F125-'Raw Data'!F124)/'Raw Data'!F124</f>
        <v>1.3888888888888945E-2</v>
      </c>
      <c r="G126" s="8">
        <f>('Raw Data'!G125-'Raw Data'!G124)/'Raw Data'!G124</f>
        <v>3.3962264150943396E-2</v>
      </c>
      <c r="H126" s="8">
        <f>('Raw Data'!H125-'Raw Data'!H124)/'Raw Data'!H124</f>
        <v>3.4891837166828032E-2</v>
      </c>
      <c r="I126" s="8">
        <f>('Raw Data'!I125-'Raw Data'!I124)/'Raw Data'!I124</f>
        <v>4.7053983329598661E-2</v>
      </c>
      <c r="J126" s="8">
        <f>('Raw Data'!J125-'Raw Data'!J124)/'Raw Data'!J124</f>
        <v>0</v>
      </c>
      <c r="K126" s="8">
        <f>('Raw Data'!K125-'Raw Data'!K124)/'Raw Data'!K124</f>
        <v>8.5700290378055138E-3</v>
      </c>
      <c r="L126" s="8">
        <f>('Raw Data'!L125-'Raw Data'!L124)/'Raw Data'!L124</f>
        <v>1.7364883367340642E-2</v>
      </c>
      <c r="M126" s="8">
        <f>('Raw Data'!M125-'Raw Data'!M124)/'Raw Data'!M124</f>
        <v>1.623154924072959E-2</v>
      </c>
      <c r="N126" s="8">
        <f>('Raw Data'!N125-'Raw Data'!N124)/'Raw Data'!N124</f>
        <v>1.7603198113240581E-2</v>
      </c>
      <c r="O126" s="8">
        <f>('Raw Data'!O125-'Raw Data'!O124)/'Raw Data'!O124</f>
        <v>1.2201548063684068E-2</v>
      </c>
      <c r="P126" s="8">
        <f>('Raw Data'!P125-'Raw Data'!P124)/'Raw Data'!P124</f>
        <v>3.4458645583682022E-2</v>
      </c>
      <c r="Q126" s="8">
        <f>('Raw Data'!Q125-'Raw Data'!Q124)/'Raw Data'!Q124</f>
        <v>2.4340655302528616E-2</v>
      </c>
      <c r="R126" s="8">
        <f>('Raw Data'!R125-'Raw Data'!R124)/'Raw Data'!R124</f>
        <v>1.6042442589231556E-2</v>
      </c>
      <c r="S126" s="8">
        <f>('Raw Data'!S125-'Raw Data'!S124)/'Raw Data'!S124</f>
        <v>3.7558289687874571E-2</v>
      </c>
      <c r="T126" s="8">
        <f>('Raw Data'!T125-'Raw Data'!T124)/'Raw Data'!T124</f>
        <v>4.6947250121256348E-2</v>
      </c>
      <c r="U126" s="8">
        <f>('Raw Data'!U125-'Raw Data'!U124)/'Raw Data'!U124</f>
        <v>1.7739891598547792E-2</v>
      </c>
      <c r="V126" s="8">
        <f>('Raw Data'!V125-'Raw Data'!V124)/'Raw Data'!V124</f>
        <v>3.0809743940150482E-2</v>
      </c>
      <c r="W126" s="8">
        <f>('Raw Data'!W125-'Raw Data'!W124)/'Raw Data'!W124</f>
        <v>1.8130860005260704E-2</v>
      </c>
      <c r="X126" s="8">
        <f>('Raw Data'!X125-'Raw Data'!X124)/'Raw Data'!X124</f>
        <v>2.4485973733345354E-2</v>
      </c>
      <c r="Y126" s="8">
        <f>('Raw Data'!Y125-'Raw Data'!Y124)/'Raw Data'!Y124</f>
        <v>3.0175759173640473E-2</v>
      </c>
      <c r="Z126" s="8">
        <f>('Raw Data'!Z125-'Raw Data'!Z124)/'Raw Data'!Z124</f>
        <v>7.5039494470774595E-3</v>
      </c>
      <c r="AA126" s="8">
        <f>('Raw Data'!AA125-'Raw Data'!AA124)/'Raw Data'!AA124</f>
        <v>4.7393328712085807E-3</v>
      </c>
      <c r="AB126" s="8">
        <f>('Raw Data'!AB125-'Raw Data'!AB124)/'Raw Data'!AB124</f>
        <v>8.477860911147609E-3</v>
      </c>
      <c r="AC126" s="8">
        <f>('Raw Data'!AC125-'Raw Data'!AC124)/'Raw Data'!AC124</f>
        <v>4.002220354418613E-4</v>
      </c>
      <c r="AD126" s="8">
        <f>('Raw Data'!AD125-'Raw Data'!AD124)/'Raw Data'!AD124</f>
        <v>4.2016806722689176E-2</v>
      </c>
      <c r="AE126" s="8">
        <f>('Raw Data'!AE125-'Raw Data'!AE124)/'Raw Data'!AE124</f>
        <v>2.1961036985800736E-2</v>
      </c>
      <c r="AF126" s="8">
        <f>('Raw Data'!AF125-'Raw Data'!AF124)/'Raw Data'!AF124</f>
        <v>2.7703606525250408E-2</v>
      </c>
      <c r="AG126" s="8">
        <f>('Raw Data'!AG125-'Raw Data'!AG124)/'Raw Data'!AG124</f>
        <v>7.2153734590282889E-2</v>
      </c>
      <c r="AH126" s="8">
        <f>('Raw Data'!AH125-'Raw Data'!AH124)/'Raw Data'!AH124</f>
        <v>2.1781967923917508E-2</v>
      </c>
      <c r="AI126" s="8">
        <f>('Raw Data'!AI125-'Raw Data'!AI124)/'Raw Data'!AI124</f>
        <v>2.0408200563199582E-2</v>
      </c>
      <c r="AJ126" s="8">
        <f>('Raw Data'!AJ125-'Raw Data'!AJ124)/'Raw Data'!AJ124</f>
        <v>4.9817273418630674E-2</v>
      </c>
      <c r="AK126" s="8">
        <f>('Raw Data'!AK125-'Raw Data'!AK124)/'Raw Data'!AK124</f>
        <v>3.5429897172298927E-2</v>
      </c>
      <c r="AL126" s="8">
        <f>('Raw Data'!AL125-'Raw Data'!AL124)/'Raw Data'!AL124</f>
        <v>-3.4188034188034219E-2</v>
      </c>
      <c r="AM126" s="8">
        <f>('Raw Data'!AM125-'Raw Data'!AM124)/'Raw Data'!AM124</f>
        <v>4.5760400404850764E-2</v>
      </c>
      <c r="AN126" s="8">
        <f>('Raw Data'!AN125-'Raw Data'!AN124)/'Raw Data'!AN124</f>
        <v>1.129409120559615E-2</v>
      </c>
      <c r="AO126" s="8">
        <f>('Raw Data'!AO125-'Raw Data'!AO124)/'Raw Data'!AO124</f>
        <v>0</v>
      </c>
      <c r="AP126" s="8">
        <f>('Raw Data'!AP125-'Raw Data'!AP124)/'Raw Data'!AP124</f>
        <v>2.2631578947368405E-2</v>
      </c>
    </row>
    <row r="127" spans="1:42" x14ac:dyDescent="0.45">
      <c r="A127" s="23">
        <f>'Raw Data'!A126</f>
        <v>43621</v>
      </c>
      <c r="B127" s="8">
        <f>('Raw Data'!B126-'Raw Data'!B125)/'Raw Data'!B125</f>
        <v>1.6143287416382608E-2</v>
      </c>
      <c r="C127" s="8">
        <f>('Raw Data'!C126-'Raw Data'!C125)/'Raw Data'!C125</f>
        <v>2.9397698283136035E-2</v>
      </c>
      <c r="D127" s="8">
        <f>('Raw Data'!D126-'Raw Data'!D125)/'Raw Data'!D125</f>
        <v>1.5444162744499118E-2</v>
      </c>
      <c r="E127" s="8">
        <f>('Raw Data'!E126-'Raw Data'!E125)/'Raw Data'!E125</f>
        <v>1.7974758689883515E-2</v>
      </c>
      <c r="F127" s="8">
        <f>('Raw Data'!F126-'Raw Data'!F125)/'Raw Data'!F125</f>
        <v>-4.3052837573385641E-2</v>
      </c>
      <c r="G127" s="8">
        <f>('Raw Data'!G126-'Raw Data'!G125)/'Raw Data'!G125</f>
        <v>6.759120072992704E-2</v>
      </c>
      <c r="H127" s="8">
        <f>('Raw Data'!H126-'Raw Data'!H125)/'Raw Data'!H125</f>
        <v>-1.179486997457877E-2</v>
      </c>
      <c r="I127" s="8">
        <f>('Raw Data'!I126-'Raw Data'!I125)/'Raw Data'!I125</f>
        <v>1.3677162898018446E-3</v>
      </c>
      <c r="J127" s="8">
        <f>('Raw Data'!J126-'Raw Data'!J125)/'Raw Data'!J125</f>
        <v>0</v>
      </c>
      <c r="K127" s="8">
        <f>('Raw Data'!K126-'Raw Data'!K125)/'Raw Data'!K125</f>
        <v>-1.2138868172709468E-3</v>
      </c>
      <c r="L127" s="8">
        <f>('Raw Data'!L126-'Raw Data'!L125)/'Raw Data'!L125</f>
        <v>1.4410598029904966E-2</v>
      </c>
      <c r="M127" s="8">
        <f>('Raw Data'!M126-'Raw Data'!M125)/'Raw Data'!M125</f>
        <v>1.8262019445364625E-2</v>
      </c>
      <c r="N127" s="8">
        <f>('Raw Data'!N126-'Raw Data'!N125)/'Raw Data'!N125</f>
        <v>-2.1290773368728057E-2</v>
      </c>
      <c r="O127" s="8">
        <f>('Raw Data'!O126-'Raw Data'!O125)/'Raw Data'!O125</f>
        <v>-2.096434847069541E-2</v>
      </c>
      <c r="P127" s="8">
        <f>('Raw Data'!P126-'Raw Data'!P125)/'Raw Data'!P125</f>
        <v>-9.0436283199149745E-3</v>
      </c>
      <c r="Q127" s="8">
        <f>('Raw Data'!Q126-'Raw Data'!Q125)/'Raw Data'!Q125</f>
        <v>3.4173090134736457E-3</v>
      </c>
      <c r="R127" s="8">
        <f>('Raw Data'!R126-'Raw Data'!R125)/'Raw Data'!R125</f>
        <v>8.9340511982844498E-3</v>
      </c>
      <c r="S127" s="8">
        <f>('Raw Data'!S126-'Raw Data'!S125)/'Raw Data'!S125</f>
        <v>3.2990861932686751E-3</v>
      </c>
      <c r="T127" s="8">
        <f>('Raw Data'!T126-'Raw Data'!T125)/'Raw Data'!T125</f>
        <v>1.3477048516436217E-2</v>
      </c>
      <c r="U127" s="8">
        <f>('Raw Data'!U126-'Raw Data'!U125)/'Raw Data'!U125</f>
        <v>8.3073143972567844E-3</v>
      </c>
      <c r="V127" s="8">
        <f>('Raw Data'!V126-'Raw Data'!V125)/'Raw Data'!V125</f>
        <v>3.5538288167489634E-3</v>
      </c>
      <c r="W127" s="8">
        <f>('Raw Data'!W126-'Raw Data'!W125)/'Raw Data'!W125</f>
        <v>8.3663862645879938E-3</v>
      </c>
      <c r="X127" s="8">
        <f>('Raw Data'!X126-'Raw Data'!X125)/'Raw Data'!X125</f>
        <v>1.6867222803000886E-2</v>
      </c>
      <c r="Y127" s="8">
        <f>('Raw Data'!Y126-'Raw Data'!Y125)/'Raw Data'!Y125</f>
        <v>1.8339299308847087E-2</v>
      </c>
      <c r="Z127" s="8">
        <f>('Raw Data'!Z126-'Raw Data'!Z125)/'Raw Data'!Z125</f>
        <v>-3.9200313602514946E-4</v>
      </c>
      <c r="AA127" s="8">
        <f>('Raw Data'!AA126-'Raw Data'!AA125)/'Raw Data'!AA125</f>
        <v>7.861575867437522E-3</v>
      </c>
      <c r="AB127" s="8">
        <f>('Raw Data'!AB126-'Raw Data'!AB125)/'Raw Data'!AB125</f>
        <v>1.9583479778679292E-2</v>
      </c>
      <c r="AC127" s="8">
        <f>('Raw Data'!AC126-'Raw Data'!AC125)/'Raw Data'!AC125</f>
        <v>1.5599960333363382E-2</v>
      </c>
      <c r="AD127" s="8">
        <f>('Raw Data'!AD126-'Raw Data'!AD125)/'Raw Data'!AD125</f>
        <v>-1.075268817204302E-2</v>
      </c>
      <c r="AE127" s="8">
        <f>('Raw Data'!AE126-'Raw Data'!AE125)/'Raw Data'!AE125</f>
        <v>1.5657428082281499E-2</v>
      </c>
      <c r="AF127" s="8">
        <f>('Raw Data'!AF126-'Raw Data'!AF125)/'Raw Data'!AF125</f>
        <v>2.1679181526583831E-2</v>
      </c>
      <c r="AG127" s="8">
        <f>('Raw Data'!AG126-'Raw Data'!AG125)/'Raw Data'!AG125</f>
        <v>-2.3672641190395768E-3</v>
      </c>
      <c r="AH127" s="8">
        <f>('Raw Data'!AH126-'Raw Data'!AH125)/'Raw Data'!AH125</f>
        <v>5.1689104136510879E-3</v>
      </c>
      <c r="AI127" s="8">
        <f>('Raw Data'!AI126-'Raw Data'!AI125)/'Raw Data'!AI125</f>
        <v>3.9999880597014481E-3</v>
      </c>
      <c r="AJ127" s="8">
        <f>('Raw Data'!AJ126-'Raw Data'!AJ125)/'Raw Data'!AJ125</f>
        <v>6.5931438584008522E-3</v>
      </c>
      <c r="AK127" s="8">
        <f>('Raw Data'!AK126-'Raw Data'!AK125)/'Raw Data'!AK125</f>
        <v>1.537856864248188E-3</v>
      </c>
      <c r="AL127" s="8">
        <f>('Raw Data'!AL126-'Raw Data'!AL125)/'Raw Data'!AL125</f>
        <v>-2.6548672566371511E-2</v>
      </c>
      <c r="AM127" s="8">
        <f>('Raw Data'!AM126-'Raw Data'!AM125)/'Raw Data'!AM125</f>
        <v>1.4157043089966168E-2</v>
      </c>
      <c r="AN127" s="8">
        <f>('Raw Data'!AN126-'Raw Data'!AN125)/'Raw Data'!AN125</f>
        <v>2.9838426239174351E-3</v>
      </c>
      <c r="AO127" s="8">
        <f>('Raw Data'!AO126-'Raw Data'!AO125)/'Raw Data'!AO125</f>
        <v>-8.7912087912087988E-2</v>
      </c>
      <c r="AP127" s="8">
        <f>('Raw Data'!AP126-'Raw Data'!AP125)/'Raw Data'!AP125</f>
        <v>3.0365414307771482E-2</v>
      </c>
    </row>
    <row r="128" spans="1:42" x14ac:dyDescent="0.45">
      <c r="A128" s="23">
        <f>'Raw Data'!A127</f>
        <v>43622</v>
      </c>
      <c r="B128" s="8">
        <f>('Raw Data'!B127-'Raw Data'!B126)/'Raw Data'!B126</f>
        <v>1.4681806458963175E-2</v>
      </c>
      <c r="C128" s="8">
        <f>('Raw Data'!C127-'Raw Data'!C126)/'Raw Data'!C126</f>
        <v>7.429825146124374E-3</v>
      </c>
      <c r="D128" s="8">
        <f>('Raw Data'!D127-'Raw Data'!D126)/'Raw Data'!D126</f>
        <v>4.761178691920815E-2</v>
      </c>
      <c r="E128" s="8">
        <f>('Raw Data'!E127-'Raw Data'!E126)/'Raw Data'!E126</f>
        <v>1.1844887165220296E-2</v>
      </c>
      <c r="F128" s="8">
        <f>('Raw Data'!F127-'Raw Data'!F126)/'Raw Data'!F126</f>
        <v>-3.0674846625766763E-2</v>
      </c>
      <c r="G128" s="8">
        <f>('Raw Data'!G127-'Raw Data'!G126)/'Raw Data'!G126</f>
        <v>1.5520337654600409E-2</v>
      </c>
      <c r="H128" s="8">
        <f>('Raw Data'!H127-'Raw Data'!H126)/'Raw Data'!H126</f>
        <v>9.5710620329031836E-3</v>
      </c>
      <c r="I128" s="8">
        <f>('Raw Data'!I127-'Raw Data'!I126)/'Raw Data'!I126</f>
        <v>8.5852623830080226E-3</v>
      </c>
      <c r="J128" s="8">
        <f>('Raw Data'!J127-'Raw Data'!J126)/'Raw Data'!J126</f>
        <v>-4.0000000000000036E-2</v>
      </c>
      <c r="K128" s="8">
        <f>('Raw Data'!K127-'Raw Data'!K126)/'Raw Data'!K126</f>
        <v>9.7227970830512608E-4</v>
      </c>
      <c r="L128" s="8">
        <f>('Raw Data'!L127-'Raw Data'!L126)/'Raw Data'!L126</f>
        <v>-6.1558373733683865E-3</v>
      </c>
      <c r="M128" s="8">
        <f>('Raw Data'!M127-'Raw Data'!M126)/'Raw Data'!M126</f>
        <v>7.0751625945544233E-3</v>
      </c>
      <c r="N128" s="8">
        <f>('Raw Data'!N127-'Raw Data'!N126)/'Raw Data'!N126</f>
        <v>1.6315379632564693E-2</v>
      </c>
      <c r="O128" s="8">
        <f>('Raw Data'!O127-'Raw Data'!O126)/'Raw Data'!O126</f>
        <v>2.2484088273645463E-2</v>
      </c>
      <c r="P128" s="8">
        <f>('Raw Data'!P127-'Raw Data'!P126)/'Raw Data'!P126</f>
        <v>5.5516070723653386E-3</v>
      </c>
      <c r="Q128" s="8">
        <f>('Raw Data'!Q127-'Raw Data'!Q126)/'Raw Data'!Q126</f>
        <v>1.8216061805543125E-3</v>
      </c>
      <c r="R128" s="8">
        <f>('Raw Data'!R127-'Raw Data'!R126)/'Raw Data'!R126</f>
        <v>4.6781277873198402E-3</v>
      </c>
      <c r="S128" s="8">
        <f>('Raw Data'!S127-'Raw Data'!S126)/'Raw Data'!S126</f>
        <v>6.4852312300123652E-3</v>
      </c>
      <c r="T128" s="8">
        <f>('Raw Data'!T127-'Raw Data'!T126)/'Raw Data'!T126</f>
        <v>-3.2640909890167854E-3</v>
      </c>
      <c r="U128" s="8">
        <f>('Raw Data'!U127-'Raw Data'!U126)/'Raw Data'!U126</f>
        <v>9.3424120040029018E-3</v>
      </c>
      <c r="V128" s="8">
        <f>('Raw Data'!V127-'Raw Data'!V126)/'Raw Data'!V126</f>
        <v>2.1793170298969825E-3</v>
      </c>
      <c r="W128" s="8">
        <f>('Raw Data'!W127-'Raw Data'!W126)/'Raw Data'!W126</f>
        <v>-5.0967241225658814E-3</v>
      </c>
      <c r="X128" s="8">
        <f>('Raw Data'!X127-'Raw Data'!X126)/'Raw Data'!X126</f>
        <v>-8.7854224075562589E-3</v>
      </c>
      <c r="Y128" s="8">
        <f>('Raw Data'!Y127-'Raw Data'!Y126)/'Raw Data'!Y126</f>
        <v>1.800902638373485E-2</v>
      </c>
      <c r="Z128" s="8">
        <f>('Raw Data'!Z127-'Raw Data'!Z126)/'Raw Data'!Z126</f>
        <v>1.5686274509803866E-2</v>
      </c>
      <c r="AA128" s="8">
        <f>('Raw Data'!AA127-'Raw Data'!AA126)/'Raw Data'!AA126</f>
        <v>9.7511113331771686E-4</v>
      </c>
      <c r="AB128" s="8">
        <f>('Raw Data'!AB127-'Raw Data'!AB126)/'Raw Data'!AB126</f>
        <v>6.090110644311305E-3</v>
      </c>
      <c r="AC128" s="8">
        <f>('Raw Data'!AC127-'Raw Data'!AC126)/'Raw Data'!AC126</f>
        <v>1.2209548771266742E-2</v>
      </c>
      <c r="AD128" s="8">
        <f>('Raw Data'!AD127-'Raw Data'!AD126)/'Raw Data'!AD126</f>
        <v>-1.630434782608697E-2</v>
      </c>
      <c r="AE128" s="8">
        <f>('Raw Data'!AE127-'Raw Data'!AE126)/'Raw Data'!AE126</f>
        <v>-4.4045773923281229E-3</v>
      </c>
      <c r="AF128" s="8">
        <f>('Raw Data'!AF127-'Raw Data'!AF126)/'Raw Data'!AF126</f>
        <v>1.5814929239372329E-2</v>
      </c>
      <c r="AG128" s="8">
        <f>('Raw Data'!AG127-'Raw Data'!AG126)/'Raw Data'!AG126</f>
        <v>7.8644067796610179E-2</v>
      </c>
      <c r="AH128" s="8">
        <f>('Raw Data'!AH127-'Raw Data'!AH126)/'Raw Data'!AH126</f>
        <v>9.1227983894161934E-3</v>
      </c>
      <c r="AI128" s="8">
        <f>('Raw Data'!AI127-'Raw Data'!AI126)/'Raw Data'!AI126</f>
        <v>9.5144200453647454E-4</v>
      </c>
      <c r="AJ128" s="8">
        <f>('Raw Data'!AJ127-'Raw Data'!AJ126)/'Raw Data'!AJ126</f>
        <v>3.9355521229834959E-3</v>
      </c>
      <c r="AK128" s="8">
        <f>('Raw Data'!AK127-'Raw Data'!AK126)/'Raw Data'!AK126</f>
        <v>9.4050187742648339E-3</v>
      </c>
      <c r="AL128" s="8">
        <f>('Raw Data'!AL127-'Raw Data'!AL126)/'Raw Data'!AL126</f>
        <v>6.3636363636363491E-2</v>
      </c>
      <c r="AM128" s="8">
        <f>('Raw Data'!AM127-'Raw Data'!AM126)/'Raw Data'!AM126</f>
        <v>-2.4111689071405661E-2</v>
      </c>
      <c r="AN128" s="8">
        <f>('Raw Data'!AN127-'Raw Data'!AN126)/'Raw Data'!AN126</f>
        <v>2.5754327520178831E-2</v>
      </c>
      <c r="AO128" s="8">
        <f>('Raw Data'!AO127-'Raw Data'!AO126)/'Raw Data'!AO126</f>
        <v>0</v>
      </c>
      <c r="AP128" s="8">
        <f>('Raw Data'!AP127-'Raw Data'!AP126)/'Raw Data'!AP126</f>
        <v>-3.9959540459540872E-3</v>
      </c>
    </row>
    <row r="129" spans="1:42" x14ac:dyDescent="0.45">
      <c r="A129" s="23">
        <f>'Raw Data'!A128</f>
        <v>43623</v>
      </c>
      <c r="B129" s="8">
        <f>('Raw Data'!B128-'Raw Data'!B127)/'Raw Data'!B127</f>
        <v>2.6616987145287124E-2</v>
      </c>
      <c r="C129" s="8">
        <f>('Raw Data'!C128-'Raw Data'!C127)/'Raw Data'!C127</f>
        <v>-8.0663452685286775E-3</v>
      </c>
      <c r="D129" s="8">
        <f>('Raw Data'!D128-'Raw Data'!D127)/'Raw Data'!D127</f>
        <v>-7.0405293572303193E-3</v>
      </c>
      <c r="E129" s="8">
        <f>('Raw Data'!E128-'Raw Data'!E127)/'Raw Data'!E127</f>
        <v>1.1289602859981788E-2</v>
      </c>
      <c r="F129" s="8">
        <f>('Raw Data'!F128-'Raw Data'!F127)/'Raw Data'!F127</f>
        <v>-3.1645569620254361E-3</v>
      </c>
      <c r="G129" s="8">
        <f>('Raw Data'!G128-'Raw Data'!G127)/'Raw Data'!G127</f>
        <v>2.6896889698356415E-2</v>
      </c>
      <c r="H129" s="8">
        <f>('Raw Data'!H128-'Raw Data'!H127)/'Raw Data'!H127</f>
        <v>2.1860349236656248E-2</v>
      </c>
      <c r="I129" s="8">
        <f>('Raw Data'!I128-'Raw Data'!I127)/'Raw Data'!I127</f>
        <v>2.7085836551001188E-3</v>
      </c>
      <c r="J129" s="8">
        <f>('Raw Data'!J128-'Raw Data'!J127)/'Raw Data'!J127</f>
        <v>4.1666666666666706E-2</v>
      </c>
      <c r="K129" s="8">
        <f>('Raw Data'!K128-'Raw Data'!K127)/'Raw Data'!K127</f>
        <v>6.7994219818543937E-3</v>
      </c>
      <c r="L129" s="8">
        <f>('Raw Data'!L128-'Raw Data'!L127)/'Raw Data'!L127</f>
        <v>1.1022292730655263E-2</v>
      </c>
      <c r="M129" s="8">
        <f>('Raw Data'!M128-'Raw Data'!M127)/'Raw Data'!M127</f>
        <v>1.2471337788291627E-2</v>
      </c>
      <c r="N129" s="8">
        <f>('Raw Data'!N128-'Raw Data'!N127)/'Raw Data'!N127</f>
        <v>2.8762640815033269E-2</v>
      </c>
      <c r="O129" s="8">
        <f>('Raw Data'!O128-'Raw Data'!O127)/'Raw Data'!O127</f>
        <v>3.1411792079993187E-3</v>
      </c>
      <c r="P129" s="8">
        <f>('Raw Data'!P128-'Raw Data'!P127)/'Raw Data'!P127</f>
        <v>8.2438138083695649E-3</v>
      </c>
      <c r="Q129" s="8">
        <f>('Raw Data'!Q128-'Raw Data'!Q127)/'Raw Data'!Q127</f>
        <v>2.4903162699077511E-2</v>
      </c>
      <c r="R129" s="8">
        <f>('Raw Data'!R128-'Raw Data'!R127)/'Raw Data'!R127</f>
        <v>1.3968939793902719E-2</v>
      </c>
      <c r="S129" s="8">
        <f>('Raw Data'!S128-'Raw Data'!S127)/'Raw Data'!S127</f>
        <v>8.8937180348549853E-3</v>
      </c>
      <c r="T129" s="8">
        <f>('Raw Data'!T128-'Raw Data'!T127)/'Raw Data'!T127</f>
        <v>1.1643586965743531E-2</v>
      </c>
      <c r="U129" s="8">
        <f>('Raw Data'!U128-'Raw Data'!U127)/'Raw Data'!U127</f>
        <v>6.0489995990483641E-3</v>
      </c>
      <c r="V129" s="8">
        <f>('Raw Data'!V128-'Raw Data'!V127)/'Raw Data'!V127</f>
        <v>-1.0963072847206542E-2</v>
      </c>
      <c r="W129" s="8">
        <f>('Raw Data'!W128-'Raw Data'!W127)/'Raw Data'!W127</f>
        <v>2.1801220471462282E-2</v>
      </c>
      <c r="X129" s="8">
        <f>('Raw Data'!X128-'Raw Data'!X127)/'Raw Data'!X127</f>
        <v>-1.8057317492762473E-2</v>
      </c>
      <c r="Y129" s="8">
        <f>('Raw Data'!Y128-'Raw Data'!Y127)/'Raw Data'!Y127</f>
        <v>1.3267832201727166E-2</v>
      </c>
      <c r="Z129" s="8">
        <f>('Raw Data'!Z128-'Raw Data'!Z127)/'Raw Data'!Z127</f>
        <v>3.4748996138996187E-2</v>
      </c>
      <c r="AA129" s="8">
        <f>('Raw Data'!AA128-'Raw Data'!AA127)/'Raw Data'!AA127</f>
        <v>9.3512493396408665E-3</v>
      </c>
      <c r="AB129" s="8">
        <f>('Raw Data'!AB128-'Raw Data'!AB127)/'Raw Data'!AB127</f>
        <v>1.2944689872372558E-2</v>
      </c>
      <c r="AC129" s="8">
        <f>('Raw Data'!AC128-'Raw Data'!AC127)/'Raw Data'!AC127</f>
        <v>1.7510448793870801E-3</v>
      </c>
      <c r="AD129" s="8">
        <f>('Raw Data'!AD128-'Raw Data'!AD127)/'Raw Data'!AD127</f>
        <v>1.1049723756906087E-2</v>
      </c>
      <c r="AE129" s="8">
        <f>('Raw Data'!AE128-'Raw Data'!AE127)/'Raw Data'!AE127</f>
        <v>1.0823123221274759E-2</v>
      </c>
      <c r="AF129" s="8">
        <f>('Raw Data'!AF128-'Raw Data'!AF127)/'Raw Data'!AF127</f>
        <v>2.8008048879903494E-2</v>
      </c>
      <c r="AG129" s="8">
        <f>('Raw Data'!AG128-'Raw Data'!AG127)/'Raw Data'!AG127</f>
        <v>1.8541797611564936E-2</v>
      </c>
      <c r="AH129" s="8">
        <f>('Raw Data'!AH128-'Raw Data'!AH127)/'Raw Data'!AH127</f>
        <v>2.8312344344766822E-2</v>
      </c>
      <c r="AI129" s="8">
        <f>('Raw Data'!AI128-'Raw Data'!AI127)/'Raw Data'!AI127</f>
        <v>2.9822396128766158E-2</v>
      </c>
      <c r="AJ129" s="8">
        <f>('Raw Data'!AJ128-'Raw Data'!AJ127)/'Raw Data'!AJ127</f>
        <v>1.0472348857946099E-2</v>
      </c>
      <c r="AK129" s="8">
        <f>('Raw Data'!AK128-'Raw Data'!AK127)/'Raw Data'!AK127</f>
        <v>1.274001036141164E-2</v>
      </c>
      <c r="AL129" s="8">
        <f>('Raw Data'!AL128-'Raw Data'!AL127)/'Raw Data'!AL127</f>
        <v>2.5641025641025664E-2</v>
      </c>
      <c r="AM129" s="8">
        <f>('Raw Data'!AM128-'Raw Data'!AM127)/'Raw Data'!AM127</f>
        <v>2.1456480476455667E-2</v>
      </c>
      <c r="AN129" s="8">
        <f>('Raw Data'!AN128-'Raw Data'!AN127)/'Raw Data'!AN127</f>
        <v>6.6291069070404697E-3</v>
      </c>
      <c r="AO129" s="8">
        <f>('Raw Data'!AO128-'Raw Data'!AO127)/'Raw Data'!AO127</f>
        <v>0</v>
      </c>
      <c r="AP129" s="8">
        <f>('Raw Data'!AP128-'Raw Data'!AP127)/'Raw Data'!AP127</f>
        <v>5.5164490713917689E-3</v>
      </c>
    </row>
    <row r="130" spans="1:42" x14ac:dyDescent="0.45">
      <c r="A130" s="23">
        <f>'Raw Data'!A129</f>
        <v>43626</v>
      </c>
      <c r="B130" s="8">
        <f>('Raw Data'!B129-'Raw Data'!B128)/'Raw Data'!B128</f>
        <v>1.2779399842058319E-2</v>
      </c>
      <c r="C130" s="8">
        <f>('Raw Data'!C129-'Raw Data'!C128)/'Raw Data'!C128</f>
        <v>-4.6473496213302767E-4</v>
      </c>
      <c r="D130" s="8">
        <f>('Raw Data'!D129-'Raw Data'!D128)/'Raw Data'!D128</f>
        <v>4.0978019559902254E-2</v>
      </c>
      <c r="E130" s="8">
        <f>('Raw Data'!E129-'Raw Data'!E128)/'Raw Data'!E128</f>
        <v>8.9907476821610567E-4</v>
      </c>
      <c r="F130" s="8">
        <f>('Raw Data'!F129-'Raw Data'!F128)/'Raw Data'!F128</f>
        <v>1.375661375661384E-2</v>
      </c>
      <c r="G130" s="8">
        <f>('Raw Data'!G129-'Raw Data'!G128)/'Raw Data'!G128</f>
        <v>5.5073695003718722E-3</v>
      </c>
      <c r="H130" s="8">
        <f>('Raw Data'!H129-'Raw Data'!H128)/'Raw Data'!H128</f>
        <v>-1.637197064924785E-2</v>
      </c>
      <c r="I130" s="8">
        <f>('Raw Data'!I129-'Raw Data'!I128)/'Raw Data'!I128</f>
        <v>1.6013781532786812E-2</v>
      </c>
      <c r="J130" s="8">
        <f>('Raw Data'!J129-'Raw Data'!J128)/'Raw Data'!J128</f>
        <v>-4.0000000000000036E-2</v>
      </c>
      <c r="K130" s="8">
        <f>('Raw Data'!K129-'Raw Data'!K128)/'Raw Data'!K128</f>
        <v>4.3414892268857884E-3</v>
      </c>
      <c r="L130" s="8">
        <f>('Raw Data'!L129-'Raw Data'!L128)/'Raw Data'!L128</f>
        <v>-2.1929811485268645E-2</v>
      </c>
      <c r="M130" s="8">
        <f>('Raw Data'!M129-'Raw Data'!M128)/'Raw Data'!M128</f>
        <v>6.8850988956245095E-3</v>
      </c>
      <c r="N130" s="8">
        <f>('Raw Data'!N129-'Raw Data'!N128)/'Raw Data'!N128</f>
        <v>-2.0156132650468572E-2</v>
      </c>
      <c r="O130" s="8">
        <f>('Raw Data'!O129-'Raw Data'!O128)/'Raw Data'!O128</f>
        <v>-1.3569913565548302E-2</v>
      </c>
      <c r="P130" s="8">
        <f>('Raw Data'!P129-'Raw Data'!P128)/'Raw Data'!P128</f>
        <v>1.0726894670539876E-2</v>
      </c>
      <c r="Q130" s="8">
        <f>('Raw Data'!Q129-'Raw Data'!Q128)/'Raw Data'!Q128</f>
        <v>-1.6199167048743406E-3</v>
      </c>
      <c r="R130" s="8">
        <f>('Raw Data'!R129-'Raw Data'!R128)/'Raw Data'!R128</f>
        <v>8.3096803633208403E-3</v>
      </c>
      <c r="S130" s="8">
        <f>('Raw Data'!S129-'Raw Data'!S128)/'Raw Data'!S128</f>
        <v>1.3132962949928955E-2</v>
      </c>
      <c r="T130" s="8">
        <f>('Raw Data'!T129-'Raw Data'!T128)/'Raw Data'!T128</f>
        <v>-9.9509308240780924E-3</v>
      </c>
      <c r="U130" s="8">
        <f>('Raw Data'!U129-'Raw Data'!U128)/'Raw Data'!U128</f>
        <v>-7.026876567360992E-3</v>
      </c>
      <c r="V130" s="8">
        <f>('Raw Data'!V129-'Raw Data'!V128)/'Raw Data'!V128</f>
        <v>1.0809669269374116E-2</v>
      </c>
      <c r="W130" s="8">
        <f>('Raw Data'!W129-'Raw Data'!W128)/'Raw Data'!W128</f>
        <v>8.2779858773222824E-3</v>
      </c>
      <c r="X130" s="8">
        <f>('Raw Data'!X129-'Raw Data'!X128)/'Raw Data'!X128</f>
        <v>-1.4179353821974956E-2</v>
      </c>
      <c r="Y130" s="8">
        <f>('Raw Data'!Y129-'Raw Data'!Y128)/'Raw Data'!Y128</f>
        <v>-6.6683573902671951E-3</v>
      </c>
      <c r="Z130" s="8">
        <f>('Raw Data'!Z129-'Raw Data'!Z128)/'Raw Data'!Z128</f>
        <v>2.2014926194586792E-2</v>
      </c>
      <c r="AA130" s="8">
        <f>('Raw Data'!AA129-'Raw Data'!AA128)/'Raw Data'!AA128</f>
        <v>-9.0716139474907552E-3</v>
      </c>
      <c r="AB130" s="8">
        <f>('Raw Data'!AB129-'Raw Data'!AB128)/'Raw Data'!AB128</f>
        <v>-4.5967665739362576E-4</v>
      </c>
      <c r="AC130" s="8">
        <f>('Raw Data'!AC129-'Raw Data'!AC128)/'Raw Data'!AC128</f>
        <v>-2.1363896752520416E-3</v>
      </c>
      <c r="AD130" s="8">
        <f>('Raw Data'!AD129-'Raw Data'!AD128)/'Raw Data'!AD128</f>
        <v>0.12021857923497253</v>
      </c>
      <c r="AE130" s="8">
        <f>('Raw Data'!AE129-'Raw Data'!AE128)/'Raw Data'!AE128</f>
        <v>3.9082931446946949E-4</v>
      </c>
      <c r="AF130" s="8">
        <f>('Raw Data'!AF129-'Raw Data'!AF128)/'Raw Data'!AF128</f>
        <v>9.1324945740016324E-3</v>
      </c>
      <c r="AG130" s="8">
        <f>('Raw Data'!AG129-'Raw Data'!AG128)/'Raw Data'!AG128</f>
        <v>2.5300833076211057E-2</v>
      </c>
      <c r="AH130" s="8">
        <f>('Raw Data'!AH129-'Raw Data'!AH128)/'Raw Data'!AH128</f>
        <v>3.1374187286324802E-2</v>
      </c>
      <c r="AI130" s="8">
        <f>('Raw Data'!AI129-'Raw Data'!AI128)/'Raw Data'!AI128</f>
        <v>8.4799593257585248E-3</v>
      </c>
      <c r="AJ130" s="8">
        <f>('Raw Data'!AJ129-'Raw Data'!AJ128)/'Raw Data'!AJ128</f>
        <v>-2.455173642241992E-2</v>
      </c>
      <c r="AK130" s="8">
        <f>('Raw Data'!AK129-'Raw Data'!AK128)/'Raw Data'!AK128</f>
        <v>1.4081796808005264E-2</v>
      </c>
      <c r="AL130" s="8">
        <f>('Raw Data'!AL129-'Raw Data'!AL128)/'Raw Data'!AL128</f>
        <v>-4.1666666666666706E-2</v>
      </c>
      <c r="AM130" s="8">
        <f>('Raw Data'!AM129-'Raw Data'!AM128)/'Raw Data'!AM128</f>
        <v>1.7822985378724135E-2</v>
      </c>
      <c r="AN130" s="8">
        <f>('Raw Data'!AN129-'Raw Data'!AN128)/'Raw Data'!AN128</f>
        <v>6.6677889135002087E-3</v>
      </c>
      <c r="AO130" s="8">
        <f>('Raw Data'!AO129-'Raw Data'!AO128)/'Raw Data'!AO128</f>
        <v>-0.27710843373493976</v>
      </c>
      <c r="AP130" s="8">
        <f>('Raw Data'!AP129-'Raw Data'!AP128)/'Raw Data'!AP128</f>
        <v>-1.3466235085597814E-2</v>
      </c>
    </row>
    <row r="131" spans="1:42" x14ac:dyDescent="0.45">
      <c r="A131" s="23">
        <f>'Raw Data'!A130</f>
        <v>43627</v>
      </c>
      <c r="B131" s="8">
        <f>('Raw Data'!B130-'Raw Data'!B129)/'Raw Data'!B129</f>
        <v>1.1579574126105458E-2</v>
      </c>
      <c r="C131" s="8">
        <f>('Raw Data'!C130-'Raw Data'!C129)/'Raw Data'!C129</f>
        <v>-6.2761298560884528E-3</v>
      </c>
      <c r="D131" s="8">
        <f>('Raw Data'!D130-'Raw Data'!D129)/'Raw Data'!D129</f>
        <v>1.9823378903058537E-2</v>
      </c>
      <c r="E131" s="8">
        <f>('Raw Data'!E130-'Raw Data'!E129)/'Raw Data'!E129</f>
        <v>-2.9193777539969087E-3</v>
      </c>
      <c r="F131" s="8">
        <f>('Raw Data'!F130-'Raw Data'!F129)/'Raw Data'!F129</f>
        <v>-5.0104384133611735E-2</v>
      </c>
      <c r="G131" s="8">
        <f>('Raw Data'!G130-'Raw Data'!G129)/'Raw Data'!G129</f>
        <v>-6.5269126860847525E-5</v>
      </c>
      <c r="H131" s="8">
        <f>('Raw Data'!H130-'Raw Data'!H129)/'Raw Data'!H129</f>
        <v>-4.6605191524461088E-3</v>
      </c>
      <c r="I131" s="8">
        <f>('Raw Data'!I130-'Raw Data'!I129)/'Raw Data'!I129</f>
        <v>-2.9434094033167477E-2</v>
      </c>
      <c r="J131" s="8">
        <f>('Raw Data'!J130-'Raw Data'!J129)/'Raw Data'!J129</f>
        <v>4.1666666666666706E-2</v>
      </c>
      <c r="K131" s="8">
        <f>('Raw Data'!K130-'Raw Data'!K129)/'Raw Data'!K129</f>
        <v>2.6417499590057555E-3</v>
      </c>
      <c r="L131" s="8">
        <f>('Raw Data'!L130-'Raw Data'!L129)/'Raw Data'!L129</f>
        <v>-3.3985402047698912E-2</v>
      </c>
      <c r="M131" s="8">
        <f>('Raw Data'!M130-'Raw Data'!M129)/'Raw Data'!M129</f>
        <v>-5.1124591357693185E-2</v>
      </c>
      <c r="N131" s="8">
        <f>('Raw Data'!N130-'Raw Data'!N129)/'Raw Data'!N129</f>
        <v>2.9860749701056927E-2</v>
      </c>
      <c r="O131" s="8">
        <f>('Raw Data'!O130-'Raw Data'!O129)/'Raw Data'!O129</f>
        <v>1.5873089263215689E-2</v>
      </c>
      <c r="P131" s="8">
        <f>('Raw Data'!P130-'Raw Data'!P129)/'Raw Data'!P129</f>
        <v>8.980349890230983E-3</v>
      </c>
      <c r="Q131" s="8">
        <f>('Raw Data'!Q130-'Raw Data'!Q129)/'Raw Data'!Q129</f>
        <v>-8.1124009641257173E-3</v>
      </c>
      <c r="R131" s="8">
        <f>('Raw Data'!R130-'Raw Data'!R129)/'Raw Data'!R129</f>
        <v>-5.801380123506698E-3</v>
      </c>
      <c r="S131" s="8">
        <f>('Raw Data'!S130-'Raw Data'!S129)/'Raw Data'!S129</f>
        <v>2.6636484925631676E-3</v>
      </c>
      <c r="T131" s="8">
        <f>('Raw Data'!T130-'Raw Data'!T129)/'Raw Data'!T129</f>
        <v>8.2344429782751256E-3</v>
      </c>
      <c r="U131" s="8">
        <f>('Raw Data'!U130-'Raw Data'!U129)/'Raw Data'!U129</f>
        <v>-1.4518127946423719E-2</v>
      </c>
      <c r="V131" s="8">
        <f>('Raw Data'!V130-'Raw Data'!V129)/'Raw Data'!V129</f>
        <v>3.0814876650884461E-3</v>
      </c>
      <c r="W131" s="8">
        <f>('Raw Data'!W130-'Raw Data'!W129)/'Raw Data'!W129</f>
        <v>-2.081261400567528E-3</v>
      </c>
      <c r="X131" s="8">
        <f>('Raw Data'!X130-'Raw Data'!X129)/'Raw Data'!X129</f>
        <v>-1.5135028419472717E-2</v>
      </c>
      <c r="Y131" s="8">
        <f>('Raw Data'!Y130-'Raw Data'!Y129)/'Raw Data'!Y129</f>
        <v>5.3705204778234355E-3</v>
      </c>
      <c r="Z131" s="8">
        <f>('Raw Data'!Z130-'Raw Data'!Z129)/'Raw Data'!Z129</f>
        <v>-6.9367654960483648E-3</v>
      </c>
      <c r="AA131" s="8">
        <f>('Raw Data'!AA130-'Raw Data'!AA129)/'Raw Data'!AA129</f>
        <v>2.0062301089056159E-2</v>
      </c>
      <c r="AB131" s="8">
        <f>('Raw Data'!AB130-'Raw Data'!AB129)/'Raw Data'!AB129</f>
        <v>6.0705465782881956E-3</v>
      </c>
      <c r="AC131" s="8">
        <f>('Raw Data'!AC130-'Raw Data'!AC129)/'Raw Data'!AC129</f>
        <v>-9.7309289170419676E-4</v>
      </c>
      <c r="AD131" s="8">
        <f>('Raw Data'!AD130-'Raw Data'!AD129)/'Raw Data'!AD129</f>
        <v>0</v>
      </c>
      <c r="AE131" s="8">
        <f>('Raw Data'!AE130-'Raw Data'!AE129)/'Raw Data'!AE129</f>
        <v>-8.2031617260847137E-3</v>
      </c>
      <c r="AF131" s="8">
        <f>('Raw Data'!AF130-'Raw Data'!AF129)/'Raw Data'!AF129</f>
        <v>-3.7706815955518614E-3</v>
      </c>
      <c r="AG131" s="8">
        <f>('Raw Data'!AG130-'Raw Data'!AG129)/'Raw Data'!AG129</f>
        <v>-2.4676497141137538E-2</v>
      </c>
      <c r="AH131" s="8">
        <f>('Raw Data'!AH130-'Raw Data'!AH129)/'Raw Data'!AH129</f>
        <v>1.6499497437697575E-3</v>
      </c>
      <c r="AI131" s="8">
        <f>('Raw Data'!AI130-'Raw Data'!AI129)/'Raw Data'!AI129</f>
        <v>1.8762148888370675E-2</v>
      </c>
      <c r="AJ131" s="8">
        <f>('Raw Data'!AJ130-'Raw Data'!AJ129)/'Raw Data'!AJ129</f>
        <v>-2.1022726029865254E-3</v>
      </c>
      <c r="AK131" s="8">
        <f>('Raw Data'!AK130-'Raw Data'!AK129)/'Raw Data'!AK129</f>
        <v>-1.2959776181505637E-3</v>
      </c>
      <c r="AL131" s="8">
        <f>('Raw Data'!AL130-'Raw Data'!AL129)/'Raw Data'!AL129</f>
        <v>-3.4782608695652015E-2</v>
      </c>
      <c r="AM131" s="8">
        <f>('Raw Data'!AM130-'Raw Data'!AM129)/'Raw Data'!AM129</f>
        <v>-1.6260155985113618E-2</v>
      </c>
      <c r="AN131" s="8">
        <f>('Raw Data'!AN130-'Raw Data'!AN129)/'Raw Data'!AN129</f>
        <v>-9.1586177649756462E-3</v>
      </c>
      <c r="AO131" s="8">
        <f>('Raw Data'!AO130-'Raw Data'!AO129)/'Raw Data'!AO129</f>
        <v>0</v>
      </c>
      <c r="AP131" s="8">
        <f>('Raw Data'!AP130-'Raw Data'!AP129)/'Raw Data'!AP129</f>
        <v>-1.112244635376901E-2</v>
      </c>
    </row>
    <row r="132" spans="1:42" x14ac:dyDescent="0.45">
      <c r="A132" s="23">
        <f>'Raw Data'!A131</f>
        <v>43628</v>
      </c>
      <c r="B132" s="8">
        <f>('Raw Data'!B131-'Raw Data'!B130)/'Raw Data'!B130</f>
        <v>-3.1825548870791039E-3</v>
      </c>
      <c r="C132" s="8">
        <f>('Raw Data'!C131-'Raw Data'!C130)/'Raw Data'!C130</f>
        <v>1.4502849242097413E-2</v>
      </c>
      <c r="D132" s="8">
        <f>('Raw Data'!D131-'Raw Data'!D130)/'Raw Data'!D130</f>
        <v>-3.6112440273262839E-2</v>
      </c>
      <c r="E132" s="8">
        <f>('Raw Data'!E131-'Raw Data'!E130)/'Raw Data'!E130</f>
        <v>-4.5044480291943351E-4</v>
      </c>
      <c r="F132" s="8">
        <f>('Raw Data'!F131-'Raw Data'!F130)/'Raw Data'!F130</f>
        <v>1.0989010989010755E-3</v>
      </c>
      <c r="G132" s="8">
        <f>('Raw Data'!G131-'Raw Data'!G130)/'Raw Data'!G130</f>
        <v>1.1183280951548797E-2</v>
      </c>
      <c r="H132" s="8">
        <f>('Raw Data'!H131-'Raw Data'!H130)/'Raw Data'!H130</f>
        <v>-3.6788629992930686E-3</v>
      </c>
      <c r="I132" s="8">
        <f>('Raw Data'!I131-'Raw Data'!I130)/'Raw Data'!I130</f>
        <v>8.0219975544342358E-3</v>
      </c>
      <c r="J132" s="8">
        <f>('Raw Data'!J131-'Raw Data'!J130)/'Raw Data'!J130</f>
        <v>-4.0000000000000036E-2</v>
      </c>
      <c r="K132" s="8">
        <f>('Raw Data'!K131-'Raw Data'!K130)/'Raw Data'!K130</f>
        <v>-1.2694639700673121E-2</v>
      </c>
      <c r="L132" s="8">
        <f>('Raw Data'!L131-'Raw Data'!L130)/'Raw Data'!L130</f>
        <v>1.3699967963530351E-2</v>
      </c>
      <c r="M132" s="8">
        <f>('Raw Data'!M131-'Raw Data'!M130)/'Raw Data'!M130</f>
        <v>-3.4905561233638796E-3</v>
      </c>
      <c r="N132" s="8">
        <f>('Raw Data'!N131-'Raw Data'!N130)/'Raw Data'!N130</f>
        <v>-1.9974246373313992E-2</v>
      </c>
      <c r="O132" s="8">
        <f>('Raw Data'!O131-'Raw Data'!O130)/'Raw Data'!O130</f>
        <v>-2.083331978768228E-2</v>
      </c>
      <c r="P132" s="8">
        <f>('Raw Data'!P131-'Raw Data'!P130)/'Raw Data'!P130</f>
        <v>-7.9442116457418086E-3</v>
      </c>
      <c r="Q132" s="8">
        <f>('Raw Data'!Q131-'Raw Data'!Q130)/'Raw Data'!Q130</f>
        <v>-5.4531077483603401E-4</v>
      </c>
      <c r="R132" s="8">
        <f>('Raw Data'!R131-'Raw Data'!R130)/'Raw Data'!R130</f>
        <v>6.653221789332928E-3</v>
      </c>
      <c r="S132" s="8">
        <f>('Raw Data'!S131-'Raw Data'!S130)/'Raw Data'!S130</f>
        <v>-2.2934541229881592E-2</v>
      </c>
      <c r="T132" s="8">
        <f>('Raw Data'!T131-'Raw Data'!T130)/'Raw Data'!T130</f>
        <v>-7.5667271420183117E-3</v>
      </c>
      <c r="U132" s="8">
        <f>('Raw Data'!U131-'Raw Data'!U130)/'Raw Data'!U130</f>
        <v>4.7379404483593691E-3</v>
      </c>
      <c r="V132" s="8">
        <f>('Raw Data'!V131-'Raw Data'!V130)/'Raw Data'!V130</f>
        <v>-1.2739508155580035E-2</v>
      </c>
      <c r="W132" s="8">
        <f>('Raw Data'!W131-'Raw Data'!W130)/'Raw Data'!W130</f>
        <v>-9.0384045288996028E-3</v>
      </c>
      <c r="X132" s="8">
        <f>('Raw Data'!X131-'Raw Data'!X130)/'Raw Data'!X130</f>
        <v>-1.1447150677902059E-3</v>
      </c>
      <c r="Y132" s="8">
        <f>('Raw Data'!Y131-'Raw Data'!Y130)/'Raw Data'!Y130</f>
        <v>6.7985472676051891E-3</v>
      </c>
      <c r="Z132" s="8">
        <f>('Raw Data'!Z131-'Raw Data'!Z130)/'Raw Data'!Z130</f>
        <v>1.8014705220047545E-2</v>
      </c>
      <c r="AA132" s="8">
        <f>('Raw Data'!AA131-'Raw Data'!AA130)/'Raw Data'!AA130</f>
        <v>4.5828508242737398E-3</v>
      </c>
      <c r="AB132" s="8">
        <f>('Raw Data'!AB131-'Raw Data'!AB130)/'Raw Data'!AB130</f>
        <v>2.7428269506945472E-3</v>
      </c>
      <c r="AC132" s="8">
        <f>('Raw Data'!AC131-'Raw Data'!AC130)/'Raw Data'!AC130</f>
        <v>6.0392318139213894E-3</v>
      </c>
      <c r="AD132" s="8">
        <f>('Raw Data'!AD131-'Raw Data'!AD130)/'Raw Data'!AD130</f>
        <v>-3.6585365853658409E-2</v>
      </c>
      <c r="AE132" s="8">
        <f>('Raw Data'!AE131-'Raw Data'!AE130)/'Raw Data'!AE130</f>
        <v>1.9693110266805454E-3</v>
      </c>
      <c r="AF132" s="8">
        <f>('Raw Data'!AF131-'Raw Data'!AF130)/'Raw Data'!AF130</f>
        <v>-4.6176930506651812E-3</v>
      </c>
      <c r="AG132" s="8">
        <f>('Raw Data'!AG131-'Raw Data'!AG130)/'Raw Data'!AG130</f>
        <v>-7.0965751311322708E-3</v>
      </c>
      <c r="AH132" s="8">
        <f>('Raw Data'!AH131-'Raw Data'!AH130)/'Raw Data'!AH130</f>
        <v>-4.4964346302115571E-3</v>
      </c>
      <c r="AI132" s="8">
        <f>('Raw Data'!AI131-'Raw Data'!AI130)/'Raw Data'!AI130</f>
        <v>-1.7181431201074737E-2</v>
      </c>
      <c r="AJ132" s="8">
        <f>('Raw Data'!AJ131-'Raw Data'!AJ130)/'Raw Data'!AJ130</f>
        <v>-1.6255277076915337E-2</v>
      </c>
      <c r="AK132" s="8">
        <f>('Raw Data'!AK131-'Raw Data'!AK130)/'Raw Data'!AK130</f>
        <v>-5.9325229849157002E-3</v>
      </c>
      <c r="AL132" s="8">
        <f>('Raw Data'!AL131-'Raw Data'!AL130)/'Raw Data'!AL130</f>
        <v>-9.0090090090090159E-3</v>
      </c>
      <c r="AM132" s="8">
        <f>('Raw Data'!AM131-'Raw Data'!AM130)/'Raw Data'!AM130</f>
        <v>1.0807367525778544E-2</v>
      </c>
      <c r="AN132" s="8">
        <f>('Raw Data'!AN131-'Raw Data'!AN130)/'Raw Data'!AN130</f>
        <v>-8.0878157869034538E-3</v>
      </c>
      <c r="AO132" s="8">
        <f>('Raw Data'!AO131-'Raw Data'!AO130)/'Raw Data'!AO130</f>
        <v>0.66666666666666674</v>
      </c>
      <c r="AP132" s="8">
        <f>('Raw Data'!AP131-'Raw Data'!AP130)/'Raw Data'!AP130</f>
        <v>2.5563395989948267E-3</v>
      </c>
    </row>
    <row r="133" spans="1:42" x14ac:dyDescent="0.45">
      <c r="A133" s="23">
        <f>'Raw Data'!A132</f>
        <v>43629</v>
      </c>
      <c r="B133" s="8">
        <f>('Raw Data'!B132-'Raw Data'!B131)/'Raw Data'!B131</f>
        <v>-2.0609104975033771E-4</v>
      </c>
      <c r="C133" s="8">
        <f>('Raw Data'!C132-'Raw Data'!C131)/'Raw Data'!C131</f>
        <v>-4.6112851901566854E-4</v>
      </c>
      <c r="D133" s="8">
        <f>('Raw Data'!D132-'Raw Data'!D131)/'Raw Data'!D131</f>
        <v>2.2221203818723129E-2</v>
      </c>
      <c r="E133" s="8">
        <f>('Raw Data'!E132-'Raw Data'!E131)/'Raw Data'!E131</f>
        <v>-1.5020958515286548E-3</v>
      </c>
      <c r="F133" s="8">
        <f>('Raw Data'!F132-'Raw Data'!F131)/'Raw Data'!F131</f>
        <v>1.3172338090011088E-2</v>
      </c>
      <c r="G133" s="8">
        <f>('Raw Data'!G132-'Raw Data'!G131)/'Raw Data'!G131</f>
        <v>-1.0156783541782016E-2</v>
      </c>
      <c r="H133" s="8">
        <f>('Raw Data'!H132-'Raw Data'!H131)/'Raw Data'!H131</f>
        <v>7.7206554418488291E-3</v>
      </c>
      <c r="I133" s="8">
        <f>('Raw Data'!I132-'Raw Data'!I131)/'Raw Data'!I131</f>
        <v>-1.261656089491805E-2</v>
      </c>
      <c r="J133" s="8">
        <f>('Raw Data'!J132-'Raw Data'!J131)/'Raw Data'!J131</f>
        <v>4.1666666666666706E-2</v>
      </c>
      <c r="K133" s="8">
        <f>('Raw Data'!K132-'Raw Data'!K131)/'Raw Data'!K131</f>
        <v>-4.1242563564588995E-3</v>
      </c>
      <c r="L133" s="8">
        <f>('Raw Data'!L132-'Raw Data'!L131)/'Raw Data'!L131</f>
        <v>9.1193282978709687E-3</v>
      </c>
      <c r="M133" s="8">
        <f>('Raw Data'!M132-'Raw Data'!M131)/'Raw Data'!M131</f>
        <v>6.7790952974541168E-4</v>
      </c>
      <c r="N133" s="8">
        <f>('Raw Data'!N132-'Raw Data'!N131)/'Raw Data'!N131</f>
        <v>1.7094034182736646E-2</v>
      </c>
      <c r="O133" s="8">
        <f>('Raw Data'!O132-'Raw Data'!O131)/'Raw Data'!O131</f>
        <v>-1.0636575410065483E-3</v>
      </c>
      <c r="P133" s="8">
        <f>('Raw Data'!P132-'Raw Data'!P131)/'Raw Data'!P131</f>
        <v>6.5989670051422294E-3</v>
      </c>
      <c r="Q133" s="8">
        <f>('Raw Data'!Q132-'Raw Data'!Q131)/'Raw Data'!Q131</f>
        <v>3.8968124681912938E-3</v>
      </c>
      <c r="R133" s="8">
        <f>('Raw Data'!R132-'Raw Data'!R131)/'Raw Data'!R131</f>
        <v>1.9502687666878556E-3</v>
      </c>
      <c r="S133" s="8">
        <f>('Raw Data'!S132-'Raw Data'!S131)/'Raw Data'!S131</f>
        <v>7.6128158390044139E-3</v>
      </c>
      <c r="T133" s="8">
        <f>('Raw Data'!T132-'Raw Data'!T131)/'Raw Data'!T131</f>
        <v>1.1860173604503501E-2</v>
      </c>
      <c r="U133" s="8">
        <f>('Raw Data'!U132-'Raw Data'!U131)/'Raw Data'!U131</f>
        <v>4.4355968378293718E-2</v>
      </c>
      <c r="V133" s="8">
        <f>('Raw Data'!V132-'Raw Data'!V131)/'Raw Data'!V131</f>
        <v>2.4709871570280386E-3</v>
      </c>
      <c r="W133" s="8">
        <f>('Raw Data'!W132-'Raw Data'!W131)/'Raw Data'!W131</f>
        <v>3.513753670152935E-3</v>
      </c>
      <c r="X133" s="8">
        <f>('Raw Data'!X132-'Raw Data'!X131)/'Raw Data'!X131</f>
        <v>1.555883506592457E-2</v>
      </c>
      <c r="Y133" s="8">
        <f>('Raw Data'!Y132-'Raw Data'!Y131)/'Raw Data'!Y131</f>
        <v>5.0644519781801265E-3</v>
      </c>
      <c r="Z133" s="8">
        <f>('Raw Data'!Z132-'Raw Data'!Z131)/'Raw Data'!Z131</f>
        <v>1.9501588317024681E-2</v>
      </c>
      <c r="AA133" s="8">
        <f>('Raw Data'!AA132-'Raw Data'!AA131)/'Raw Data'!AA131</f>
        <v>7.2229297794782592E-3</v>
      </c>
      <c r="AB133" s="8">
        <f>('Raw Data'!AB132-'Raw Data'!AB131)/'Raw Data'!AB131</f>
        <v>1.1214481072833607E-2</v>
      </c>
      <c r="AC133" s="8">
        <f>('Raw Data'!AC132-'Raw Data'!AC131)/'Raw Data'!AC131</f>
        <v>-2.1467417439042418E-3</v>
      </c>
      <c r="AD133" s="8">
        <f>('Raw Data'!AD132-'Raw Data'!AD131)/'Raw Data'!AD131</f>
        <v>3.797468354430366E-2</v>
      </c>
      <c r="AE133" s="8">
        <f>('Raw Data'!AE132-'Raw Data'!AE131)/'Raw Data'!AE131</f>
        <v>2.0440436085184636E-3</v>
      </c>
      <c r="AF133" s="8">
        <f>('Raw Data'!AF132-'Raw Data'!AF131)/'Raw Data'!AF131</f>
        <v>6.3122057648368896E-3</v>
      </c>
      <c r="AG133" s="8">
        <f>('Raw Data'!AG132-'Raw Data'!AG131)/'Raw Data'!AG131</f>
        <v>-2.4549440646364207E-2</v>
      </c>
      <c r="AH133" s="8">
        <f>('Raw Data'!AH132-'Raw Data'!AH131)/'Raw Data'!AH131</f>
        <v>8.0741346161326034E-3</v>
      </c>
      <c r="AI133" s="8">
        <f>('Raw Data'!AI132-'Raw Data'!AI131)/'Raw Data'!AI131</f>
        <v>1.3882587392470854E-2</v>
      </c>
      <c r="AJ133" s="8">
        <f>('Raw Data'!AJ132-'Raw Data'!AJ131)/'Raw Data'!AJ131</f>
        <v>-6.1639223646481871E-3</v>
      </c>
      <c r="AK133" s="8">
        <f>('Raw Data'!AK132-'Raw Data'!AK131)/'Raw Data'!AK131</f>
        <v>4.1029257131743992E-3</v>
      </c>
      <c r="AL133" s="8">
        <f>('Raw Data'!AL132-'Raw Data'!AL131)/'Raw Data'!AL131</f>
        <v>-1.8181818181818195E-2</v>
      </c>
      <c r="AM133" s="8">
        <f>('Raw Data'!AM132-'Raw Data'!AM131)/'Raw Data'!AM131</f>
        <v>0.14402531414940767</v>
      </c>
      <c r="AN133" s="8">
        <f>('Raw Data'!AN132-'Raw Data'!AN131)/'Raw Data'!AN131</f>
        <v>5.9905063090208736E-3</v>
      </c>
      <c r="AO133" s="8">
        <f>('Raw Data'!AO132-'Raw Data'!AO131)/'Raw Data'!AO131</f>
        <v>-0.91</v>
      </c>
      <c r="AP133" s="8">
        <f>('Raw Data'!AP132-'Raw Data'!AP131)/'Raw Data'!AP131</f>
        <v>3.5695561667742522E-3</v>
      </c>
    </row>
    <row r="134" spans="1:42" x14ac:dyDescent="0.45">
      <c r="A134" s="23">
        <f>'Raw Data'!A133</f>
        <v>43630</v>
      </c>
      <c r="B134" s="8">
        <f>('Raw Data'!B133-'Raw Data'!B132)/'Raw Data'!B132</f>
        <v>-7.2623099133799669E-3</v>
      </c>
      <c r="C134" s="8">
        <f>('Raw Data'!C133-'Raw Data'!C132)/'Raw Data'!C132</f>
        <v>1.4302212375896232E-2</v>
      </c>
      <c r="D134" s="8">
        <f>('Raw Data'!D133-'Raw Data'!D132)/'Raw Data'!D132</f>
        <v>4.7215837553815677E-3</v>
      </c>
      <c r="E134" s="8">
        <f>('Raw Data'!E133-'Raw Data'!E132)/'Raw Data'!E132</f>
        <v>-1.5797735292597036E-3</v>
      </c>
      <c r="F134" s="8">
        <f>('Raw Data'!F133-'Raw Data'!F132)/'Raw Data'!F132</f>
        <v>1.0834236186348824E-2</v>
      </c>
      <c r="G134" s="8">
        <f>('Raw Data'!G133-'Raw Data'!G132)/'Raw Data'!G132</f>
        <v>-6.1239944663993209E-3</v>
      </c>
      <c r="H134" s="8">
        <f>('Raw Data'!H133-'Raw Data'!H132)/'Raw Data'!H132</f>
        <v>-1.732176365360338E-2</v>
      </c>
      <c r="I134" s="8">
        <f>('Raw Data'!I133-'Raw Data'!I132)/'Raw Data'!I132</f>
        <v>1.258106598603501E-2</v>
      </c>
      <c r="J134" s="8">
        <f>('Raw Data'!J133-'Raw Data'!J132)/'Raw Data'!J132</f>
        <v>0</v>
      </c>
      <c r="K134" s="8">
        <f>('Raw Data'!K133-'Raw Data'!K132)/'Raw Data'!K132</f>
        <v>-7.064570622754702E-3</v>
      </c>
      <c r="L134" s="8">
        <f>('Raw Data'!L133-'Raw Data'!L132)/'Raw Data'!L132</f>
        <v>5.8511586432624992E-3</v>
      </c>
      <c r="M134" s="8">
        <f>('Raw Data'!M133-'Raw Data'!M132)/'Raw Data'!M132</f>
        <v>1.2985866029760383E-3</v>
      </c>
      <c r="N134" s="8">
        <f>('Raw Data'!N133-'Raw Data'!N132)/'Raw Data'!N132</f>
        <v>-4.5249568511919677E-3</v>
      </c>
      <c r="O134" s="8">
        <f>('Raw Data'!O133-'Raw Data'!O132)/'Raw Data'!O132</f>
        <v>-2.2364359189345821E-2</v>
      </c>
      <c r="P134" s="8">
        <f>('Raw Data'!P133-'Raw Data'!P132)/'Raw Data'!P132</f>
        <v>-4.4932040718236527E-3</v>
      </c>
      <c r="Q134" s="8">
        <f>('Raw Data'!Q133-'Raw Data'!Q132)/'Raw Data'!Q132</f>
        <v>-9.0054810807465944E-3</v>
      </c>
      <c r="R134" s="8">
        <f>('Raw Data'!R133-'Raw Data'!R132)/'Raw Data'!R132</f>
        <v>1.0812409431412484E-4</v>
      </c>
      <c r="S134" s="8">
        <f>('Raw Data'!S133-'Raw Data'!S132)/'Raw Data'!S132</f>
        <v>-3.4808438953654944E-2</v>
      </c>
      <c r="T134" s="8">
        <f>('Raw Data'!T133-'Raw Data'!T132)/'Raw Data'!T132</f>
        <v>-2.0332414783953714E-3</v>
      </c>
      <c r="U134" s="8">
        <f>('Raw Data'!U133-'Raw Data'!U132)/'Raw Data'!U132</f>
        <v>-6.3497199463055155E-4</v>
      </c>
      <c r="V134" s="8">
        <f>('Raw Data'!V133-'Raw Data'!V132)/'Raw Data'!V132</f>
        <v>2.5561058269219024E-3</v>
      </c>
      <c r="W134" s="8">
        <f>('Raw Data'!W133-'Raw Data'!W132)/'Raw Data'!W132</f>
        <v>-8.0532201080276405E-3</v>
      </c>
      <c r="X134" s="8">
        <f>('Raw Data'!X133-'Raw Data'!X132)/'Raw Data'!X132</f>
        <v>2.7353462979299198E-4</v>
      </c>
      <c r="Y134" s="8">
        <f>('Raw Data'!Y133-'Raw Data'!Y132)/'Raw Data'!Y132</f>
        <v>1.0677909189631102E-2</v>
      </c>
      <c r="Z134" s="8">
        <f>('Raw Data'!Z133-'Raw Data'!Z132)/'Raw Data'!Z132</f>
        <v>1.7003152674459773E-2</v>
      </c>
      <c r="AA134" s="8">
        <f>('Raw Data'!AA133-'Raw Data'!AA132)/'Raw Data'!AA132</f>
        <v>7.9259599802854463E-3</v>
      </c>
      <c r="AB134" s="8">
        <f>('Raw Data'!AB133-'Raw Data'!AB132)/'Raw Data'!AB132</f>
        <v>2.6146854653937507E-3</v>
      </c>
      <c r="AC134" s="8">
        <f>('Raw Data'!AC133-'Raw Data'!AC132)/'Raw Data'!AC132</f>
        <v>3.5204454241046929E-3</v>
      </c>
      <c r="AD134" s="8">
        <f>('Raw Data'!AD133-'Raw Data'!AD132)/'Raw Data'!AD132</f>
        <v>-4.1463414634146219E-2</v>
      </c>
      <c r="AE134" s="8">
        <f>('Raw Data'!AE133-'Raw Data'!AE132)/'Raw Data'!AE132</f>
        <v>-1.0120825233379043E-2</v>
      </c>
      <c r="AF134" s="8">
        <f>('Raw Data'!AF133-'Raw Data'!AF132)/'Raw Data'!AF132</f>
        <v>9.8251125402802663E-4</v>
      </c>
      <c r="AG134" s="8">
        <f>('Raw Data'!AG133-'Raw Data'!AG132)/'Raw Data'!AG132</f>
        <v>-3.2812935100762476E-2</v>
      </c>
      <c r="AH134" s="8">
        <f>('Raw Data'!AH133-'Raw Data'!AH132)/'Raw Data'!AH132</f>
        <v>-3.3684702106318709E-4</v>
      </c>
      <c r="AI134" s="8">
        <f>('Raw Data'!AI133-'Raw Data'!AI132)/'Raw Data'!AI132</f>
        <v>2.1750160467965577E-2</v>
      </c>
      <c r="AJ134" s="8">
        <f>('Raw Data'!AJ133-'Raw Data'!AJ132)/'Raw Data'!AJ132</f>
        <v>-1.077361347411504E-2</v>
      </c>
      <c r="AK134" s="8">
        <f>('Raw Data'!AK133-'Raw Data'!AK132)/'Raw Data'!AK132</f>
        <v>-1.0401137521566453E-2</v>
      </c>
      <c r="AL134" s="8">
        <f>('Raw Data'!AL133-'Raw Data'!AL132)/'Raw Data'!AL132</f>
        <v>1.8518518518518535E-2</v>
      </c>
      <c r="AM134" s="8">
        <f>('Raw Data'!AM133-'Raw Data'!AM132)/'Raw Data'!AM132</f>
        <v>-7.1469176369073186E-3</v>
      </c>
      <c r="AN134" s="8">
        <f>('Raw Data'!AN133-'Raw Data'!AN132)/'Raw Data'!AN132</f>
        <v>-8.2710642989561919E-4</v>
      </c>
      <c r="AO134" s="8">
        <f>('Raw Data'!AO133-'Raw Data'!AO132)/'Raw Data'!AO132</f>
        <v>10.111111111111112</v>
      </c>
      <c r="AP134" s="8">
        <f>('Raw Data'!AP133-'Raw Data'!AP132)/'Raw Data'!AP132</f>
        <v>-5.081300813008202E-3</v>
      </c>
    </row>
    <row r="135" spans="1:42" x14ac:dyDescent="0.45">
      <c r="A135" s="23">
        <f>'Raw Data'!A134</f>
        <v>43633</v>
      </c>
      <c r="B135" s="8">
        <f>('Raw Data'!B134-'Raw Data'!B133)/'Raw Data'!B133</f>
        <v>5.9665559819998106E-3</v>
      </c>
      <c r="C135" s="8">
        <f>('Raw Data'!C134-'Raw Data'!C133)/'Raw Data'!C133</f>
        <v>-6.1405069994221228E-3</v>
      </c>
      <c r="D135" s="8">
        <f>('Raw Data'!D134-'Raw Data'!D133)/'Raw Data'!D133</f>
        <v>4.7040764442962686E-2</v>
      </c>
      <c r="E135" s="8">
        <f>('Raw Data'!E134-'Raw Data'!E133)/'Raw Data'!E133</f>
        <v>-1.582036344453042E-3</v>
      </c>
      <c r="F135" s="8">
        <f>('Raw Data'!F134-'Raw Data'!F133)/'Raw Data'!F133</f>
        <v>2.0364415862808093E-2</v>
      </c>
      <c r="G135" s="8">
        <f>('Raw Data'!G134-'Raw Data'!G133)/'Raw Data'!G133</f>
        <v>2.4254237369518172E-3</v>
      </c>
      <c r="H135" s="8">
        <f>('Raw Data'!H134-'Raw Data'!H133)/'Raw Data'!H133</f>
        <v>1.0169514124293793E-2</v>
      </c>
      <c r="I135" s="8">
        <f>('Raw Data'!I134-'Raw Data'!I133)/'Raw Data'!I133</f>
        <v>9.5128194540435272E-3</v>
      </c>
      <c r="J135" s="8">
        <f>('Raw Data'!J134-'Raw Data'!J133)/'Raw Data'!J133</f>
        <v>-4.0000000000000036E-2</v>
      </c>
      <c r="K135" s="8">
        <f>('Raw Data'!K134-'Raw Data'!K133)/'Raw Data'!K133</f>
        <v>-2.9440074395526115E-3</v>
      </c>
      <c r="L135" s="8">
        <f>('Raw Data'!L134-'Raw Data'!L133)/'Raw Data'!L133</f>
        <v>1.2925823081987099E-4</v>
      </c>
      <c r="M135" s="8">
        <f>('Raw Data'!M134-'Raw Data'!M133)/'Raw Data'!M133</f>
        <v>1.38709132270241E-2</v>
      </c>
      <c r="N135" s="8">
        <f>('Raw Data'!N134-'Raw Data'!N133)/'Raw Data'!N133</f>
        <v>3.8961738231568636E-3</v>
      </c>
      <c r="O135" s="8">
        <f>('Raw Data'!O134-'Raw Data'!O133)/'Raw Data'!O133</f>
        <v>0</v>
      </c>
      <c r="P135" s="8">
        <f>('Raw Data'!P134-'Raw Data'!P133)/'Raw Data'!P133</f>
        <v>-1.4797958269890904E-3</v>
      </c>
      <c r="Q135" s="8">
        <f>('Raw Data'!Q134-'Raw Data'!Q133)/'Raw Data'!Q133</f>
        <v>6.3455149808770836E-3</v>
      </c>
      <c r="R135" s="8">
        <f>('Raw Data'!R134-'Raw Data'!R133)/'Raw Data'!R133</f>
        <v>-5.7847574974477121E-3</v>
      </c>
      <c r="S135" s="8">
        <f>('Raw Data'!S134-'Raw Data'!S133)/'Raw Data'!S133</f>
        <v>-5.4980106277796063E-3</v>
      </c>
      <c r="T135" s="8">
        <f>('Raw Data'!T134-'Raw Data'!T133)/'Raw Data'!T133</f>
        <v>-1.5939602166566071E-2</v>
      </c>
      <c r="U135" s="8">
        <f>('Raw Data'!U134-'Raw Data'!U133)/'Raw Data'!U133</f>
        <v>-4.8005449821724687E-3</v>
      </c>
      <c r="V135" s="8">
        <f>('Raw Data'!V134-'Raw Data'!V133)/'Raw Data'!V133</f>
        <v>-5.4634362816235989E-3</v>
      </c>
      <c r="W135" s="8">
        <f>('Raw Data'!W134-'Raw Data'!W133)/'Raw Data'!W133</f>
        <v>-6.3537626444844812E-3</v>
      </c>
      <c r="X135" s="8">
        <f>('Raw Data'!X134-'Raw Data'!X133)/'Raw Data'!X133</f>
        <v>-1.3675008547008288E-3</v>
      </c>
      <c r="Y135" s="8">
        <f>('Raw Data'!Y134-'Raw Data'!Y133)/'Raw Data'!Y133</f>
        <v>-1.4482370254228353E-2</v>
      </c>
      <c r="Z135" s="8">
        <f>('Raw Data'!Z134-'Raw Data'!Z133)/'Raw Data'!Z133</f>
        <v>1.0449355989179997E-2</v>
      </c>
      <c r="AA135" s="8">
        <f>('Raw Data'!AA134-'Raw Data'!AA133)/'Raw Data'!AA133</f>
        <v>-8.0509083505582949E-3</v>
      </c>
      <c r="AB135" s="8">
        <f>('Raw Data'!AB134-'Raw Data'!AB133)/'Raw Data'!AB133</f>
        <v>-1.8884580337224894E-3</v>
      </c>
      <c r="AC135" s="8">
        <f>('Raw Data'!AC134-'Raw Data'!AC133)/'Raw Data'!AC133</f>
        <v>-8.5753112633853868E-3</v>
      </c>
      <c r="AD135" s="8">
        <f>('Raw Data'!AD134-'Raw Data'!AD133)/'Raw Data'!AD133</f>
        <v>7.6335877862594922E-3</v>
      </c>
      <c r="AE135" s="8">
        <f>('Raw Data'!AE134-'Raw Data'!AE133)/'Raw Data'!AE133</f>
        <v>7.9256723005346954E-4</v>
      </c>
      <c r="AF135" s="8">
        <f>('Raw Data'!AF134-'Raw Data'!AF133)/'Raw Data'!AF133</f>
        <v>3.02003430393636E-3</v>
      </c>
      <c r="AG135" s="8">
        <f>('Raw Data'!AG134-'Raw Data'!AG133)/'Raw Data'!AG133</f>
        <v>-3.8208167384447718E-2</v>
      </c>
      <c r="AH135" s="8">
        <f>('Raw Data'!AH134-'Raw Data'!AH133)/'Raw Data'!AH133</f>
        <v>8.7501990270963826E-3</v>
      </c>
      <c r="AI135" s="8">
        <f>('Raw Data'!AI134-'Raw Data'!AI133)/'Raw Data'!AI133</f>
        <v>4.2353680666699575E-2</v>
      </c>
      <c r="AJ135" s="8">
        <f>('Raw Data'!AJ134-'Raw Data'!AJ133)/'Raw Data'!AJ133</f>
        <v>3.2054818966229116E-2</v>
      </c>
      <c r="AK135" s="8">
        <f>('Raw Data'!AK134-'Raw Data'!AK133)/'Raw Data'!AK133</f>
        <v>-2.8152982730069481E-3</v>
      </c>
      <c r="AL135" s="8">
        <f>('Raw Data'!AL134-'Raw Data'!AL133)/'Raw Data'!AL133</f>
        <v>9.0909090909090974E-3</v>
      </c>
      <c r="AM135" s="8">
        <f>('Raw Data'!AM134-'Raw Data'!AM133)/'Raw Data'!AM133</f>
        <v>-4.4297281985955636E-3</v>
      </c>
      <c r="AN135" s="8">
        <f>('Raw Data'!AN134-'Raw Data'!AN133)/'Raw Data'!AN133</f>
        <v>4.8009890863096689E-3</v>
      </c>
      <c r="AO135" s="8">
        <f>('Raw Data'!AO134-'Raw Data'!AO133)/'Raw Data'!AO133</f>
        <v>-0.17000000000000004</v>
      </c>
      <c r="AP135" s="8">
        <f>('Raw Data'!AP134-'Raw Data'!AP133)/'Raw Data'!AP133</f>
        <v>-4.0858018386107408E-3</v>
      </c>
    </row>
    <row r="136" spans="1:42" x14ac:dyDescent="0.45">
      <c r="A136" s="23">
        <f>'Raw Data'!A135</f>
        <v>43634</v>
      </c>
      <c r="B136" s="8">
        <f>('Raw Data'!B135-'Raw Data'!B134)/'Raw Data'!B134</f>
        <v>2.351849829197989E-2</v>
      </c>
      <c r="C136" s="8">
        <f>('Raw Data'!C135-'Raw Data'!C134)/'Raw Data'!C134</f>
        <v>-4.3479072358331636E-3</v>
      </c>
      <c r="D136" s="8">
        <f>('Raw Data'!D135-'Raw Data'!D134)/'Raw Data'!D134</f>
        <v>-1.2886904025627586E-3</v>
      </c>
      <c r="E136" s="8">
        <f>('Raw Data'!E135-'Raw Data'!E134)/'Raw Data'!E134</f>
        <v>-3.4712476255036803E-3</v>
      </c>
      <c r="F136" s="8">
        <f>('Raw Data'!F135-'Raw Data'!F134)/'Raw Data'!F134</f>
        <v>2.7310924369747878E-2</v>
      </c>
      <c r="G136" s="8">
        <f>('Raw Data'!G135-'Raw Data'!G134)/'Raw Data'!G134</f>
        <v>-5.3621545457808667E-3</v>
      </c>
      <c r="H136" s="8">
        <f>('Raw Data'!H135-'Raw Data'!H134)/'Raw Data'!H134</f>
        <v>2.5838892039398341E-2</v>
      </c>
      <c r="I136" s="8">
        <f>('Raw Data'!I135-'Raw Data'!I134)/'Raw Data'!I134</f>
        <v>-7.1154272133265436E-3</v>
      </c>
      <c r="J136" s="8">
        <f>('Raw Data'!J135-'Raw Data'!J134)/'Raw Data'!J134</f>
        <v>0</v>
      </c>
      <c r="K136" s="8">
        <f>('Raw Data'!K135-'Raw Data'!K134)/'Raw Data'!K134</f>
        <v>1.4763880484862213E-2</v>
      </c>
      <c r="L136" s="8">
        <f>('Raw Data'!L135-'Raw Data'!L134)/'Raw Data'!L134</f>
        <v>1.2020562084492138E-2</v>
      </c>
      <c r="M136" s="8">
        <f>('Raw Data'!M135-'Raw Data'!M134)/'Raw Data'!M134</f>
        <v>1.001099556943383E-3</v>
      </c>
      <c r="N136" s="8">
        <f>('Raw Data'!N135-'Raw Data'!N134)/'Raw Data'!N134</f>
        <v>2.1345297360384603E-2</v>
      </c>
      <c r="O136" s="8">
        <f>('Raw Data'!O135-'Raw Data'!O134)/'Raw Data'!O134</f>
        <v>1.5250454793889652E-2</v>
      </c>
      <c r="P136" s="8">
        <f>('Raw Data'!P135-'Raw Data'!P134)/'Raw Data'!P134</f>
        <v>1.0596526122145645E-2</v>
      </c>
      <c r="Q136" s="8">
        <f>('Raw Data'!Q135-'Raw Data'!Q134)/'Raw Data'!Q134</f>
        <v>2.5766750892361464E-2</v>
      </c>
      <c r="R136" s="8">
        <f>('Raw Data'!R135-'Raw Data'!R134)/'Raw Data'!R134</f>
        <v>3.2626912401877511E-3</v>
      </c>
      <c r="S136" s="8">
        <f>('Raw Data'!S135-'Raw Data'!S134)/'Raw Data'!S134</f>
        <v>4.0479683145496485E-2</v>
      </c>
      <c r="T136" s="8">
        <f>('Raw Data'!T135-'Raw Data'!T134)/'Raw Data'!T134</f>
        <v>2.6671547349769405E-2</v>
      </c>
      <c r="U136" s="8">
        <f>('Raw Data'!U135-'Raw Data'!U134)/'Raw Data'!U134</f>
        <v>-1.2272062119491212E-2</v>
      </c>
      <c r="V136" s="8">
        <f>('Raw Data'!V135-'Raw Data'!V134)/'Raw Data'!V134</f>
        <v>1.3642174736828674E-2</v>
      </c>
      <c r="W136" s="8">
        <f>('Raw Data'!W135-'Raw Data'!W134)/'Raw Data'!W134</f>
        <v>2.4393212864761853E-2</v>
      </c>
      <c r="X136" s="8">
        <f>('Raw Data'!X135-'Raw Data'!X134)/'Raw Data'!X134</f>
        <v>-7.1893391196986402E-3</v>
      </c>
      <c r="Y136" s="8">
        <f>('Raw Data'!Y135-'Raw Data'!Y134)/'Raw Data'!Y134</f>
        <v>-1.2046517783289433E-3</v>
      </c>
      <c r="Z136" s="8">
        <f>('Raw Data'!Z135-'Raw Data'!Z134)/'Raw Data'!Z134</f>
        <v>6.8941399517407189E-3</v>
      </c>
      <c r="AA136" s="8">
        <f>('Raw Data'!AA135-'Raw Data'!AA134)/'Raw Data'!AA134</f>
        <v>-1.0003722851898185E-2</v>
      </c>
      <c r="AB136" s="8">
        <f>('Raw Data'!AB135-'Raw Data'!AB134)/'Raw Data'!AB134</f>
        <v>-1.2523657460910442E-2</v>
      </c>
      <c r="AC136" s="8">
        <f>('Raw Data'!AC135-'Raw Data'!AC134)/'Raw Data'!AC134</f>
        <v>-4.5213548076823906E-3</v>
      </c>
      <c r="AD136" s="8">
        <f>('Raw Data'!AD135-'Raw Data'!AD134)/'Raw Data'!AD134</f>
        <v>4.2929292929292914E-2</v>
      </c>
      <c r="AE136" s="8">
        <f>('Raw Data'!AE135-'Raw Data'!AE134)/'Raw Data'!AE134</f>
        <v>7.681944519588129E-3</v>
      </c>
      <c r="AF136" s="8">
        <f>('Raw Data'!AF135-'Raw Data'!AF134)/'Raw Data'!AF134</f>
        <v>1.7387911621870356E-2</v>
      </c>
      <c r="AG136" s="8">
        <f>('Raw Data'!AG135-'Raw Data'!AG134)/'Raw Data'!AG134</f>
        <v>4.280821771204734E-2</v>
      </c>
      <c r="AH136" s="8">
        <f>('Raw Data'!AH135-'Raw Data'!AH134)/'Raw Data'!AH134</f>
        <v>8.1334685896456652E-3</v>
      </c>
      <c r="AI136" s="8">
        <f>('Raw Data'!AI135-'Raw Data'!AI134)/'Raw Data'!AI134</f>
        <v>-2.8569600247860287E-3</v>
      </c>
      <c r="AJ136" s="8">
        <f>('Raw Data'!AJ135-'Raw Data'!AJ134)/'Raw Data'!AJ134</f>
        <v>1.8538589049948505E-2</v>
      </c>
      <c r="AK136" s="8">
        <f>('Raw Data'!AK135-'Raw Data'!AK134)/'Raw Data'!AK134</f>
        <v>-4.3290501821915579E-3</v>
      </c>
      <c r="AL136" s="8">
        <f>('Raw Data'!AL135-'Raw Data'!AL134)/'Raw Data'!AL134</f>
        <v>-5.4054054054054099E-2</v>
      </c>
      <c r="AM136" s="8">
        <f>('Raw Data'!AM135-'Raw Data'!AM134)/'Raw Data'!AM134</f>
        <v>1.1124151735412411E-3</v>
      </c>
      <c r="AN136" s="8">
        <f>('Raw Data'!AN135-'Raw Data'!AN134)/'Raw Data'!AN134</f>
        <v>1.2686418584618515E-2</v>
      </c>
      <c r="AO136" s="8">
        <f>('Raw Data'!AO135-'Raw Data'!AO134)/'Raw Data'!AO134</f>
        <v>-8.43373493975903E-2</v>
      </c>
      <c r="AP136" s="8">
        <f>('Raw Data'!AP135-'Raw Data'!AP134)/'Raw Data'!AP134</f>
        <v>-1.5897384615384678E-2</v>
      </c>
    </row>
    <row r="137" spans="1:42" x14ac:dyDescent="0.45">
      <c r="A137" s="23">
        <f>'Raw Data'!A136</f>
        <v>43635</v>
      </c>
      <c r="B137" s="8">
        <f>('Raw Data'!B136-'Raw Data'!B135)/'Raw Data'!B135</f>
        <v>-2.9226752406050932E-3</v>
      </c>
      <c r="C137" s="8">
        <f>('Raw Data'!C136-'Raw Data'!C135)/'Raw Data'!C135</f>
        <v>-1.3790044227574049E-3</v>
      </c>
      <c r="D137" s="8">
        <f>('Raw Data'!D136-'Raw Data'!D135)/'Raw Data'!D135</f>
        <v>7.5197470962056782E-3</v>
      </c>
      <c r="E137" s="8">
        <f>('Raw Data'!E136-'Raw Data'!E135)/'Raw Data'!E135</f>
        <v>5.9821911171122483E-3</v>
      </c>
      <c r="F137" s="8">
        <f>('Raw Data'!F136-'Raw Data'!F135)/'Raw Data'!F135</f>
        <v>-1.1247443762781129E-2</v>
      </c>
      <c r="G137" s="8">
        <f>('Raw Data'!G136-'Raw Data'!G135)/'Raw Data'!G135</f>
        <v>7.4981094227112369E-2</v>
      </c>
      <c r="H137" s="8">
        <f>('Raw Data'!H136-'Raw Data'!H135)/'Raw Data'!H135</f>
        <v>1.4066088911417432E-2</v>
      </c>
      <c r="I137" s="8">
        <f>('Raw Data'!I136-'Raw Data'!I135)/'Raw Data'!I135</f>
        <v>2.0143342399327711E-2</v>
      </c>
      <c r="J137" s="8">
        <f>('Raw Data'!J136-'Raw Data'!J135)/'Raw Data'!J135</f>
        <v>4.1666666666666706E-2</v>
      </c>
      <c r="K137" s="8">
        <f>('Raw Data'!K136-'Raw Data'!K135)/'Raw Data'!K135</f>
        <v>4.3645493924502144E-3</v>
      </c>
      <c r="L137" s="8">
        <f>('Raw Data'!L136-'Raw Data'!L135)/'Raw Data'!L135</f>
        <v>6.385906511706908E-3</v>
      </c>
      <c r="M137" s="8">
        <f>('Raw Data'!M136-'Raw Data'!M135)/'Raw Data'!M135</f>
        <v>-5.055924640698854E-3</v>
      </c>
      <c r="N137" s="8">
        <f>('Raw Data'!N136-'Raw Data'!N135)/'Raw Data'!N135</f>
        <v>9.4996937115141636E-3</v>
      </c>
      <c r="O137" s="8">
        <f>('Raw Data'!O136-'Raw Data'!O135)/'Raw Data'!O135</f>
        <v>2.1459437774852222E-2</v>
      </c>
      <c r="P137" s="8">
        <f>('Raw Data'!P136-'Raw Data'!P135)/'Raw Data'!P135</f>
        <v>5.1326411459238011E-3</v>
      </c>
      <c r="Q137" s="8">
        <f>('Raw Data'!Q136-'Raw Data'!Q135)/'Raw Data'!Q135</f>
        <v>5.3116792802110997E-4</v>
      </c>
      <c r="R137" s="8">
        <f>('Raw Data'!R136-'Raw Data'!R135)/'Raw Data'!R135</f>
        <v>-2.9810621856398794E-3</v>
      </c>
      <c r="S137" s="8">
        <f>('Raw Data'!S136-'Raw Data'!S135)/'Raw Data'!S135</f>
        <v>2.3415454965180307E-3</v>
      </c>
      <c r="T137" s="8">
        <f>('Raw Data'!T136-'Raw Data'!T135)/'Raw Data'!T135</f>
        <v>-8.896837211121545E-3</v>
      </c>
      <c r="U137" s="8">
        <f>('Raw Data'!U136-'Raw Data'!U135)/'Raw Data'!U135</f>
        <v>1.2065403165847794E-2</v>
      </c>
      <c r="V137" s="8">
        <f>('Raw Data'!V136-'Raw Data'!V135)/'Raw Data'!V135</f>
        <v>-7.2260113853086375E-3</v>
      </c>
      <c r="W137" s="8">
        <f>('Raw Data'!W136-'Raw Data'!W135)/'Raw Data'!W135</f>
        <v>3.3522393195407583E-3</v>
      </c>
      <c r="X137" s="8">
        <f>('Raw Data'!X136-'Raw Data'!X135)/'Raw Data'!X135</f>
        <v>-7.2758103448275682E-3</v>
      </c>
      <c r="Y137" s="8">
        <f>('Raw Data'!Y136-'Raw Data'!Y135)/'Raw Data'!Y135</f>
        <v>1.0733282029953415E-2</v>
      </c>
      <c r="Z137" s="8">
        <f>('Raw Data'!Z136-'Raw Data'!Z135)/'Raw Data'!Z135</f>
        <v>1.0612838432483333E-2</v>
      </c>
      <c r="AA137" s="8">
        <f>('Raw Data'!AA136-'Raw Data'!AA135)/'Raw Data'!AA135</f>
        <v>1.6587174108080242E-2</v>
      </c>
      <c r="AB137" s="8">
        <f>('Raw Data'!AB136-'Raw Data'!AB135)/'Raw Data'!AB135</f>
        <v>7.4817007484945484E-3</v>
      </c>
      <c r="AC137" s="8">
        <f>('Raw Data'!AC136-'Raw Data'!AC135)/'Raw Data'!AC135</f>
        <v>9.4786927410477808E-3</v>
      </c>
      <c r="AD137" s="8">
        <f>('Raw Data'!AD136-'Raw Data'!AD135)/'Raw Data'!AD135</f>
        <v>-2.4213075060532173E-3</v>
      </c>
      <c r="AE137" s="8">
        <f>('Raw Data'!AE136-'Raw Data'!AE135)/'Raw Data'!AE135</f>
        <v>2.8764464775916848E-2</v>
      </c>
      <c r="AF137" s="8">
        <f>('Raw Data'!AF136-'Raw Data'!AF135)/'Raw Data'!AF135</f>
        <v>3.9212294123780302E-3</v>
      </c>
      <c r="AG137" s="8">
        <f>('Raw Data'!AG136-'Raw Data'!AG135)/'Raw Data'!AG135</f>
        <v>1.6420032301476667E-3</v>
      </c>
      <c r="AH137" s="8">
        <f>('Raw Data'!AH136-'Raw Data'!AH135)/'Raw Data'!AH135</f>
        <v>3.9024724380380062E-3</v>
      </c>
      <c r="AI137" s="8">
        <f>('Raw Data'!AI136-'Raw Data'!AI135)/'Raw Data'!AI135</f>
        <v>-5.252851884900221E-3</v>
      </c>
      <c r="AJ137" s="8">
        <f>('Raw Data'!AJ136-'Raw Data'!AJ135)/'Raw Data'!AJ135</f>
        <v>1.7921130403241611E-2</v>
      </c>
      <c r="AK137" s="8">
        <f>('Raw Data'!AK136-'Raw Data'!AK135)/'Raw Data'!AK135</f>
        <v>-4.1587879933613096E-3</v>
      </c>
      <c r="AL137" s="8">
        <f>('Raw Data'!AL136-'Raw Data'!AL135)/'Raw Data'!AL135</f>
        <v>0.10476190476190464</v>
      </c>
      <c r="AM137" s="8">
        <f>('Raw Data'!AM136-'Raw Data'!AM135)/'Raw Data'!AM135</f>
        <v>6.1111790810708631E-3</v>
      </c>
      <c r="AN137" s="8">
        <f>('Raw Data'!AN136-'Raw Data'!AN135)/'Raw Data'!AN135</f>
        <v>-3.254658665930414E-4</v>
      </c>
      <c r="AO137" s="8">
        <f>('Raw Data'!AO136-'Raw Data'!AO135)/'Raw Data'!AO135</f>
        <v>0</v>
      </c>
      <c r="AP137" s="8">
        <f>('Raw Data'!AP136-'Raw Data'!AP135)/'Raw Data'!AP135</f>
        <v>9.3798848681664864E-3</v>
      </c>
    </row>
    <row r="138" spans="1:42" x14ac:dyDescent="0.45">
      <c r="A138" s="23">
        <f>'Raw Data'!A137</f>
        <v>43636</v>
      </c>
      <c r="B138" s="8">
        <f>('Raw Data'!B137-'Raw Data'!B136)/'Raw Data'!B136</f>
        <v>8.0355717509531365E-3</v>
      </c>
      <c r="C138" s="8">
        <f>('Raw Data'!C137-'Raw Data'!C136)/'Raw Data'!C136</f>
        <v>5.0632850951528715E-3</v>
      </c>
      <c r="D138" s="8">
        <f>('Raw Data'!D137-'Raw Data'!D136)/'Raw Data'!D136</f>
        <v>-3.0075512125286367E-2</v>
      </c>
      <c r="E138" s="8">
        <f>('Raw Data'!E137-'Raw Data'!E136)/'Raw Data'!E136</f>
        <v>9.8607593872039549E-3</v>
      </c>
      <c r="F138" s="8">
        <f>('Raw Data'!F137-'Raw Data'!F136)/'Raw Data'!F136</f>
        <v>-1.8614270941054778E-2</v>
      </c>
      <c r="G138" s="8">
        <f>('Raw Data'!G137-'Raw Data'!G136)/'Raw Data'!G136</f>
        <v>3.0274020955948747E-3</v>
      </c>
      <c r="H138" s="8">
        <f>('Raw Data'!H137-'Raw Data'!H136)/'Raw Data'!H136</f>
        <v>-9.247322580645128E-3</v>
      </c>
      <c r="I138" s="8">
        <f>('Raw Data'!I137-'Raw Data'!I136)/'Raw Data'!I136</f>
        <v>-3.4364870001953783E-2</v>
      </c>
      <c r="J138" s="8">
        <f>('Raw Data'!J137-'Raw Data'!J136)/'Raw Data'!J136</f>
        <v>0</v>
      </c>
      <c r="K138" s="8">
        <f>('Raw Data'!K137-'Raw Data'!K136)/'Raw Data'!K136</f>
        <v>5.5529774133730109E-3</v>
      </c>
      <c r="L138" s="8">
        <f>('Raw Data'!L137-'Raw Data'!L136)/'Raw Data'!L136</f>
        <v>2.738024457703685E-2</v>
      </c>
      <c r="M138" s="8">
        <f>('Raw Data'!M137-'Raw Data'!M136)/'Raw Data'!M136</f>
        <v>1.708735155489937E-2</v>
      </c>
      <c r="N138" s="8">
        <f>('Raw Data'!N137-'Raw Data'!N136)/'Raw Data'!N136</f>
        <v>2.697625335990116E-2</v>
      </c>
      <c r="O138" s="8">
        <f>('Raw Data'!O137-'Raw Data'!O136)/'Raw Data'!O136</f>
        <v>2.1008386373086309E-2</v>
      </c>
      <c r="P138" s="8">
        <f>('Raw Data'!P137-'Raw Data'!P136)/'Raw Data'!P136</f>
        <v>1.2912215762984746E-2</v>
      </c>
      <c r="Q138" s="8">
        <f>('Raw Data'!Q137-'Raw Data'!Q136)/'Raw Data'!Q136</f>
        <v>1.9417461147374266E-2</v>
      </c>
      <c r="R138" s="8">
        <f>('Raw Data'!R137-'Raw Data'!R136)/'Raw Data'!R136</f>
        <v>1.3971273898926341E-2</v>
      </c>
      <c r="S138" s="8">
        <f>('Raw Data'!S137-'Raw Data'!S136)/'Raw Data'!S136</f>
        <v>1.2668395092903831E-2</v>
      </c>
      <c r="T138" s="8">
        <f>('Raw Data'!T137-'Raw Data'!T136)/'Raw Data'!T136</f>
        <v>2.0227415449073978E-2</v>
      </c>
      <c r="U138" s="8">
        <f>('Raw Data'!U137-'Raw Data'!U136)/'Raw Data'!U136</f>
        <v>7.8058631555000769E-3</v>
      </c>
      <c r="V138" s="8">
        <f>('Raw Data'!V137-'Raw Data'!V136)/'Raw Data'!V136</f>
        <v>2.5475007928093957E-3</v>
      </c>
      <c r="W138" s="8">
        <f>('Raw Data'!W137-'Raw Data'!W136)/'Raw Data'!W136</f>
        <v>2.0506894225253126E-2</v>
      </c>
      <c r="X138" s="8">
        <f>('Raw Data'!X137-'Raw Data'!X136)/'Raw Data'!X136</f>
        <v>-6.5998468199735981E-4</v>
      </c>
      <c r="Y138" s="8">
        <f>('Raw Data'!Y137-'Raw Data'!Y136)/'Raw Data'!Y136</f>
        <v>1.0500004892977543E-2</v>
      </c>
      <c r="Z138" s="8">
        <f>('Raw Data'!Z137-'Raw Data'!Z136)/'Raw Data'!Z136</f>
        <v>1.7276456639566364E-2</v>
      </c>
      <c r="AA138" s="8">
        <f>('Raw Data'!AA137-'Raw Data'!AA136)/'Raw Data'!AA136</f>
        <v>1.3128374320724091E-2</v>
      </c>
      <c r="AB138" s="8">
        <f>('Raw Data'!AB137-'Raw Data'!AB136)/'Raw Data'!AB136</f>
        <v>1.1954383155948156E-2</v>
      </c>
      <c r="AC138" s="8">
        <f>('Raw Data'!AC137-'Raw Data'!AC136)/'Raw Data'!AC136</f>
        <v>1.0563362386906012E-2</v>
      </c>
      <c r="AD138" s="8">
        <f>('Raw Data'!AD137-'Raw Data'!AD136)/'Raw Data'!AD136</f>
        <v>-3.3980582524271871E-2</v>
      </c>
      <c r="AE138" s="8">
        <f>('Raw Data'!AE137-'Raw Data'!AE136)/'Raw Data'!AE136</f>
        <v>-1.3445268329124124E-2</v>
      </c>
      <c r="AF138" s="8">
        <f>('Raw Data'!AF137-'Raw Data'!AF136)/'Raw Data'!AF136</f>
        <v>9.2858548682458117E-3</v>
      </c>
      <c r="AG138" s="8">
        <f>('Raw Data'!AG137-'Raw Data'!AG136)/'Raw Data'!AG136</f>
        <v>-1.6065573770491753E-2</v>
      </c>
      <c r="AH138" s="8">
        <f>('Raw Data'!AH137-'Raw Data'!AH136)/'Raw Data'!AH136</f>
        <v>4.9245342902798491E-3</v>
      </c>
      <c r="AI138" s="8">
        <f>('Raw Data'!AI137-'Raw Data'!AI136)/'Raw Data'!AI136</f>
        <v>1.093451591496729E-2</v>
      </c>
      <c r="AJ138" s="8">
        <f>('Raw Data'!AJ137-'Raw Data'!AJ136)/'Raw Data'!AJ136</f>
        <v>4.6489933184939453E-3</v>
      </c>
      <c r="AK138" s="8">
        <f>('Raw Data'!AK137-'Raw Data'!AK136)/'Raw Data'!AK136</f>
        <v>8.1814804052835283E-2</v>
      </c>
      <c r="AL138" s="8">
        <f>('Raw Data'!AL137-'Raw Data'!AL136)/'Raw Data'!AL136</f>
        <v>-3.4482758620689495E-2</v>
      </c>
      <c r="AM138" s="8">
        <f>('Raw Data'!AM137-'Raw Data'!AM136)/'Raw Data'!AM136</f>
        <v>8.8347744185313E-3</v>
      </c>
      <c r="AN138" s="8">
        <f>('Raw Data'!AN137-'Raw Data'!AN136)/'Raw Data'!AN136</f>
        <v>1.131102253082251E-2</v>
      </c>
      <c r="AO138" s="8">
        <f>('Raw Data'!AO137-'Raw Data'!AO136)/'Raw Data'!AO136</f>
        <v>0</v>
      </c>
      <c r="AP138" s="8">
        <f>('Raw Data'!AP137-'Raw Data'!AP136)/'Raw Data'!AP136</f>
        <v>-8.2602990056633782E-3</v>
      </c>
    </row>
    <row r="139" spans="1:42" x14ac:dyDescent="0.45">
      <c r="A139" s="23">
        <f>'Raw Data'!A138</f>
        <v>43637</v>
      </c>
      <c r="B139" s="8">
        <f>('Raw Data'!B138-'Raw Data'!B137)/'Raw Data'!B137</f>
        <v>-3.4092128854820015E-3</v>
      </c>
      <c r="C139" s="8">
        <f>('Raw Data'!C138-'Raw Data'!C137)/'Raw Data'!C137</f>
        <v>2.2910843911089278E-4</v>
      </c>
      <c r="D139" s="8">
        <f>('Raw Data'!D138-'Raw Data'!D137)/'Raw Data'!D137</f>
        <v>1.0199462940521525E-2</v>
      </c>
      <c r="E139" s="8">
        <f>('Raw Data'!E138-'Raw Data'!E137)/'Raw Data'!E137</f>
        <v>-1.4907888521492438E-3</v>
      </c>
      <c r="F139" s="8">
        <f>('Raw Data'!F138-'Raw Data'!F137)/'Raw Data'!F137</f>
        <v>2.2128556375131621E-2</v>
      </c>
      <c r="G139" s="8">
        <f>('Raw Data'!G138-'Raw Data'!G137)/'Raw Data'!G137</f>
        <v>-3.5364896333499544E-3</v>
      </c>
      <c r="H139" s="8">
        <f>('Raw Data'!H138-'Raw Data'!H137)/'Raw Data'!H137</f>
        <v>8.682656920800839E-4</v>
      </c>
      <c r="I139" s="8">
        <f>('Raw Data'!I138-'Raw Data'!I137)/'Raw Data'!I137</f>
        <v>-5.5052866358009413E-3</v>
      </c>
      <c r="J139" s="8">
        <f>('Raw Data'!J138-'Raw Data'!J137)/'Raw Data'!J137</f>
        <v>-4.0000000000000036E-2</v>
      </c>
      <c r="K139" s="8">
        <f>('Raw Data'!K138-'Raw Data'!K137)/'Raw Data'!K137</f>
        <v>-1.3205404544739442E-2</v>
      </c>
      <c r="L139" s="8">
        <f>('Raw Data'!L138-'Raw Data'!L137)/'Raw Data'!L137</f>
        <v>-5.1262790172804116E-3</v>
      </c>
      <c r="M139" s="8">
        <f>('Raw Data'!M138-'Raw Data'!M137)/'Raw Data'!M137</f>
        <v>5.4354598484080115E-3</v>
      </c>
      <c r="N139" s="8">
        <f>('Raw Data'!N138-'Raw Data'!N137)/'Raw Data'!N137</f>
        <v>1.5271915783706281E-2</v>
      </c>
      <c r="O139" s="8">
        <f>('Raw Data'!O138-'Raw Data'!O137)/'Raw Data'!O137</f>
        <v>0</v>
      </c>
      <c r="P139" s="8">
        <f>('Raw Data'!P138-'Raw Data'!P137)/'Raw Data'!P137</f>
        <v>2.5206094343207842E-3</v>
      </c>
      <c r="Q139" s="8">
        <f>('Raw Data'!Q138-'Raw Data'!Q137)/'Raw Data'!Q137</f>
        <v>-3.7193454041363147E-4</v>
      </c>
      <c r="R139" s="8">
        <f>('Raw Data'!R138-'Raw Data'!R137)/'Raw Data'!R137</f>
        <v>-5.1469491284614217E-3</v>
      </c>
      <c r="S139" s="8">
        <f>('Raw Data'!S138-'Raw Data'!S137)/'Raw Data'!S137</f>
        <v>-3.4601376639862179E-3</v>
      </c>
      <c r="T139" s="8">
        <f>('Raw Data'!T138-'Raw Data'!T137)/'Raw Data'!T137</f>
        <v>5.9831180981355075E-3</v>
      </c>
      <c r="U139" s="8">
        <f>('Raw Data'!U138-'Raw Data'!U137)/'Raw Data'!U137</f>
        <v>-1.2603922161255676E-2</v>
      </c>
      <c r="V139" s="8">
        <f>('Raw Data'!V138-'Raw Data'!V137)/'Raw Data'!V137</f>
        <v>-6.8064138756179999E-3</v>
      </c>
      <c r="W139" s="8">
        <f>('Raw Data'!W138-'Raw Data'!W137)/'Raw Data'!W137</f>
        <v>-9.2571622567771197E-3</v>
      </c>
      <c r="X139" s="8">
        <f>('Raw Data'!X138-'Raw Data'!X137)/'Raw Data'!X137</f>
        <v>-2.1758810354168569E-2</v>
      </c>
      <c r="Y139" s="8">
        <f>('Raw Data'!Y138-'Raw Data'!Y137)/'Raw Data'!Y137</f>
        <v>-1.0272759437759117E-2</v>
      </c>
      <c r="Z139" s="8">
        <f>('Raw Data'!Z138-'Raw Data'!Z137)/'Raw Data'!Z137</f>
        <v>-1.2321045210754354E-2</v>
      </c>
      <c r="AA139" s="8">
        <f>('Raw Data'!AA138-'Raw Data'!AA137)/'Raw Data'!AA137</f>
        <v>-4.6279746158623724E-3</v>
      </c>
      <c r="AB139" s="8">
        <f>('Raw Data'!AB138-'Raw Data'!AB137)/'Raw Data'!AB137</f>
        <v>-4.8326477262143775E-3</v>
      </c>
      <c r="AC139" s="8">
        <f>('Raw Data'!AC138-'Raw Data'!AC137)/'Raw Data'!AC137</f>
        <v>-2.1292885226515011E-3</v>
      </c>
      <c r="AD139" s="8">
        <f>('Raw Data'!AD138-'Raw Data'!AD137)/'Raw Data'!AD137</f>
        <v>-7.7889447236180923E-2</v>
      </c>
      <c r="AE139" s="8">
        <f>('Raw Data'!AE138-'Raw Data'!AE137)/'Raw Data'!AE137</f>
        <v>-6.7368739146938259E-3</v>
      </c>
      <c r="AF139" s="8">
        <f>('Raw Data'!AF138-'Raw Data'!AF137)/'Raw Data'!AF137</f>
        <v>1.4615616562082292E-4</v>
      </c>
      <c r="AG139" s="8">
        <f>('Raw Data'!AG138-'Raw Data'!AG137)/'Raw Data'!AG137</f>
        <v>-3.0323225591469515E-2</v>
      </c>
      <c r="AH139" s="8">
        <f>('Raw Data'!AH138-'Raw Data'!AH137)/'Raw Data'!AH137</f>
        <v>-3.5918716143450704E-3</v>
      </c>
      <c r="AI139" s="8">
        <f>('Raw Data'!AI138-'Raw Data'!AI137)/'Raw Data'!AI137</f>
        <v>8.494697454200827E-3</v>
      </c>
      <c r="AJ139" s="8">
        <f>('Raw Data'!AJ138-'Raw Data'!AJ137)/'Raw Data'!AJ137</f>
        <v>1.0952602882104614E-2</v>
      </c>
      <c r="AK139" s="8">
        <f>('Raw Data'!AK138-'Raw Data'!AK137)/'Raw Data'!AK137</f>
        <v>-1.526595896889962E-2</v>
      </c>
      <c r="AL139" s="8">
        <f>('Raw Data'!AL138-'Raw Data'!AL137)/'Raw Data'!AL137</f>
        <v>0</v>
      </c>
      <c r="AM139" s="8">
        <f>('Raw Data'!AM138-'Raw Data'!AM137)/'Raw Data'!AM137</f>
        <v>-1.0947029853830732E-3</v>
      </c>
      <c r="AN139" s="8">
        <f>('Raw Data'!AN138-'Raw Data'!AN137)/'Raw Data'!AN137</f>
        <v>5.230056612428086E-3</v>
      </c>
      <c r="AO139" s="8">
        <f>('Raw Data'!AO138-'Raw Data'!AO137)/'Raw Data'!AO137</f>
        <v>0.1184210526315789</v>
      </c>
      <c r="AP139" s="8">
        <f>('Raw Data'!AP138-'Raw Data'!AP137)/'Raw Data'!AP137</f>
        <v>-2.6028111714113053E-2</v>
      </c>
    </row>
    <row r="140" spans="1:42" x14ac:dyDescent="0.45">
      <c r="A140" s="23">
        <f>'Raw Data'!A139</f>
        <v>43640</v>
      </c>
      <c r="B140" s="8">
        <f>('Raw Data'!B139-'Raw Data'!B138)/'Raw Data'!B138</f>
        <v>-1.0060989993938801E-3</v>
      </c>
      <c r="C140" s="8">
        <f>('Raw Data'!C139-'Raw Data'!C138)/'Raw Data'!C138</f>
        <v>-1.6026001087818013E-3</v>
      </c>
      <c r="D140" s="8">
        <f>('Raw Data'!D139-'Raw Data'!D138)/'Raw Data'!D138</f>
        <v>8.0230685656581136E-3</v>
      </c>
      <c r="E140" s="8">
        <f>('Raw Data'!E139-'Raw Data'!E138)/'Raw Data'!E138</f>
        <v>1.3436753137884311E-3</v>
      </c>
      <c r="F140" s="8">
        <f>('Raw Data'!F139-'Raw Data'!F138)/'Raw Data'!F138</f>
        <v>-2.7835051546391709E-2</v>
      </c>
      <c r="G140" s="8">
        <f>('Raw Data'!G139-'Raw Data'!G138)/'Raw Data'!G138</f>
        <v>-4.5953858725032395E-2</v>
      </c>
      <c r="H140" s="8">
        <f>('Raw Data'!H139-'Raw Data'!H138)/'Raw Data'!H138</f>
        <v>-1.431358691917598E-2</v>
      </c>
      <c r="I140" s="8">
        <f>('Raw Data'!I139-'Raw Data'!I138)/'Raw Data'!I138</f>
        <v>-1.7596009477735576E-2</v>
      </c>
      <c r="J140" s="8">
        <f>('Raw Data'!J139-'Raw Data'!J138)/'Raw Data'!J138</f>
        <v>0</v>
      </c>
      <c r="K140" s="8">
        <f>('Raw Data'!K139-'Raw Data'!K138)/'Raw Data'!K138</f>
        <v>-9.7312600458525095E-4</v>
      </c>
      <c r="L140" s="8">
        <f>('Raw Data'!L139-'Raw Data'!L138)/'Raw Data'!L138</f>
        <v>-2.1107206415630297E-3</v>
      </c>
      <c r="M140" s="8">
        <f>('Raw Data'!M139-'Raw Data'!M138)/'Raw Data'!M138</f>
        <v>4.8598832959324692E-3</v>
      </c>
      <c r="N140" s="8">
        <f>('Raw Data'!N139-'Raw Data'!N138)/'Raw Data'!N138</f>
        <v>-1.805055803030291E-3</v>
      </c>
      <c r="O140" s="8">
        <f>('Raw Data'!O139-'Raw Data'!O138)/'Raw Data'!O138</f>
        <v>1.6460806690836337E-2</v>
      </c>
      <c r="P140" s="8">
        <f>('Raw Data'!P139-'Raw Data'!P138)/'Raw Data'!P138</f>
        <v>1.077758393450009E-3</v>
      </c>
      <c r="Q140" s="8">
        <f>('Raw Data'!Q139-'Raw Data'!Q138)/'Raw Data'!Q138</f>
        <v>4.3169852928773853E-3</v>
      </c>
      <c r="R140" s="8">
        <f>('Raw Data'!R139-'Raw Data'!R138)/'Raw Data'!R138</f>
        <v>2.9640330402713262E-3</v>
      </c>
      <c r="S140" s="8">
        <f>('Raw Data'!S139-'Raw Data'!S138)/'Raw Data'!S138</f>
        <v>3.6503158983965619E-3</v>
      </c>
      <c r="T140" s="8">
        <f>('Raw Data'!T139-'Raw Data'!T138)/'Raw Data'!T138</f>
        <v>-1.4577301990430792E-2</v>
      </c>
      <c r="U140" s="8">
        <f>('Raw Data'!U139-'Raw Data'!U138)/'Raw Data'!U138</f>
        <v>-7.2023479489712553E-3</v>
      </c>
      <c r="V140" s="8">
        <f>('Raw Data'!V139-'Raw Data'!V138)/'Raw Data'!V138</f>
        <v>-7.127215109179603E-3</v>
      </c>
      <c r="W140" s="8">
        <f>('Raw Data'!W139-'Raw Data'!W138)/'Raw Data'!W138</f>
        <v>1.0255170292641283E-3</v>
      </c>
      <c r="X140" s="8">
        <f>('Raw Data'!X139-'Raw Data'!X138)/'Raw Data'!X138</f>
        <v>-1.1512187240532984E-2</v>
      </c>
      <c r="Y140" s="8">
        <f>('Raw Data'!Y139-'Raw Data'!Y138)/'Raw Data'!Y138</f>
        <v>-2.0281829548168015E-3</v>
      </c>
      <c r="Z140" s="8">
        <f>('Raw Data'!Z139-'Raw Data'!Z138)/'Raw Data'!Z138</f>
        <v>-2.360080917060023E-3</v>
      </c>
      <c r="AA140" s="8">
        <f>('Raw Data'!AA139-'Raw Data'!AA138)/'Raw Data'!AA138</f>
        <v>-1.8598537571351936E-3</v>
      </c>
      <c r="AB140" s="8">
        <f>('Raw Data'!AB139-'Raw Data'!AB138)/'Raw Data'!AB138</f>
        <v>1.0161926570598358E-2</v>
      </c>
      <c r="AC140" s="8">
        <f>('Raw Data'!AC139-'Raw Data'!AC138)/'Raw Data'!AC138</f>
        <v>7.1774566098239765E-3</v>
      </c>
      <c r="AD140" s="8">
        <f>('Raw Data'!AD139-'Raw Data'!AD138)/'Raw Data'!AD138</f>
        <v>-3.2697547683923738E-2</v>
      </c>
      <c r="AE140" s="8">
        <f>('Raw Data'!AE139-'Raw Data'!AE138)/'Raw Data'!AE138</f>
        <v>8.965423499048596E-3</v>
      </c>
      <c r="AF140" s="8">
        <f>('Raw Data'!AF139-'Raw Data'!AF138)/'Raw Data'!AF138</f>
        <v>5.9136380187465674E-3</v>
      </c>
      <c r="AG140" s="8">
        <f>('Raw Data'!AG139-'Raw Data'!AG138)/'Raw Data'!AG138</f>
        <v>5.4982817869415855E-3</v>
      </c>
      <c r="AH140" s="8">
        <f>('Raw Data'!AH139-'Raw Data'!AH138)/'Raw Data'!AH138</f>
        <v>1.3603175500154481E-3</v>
      </c>
      <c r="AI140" s="8">
        <f>('Raw Data'!AI139-'Raw Data'!AI138)/'Raw Data'!AI138</f>
        <v>7.6384169071802644E-3</v>
      </c>
      <c r="AJ140" s="8">
        <f>('Raw Data'!AJ139-'Raw Data'!AJ138)/'Raw Data'!AJ138</f>
        <v>4.9565776783109736E-3</v>
      </c>
      <c r="AK140" s="8">
        <f>('Raw Data'!AK139-'Raw Data'!AK138)/'Raw Data'!AK138</f>
        <v>1.1047890130743108E-2</v>
      </c>
      <c r="AL140" s="8">
        <f>('Raw Data'!AL139-'Raw Data'!AL138)/'Raw Data'!AL138</f>
        <v>-2.6785714285714309E-2</v>
      </c>
      <c r="AM140" s="8">
        <f>('Raw Data'!AM139-'Raw Data'!AM138)/'Raw Data'!AM138</f>
        <v>-1.6438540099672442E-3</v>
      </c>
      <c r="AN140" s="8">
        <f>('Raw Data'!AN139-'Raw Data'!AN138)/'Raw Data'!AN138</f>
        <v>-1.6000525919394618E-4</v>
      </c>
      <c r="AO140" s="8">
        <f>('Raw Data'!AO139-'Raw Data'!AO138)/'Raw Data'!AO138</f>
        <v>0.17647058823529416</v>
      </c>
      <c r="AP140" s="8">
        <f>('Raw Data'!AP139-'Raw Data'!AP138)/'Raw Data'!AP138</f>
        <v>-8.5515771540126823E-3</v>
      </c>
    </row>
    <row r="141" spans="1:42" x14ac:dyDescent="0.45">
      <c r="A141" s="23">
        <f>'Raw Data'!A140</f>
        <v>43641</v>
      </c>
      <c r="B141" s="8">
        <f>('Raw Data'!B140-'Raw Data'!B139)/'Raw Data'!B139</f>
        <v>-1.5157582173325825E-2</v>
      </c>
      <c r="C141" s="8">
        <f>('Raw Data'!C140-'Raw Data'!C139)/'Raw Data'!C139</f>
        <v>-3.4396288308973107E-3</v>
      </c>
      <c r="D141" s="8">
        <f>('Raw Data'!D140-'Raw Data'!D139)/'Raw Data'!D139</f>
        <v>-1.7349329356775689E-2</v>
      </c>
      <c r="E141" s="8">
        <f>('Raw Data'!E140-'Raw Data'!E139)/'Raw Data'!E139</f>
        <v>-2.4602251506261131E-3</v>
      </c>
      <c r="F141" s="8">
        <f>('Raw Data'!F140-'Raw Data'!F139)/'Raw Data'!F139</f>
        <v>-2.1208907741250872E-3</v>
      </c>
      <c r="G141" s="8">
        <f>('Raw Data'!G140-'Raw Data'!G139)/'Raw Data'!G139</f>
        <v>-8.9119004452897652E-2</v>
      </c>
      <c r="H141" s="8">
        <f>('Raw Data'!H140-'Raw Data'!H139)/'Raw Data'!H139</f>
        <v>-3.5203519577481131E-3</v>
      </c>
      <c r="I141" s="8">
        <f>('Raw Data'!I140-'Raw Data'!I139)/'Raw Data'!I139</f>
        <v>-1.4489709105125063E-2</v>
      </c>
      <c r="J141" s="8">
        <f>('Raw Data'!J140-'Raw Data'!J139)/'Raw Data'!J139</f>
        <v>-4.1666666666666706E-2</v>
      </c>
      <c r="K141" s="8">
        <f>('Raw Data'!K140-'Raw Data'!K139)/'Raw Data'!K139</f>
        <v>-1.9484232050410062E-3</v>
      </c>
      <c r="L141" s="8">
        <f>('Raw Data'!L140-'Raw Data'!L139)/'Raw Data'!L139</f>
        <v>-1.0265597928447892E-3</v>
      </c>
      <c r="M141" s="8">
        <f>('Raw Data'!M140-'Raw Data'!M139)/'Raw Data'!M139</f>
        <v>-2.309527205540881E-2</v>
      </c>
      <c r="N141" s="8">
        <f>('Raw Data'!N140-'Raw Data'!N139)/'Raw Data'!N139</f>
        <v>-3.6769232837305564E-2</v>
      </c>
      <c r="O141" s="8">
        <f>('Raw Data'!O140-'Raw Data'!O139)/'Raw Data'!O139</f>
        <v>-1.7206428922358876E-2</v>
      </c>
      <c r="P141" s="8">
        <f>('Raw Data'!P140-'Raw Data'!P139)/'Raw Data'!P139</f>
        <v>-7.1044629922145195E-3</v>
      </c>
      <c r="Q141" s="8">
        <f>('Raw Data'!Q140-'Raw Data'!Q139)/'Raw Data'!Q139</f>
        <v>-1.4229586449322595E-2</v>
      </c>
      <c r="R141" s="8">
        <f>('Raw Data'!R140-'Raw Data'!R139)/'Raw Data'!R139</f>
        <v>-6.5015876960105119E-3</v>
      </c>
      <c r="S141" s="8">
        <f>('Raw Data'!S140-'Raw Data'!S139)/'Raw Data'!S139</f>
        <v>-1.1088517905010182E-2</v>
      </c>
      <c r="T141" s="8">
        <f>('Raw Data'!T140-'Raw Data'!T139)/'Raw Data'!T139</f>
        <v>-2.2248453896200667E-2</v>
      </c>
      <c r="U141" s="8">
        <f>('Raw Data'!U140-'Raw Data'!U139)/'Raw Data'!U139</f>
        <v>5.1716156435416653E-3</v>
      </c>
      <c r="V141" s="8">
        <f>('Raw Data'!V140-'Raw Data'!V139)/'Raw Data'!V139</f>
        <v>-8.2826693277358483E-3</v>
      </c>
      <c r="W141" s="8">
        <f>('Raw Data'!W140-'Raw Data'!W139)/'Raw Data'!W139</f>
        <v>-3.3011066758300432E-3</v>
      </c>
      <c r="X141" s="8">
        <f>('Raw Data'!X140-'Raw Data'!X139)/'Raw Data'!X139</f>
        <v>-2.0596731678070489E-2</v>
      </c>
      <c r="Y141" s="8">
        <f>('Raw Data'!Y140-'Raw Data'!Y139)/'Raw Data'!Y139</f>
        <v>7.1727874094784233E-3</v>
      </c>
      <c r="Z141" s="8">
        <f>('Raw Data'!Z140-'Raw Data'!Z139)/'Raw Data'!Z139</f>
        <v>-1.5545826292666385E-2</v>
      </c>
      <c r="AA141" s="8">
        <f>('Raw Data'!AA140-'Raw Data'!AA139)/'Raw Data'!AA139</f>
        <v>5.5906598335278318E-4</v>
      </c>
      <c r="AB141" s="8">
        <f>('Raw Data'!AB140-'Raw Data'!AB139)/'Raw Data'!AB139</f>
        <v>-5.4304812439539664E-3</v>
      </c>
      <c r="AC141" s="8">
        <f>('Raw Data'!AC140-'Raw Data'!AC139)/'Raw Data'!AC139</f>
        <v>-3.0816640684958804E-3</v>
      </c>
      <c r="AD141" s="8">
        <f>('Raw Data'!AD140-'Raw Data'!AD139)/'Raw Data'!AD139</f>
        <v>-9.2957746478873143E-2</v>
      </c>
      <c r="AE141" s="8">
        <f>('Raw Data'!AE140-'Raw Data'!AE139)/'Raw Data'!AE139</f>
        <v>-1.313525389630307E-3</v>
      </c>
      <c r="AF141" s="8">
        <f>('Raw Data'!AF140-'Raw Data'!AF139)/'Raw Data'!AF139</f>
        <v>-3.1572087731703988E-2</v>
      </c>
      <c r="AG141" s="8">
        <f>('Raw Data'!AG140-'Raw Data'!AG139)/'Raw Data'!AG139</f>
        <v>-1.3670505809979531E-2</v>
      </c>
      <c r="AH141" s="8">
        <f>('Raw Data'!AH140-'Raw Data'!AH139)/'Raw Data'!AH139</f>
        <v>-1.8616439496946312E-2</v>
      </c>
      <c r="AI141" s="8">
        <f>('Raw Data'!AI140-'Raw Data'!AI139)/'Raw Data'!AI139</f>
        <v>-1.9522377377288316E-2</v>
      </c>
      <c r="AJ141" s="8">
        <f>('Raw Data'!AJ140-'Raw Data'!AJ139)/'Raw Data'!AJ139</f>
        <v>-2.894572213100613E-2</v>
      </c>
      <c r="AK141" s="8">
        <f>('Raw Data'!AK140-'Raw Data'!AK139)/'Raw Data'!AK139</f>
        <v>-1.1808286276635859E-2</v>
      </c>
      <c r="AL141" s="8">
        <f>('Raw Data'!AL140-'Raw Data'!AL139)/'Raw Data'!AL139</f>
        <v>9.174311926605512E-3</v>
      </c>
      <c r="AM141" s="8">
        <f>('Raw Data'!AM140-'Raw Data'!AM139)/'Raw Data'!AM139</f>
        <v>-3.4028426988959692E-2</v>
      </c>
      <c r="AN141" s="8">
        <f>('Raw Data'!AN140-'Raw Data'!AN139)/'Raw Data'!AN139</f>
        <v>-1.0167379232686858E-2</v>
      </c>
      <c r="AO141" s="8">
        <f>('Raw Data'!AO140-'Raw Data'!AO139)/'Raw Data'!AO139</f>
        <v>0</v>
      </c>
      <c r="AP141" s="8">
        <f>('Raw Data'!AP140-'Raw Data'!AP139)/'Raw Data'!AP139</f>
        <v>8.6253373922014851E-3</v>
      </c>
    </row>
    <row r="142" spans="1:42" x14ac:dyDescent="0.45">
      <c r="A142" s="23">
        <f>'Raw Data'!A141</f>
        <v>43642</v>
      </c>
      <c r="B142" s="8">
        <f>('Raw Data'!B141-'Raw Data'!B140)/'Raw Data'!B140</f>
        <v>2.1629054970964675E-2</v>
      </c>
      <c r="C142" s="8">
        <f>('Raw Data'!C141-'Raw Data'!C140)/'Raw Data'!C140</f>
        <v>-2.1399018928192164E-2</v>
      </c>
      <c r="D142" s="8">
        <f>('Raw Data'!D141-'Raw Data'!D140)/'Raw Data'!D140</f>
        <v>-2.2296642298340213E-3</v>
      </c>
      <c r="E142" s="8">
        <f>('Raw Data'!E141-'Raw Data'!E140)/'Raw Data'!E140</f>
        <v>-1.1135084221621419E-2</v>
      </c>
      <c r="F142" s="8">
        <f>('Raw Data'!F141-'Raw Data'!F140)/'Raw Data'!F140</f>
        <v>8.501594048884174E-3</v>
      </c>
      <c r="G142" s="8">
        <f>('Raw Data'!G141-'Raw Data'!G140)/'Raw Data'!G140</f>
        <v>1.756791241335293E-2</v>
      </c>
      <c r="H142" s="8">
        <f>('Raw Data'!H141-'Raw Data'!H140)/'Raw Data'!H140</f>
        <v>-4.0848199583832755E-3</v>
      </c>
      <c r="I142" s="8">
        <f>('Raw Data'!I141-'Raw Data'!I140)/'Raw Data'!I140</f>
        <v>-8.3725386624384918E-3</v>
      </c>
      <c r="J142" s="8">
        <f>('Raw Data'!J141-'Raw Data'!J140)/'Raw Data'!J140</f>
        <v>8.6956521739130516E-2</v>
      </c>
      <c r="K142" s="8">
        <f>('Raw Data'!K141-'Raw Data'!K140)/'Raw Data'!K140</f>
        <v>4.3924166105483277E-3</v>
      </c>
      <c r="L142" s="8">
        <f>('Raw Data'!L141-'Raw Data'!L140)/'Raw Data'!L140</f>
        <v>-7.6287639118164116E-3</v>
      </c>
      <c r="M142" s="8">
        <f>('Raw Data'!M141-'Raw Data'!M140)/'Raw Data'!M140</f>
        <v>-5.8408919878846863E-3</v>
      </c>
      <c r="N142" s="8">
        <f>('Raw Data'!N141-'Raw Data'!N140)/'Raw Data'!N140</f>
        <v>-7.5093943551023824E-3</v>
      </c>
      <c r="O142" s="8">
        <f>('Raw Data'!O141-'Raw Data'!O140)/'Raw Data'!O140</f>
        <v>1.5447846336425129E-2</v>
      </c>
      <c r="P142" s="8">
        <f>('Raw Data'!P141-'Raw Data'!P140)/'Raw Data'!P140</f>
        <v>1.1564348174492229E-3</v>
      </c>
      <c r="Q142" s="8">
        <f>('Raw Data'!Q141-'Raw Data'!Q140)/'Raw Data'!Q140</f>
        <v>7.6686267073387991E-3</v>
      </c>
      <c r="R142" s="8">
        <f>('Raw Data'!R141-'Raw Data'!R140)/'Raw Data'!R140</f>
        <v>-8.5992058464416619E-3</v>
      </c>
      <c r="S142" s="8">
        <f>('Raw Data'!S141-'Raw Data'!S140)/'Raw Data'!S140</f>
        <v>2.6462228815525176E-2</v>
      </c>
      <c r="T142" s="8">
        <f>('Raw Data'!T141-'Raw Data'!T140)/'Raw Data'!T140</f>
        <v>-8.4728987324297585E-4</v>
      </c>
      <c r="U142" s="8">
        <f>('Raw Data'!U141-'Raw Data'!U140)/'Raw Data'!U140</f>
        <v>3.2871171758465522E-3</v>
      </c>
      <c r="V142" s="8">
        <f>('Raw Data'!V141-'Raw Data'!V140)/'Raw Data'!V140</f>
        <v>6.6814589610391557E-3</v>
      </c>
      <c r="W142" s="8">
        <f>('Raw Data'!W141-'Raw Data'!W140)/'Raw Data'!W140</f>
        <v>3.0836815824185401E-3</v>
      </c>
      <c r="X142" s="8">
        <f>('Raw Data'!X141-'Raw Data'!X140)/'Raw Data'!X140</f>
        <v>6.0556905125125765E-3</v>
      </c>
      <c r="Y142" s="8">
        <f>('Raw Data'!Y141-'Raw Data'!Y140)/'Raw Data'!Y140</f>
        <v>-1.0326505082739397E-2</v>
      </c>
      <c r="Z142" s="8">
        <f>('Raw Data'!Z141-'Raw Data'!Z140)/'Raw Data'!Z140</f>
        <v>-2.2657055360695347E-2</v>
      </c>
      <c r="AA142" s="8">
        <f>('Raw Data'!AA141-'Raw Data'!AA140)/'Raw Data'!AA140</f>
        <v>-4.4506495728722825E-2</v>
      </c>
      <c r="AB142" s="8">
        <f>('Raw Data'!AB141-'Raw Data'!AB140)/'Raw Data'!AB140</f>
        <v>-1.7812390632954565E-2</v>
      </c>
      <c r="AC142" s="8">
        <f>('Raw Data'!AC141-'Raw Data'!AC140)/'Raw Data'!AC140</f>
        <v>-1.2364721098428618E-2</v>
      </c>
      <c r="AD142" s="8">
        <f>('Raw Data'!AD141-'Raw Data'!AD140)/'Raw Data'!AD140</f>
        <v>3.7267080745341505E-2</v>
      </c>
      <c r="AE142" s="8">
        <f>('Raw Data'!AE141-'Raw Data'!AE140)/'Raw Data'!AE140</f>
        <v>8.2011373339696617E-3</v>
      </c>
      <c r="AF142" s="8">
        <f>('Raw Data'!AF141-'Raw Data'!AF140)/'Raw Data'!AF140</f>
        <v>3.7473470542528265E-3</v>
      </c>
      <c r="AG142" s="8">
        <f>('Raw Data'!AG141-'Raw Data'!AG140)/'Raw Data'!AG140</f>
        <v>3.6729000806340971E-2</v>
      </c>
      <c r="AH142" s="8">
        <f>('Raw Data'!AH141-'Raw Data'!AH140)/'Raw Data'!AH140</f>
        <v>1.0413804081268414E-2</v>
      </c>
      <c r="AI142" s="8">
        <f>('Raw Data'!AI141-'Raw Data'!AI140)/'Raw Data'!AI140</f>
        <v>-6.2486338963914558E-3</v>
      </c>
      <c r="AJ142" s="8">
        <f>('Raw Data'!AJ141-'Raw Data'!AJ140)/'Raw Data'!AJ140</f>
        <v>5.2734500784941199E-3</v>
      </c>
      <c r="AK142" s="8">
        <f>('Raw Data'!AK141-'Raw Data'!AK140)/'Raw Data'!AK140</f>
        <v>1.0522540431651701E-2</v>
      </c>
      <c r="AL142" s="8">
        <f>('Raw Data'!AL141-'Raw Data'!AL140)/'Raw Data'!AL140</f>
        <v>3.6363636363636188E-2</v>
      </c>
      <c r="AM142" s="8">
        <f>('Raw Data'!AM141-'Raw Data'!AM140)/'Raw Data'!AM140</f>
        <v>-9.0910099159917154E-3</v>
      </c>
      <c r="AN142" s="8">
        <f>('Raw Data'!AN141-'Raw Data'!AN140)/'Raw Data'!AN140</f>
        <v>2.3455163763041994E-3</v>
      </c>
      <c r="AO142" s="8">
        <f>('Raw Data'!AO141-'Raw Data'!AO140)/'Raw Data'!AO140</f>
        <v>0</v>
      </c>
      <c r="AP142" s="8">
        <f>('Raw Data'!AP141-'Raw Data'!AP140)/'Raw Data'!AP140</f>
        <v>-1.5499680144290661E-2</v>
      </c>
    </row>
    <row r="143" spans="1:42" x14ac:dyDescent="0.45">
      <c r="A143" s="23">
        <f>'Raw Data'!A142</f>
        <v>43643</v>
      </c>
      <c r="B143" s="8">
        <f>('Raw Data'!B142-'Raw Data'!B141)/'Raw Data'!B141</f>
        <v>-3.002550512589742E-4</v>
      </c>
      <c r="C143" s="8">
        <f>('Raw Data'!C142-'Raw Data'!C141)/'Raw Data'!C141</f>
        <v>-4.7023616687858426E-4</v>
      </c>
      <c r="D143" s="8">
        <f>('Raw Data'!D142-'Raw Data'!D141)/'Raw Data'!D141</f>
        <v>1.6281260249349991E-2</v>
      </c>
      <c r="E143" s="8">
        <f>('Raw Data'!E142-'Raw Data'!E141)/'Raw Data'!E141</f>
        <v>-4.7612897909194291E-3</v>
      </c>
      <c r="F143" s="8">
        <f>('Raw Data'!F142-'Raw Data'!F141)/'Raw Data'!F141</f>
        <v>1.2644889357218041E-2</v>
      </c>
      <c r="G143" s="8">
        <f>('Raw Data'!G142-'Raw Data'!G141)/'Raw Data'!G141</f>
        <v>4.1275964575566523E-2</v>
      </c>
      <c r="H143" s="8">
        <f>('Raw Data'!H142-'Raw Data'!H141)/'Raw Data'!H141</f>
        <v>3.4364039844408749E-3</v>
      </c>
      <c r="I143" s="8">
        <f>('Raw Data'!I142-'Raw Data'!I141)/'Raw Data'!I141</f>
        <v>1.2355887582657137E-2</v>
      </c>
      <c r="J143" s="8">
        <f>('Raw Data'!J142-'Raw Data'!J141)/'Raw Data'!J141</f>
        <v>0</v>
      </c>
      <c r="K143" s="8">
        <f>('Raw Data'!K142-'Raw Data'!K141)/'Raw Data'!K141</f>
        <v>6.0738828780669578E-3</v>
      </c>
      <c r="L143" s="8">
        <f>('Raw Data'!L142-'Raw Data'!L141)/'Raw Data'!L141</f>
        <v>-1.3178575865053605E-3</v>
      </c>
      <c r="M143" s="8">
        <f>('Raw Data'!M142-'Raw Data'!M141)/'Raw Data'!M141</f>
        <v>-3.692927594413854E-3</v>
      </c>
      <c r="N143" s="8">
        <f>('Raw Data'!N142-'Raw Data'!N141)/'Raw Data'!N141</f>
        <v>-2.0176565399925798E-2</v>
      </c>
      <c r="O143" s="8">
        <f>('Raw Data'!O142-'Raw Data'!O141)/'Raw Data'!O141</f>
        <v>-4.0567715905710901E-3</v>
      </c>
      <c r="P143" s="8">
        <f>('Raw Data'!P142-'Raw Data'!P141)/'Raw Data'!P141</f>
        <v>0</v>
      </c>
      <c r="Q143" s="8">
        <f>('Raw Data'!Q142-'Raw Data'!Q141)/'Raw Data'!Q141</f>
        <v>4.8496157938491997E-3</v>
      </c>
      <c r="R143" s="8">
        <f>('Raw Data'!R142-'Raw Data'!R141)/'Raw Data'!R141</f>
        <v>-1.6911035151433503E-3</v>
      </c>
      <c r="S143" s="8">
        <f>('Raw Data'!S142-'Raw Data'!S141)/'Raw Data'!S141</f>
        <v>1.2496622482995882E-2</v>
      </c>
      <c r="T143" s="8">
        <f>('Raw Data'!T142-'Raw Data'!T141)/'Raw Data'!T141</f>
        <v>1.3446450799190799E-2</v>
      </c>
      <c r="U143" s="8">
        <f>('Raw Data'!U142-'Raw Data'!U141)/'Raw Data'!U141</f>
        <v>-7.8346591202393696E-3</v>
      </c>
      <c r="V143" s="8">
        <f>('Raw Data'!V142-'Raw Data'!V141)/'Raw Data'!V141</f>
        <v>3.318523927534222E-3</v>
      </c>
      <c r="W143" s="8">
        <f>('Raw Data'!W142-'Raw Data'!W141)/'Raw Data'!W141</f>
        <v>4.8957618290547686E-3</v>
      </c>
      <c r="X143" s="8">
        <f>('Raw Data'!X142-'Raw Data'!X141)/'Raw Data'!X141</f>
        <v>1.4081482819230218E-2</v>
      </c>
      <c r="Y143" s="8">
        <f>('Raw Data'!Y142-'Raw Data'!Y141)/'Raw Data'!Y141</f>
        <v>2.1587983351884308E-3</v>
      </c>
      <c r="Z143" s="8">
        <f>('Raw Data'!Z142-'Raw Data'!Z141)/'Raw Data'!Z141</f>
        <v>2.8099755114146048E-3</v>
      </c>
      <c r="AA143" s="8">
        <f>('Raw Data'!AA142-'Raw Data'!AA141)/'Raw Data'!AA141</f>
        <v>1.773530681406588E-2</v>
      </c>
      <c r="AB143" s="8">
        <f>('Raw Data'!AB142-'Raw Data'!AB141)/'Raw Data'!AB141</f>
        <v>4.5566429263935968E-4</v>
      </c>
      <c r="AC143" s="8">
        <f>('Raw Data'!AC142-'Raw Data'!AC141)/'Raw Data'!AC141</f>
        <v>-7.8242790756553676E-4</v>
      </c>
      <c r="AD143" s="8">
        <f>('Raw Data'!AD142-'Raw Data'!AD141)/'Raw Data'!AD141</f>
        <v>2.6946107784431229E-2</v>
      </c>
      <c r="AE143" s="8">
        <f>('Raw Data'!AE142-'Raw Data'!AE141)/'Raw Data'!AE141</f>
        <v>9.5158376882329143E-3</v>
      </c>
      <c r="AF143" s="8">
        <f>('Raw Data'!AF142-'Raw Data'!AF141)/'Raw Data'!AF141</f>
        <v>1.6426096711680768E-3</v>
      </c>
      <c r="AG143" s="8">
        <f>('Raw Data'!AG142-'Raw Data'!AG141)/'Raw Data'!AG141</f>
        <v>2.7406417112299353E-2</v>
      </c>
      <c r="AH143" s="8">
        <f>('Raw Data'!AH142-'Raw Data'!AH141)/'Raw Data'!AH141</f>
        <v>3.3986569658720125E-3</v>
      </c>
      <c r="AI143" s="8">
        <f>('Raw Data'!AI142-'Raw Data'!AI141)/'Raw Data'!AI141</f>
        <v>9.8049449045094009E-3</v>
      </c>
      <c r="AJ143" s="8">
        <f>('Raw Data'!AJ142-'Raw Data'!AJ141)/'Raw Data'!AJ141</f>
        <v>2.1590217396237951E-2</v>
      </c>
      <c r="AK143" s="8">
        <f>('Raw Data'!AK142-'Raw Data'!AK141)/'Raw Data'!AK141</f>
        <v>1.9414750140777082E-3</v>
      </c>
      <c r="AL143" s="8">
        <f>('Raw Data'!AL142-'Raw Data'!AL141)/'Raw Data'!AL141</f>
        <v>-4.3859649122806862E-2</v>
      </c>
      <c r="AM143" s="8">
        <f>('Raw Data'!AM142-'Raw Data'!AM141)/'Raw Data'!AM141</f>
        <v>-1.0321044243993275E-2</v>
      </c>
      <c r="AN143" s="8">
        <f>('Raw Data'!AN142-'Raw Data'!AN141)/'Raw Data'!AN141</f>
        <v>-6.6166161451726054E-3</v>
      </c>
      <c r="AO143" s="8">
        <f>('Raw Data'!AO142-'Raw Data'!AO141)/'Raw Data'!AO141</f>
        <v>0</v>
      </c>
      <c r="AP143" s="8">
        <f>('Raw Data'!AP142-'Raw Data'!AP141)/'Raw Data'!AP141</f>
        <v>2.2258414766557901E-2</v>
      </c>
    </row>
    <row r="144" spans="1:42" x14ac:dyDescent="0.45">
      <c r="A144" s="23">
        <f>'Raw Data'!A143</f>
        <v>43644</v>
      </c>
      <c r="B144" s="8">
        <f>('Raw Data'!B143-'Raw Data'!B142)/'Raw Data'!B142</f>
        <v>-9.1119707638905485E-3</v>
      </c>
      <c r="C144" s="8">
        <f>('Raw Data'!C143-'Raw Data'!C142)/'Raw Data'!C142</f>
        <v>7.0572436718336117E-3</v>
      </c>
      <c r="D144" s="8">
        <f>('Raw Data'!D143-'Raw Data'!D142)/'Raw Data'!D142</f>
        <v>2.7823147151733781E-3</v>
      </c>
      <c r="E144" s="8">
        <f>('Raw Data'!E143-'Raw Data'!E142)/'Raw Data'!E142</f>
        <v>-4.2523167875758135E-3</v>
      </c>
      <c r="F144" s="8">
        <f>('Raw Data'!F143-'Raw Data'!F142)/'Raw Data'!F142</f>
        <v>2.0811654526536267E-3</v>
      </c>
      <c r="G144" s="8">
        <f>('Raw Data'!G143-'Raw Data'!G142)/'Raw Data'!G142</f>
        <v>-2.6913776721903537E-3</v>
      </c>
      <c r="H144" s="8">
        <f>('Raw Data'!H143-'Raw Data'!H142)/'Raw Data'!H142</f>
        <v>1.2372978757389921E-2</v>
      </c>
      <c r="I144" s="8">
        <f>('Raw Data'!I143-'Raw Data'!I142)/'Raw Data'!I142</f>
        <v>1.0577639045636102E-2</v>
      </c>
      <c r="J144" s="8">
        <f>('Raw Data'!J143-'Raw Data'!J142)/'Raw Data'!J142</f>
        <v>-4.0000000000000036E-2</v>
      </c>
      <c r="K144" s="8">
        <f>('Raw Data'!K143-'Raw Data'!K142)/'Raw Data'!K142</f>
        <v>7.9690692570978765E-3</v>
      </c>
      <c r="L144" s="8">
        <f>('Raw Data'!L143-'Raw Data'!L142)/'Raw Data'!L142</f>
        <v>1.5175271006526207E-2</v>
      </c>
      <c r="M144" s="8">
        <f>('Raw Data'!M143-'Raw Data'!M142)/'Raw Data'!M142</f>
        <v>-2.3475137306799333E-2</v>
      </c>
      <c r="N144" s="8">
        <f>('Raw Data'!N143-'Raw Data'!N142)/'Raw Data'!N142</f>
        <v>1.9305039453511616E-3</v>
      </c>
      <c r="O144" s="8">
        <f>('Raw Data'!O143-'Raw Data'!O142)/'Raw Data'!O142</f>
        <v>0</v>
      </c>
      <c r="P144" s="8">
        <f>('Raw Data'!P143-'Raw Data'!P142)/'Raw Data'!P142</f>
        <v>-4.4759560479557172E-3</v>
      </c>
      <c r="Q144" s="8">
        <f>('Raw Data'!Q143-'Raw Data'!Q142)/'Raw Data'!Q142</f>
        <v>1.5741090809234061E-2</v>
      </c>
      <c r="R144" s="8">
        <f>('Raw Data'!R143-'Raw Data'!R142)/'Raw Data'!R142</f>
        <v>9.6721758582098971E-3</v>
      </c>
      <c r="S144" s="8">
        <f>('Raw Data'!S143-'Raw Data'!S142)/'Raw Data'!S142</f>
        <v>-9.4941761383357613E-3</v>
      </c>
      <c r="T144" s="8">
        <f>('Raw Data'!T143-'Raw Data'!T142)/'Raw Data'!T142</f>
        <v>3.4662916742002059E-3</v>
      </c>
      <c r="U144" s="8">
        <f>('Raw Data'!U143-'Raw Data'!U142)/'Raw Data'!U142</f>
        <v>2.4406567117533236E-3</v>
      </c>
      <c r="V144" s="8">
        <f>('Raw Data'!V143-'Raw Data'!V142)/'Raw Data'!V142</f>
        <v>2.7195943948210437E-2</v>
      </c>
      <c r="W144" s="8">
        <f>('Raw Data'!W143-'Raw Data'!W142)/'Raw Data'!W142</f>
        <v>2.9231835726749852E-2</v>
      </c>
      <c r="X144" s="8">
        <f>('Raw Data'!X143-'Raw Data'!X142)/'Raw Data'!X142</f>
        <v>7.0508343134068098E-3</v>
      </c>
      <c r="Y144" s="8">
        <f>('Raw Data'!Y143-'Raw Data'!Y142)/'Raw Data'!Y142</f>
        <v>3.2312642012274364E-3</v>
      </c>
      <c r="Z144" s="8">
        <f>('Raw Data'!Z143-'Raw Data'!Z142)/'Raw Data'!Z142</f>
        <v>1.5061331525790972E-2</v>
      </c>
      <c r="AA144" s="8">
        <f>('Raw Data'!AA143-'Raw Data'!AA142)/'Raw Data'!AA142</f>
        <v>5.7448623677143658E-3</v>
      </c>
      <c r="AB144" s="8">
        <f>('Raw Data'!AB143-'Raw Data'!AB142)/'Raw Data'!AB142</f>
        <v>-1.1841709608418972E-3</v>
      </c>
      <c r="AC144" s="8">
        <f>('Raw Data'!AC143-'Raw Data'!AC142)/'Raw Data'!AC142</f>
        <v>-3.1324404674688286E-3</v>
      </c>
      <c r="AD144" s="8">
        <f>('Raw Data'!AD143-'Raw Data'!AD142)/'Raw Data'!AD142</f>
        <v>3.7900874635568481E-2</v>
      </c>
      <c r="AE144" s="8">
        <f>('Raw Data'!AE143-'Raw Data'!AE142)/'Raw Data'!AE142</f>
        <v>1.7721226080518179E-2</v>
      </c>
      <c r="AF144" s="8">
        <f>('Raw Data'!AF143-'Raw Data'!AF142)/'Raw Data'!AF142</f>
        <v>-1.4162784085409693E-3</v>
      </c>
      <c r="AG144" s="8">
        <f>('Raw Data'!AG143-'Raw Data'!AG142)/'Raw Data'!AG142</f>
        <v>-1.2036402081977879E-2</v>
      </c>
      <c r="AH144" s="8">
        <f>('Raw Data'!AH143-'Raw Data'!AH142)/'Raw Data'!AH142</f>
        <v>-5.5926774622494504E-3</v>
      </c>
      <c r="AI144" s="8">
        <f>('Raw Data'!AI143-'Raw Data'!AI142)/'Raw Data'!AI142</f>
        <v>1.8469656992084433E-2</v>
      </c>
      <c r="AJ144" s="8">
        <f>('Raw Data'!AJ143-'Raw Data'!AJ142)/'Raw Data'!AJ142</f>
        <v>-7.2968544410178717E-3</v>
      </c>
      <c r="AK144" s="8">
        <f>('Raw Data'!AK143-'Raw Data'!AK142)/'Raw Data'!AK142</f>
        <v>3.522948186065496E-3</v>
      </c>
      <c r="AL144" s="8">
        <f>('Raw Data'!AL143-'Raw Data'!AL142)/'Raw Data'!AL142</f>
        <v>-9.174311926605512E-3</v>
      </c>
      <c r="AM144" s="8">
        <f>('Raw Data'!AM143-'Raw Data'!AM142)/'Raw Data'!AM142</f>
        <v>-5.7937492764990779E-3</v>
      </c>
      <c r="AN144" s="8">
        <f>('Raw Data'!AN143-'Raw Data'!AN142)/'Raw Data'!AN142</f>
        <v>1.0803332012716105E-2</v>
      </c>
      <c r="AO144" s="8">
        <f>('Raw Data'!AO143-'Raw Data'!AO142)/'Raw Data'!AO142</f>
        <v>0</v>
      </c>
      <c r="AP144" s="8">
        <f>('Raw Data'!AP143-'Raw Data'!AP142)/'Raw Data'!AP142</f>
        <v>1.2745618693574191E-2</v>
      </c>
    </row>
    <row r="145" spans="1:42" x14ac:dyDescent="0.45">
      <c r="A145" s="23">
        <f>'Raw Data'!A144</f>
        <v>43647</v>
      </c>
      <c r="B145" s="8">
        <f>('Raw Data'!B144-'Raw Data'!B143)/'Raw Data'!B143</f>
        <v>1.8340832901271555E-2</v>
      </c>
      <c r="C145" s="8">
        <f>('Raw Data'!C144-'Raw Data'!C143)/'Raw Data'!C143</f>
        <v>-1.635168747219675E-3</v>
      </c>
      <c r="D145" s="8">
        <f>('Raw Data'!D144-'Raw Data'!D143)/'Raw Data'!D143</f>
        <v>1.6602483145899134E-2</v>
      </c>
      <c r="E145" s="8">
        <f>('Raw Data'!E144-'Raw Data'!E143)/'Raw Data'!E143</f>
        <v>5.6431579919302716E-3</v>
      </c>
      <c r="F145" s="8">
        <f>('Raw Data'!F144-'Raw Data'!F143)/'Raw Data'!F143</f>
        <v>1.1422637590861829E-2</v>
      </c>
      <c r="G145" s="8">
        <f>('Raw Data'!G144-'Raw Data'!G143)/'Raw Data'!G143</f>
        <v>1.5092450743144217E-2</v>
      </c>
      <c r="H145" s="8">
        <f>('Raw Data'!H144-'Raw Data'!H143)/'Raw Data'!H143</f>
        <v>-3.3827695698688282E-3</v>
      </c>
      <c r="I145" s="8">
        <f>('Raw Data'!I144-'Raw Data'!I143)/'Raw Data'!I143</f>
        <v>4.6296336747290834E-2</v>
      </c>
      <c r="J145" s="8">
        <f>('Raw Data'!J144-'Raw Data'!J143)/'Raw Data'!J143</f>
        <v>0</v>
      </c>
      <c r="K145" s="8">
        <f>('Raw Data'!K144-'Raw Data'!K143)/'Raw Data'!K143</f>
        <v>3.1144986218260974E-3</v>
      </c>
      <c r="L145" s="8">
        <f>('Raw Data'!L144-'Raw Data'!L143)/'Raw Data'!L143</f>
        <v>-1.414378370322544E-2</v>
      </c>
      <c r="M145" s="8">
        <f>('Raw Data'!M144-'Raw Data'!M143)/'Raw Data'!M143</f>
        <v>-1.6390661962529088E-2</v>
      </c>
      <c r="N145" s="8">
        <f>('Raw Data'!N144-'Raw Data'!N143)/'Raw Data'!N143</f>
        <v>-5.1380914151880671E-3</v>
      </c>
      <c r="O145" s="8">
        <f>('Raw Data'!O144-'Raw Data'!O143)/'Raw Data'!O143</f>
        <v>-3.1727215232114549E-3</v>
      </c>
      <c r="P145" s="8">
        <f>('Raw Data'!P144-'Raw Data'!P143)/'Raw Data'!P143</f>
        <v>1.4358220830981407E-2</v>
      </c>
      <c r="Q145" s="8">
        <f>('Raw Data'!Q144-'Raw Data'!Q143)/'Raw Data'!Q143</f>
        <v>1.0964912040243156E-2</v>
      </c>
      <c r="R145" s="8">
        <f>('Raw Data'!R144-'Raw Data'!R143)/'Raw Data'!R143</f>
        <v>1.1365415155672206E-2</v>
      </c>
      <c r="S145" s="8">
        <f>('Raw Data'!S144-'Raw Data'!S143)/'Raw Data'!S143</f>
        <v>2.1174623588791953E-2</v>
      </c>
      <c r="T145" s="8">
        <f>('Raw Data'!T144-'Raw Data'!T143)/'Raw Data'!T143</f>
        <v>1.739137577407248E-2</v>
      </c>
      <c r="U145" s="8">
        <f>('Raw Data'!U144-'Raw Data'!U143)/'Raw Data'!U143</f>
        <v>1.4394200259246724E-2</v>
      </c>
      <c r="V145" s="8">
        <f>('Raw Data'!V144-'Raw Data'!V143)/'Raw Data'!V143</f>
        <v>1.6815774636919648E-2</v>
      </c>
      <c r="W145" s="8">
        <f>('Raw Data'!W144-'Raw Data'!W143)/'Raw Data'!W143</f>
        <v>1.3980584406693145E-2</v>
      </c>
      <c r="X145" s="8">
        <f>('Raw Data'!X144-'Raw Data'!X143)/'Raw Data'!X143</f>
        <v>-6.7872400743925366E-4</v>
      </c>
      <c r="Y145" s="8">
        <f>('Raw Data'!Y144-'Raw Data'!Y143)/'Raw Data'!Y143</f>
        <v>8.5888149805056369E-3</v>
      </c>
      <c r="Z145" s="8">
        <f>('Raw Data'!Z144-'Raw Data'!Z143)/'Raw Data'!Z143</f>
        <v>2.7604899930987171E-3</v>
      </c>
      <c r="AA145" s="8">
        <f>('Raw Data'!AA144-'Raw Data'!AA143)/'Raw Data'!AA143</f>
        <v>1.5422704540750598E-2</v>
      </c>
      <c r="AB145" s="8">
        <f>('Raw Data'!AB144-'Raw Data'!AB143)/'Raw Data'!AB143</f>
        <v>7.6606860331072816E-3</v>
      </c>
      <c r="AC145" s="8">
        <f>('Raw Data'!AC144-'Raw Data'!AC143)/'Raw Data'!AC143</f>
        <v>1.3354296239489879E-2</v>
      </c>
      <c r="AD145" s="8">
        <f>('Raw Data'!AD144-'Raw Data'!AD143)/'Raw Data'!AD143</f>
        <v>2.5280898876404456E-2</v>
      </c>
      <c r="AE145" s="8">
        <f>('Raw Data'!AE144-'Raw Data'!AE143)/'Raw Data'!AE143</f>
        <v>-7.9216651658570933E-3</v>
      </c>
      <c r="AF145" s="8">
        <f>('Raw Data'!AF144-'Raw Data'!AF143)/'Raw Data'!AF143</f>
        <v>1.283967634427049E-2</v>
      </c>
      <c r="AG145" s="8">
        <f>('Raw Data'!AG144-'Raw Data'!AG143)/'Raw Data'!AG143</f>
        <v>2.7329600680619071E-2</v>
      </c>
      <c r="AH145" s="8">
        <f>('Raw Data'!AH144-'Raw Data'!AH143)/'Raw Data'!AH143</f>
        <v>1.5082109981669893E-2</v>
      </c>
      <c r="AI145" s="8">
        <f>('Raw Data'!AI144-'Raw Data'!AI143)/'Raw Data'!AI143</f>
        <v>0</v>
      </c>
      <c r="AJ145" s="8">
        <f>('Raw Data'!AJ144-'Raw Data'!AJ143)/'Raw Data'!AJ143</f>
        <v>1.9819228087949024E-2</v>
      </c>
      <c r="AK145" s="8">
        <f>('Raw Data'!AK144-'Raw Data'!AK143)/'Raw Data'!AK143</f>
        <v>1.8255153622133674E-2</v>
      </c>
      <c r="AL145" s="8">
        <f>('Raw Data'!AL144-'Raw Data'!AL143)/'Raw Data'!AL143</f>
        <v>9.2592592592592674E-3</v>
      </c>
      <c r="AM145" s="8">
        <f>('Raw Data'!AM144-'Raw Data'!AM143)/'Raw Data'!AM143</f>
        <v>9.9067536178336583E-3</v>
      </c>
      <c r="AN145" s="8">
        <f>('Raw Data'!AN144-'Raw Data'!AN143)/'Raw Data'!AN143</f>
        <v>3.2143374738455494E-3</v>
      </c>
      <c r="AO145" s="8">
        <f>('Raw Data'!AO144-'Raw Data'!AO143)/'Raw Data'!AO143</f>
        <v>-0.25</v>
      </c>
      <c r="AP145" s="8">
        <f>('Raw Data'!AP144-'Raw Data'!AP143)/'Raw Data'!AP143</f>
        <v>-1.3109596224436287E-2</v>
      </c>
    </row>
    <row r="146" spans="1:42" x14ac:dyDescent="0.45">
      <c r="A146" s="23">
        <f>'Raw Data'!A145</f>
        <v>43648</v>
      </c>
      <c r="B146" s="8">
        <f>('Raw Data'!B145-'Raw Data'!B144)/'Raw Data'!B144</f>
        <v>5.8545420266444062E-3</v>
      </c>
      <c r="C146" s="8">
        <f>('Raw Data'!C145-'Raw Data'!C144)/'Raw Data'!C144</f>
        <v>1.6144089790711576E-2</v>
      </c>
      <c r="D146" s="8">
        <f>('Raw Data'!D145-'Raw Data'!D144)/'Raw Data'!D144</f>
        <v>-1.1533191103870983E-2</v>
      </c>
      <c r="E146" s="8">
        <f>('Raw Data'!E145-'Raw Data'!E144)/'Raw Data'!E144</f>
        <v>4.2466354902875331E-3</v>
      </c>
      <c r="F146" s="8">
        <f>('Raw Data'!F145-'Raw Data'!F144)/'Raw Data'!F144</f>
        <v>3.0800821355235482E-3</v>
      </c>
      <c r="G146" s="8">
        <f>('Raw Data'!G145-'Raw Data'!G144)/'Raw Data'!G144</f>
        <v>2.3893915476097496E-2</v>
      </c>
      <c r="H146" s="8">
        <f>('Raw Data'!H145-'Raw Data'!H144)/'Raw Data'!H144</f>
        <v>-2.0256202337540701E-2</v>
      </c>
      <c r="I146" s="8">
        <f>('Raw Data'!I145-'Raw Data'!I144)/'Raw Data'!I144</f>
        <v>1.3851517111302954E-2</v>
      </c>
      <c r="J146" s="8">
        <f>('Raw Data'!J145-'Raw Data'!J144)/'Raw Data'!J144</f>
        <v>0</v>
      </c>
      <c r="K146" s="8">
        <f>('Raw Data'!K145-'Raw Data'!K144)/'Raw Data'!K144</f>
        <v>5.0155585163389029E-3</v>
      </c>
      <c r="L146" s="8">
        <f>('Raw Data'!L145-'Raw Data'!L144)/'Raw Data'!L144</f>
        <v>1.6167554663168208E-2</v>
      </c>
      <c r="M146" s="8">
        <f>('Raw Data'!M145-'Raw Data'!M144)/'Raw Data'!M144</f>
        <v>1.034908848622893E-2</v>
      </c>
      <c r="N146" s="8">
        <f>('Raw Data'!N145-'Raw Data'!N144)/'Raw Data'!N144</f>
        <v>-1.6784974728858575E-2</v>
      </c>
      <c r="O146" s="8">
        <f>('Raw Data'!O145-'Raw Data'!O144)/'Raw Data'!O144</f>
        <v>-1.5406637128686869E-3</v>
      </c>
      <c r="P146" s="8">
        <f>('Raw Data'!P145-'Raw Data'!P144)/'Raw Data'!P144</f>
        <v>2.4306922491472193E-3</v>
      </c>
      <c r="Q146" s="8">
        <f>('Raw Data'!Q145-'Raw Data'!Q144)/'Raw Data'!Q144</f>
        <v>7.5922124166548557E-3</v>
      </c>
      <c r="R146" s="8">
        <f>('Raw Data'!R145-'Raw Data'!R144)/'Raw Data'!R144</f>
        <v>9.2578322318882678E-3</v>
      </c>
      <c r="S146" s="8">
        <f>('Raw Data'!S145-'Raw Data'!S144)/'Raw Data'!S144</f>
        <v>-9.6424447844350274E-3</v>
      </c>
      <c r="T146" s="8">
        <f>('Raw Data'!T145-'Raw Data'!T144)/'Raw Data'!T144</f>
        <v>-5.2687701481221663E-3</v>
      </c>
      <c r="U146" s="8">
        <f>('Raw Data'!U145-'Raw Data'!U144)/'Raw Data'!U144</f>
        <v>6.2125251325341269E-3</v>
      </c>
      <c r="V146" s="8">
        <f>('Raw Data'!V145-'Raw Data'!V144)/'Raw Data'!V144</f>
        <v>1.0555278630531208E-3</v>
      </c>
      <c r="W146" s="8">
        <f>('Raw Data'!W145-'Raw Data'!W144)/'Raw Data'!W144</f>
        <v>-9.6623030417229347E-3</v>
      </c>
      <c r="X146" s="8">
        <f>('Raw Data'!X145-'Raw Data'!X144)/'Raw Data'!X144</f>
        <v>5.2904772117962125E-3</v>
      </c>
      <c r="Y146" s="8">
        <f>('Raw Data'!Y145-'Raw Data'!Y144)/'Raw Data'!Y144</f>
        <v>1.1354190144369948E-2</v>
      </c>
      <c r="Z146" s="8">
        <f>('Raw Data'!Z145-'Raw Data'!Z144)/'Raw Data'!Z144</f>
        <v>6.8823471053801591E-3</v>
      </c>
      <c r="AA146" s="8">
        <f>('Raw Data'!AA145-'Raw Data'!AA144)/'Raw Data'!AA144</f>
        <v>4.1252803221489736E-3</v>
      </c>
      <c r="AB146" s="8">
        <f>('Raw Data'!AB145-'Raw Data'!AB144)/'Raw Data'!AB144</f>
        <v>8.9601553909864871E-3</v>
      </c>
      <c r="AC146" s="8">
        <f>('Raw Data'!AC145-'Raw Data'!AC144)/'Raw Data'!AC144</f>
        <v>7.3643631386292978E-3</v>
      </c>
      <c r="AD146" s="8">
        <f>('Raw Data'!AD145-'Raw Data'!AD144)/'Raw Data'!AD144</f>
        <v>-3.8356164383561681E-2</v>
      </c>
      <c r="AE146" s="8">
        <f>('Raw Data'!AE145-'Raw Data'!AE144)/'Raw Data'!AE144</f>
        <v>2.5913386064030076E-2</v>
      </c>
      <c r="AF146" s="8">
        <f>('Raw Data'!AF145-'Raw Data'!AF144)/'Raw Data'!AF144</f>
        <v>6.633335931071173E-3</v>
      </c>
      <c r="AG146" s="8">
        <f>('Raw Data'!AG145-'Raw Data'!AG144)/'Raw Data'!AG144</f>
        <v>1.2820191896788118E-3</v>
      </c>
      <c r="AH146" s="8">
        <f>('Raw Data'!AH145-'Raw Data'!AH144)/'Raw Data'!AH144</f>
        <v>6.3053695899035088E-3</v>
      </c>
      <c r="AI146" s="8">
        <f>('Raw Data'!AI145-'Raw Data'!AI144)/'Raw Data'!AI144</f>
        <v>1.0362694300518135E-2</v>
      </c>
      <c r="AJ146" s="8">
        <f>('Raw Data'!AJ145-'Raw Data'!AJ144)/'Raw Data'!AJ144</f>
        <v>2.2156620040204079E-3</v>
      </c>
      <c r="AK146" s="8">
        <f>('Raw Data'!AK145-'Raw Data'!AK144)/'Raw Data'!AK144</f>
        <v>7.7573061597927487E-3</v>
      </c>
      <c r="AL146" s="8">
        <f>('Raw Data'!AL145-'Raw Data'!AL144)/'Raw Data'!AL144</f>
        <v>-9.174311926605512E-3</v>
      </c>
      <c r="AM146" s="8">
        <f>('Raw Data'!AM145-'Raw Data'!AM144)/'Raw Data'!AM144</f>
        <v>1.154080955602155E-3</v>
      </c>
      <c r="AN146" s="8">
        <f>('Raw Data'!AN145-'Raw Data'!AN144)/'Raw Data'!AN144</f>
        <v>-1.5299499102701796E-2</v>
      </c>
      <c r="AO146" s="8">
        <f>('Raw Data'!AO145-'Raw Data'!AO144)/'Raw Data'!AO144</f>
        <v>0.33333333333333331</v>
      </c>
      <c r="AP146" s="8">
        <f>('Raw Data'!AP145-'Raw Data'!AP144)/'Raw Data'!AP144</f>
        <v>2.7630180658873515E-2</v>
      </c>
    </row>
    <row r="147" spans="1:42" x14ac:dyDescent="0.45">
      <c r="A147" s="23">
        <f>'Raw Data'!A146</f>
        <v>43649</v>
      </c>
      <c r="B147" s="8">
        <f>('Raw Data'!B146-'Raw Data'!B145)/'Raw Data'!B145</f>
        <v>8.2869272476132662E-3</v>
      </c>
      <c r="C147" s="8">
        <f>('Raw Data'!C146-'Raw Data'!C145)/'Raw Data'!C145</f>
        <v>8.9799696405819321E-3</v>
      </c>
      <c r="D147" s="8">
        <f>('Raw Data'!D146-'Raw Data'!D145)/'Raw Data'!D145</f>
        <v>4.6092143672783602E-2</v>
      </c>
      <c r="E147" s="8">
        <f>('Raw Data'!E146-'Raw Data'!E145)/'Raw Data'!E145</f>
        <v>1.1779890447557747E-2</v>
      </c>
      <c r="F147" s="8">
        <f>('Raw Data'!F146-'Raw Data'!F145)/'Raw Data'!F145</f>
        <v>1.4329580348004153E-2</v>
      </c>
      <c r="G147" s="8">
        <f>('Raw Data'!G146-'Raw Data'!G145)/'Raw Data'!G145</f>
        <v>4.3915759697531684E-3</v>
      </c>
      <c r="H147" s="8">
        <f>('Raw Data'!H146-'Raw Data'!H145)/'Raw Data'!H145</f>
        <v>2.022796087747122E-2</v>
      </c>
      <c r="I147" s="8">
        <f>('Raw Data'!I146-'Raw Data'!I145)/'Raw Data'!I145</f>
        <v>1.404161371392193E-2</v>
      </c>
      <c r="J147" s="8">
        <f>('Raw Data'!J146-'Raw Data'!J145)/'Raw Data'!J145</f>
        <v>0</v>
      </c>
      <c r="K147" s="8">
        <f>('Raw Data'!K146-'Raw Data'!K145)/'Raw Data'!K145</f>
        <v>4.752558298908358E-4</v>
      </c>
      <c r="L147" s="8">
        <f>('Raw Data'!L146-'Raw Data'!L145)/'Raw Data'!L145</f>
        <v>4.8194839410318725E-3</v>
      </c>
      <c r="M147" s="8">
        <f>('Raw Data'!M146-'Raw Data'!M145)/'Raw Data'!M145</f>
        <v>3.7614476576031297E-3</v>
      </c>
      <c r="N147" s="8">
        <f>('Raw Data'!N146-'Raw Data'!N145)/'Raw Data'!N145</f>
        <v>6.5659947365548019E-3</v>
      </c>
      <c r="O147" s="8">
        <f>('Raw Data'!O146-'Raw Data'!O145)/'Raw Data'!O145</f>
        <v>1.2345605425135076E-2</v>
      </c>
      <c r="P147" s="8">
        <f>('Raw Data'!P146-'Raw Data'!P145)/'Raw Data'!P145</f>
        <v>9.4136621680195598E-3</v>
      </c>
      <c r="Q147" s="8">
        <f>('Raw Data'!Q146-'Raw Data'!Q145)/'Raw Data'!Q145</f>
        <v>5.9561317851682654E-3</v>
      </c>
      <c r="R147" s="8">
        <f>('Raw Data'!R146-'Raw Data'!R145)/'Raw Data'!R145</f>
        <v>1.2566208013308596E-2</v>
      </c>
      <c r="S147" s="8">
        <f>('Raw Data'!S146-'Raw Data'!S145)/'Raw Data'!S145</f>
        <v>-1.0339169164231398E-3</v>
      </c>
      <c r="T147" s="8">
        <f>('Raw Data'!T146-'Raw Data'!T145)/'Raw Data'!T145</f>
        <v>1.4595056174393949E-2</v>
      </c>
      <c r="U147" s="8">
        <f>('Raw Data'!U146-'Raw Data'!U145)/'Raw Data'!U145</f>
        <v>3.1571567350418247E-3</v>
      </c>
      <c r="V147" s="8">
        <f>('Raw Data'!V146-'Raw Data'!V145)/'Raw Data'!V145</f>
        <v>-1.5928888750602424E-3</v>
      </c>
      <c r="W147" s="8">
        <f>('Raw Data'!W146-'Raw Data'!W145)/'Raw Data'!W145</f>
        <v>7.5641292085527794E-3</v>
      </c>
      <c r="X147" s="8">
        <f>('Raw Data'!X146-'Raw Data'!X145)/'Raw Data'!X145</f>
        <v>1.2303064625631303E-2</v>
      </c>
      <c r="Y147" s="8">
        <f>('Raw Data'!Y146-'Raw Data'!Y145)/'Raw Data'!Y145</f>
        <v>2.6663640989882269E-2</v>
      </c>
      <c r="Z147" s="8">
        <f>('Raw Data'!Z146-'Raw Data'!Z145)/'Raw Data'!Z145</f>
        <v>6.8356117566633788E-4</v>
      </c>
      <c r="AA147" s="8">
        <f>('Raw Data'!AA146-'Raw Data'!AA145)/'Raw Data'!AA145</f>
        <v>1.4752544074231695E-2</v>
      </c>
      <c r="AB147" s="8">
        <f>('Raw Data'!AB146-'Raw Data'!AB145)/'Raw Data'!AB145</f>
        <v>2.3322551968044565E-2</v>
      </c>
      <c r="AC147" s="8">
        <f>('Raw Data'!AC146-'Raw Data'!AC145)/'Raw Data'!AC145</f>
        <v>2.3085655072375313E-3</v>
      </c>
      <c r="AD147" s="8">
        <f>('Raw Data'!AD146-'Raw Data'!AD145)/'Raw Data'!AD145</f>
        <v>-1.139601139601128E-2</v>
      </c>
      <c r="AE147" s="8">
        <f>('Raw Data'!AE146-'Raw Data'!AE145)/'Raw Data'!AE145</f>
        <v>9.5458549152537095E-4</v>
      </c>
      <c r="AF147" s="8">
        <f>('Raw Data'!AF146-'Raw Data'!AF145)/'Raw Data'!AF145</f>
        <v>6.4430726594097406E-3</v>
      </c>
      <c r="AG147" s="8">
        <f>('Raw Data'!AG146-'Raw Data'!AG145)/'Raw Data'!AG145</f>
        <v>-1.6004801536491577E-3</v>
      </c>
      <c r="AH147" s="8">
        <f>('Raw Data'!AH146-'Raw Data'!AH145)/'Raw Data'!AH145</f>
        <v>2.4246066333464124E-3</v>
      </c>
      <c r="AI147" s="8">
        <f>('Raw Data'!AI146-'Raw Data'!AI145)/'Raw Data'!AI145</f>
        <v>1.1282035897435878E-2</v>
      </c>
      <c r="AJ147" s="8">
        <f>('Raw Data'!AJ146-'Raw Data'!AJ145)/'Raw Data'!AJ145</f>
        <v>1.6754143561460204E-2</v>
      </c>
      <c r="AK147" s="8">
        <f>('Raw Data'!AK146-'Raw Data'!AK145)/'Raw Data'!AK145</f>
        <v>6.8422785596010905E-3</v>
      </c>
      <c r="AL147" s="8">
        <f>('Raw Data'!AL146-'Raw Data'!AL145)/'Raw Data'!AL145</f>
        <v>-9.2592592592592674E-3</v>
      </c>
      <c r="AM147" s="8">
        <f>('Raw Data'!AM146-'Raw Data'!AM145)/'Raw Data'!AM145</f>
        <v>2.3054723285913698E-2</v>
      </c>
      <c r="AN147" s="8">
        <f>('Raw Data'!AN146-'Raw Data'!AN145)/'Raw Data'!AN145</f>
        <v>3.4165450692792369E-3</v>
      </c>
      <c r="AO147" s="8">
        <f>('Raw Data'!AO146-'Raw Data'!AO145)/'Raw Data'!AO145</f>
        <v>0</v>
      </c>
      <c r="AP147" s="8">
        <f>('Raw Data'!AP146-'Raw Data'!AP145)/'Raw Data'!AP145</f>
        <v>-9.8241985522234381E-3</v>
      </c>
    </row>
    <row r="148" spans="1:42" x14ac:dyDescent="0.45">
      <c r="A148" s="23">
        <f>'Raw Data'!A147</f>
        <v>43651</v>
      </c>
      <c r="B148" s="8">
        <f>('Raw Data'!B147-'Raw Data'!B146)/'Raw Data'!B146</f>
        <v>-8.8061302700560547E-4</v>
      </c>
      <c r="C148" s="8">
        <f>('Raw Data'!C147-'Raw Data'!C146)/'Raw Data'!C146</f>
        <v>-2.053873179127409E-3</v>
      </c>
      <c r="D148" s="8">
        <f>('Raw Data'!D147-'Raw Data'!D146)/'Raw Data'!D146</f>
        <v>-7.6627843592026014E-3</v>
      </c>
      <c r="E148" s="8">
        <f>('Raw Data'!E147-'Raw Data'!E146)/'Raw Data'!E146</f>
        <v>-7.2393975349895534E-3</v>
      </c>
      <c r="F148" s="8">
        <f>('Raw Data'!F147-'Raw Data'!F146)/'Raw Data'!F146</f>
        <v>-3.128153380423819E-2</v>
      </c>
      <c r="G148" s="8">
        <f>('Raw Data'!G147-'Raw Data'!G146)/'Raw Data'!G146</f>
        <v>1.2447388254607364E-3</v>
      </c>
      <c r="H148" s="8">
        <f>('Raw Data'!H147-'Raw Data'!H146)/'Raw Data'!H146</f>
        <v>-1.0735053009803456E-2</v>
      </c>
      <c r="I148" s="8">
        <f>('Raw Data'!I147-'Raw Data'!I146)/'Raw Data'!I146</f>
        <v>-4.8651621520228528E-3</v>
      </c>
      <c r="J148" s="8">
        <f>('Raw Data'!J147-'Raw Data'!J146)/'Raw Data'!J146</f>
        <v>0</v>
      </c>
      <c r="K148" s="8">
        <f>('Raw Data'!K147-'Raw Data'!K146)/'Raw Data'!K146</f>
        <v>-4.7503006908113153E-4</v>
      </c>
      <c r="L148" s="8">
        <f>('Raw Data'!L147-'Raw Data'!L146)/'Raw Data'!L146</f>
        <v>-1.5378519288092085E-4</v>
      </c>
      <c r="M148" s="8">
        <f>('Raw Data'!M147-'Raw Data'!M146)/'Raw Data'!M146</f>
        <v>1.1530982073471956E-3</v>
      </c>
      <c r="N148" s="8">
        <f>('Raw Data'!N147-'Raw Data'!N146)/'Raw Data'!N146</f>
        <v>2.2831072873623928E-2</v>
      </c>
      <c r="O148" s="8">
        <f>('Raw Data'!O147-'Raw Data'!O146)/'Raw Data'!O146</f>
        <v>4.0650412487677437E-2</v>
      </c>
      <c r="P148" s="8">
        <f>('Raw Data'!P147-'Raw Data'!P146)/'Raw Data'!P146</f>
        <v>-1.1302361826555593E-3</v>
      </c>
      <c r="Q148" s="8">
        <f>('Raw Data'!Q147-'Raw Data'!Q146)/'Raw Data'!Q146</f>
        <v>-1.440996647788397E-2</v>
      </c>
      <c r="R148" s="8">
        <f>('Raw Data'!R147-'Raw Data'!R146)/'Raw Data'!R146</f>
        <v>2.199349823614315E-3</v>
      </c>
      <c r="S148" s="8">
        <f>('Raw Data'!S147-'Raw Data'!S146)/'Raw Data'!S146</f>
        <v>-1.63878552199763E-3</v>
      </c>
      <c r="T148" s="8">
        <f>('Raw Data'!T147-'Raw Data'!T146)/'Raw Data'!T146</f>
        <v>7.1927272998661392E-3</v>
      </c>
      <c r="U148" s="8">
        <f>('Raw Data'!U147-'Raw Data'!U146)/'Raw Data'!U146</f>
        <v>2.4630965669801318E-3</v>
      </c>
      <c r="V148" s="8">
        <f>('Raw Data'!V147-'Raw Data'!V146)/'Raw Data'!V146</f>
        <v>5.9386411150995728E-3</v>
      </c>
      <c r="W148" s="8">
        <f>('Raw Data'!W147-'Raw Data'!W146)/'Raw Data'!W146</f>
        <v>-8.9218412297424349E-3</v>
      </c>
      <c r="X148" s="8">
        <f>('Raw Data'!X147-'Raw Data'!X146)/'Raw Data'!X146</f>
        <v>4.5665460355710991E-4</v>
      </c>
      <c r="Y148" s="8">
        <f>('Raw Data'!Y147-'Raw Data'!Y146)/'Raw Data'!Y146</f>
        <v>0</v>
      </c>
      <c r="Z148" s="8">
        <f>('Raw Data'!Z147-'Raw Data'!Z146)/'Raw Data'!Z146</f>
        <v>-4.0983946687706222E-3</v>
      </c>
      <c r="AA148" s="8">
        <f>('Raw Data'!AA147-'Raw Data'!AA146)/'Raw Data'!AA146</f>
        <v>-2.944446869268872E-3</v>
      </c>
      <c r="AB148" s="8">
        <f>('Raw Data'!AB147-'Raw Data'!AB146)/'Raw Data'!AB146</f>
        <v>-8.1521825506718736E-3</v>
      </c>
      <c r="AC148" s="8">
        <f>('Raw Data'!AC147-'Raw Data'!AC146)/'Raw Data'!AC146</f>
        <v>1.920006644544376E-4</v>
      </c>
      <c r="AD148" s="8">
        <f>('Raw Data'!AD147-'Raw Data'!AD146)/'Raw Data'!AD146</f>
        <v>-1.1527377521613843E-2</v>
      </c>
      <c r="AE148" s="8">
        <f>('Raw Data'!AE147-'Raw Data'!AE146)/'Raw Data'!AE146</f>
        <v>-2.9343381709187513E-3</v>
      </c>
      <c r="AF148" s="8">
        <f>('Raw Data'!AF147-'Raw Data'!AF146)/'Raw Data'!AF146</f>
        <v>-2.9100730314159744E-3</v>
      </c>
      <c r="AG148" s="8">
        <f>('Raw Data'!AG147-'Raw Data'!AG146)/'Raw Data'!AG146</f>
        <v>9.9390506592161136E-3</v>
      </c>
      <c r="AH148" s="8">
        <f>('Raw Data'!AH147-'Raw Data'!AH146)/'Raw Data'!AH146</f>
        <v>2.016520887055181E-3</v>
      </c>
      <c r="AI148" s="8">
        <f>('Raw Data'!AI147-'Raw Data'!AI146)/'Raw Data'!AI146</f>
        <v>-4.0568104065437883E-3</v>
      </c>
      <c r="AJ148" s="8">
        <f>('Raw Data'!AJ147-'Raw Data'!AJ146)/'Raw Data'!AJ146</f>
        <v>-3.0651079244863565E-3</v>
      </c>
      <c r="AK148" s="8">
        <f>('Raw Data'!AK147-'Raw Data'!AK146)/'Raw Data'!AK146</f>
        <v>7.1356049193045832E-3</v>
      </c>
      <c r="AL148" s="8">
        <f>('Raw Data'!AL147-'Raw Data'!AL146)/'Raw Data'!AL146</f>
        <v>9.3457943925233725E-3</v>
      </c>
      <c r="AM148" s="8">
        <f>('Raw Data'!AM147-'Raw Data'!AM146)/'Raw Data'!AM146</f>
        <v>3.9437624026819008E-3</v>
      </c>
      <c r="AN148" s="8">
        <f>('Raw Data'!AN147-'Raw Data'!AN146)/'Raw Data'!AN146</f>
        <v>1.5403516144486765E-3</v>
      </c>
      <c r="AO148" s="8">
        <f>('Raw Data'!AO147-'Raw Data'!AO146)/'Raw Data'!AO146</f>
        <v>0</v>
      </c>
      <c r="AP148" s="8">
        <f>('Raw Data'!AP147-'Raw Data'!AP146)/'Raw Data'!AP146</f>
        <v>9.9216710182768297E-3</v>
      </c>
    </row>
    <row r="149" spans="1:42" x14ac:dyDescent="0.45">
      <c r="A149" s="23">
        <f>'Raw Data'!A148</f>
        <v>43654</v>
      </c>
      <c r="B149" s="8">
        <f>('Raw Data'!B148-'Raw Data'!B147)/'Raw Data'!B147</f>
        <v>-2.0613976001464428E-2</v>
      </c>
      <c r="C149" s="8">
        <f>('Raw Data'!C148-'Raw Data'!C147)/'Raw Data'!C147</f>
        <v>-4.1161307436112715E-3</v>
      </c>
      <c r="D149" s="8">
        <f>('Raw Data'!D148-'Raw Data'!D147)/'Raw Data'!D147</f>
        <v>-1.1840454435681113E-2</v>
      </c>
      <c r="E149" s="8">
        <f>('Raw Data'!E148-'Raw Data'!E147)/'Raw Data'!E147</f>
        <v>-3.4580781271105424E-3</v>
      </c>
      <c r="F149" s="8">
        <f>('Raw Data'!F148-'Raw Data'!F147)/'Raw Data'!F147</f>
        <v>-1.7708333333333326E-2</v>
      </c>
      <c r="G149" s="8">
        <f>('Raw Data'!G148-'Raw Data'!G147)/'Raw Data'!G147</f>
        <v>2.3205402833082277E-2</v>
      </c>
      <c r="H149" s="8">
        <f>('Raw Data'!H148-'Raw Data'!H147)/'Raw Data'!H147</f>
        <v>-1.4284143822038282E-2</v>
      </c>
      <c r="I149" s="8">
        <f>('Raw Data'!I148-'Raw Data'!I147)/'Raw Data'!I147</f>
        <v>-1.6547588725623806E-2</v>
      </c>
      <c r="J149" s="8">
        <f>('Raw Data'!J148-'Raw Data'!J147)/'Raw Data'!J147</f>
        <v>4.1666666666666706E-2</v>
      </c>
      <c r="K149" s="8">
        <f>('Raw Data'!K148-'Raw Data'!K147)/'Raw Data'!K147</f>
        <v>-6.4163690088149669E-3</v>
      </c>
      <c r="L149" s="8">
        <f>('Raw Data'!L148-'Raw Data'!L147)/'Raw Data'!L147</f>
        <v>-3.7209331544579686E-3</v>
      </c>
      <c r="M149" s="8">
        <f>('Raw Data'!M148-'Raw Data'!M147)/'Raw Data'!M147</f>
        <v>6.911621384953757E-4</v>
      </c>
      <c r="N149" s="8">
        <f>('Raw Data'!N148-'Raw Data'!N147)/'Raw Data'!N147</f>
        <v>2.0408118407285049E-2</v>
      </c>
      <c r="O149" s="8">
        <f>('Raw Data'!O148-'Raw Data'!O147)/'Raw Data'!O147</f>
        <v>0</v>
      </c>
      <c r="P149" s="8">
        <f>('Raw Data'!P148-'Raw Data'!P147)/'Raw Data'!P147</f>
        <v>-5.7292974270811833E-3</v>
      </c>
      <c r="Q149" s="8">
        <f>('Raw Data'!Q148-'Raw Data'!Q147)/'Raw Data'!Q147</f>
        <v>2.316097211462251E-3</v>
      </c>
      <c r="R149" s="8">
        <f>('Raw Data'!R148-'Raw Data'!R147)/'Raw Data'!R147</f>
        <v>-5.6430029406117311E-3</v>
      </c>
      <c r="S149" s="8">
        <f>('Raw Data'!S148-'Raw Data'!S147)/'Raw Data'!S147</f>
        <v>-7.0843020658956585E-3</v>
      </c>
      <c r="T149" s="8">
        <f>('Raw Data'!T148-'Raw Data'!T147)/'Raw Data'!T147</f>
        <v>1.9120010360893957E-2</v>
      </c>
      <c r="U149" s="8">
        <f>('Raw Data'!U148-'Raw Data'!U147)/'Raw Data'!U147</f>
        <v>-1.003856110997318E-2</v>
      </c>
      <c r="V149" s="8">
        <f>('Raw Data'!V148-'Raw Data'!V147)/'Raw Data'!V147</f>
        <v>-5.4629846324152128E-3</v>
      </c>
      <c r="W149" s="8">
        <f>('Raw Data'!W148-'Raw Data'!W147)/'Raw Data'!W147</f>
        <v>-5.3792629509588352E-3</v>
      </c>
      <c r="X149" s="8">
        <f>('Raw Data'!X148-'Raw Data'!X147)/'Raw Data'!X147</f>
        <v>-1.1691654090858858E-2</v>
      </c>
      <c r="Y149" s="8">
        <f>('Raw Data'!Y148-'Raw Data'!Y147)/'Raw Data'!Y147</f>
        <v>-3.986819377284111E-3</v>
      </c>
      <c r="Z149" s="8">
        <f>('Raw Data'!Z148-'Raw Data'!Z147)/'Raw Data'!Z147</f>
        <v>1.0288408779149045E-3</v>
      </c>
      <c r="AA149" s="8">
        <f>('Raw Data'!AA148-'Raw Data'!AA147)/'Raw Data'!AA147</f>
        <v>-2.3993951768613384E-3</v>
      </c>
      <c r="AB149" s="8">
        <f>('Raw Data'!AB148-'Raw Data'!AB147)/'Raw Data'!AB147</f>
        <v>7.9540590215733536E-3</v>
      </c>
      <c r="AC149" s="8">
        <f>('Raw Data'!AC148-'Raw Data'!AC147)/'Raw Data'!AC147</f>
        <v>-2.110978684149575E-3</v>
      </c>
      <c r="AD149" s="8">
        <f>('Raw Data'!AD148-'Raw Data'!AD147)/'Raw Data'!AD147</f>
        <v>-2.9154518950437341E-2</v>
      </c>
      <c r="AE149" s="8">
        <f>('Raw Data'!AE148-'Raw Data'!AE147)/'Raw Data'!AE147</f>
        <v>-5.665126628386208E-3</v>
      </c>
      <c r="AF149" s="8">
        <f>('Raw Data'!AF148-'Raw Data'!AF147)/'Raw Data'!AF147</f>
        <v>-7.295332252214168E-4</v>
      </c>
      <c r="AG149" s="8">
        <f>('Raw Data'!AG148-'Raw Data'!AG147)/'Raw Data'!AG147</f>
        <v>1.7142888888888781E-2</v>
      </c>
      <c r="AH149" s="8">
        <f>('Raw Data'!AH148-'Raw Data'!AH147)/'Raw Data'!AH147</f>
        <v>4.8432052103963121E-3</v>
      </c>
      <c r="AI149" s="8">
        <f>('Raw Data'!AI148-'Raw Data'!AI147)/'Raw Data'!AI147</f>
        <v>-3.2586508123823511E-3</v>
      </c>
      <c r="AJ149" s="8">
        <f>('Raw Data'!AJ148-'Raw Data'!AJ147)/'Raw Data'!AJ147</f>
        <v>-1.1535893150520794E-2</v>
      </c>
      <c r="AK149" s="8">
        <f>('Raw Data'!AK148-'Raw Data'!AK147)/'Raw Data'!AK147</f>
        <v>4.2172654390447836E-3</v>
      </c>
      <c r="AL149" s="8">
        <f>('Raw Data'!AL148-'Raw Data'!AL147)/'Raw Data'!AL147</f>
        <v>9.2592592592592674E-3</v>
      </c>
      <c r="AM149" s="8">
        <f>('Raw Data'!AM148-'Raw Data'!AM147)/'Raw Data'!AM147</f>
        <v>-9.5398922693050552E-3</v>
      </c>
      <c r="AN149" s="8">
        <f>('Raw Data'!AN148-'Raw Data'!AN147)/'Raw Data'!AN147</f>
        <v>4.8564784954056666E-4</v>
      </c>
      <c r="AO149" s="8">
        <f>('Raw Data'!AO148-'Raw Data'!AO147)/'Raw Data'!AO147</f>
        <v>0</v>
      </c>
      <c r="AP149" s="8">
        <f>('Raw Data'!AP148-'Raw Data'!AP147)/'Raw Data'!AP147</f>
        <v>-6.7218717683557409E-3</v>
      </c>
    </row>
    <row r="150" spans="1:42" x14ac:dyDescent="0.45">
      <c r="A150" s="23">
        <f>'Raw Data'!A149</f>
        <v>43655</v>
      </c>
      <c r="B150" s="8">
        <f>('Raw Data'!B149-'Raw Data'!B148)/'Raw Data'!B148</f>
        <v>6.0994795608627257E-3</v>
      </c>
      <c r="C150" s="8">
        <f>('Raw Data'!C149-'Raw Data'!C148)/'Raw Data'!C148</f>
        <v>-2.2955290753162608E-4</v>
      </c>
      <c r="D150" s="8">
        <f>('Raw Data'!D149-'Raw Data'!D148)/'Raw Data'!D148</f>
        <v>-1.2155856770962442E-3</v>
      </c>
      <c r="E150" s="8">
        <f>('Raw Data'!E149-'Raw Data'!E148)/'Raw Data'!E148</f>
        <v>-6.1858256756777627E-3</v>
      </c>
      <c r="F150" s="8">
        <f>('Raw Data'!F149-'Raw Data'!F148)/'Raw Data'!F148</f>
        <v>-4.2417815482502688E-2</v>
      </c>
      <c r="G150" s="8">
        <f>('Raw Data'!G149-'Raw Data'!G148)/'Raw Data'!G148</f>
        <v>3.0529937694703749E-3</v>
      </c>
      <c r="H150" s="8">
        <f>('Raw Data'!H149-'Raw Data'!H148)/'Raw Data'!H148</f>
        <v>6.1784207878594916E-3</v>
      </c>
      <c r="I150" s="8">
        <f>('Raw Data'!I149-'Raw Data'!I148)/'Raw Data'!I148</f>
        <v>1.2619430087869995E-2</v>
      </c>
      <c r="J150" s="8">
        <f>('Raw Data'!J149-'Raw Data'!J148)/'Raw Data'!J148</f>
        <v>-4.0000000000000036E-2</v>
      </c>
      <c r="K150" s="8">
        <f>('Raw Data'!K149-'Raw Data'!K148)/'Raw Data'!K148</f>
        <v>7.1751199629551928E-4</v>
      </c>
      <c r="L150" s="8">
        <f>('Raw Data'!L149-'Raw Data'!L148)/'Raw Data'!L148</f>
        <v>5.6175707760806022E-3</v>
      </c>
      <c r="M150" s="8">
        <f>('Raw Data'!M149-'Raw Data'!M148)/'Raw Data'!M148</f>
        <v>1.2226037239298524E-2</v>
      </c>
      <c r="N150" s="8">
        <f>('Raw Data'!N149-'Raw Data'!N148)/'Raw Data'!N148</f>
        <v>3.1249398124073343E-3</v>
      </c>
      <c r="O150" s="8">
        <f>('Raw Data'!O149-'Raw Data'!O148)/'Raw Data'!O148</f>
        <v>5.859340467043889E-3</v>
      </c>
      <c r="P150" s="8">
        <f>('Raw Data'!P149-'Raw Data'!P148)/'Raw Data'!P148</f>
        <v>-8.8212603284895975E-3</v>
      </c>
      <c r="Q150" s="8">
        <f>('Raw Data'!Q149-'Raw Data'!Q148)/'Raw Data'!Q148</f>
        <v>-1.4442302554658957E-3</v>
      </c>
      <c r="R150" s="8">
        <f>('Raw Data'!R149-'Raw Data'!R148)/'Raw Data'!R148</f>
        <v>4.0986283635131952E-3</v>
      </c>
      <c r="S150" s="8">
        <f>('Raw Data'!S149-'Raw Data'!S148)/'Raw Data'!S148</f>
        <v>7.3957688964863986E-3</v>
      </c>
      <c r="T150" s="8">
        <f>('Raw Data'!T149-'Raw Data'!T148)/'Raw Data'!T148</f>
        <v>-4.972930792034559E-3</v>
      </c>
      <c r="U150" s="8">
        <f>('Raw Data'!U149-'Raw Data'!U148)/'Raw Data'!U148</f>
        <v>4.1837823235348296E-3</v>
      </c>
      <c r="V150" s="8">
        <f>('Raw Data'!V149-'Raw Data'!V148)/'Raw Data'!V148</f>
        <v>4.2526404261912024E-3</v>
      </c>
      <c r="W150" s="8">
        <f>('Raw Data'!W149-'Raw Data'!W148)/'Raw Data'!W148</f>
        <v>-2.5385534600525519E-3</v>
      </c>
      <c r="X150" s="8">
        <f>('Raw Data'!X149-'Raw Data'!X148)/'Raw Data'!X148</f>
        <v>8.5971582861615707E-3</v>
      </c>
      <c r="Y150" s="8">
        <f>('Raw Data'!Y149-'Raw Data'!Y148)/'Raw Data'!Y148</f>
        <v>-2.4016643300295362E-3</v>
      </c>
      <c r="Z150" s="8">
        <f>('Raw Data'!Z149-'Raw Data'!Z148)/'Raw Data'!Z148</f>
        <v>-1.0277834522855484E-3</v>
      </c>
      <c r="AA150" s="8">
        <f>('Raw Data'!AA149-'Raw Data'!AA148)/'Raw Data'!AA148</f>
        <v>-4.6675917416707687E-3</v>
      </c>
      <c r="AB150" s="8">
        <f>('Raw Data'!AB149-'Raw Data'!AB148)/'Raw Data'!AB148</f>
        <v>-9.9955941064065936E-3</v>
      </c>
      <c r="AC150" s="8">
        <f>('Raw Data'!AC149-'Raw Data'!AC148)/'Raw Data'!AC148</f>
        <v>-7.8846286480363931E-3</v>
      </c>
      <c r="AD150" s="8">
        <f>('Raw Data'!AD149-'Raw Data'!AD148)/'Raw Data'!AD148</f>
        <v>6.0060060060060112E-3</v>
      </c>
      <c r="AE150" s="8">
        <f>('Raw Data'!AE149-'Raw Data'!AE148)/'Raw Data'!AE148</f>
        <v>1.4576404642681645E-2</v>
      </c>
      <c r="AF150" s="8">
        <f>('Raw Data'!AF149-'Raw Data'!AF148)/'Raw Data'!AF148</f>
        <v>-3.6506452401509062E-3</v>
      </c>
      <c r="AG150" s="8">
        <f>('Raw Data'!AG149-'Raw Data'!AG148)/'Raw Data'!AG148</f>
        <v>3.4644224886260275E-2</v>
      </c>
      <c r="AH150" s="8">
        <f>('Raw Data'!AH149-'Raw Data'!AH148)/'Raw Data'!AH148</f>
        <v>1.8429409110795342E-2</v>
      </c>
      <c r="AI150" s="8">
        <f>('Raw Data'!AI149-'Raw Data'!AI148)/'Raw Data'!AI148</f>
        <v>1.7623682509799753E-2</v>
      </c>
      <c r="AJ150" s="8">
        <f>('Raw Data'!AJ149-'Raw Data'!AJ148)/'Raw Data'!AJ148</f>
        <v>1.0022301573561258E-2</v>
      </c>
      <c r="AK150" s="8">
        <f>('Raw Data'!AK149-'Raw Data'!AK148)/'Raw Data'!AK148</f>
        <v>1.1758909306398555E-3</v>
      </c>
      <c r="AL150" s="8">
        <f>('Raw Data'!AL149-'Raw Data'!AL148)/'Raw Data'!AL148</f>
        <v>-1.8348623853211024E-2</v>
      </c>
      <c r="AM150" s="8">
        <f>('Raw Data'!AM149-'Raw Data'!AM148)/'Raw Data'!AM148</f>
        <v>2.8328926800434621E-3</v>
      </c>
      <c r="AN150" s="8">
        <f>('Raw Data'!AN149-'Raw Data'!AN148)/'Raw Data'!AN148</f>
        <v>-2.0226481353210835E-3</v>
      </c>
      <c r="AO150" s="8">
        <f>('Raw Data'!AO149-'Raw Data'!AO148)/'Raw Data'!AO148</f>
        <v>-0.24</v>
      </c>
      <c r="AP150" s="8">
        <f>('Raw Data'!AP149-'Raw Data'!AP148)/'Raw Data'!AP148</f>
        <v>-1.5616346466233604E-3</v>
      </c>
    </row>
    <row r="151" spans="1:42" x14ac:dyDescent="0.45">
      <c r="A151" s="23">
        <f>'Raw Data'!A150</f>
        <v>43656</v>
      </c>
      <c r="B151" s="8">
        <f>('Raw Data'!B150-'Raw Data'!B149)/'Raw Data'!B149</f>
        <v>9.8886011692519756E-3</v>
      </c>
      <c r="C151" s="8">
        <f>('Raw Data'!C150-'Raw Data'!C149)/'Raw Data'!C149</f>
        <v>-1.1483550778180268E-3</v>
      </c>
      <c r="D151" s="8">
        <f>('Raw Data'!D150-'Raw Data'!D149)/'Raw Data'!D149</f>
        <v>3.8511692936726814E-2</v>
      </c>
      <c r="E151" s="8">
        <f>('Raw Data'!E150-'Raw Data'!E149)/'Raw Data'!E149</f>
        <v>2.0267140573983111E-2</v>
      </c>
      <c r="F151" s="8">
        <f>('Raw Data'!F150-'Raw Data'!F149)/'Raw Data'!F149</f>
        <v>7.751937984496156E-3</v>
      </c>
      <c r="G151" s="8">
        <f>('Raw Data'!G150-'Raw Data'!G149)/'Raw Data'!G149</f>
        <v>-9.2241782052736431E-3</v>
      </c>
      <c r="H151" s="8">
        <f>('Raw Data'!H150-'Raw Data'!H149)/'Raw Data'!H149</f>
        <v>1.2950798258345466E-2</v>
      </c>
      <c r="I151" s="8">
        <f>('Raw Data'!I150-'Raw Data'!I149)/'Raw Data'!I149</f>
        <v>7.3640223638907236E-3</v>
      </c>
      <c r="J151" s="8">
        <f>('Raw Data'!J150-'Raw Data'!J149)/'Raw Data'!J149</f>
        <v>4.1666666666666706E-2</v>
      </c>
      <c r="K151" s="8">
        <f>('Raw Data'!K150-'Raw Data'!K149)/'Raw Data'!K149</f>
        <v>-4.5410499520163981E-3</v>
      </c>
      <c r="L151" s="8">
        <f>('Raw Data'!L150-'Raw Data'!L149)/'Raw Data'!L149</f>
        <v>-5.3712458829439308E-3</v>
      </c>
      <c r="M151" s="8">
        <f>('Raw Data'!M150-'Raw Data'!M149)/'Raw Data'!M149</f>
        <v>1.177544292431887E-2</v>
      </c>
      <c r="N151" s="8">
        <f>('Raw Data'!N150-'Raw Data'!N149)/'Raw Data'!N149</f>
        <v>1.4330359770680848E-2</v>
      </c>
      <c r="O151" s="8">
        <f>('Raw Data'!O150-'Raw Data'!O149)/'Raw Data'!O149</f>
        <v>8.7379133249863919E-3</v>
      </c>
      <c r="P151" s="8">
        <f>('Raw Data'!P150-'Raw Data'!P149)/'Raw Data'!P149</f>
        <v>8.1820082827355634E-3</v>
      </c>
      <c r="Q151" s="8">
        <f>('Raw Data'!Q150-'Raw Data'!Q149)/'Raw Data'!Q149</f>
        <v>-4.4836202233413175E-3</v>
      </c>
      <c r="R151" s="8">
        <f>('Raw Data'!R150-'Raw Data'!R149)/'Raw Data'!R149</f>
        <v>3.2445833070355429E-3</v>
      </c>
      <c r="S151" s="8">
        <f>('Raw Data'!S150-'Raw Data'!S149)/'Raw Data'!S149</f>
        <v>7.4279017242777261E-3</v>
      </c>
      <c r="T151" s="8">
        <f>('Raw Data'!T150-'Raw Data'!T149)/'Raw Data'!T149</f>
        <v>-6.8149644098432112E-3</v>
      </c>
      <c r="U151" s="8">
        <f>('Raw Data'!U150-'Raw Data'!U149)/'Raw Data'!U149</f>
        <v>1.3628924414738182E-2</v>
      </c>
      <c r="V151" s="8">
        <f>('Raw Data'!V150-'Raw Data'!V149)/'Raw Data'!V149</f>
        <v>-2.9113323284292061E-3</v>
      </c>
      <c r="W151" s="8">
        <f>('Raw Data'!W150-'Raw Data'!W149)/'Raw Data'!W149</f>
        <v>-8.7419306941318893E-3</v>
      </c>
      <c r="X151" s="8">
        <f>('Raw Data'!X150-'Raw Data'!X149)/'Raw Data'!X149</f>
        <v>6.938822064191749E-3</v>
      </c>
      <c r="Y151" s="8">
        <f>('Raw Data'!Y150-'Raw Data'!Y149)/'Raw Data'!Y149</f>
        <v>1.3183476491426828E-2</v>
      </c>
      <c r="Z151" s="8">
        <f>('Raw Data'!Z150-'Raw Data'!Z149)/'Raw Data'!Z149</f>
        <v>-2.4005486968450029E-3</v>
      </c>
      <c r="AA151" s="8">
        <f>('Raw Data'!AA150-'Raw Data'!AA149)/'Raw Data'!AA149</f>
        <v>2.2322232230037698E-2</v>
      </c>
      <c r="AB151" s="8">
        <f>('Raw Data'!AB150-'Raw Data'!AB149)/'Raw Data'!AB149</f>
        <v>7.4395022595744572E-3</v>
      </c>
      <c r="AC151" s="8">
        <f>('Raw Data'!AC150-'Raw Data'!AC149)/'Raw Data'!AC149</f>
        <v>4.4582541298291804E-3</v>
      </c>
      <c r="AD151" s="8">
        <f>('Raw Data'!AD150-'Raw Data'!AD149)/'Raw Data'!AD149</f>
        <v>-4.1791044776119439E-2</v>
      </c>
      <c r="AE151" s="8">
        <f>('Raw Data'!AE150-'Raw Data'!AE149)/'Raw Data'!AE149</f>
        <v>-5.6884409892224343E-3</v>
      </c>
      <c r="AF151" s="8">
        <f>('Raw Data'!AF150-'Raw Data'!AF149)/'Raw Data'!AF149</f>
        <v>1.0186041578260212E-2</v>
      </c>
      <c r="AG151" s="8">
        <f>('Raw Data'!AG150-'Raw Data'!AG149)/'Raw Data'!AG149</f>
        <v>1.9306152681378298E-2</v>
      </c>
      <c r="AH151" s="8">
        <f>('Raw Data'!AH150-'Raw Data'!AH149)/'Raw Data'!AH149</f>
        <v>1.4640639884629431E-2</v>
      </c>
      <c r="AI151" s="8">
        <f>('Raw Data'!AI150-'Raw Data'!AI149)/'Raw Data'!AI149</f>
        <v>1.7669739853982385E-2</v>
      </c>
      <c r="AJ151" s="8">
        <f>('Raw Data'!AJ150-'Raw Data'!AJ149)/'Raw Data'!AJ149</f>
        <v>2.8163267436482052E-3</v>
      </c>
      <c r="AK151" s="8">
        <f>('Raw Data'!AK150-'Raw Data'!AK149)/'Raw Data'!AK149</f>
        <v>9.2281658589489918E-3</v>
      </c>
      <c r="AL151" s="8">
        <f>('Raw Data'!AL150-'Raw Data'!AL149)/'Raw Data'!AL149</f>
        <v>2.8037383177570117E-2</v>
      </c>
      <c r="AM151" s="8">
        <f>('Raw Data'!AM150-'Raw Data'!AM149)/'Raw Data'!AM149</f>
        <v>5.6480835086154964E-4</v>
      </c>
      <c r="AN151" s="8">
        <f>('Raw Data'!AN150-'Raw Data'!AN149)/'Raw Data'!AN149</f>
        <v>1.6943702337840063E-2</v>
      </c>
      <c r="AO151" s="8">
        <f>('Raw Data'!AO150-'Raw Data'!AO149)/'Raw Data'!AO149</f>
        <v>5.2631578947368467E-2</v>
      </c>
      <c r="AP151" s="8">
        <f>('Raw Data'!AP150-'Raw Data'!AP149)/'Raw Data'!AP149</f>
        <v>1.0948852971845663E-2</v>
      </c>
    </row>
    <row r="152" spans="1:42" x14ac:dyDescent="0.45">
      <c r="A152" s="23">
        <f>'Raw Data'!A151</f>
        <v>43657</v>
      </c>
      <c r="B152" s="8">
        <f>('Raw Data'!B151-'Raw Data'!B150)/'Raw Data'!B150</f>
        <v>-7.2823953954689758E-3</v>
      </c>
      <c r="C152" s="8">
        <f>('Raw Data'!C151-'Raw Data'!C150)/'Raw Data'!C150</f>
        <v>2.299257088623777E-3</v>
      </c>
      <c r="D152" s="8">
        <f>('Raw Data'!D151-'Raw Data'!D150)/'Raw Data'!D150</f>
        <v>-1.3393269825826173E-3</v>
      </c>
      <c r="E152" s="8">
        <f>('Raw Data'!E151-'Raw Data'!E150)/'Raw Data'!E150</f>
        <v>-4.46397278097711E-4</v>
      </c>
      <c r="F152" s="8">
        <f>('Raw Data'!F151-'Raw Data'!F150)/'Raw Data'!F150</f>
        <v>0</v>
      </c>
      <c r="G152" s="8">
        <f>('Raw Data'!G151-'Raw Data'!G150)/'Raw Data'!G150</f>
        <v>-1.2570169820063083E-2</v>
      </c>
      <c r="H152" s="8">
        <f>('Raw Data'!H151-'Raw Data'!H150)/'Raw Data'!H150</f>
        <v>-4.8495755037062296E-3</v>
      </c>
      <c r="I152" s="8">
        <f>('Raw Data'!I151-'Raw Data'!I150)/'Raw Data'!I150</f>
        <v>1.5370203596518932E-2</v>
      </c>
      <c r="J152" s="8">
        <f>('Raw Data'!J151-'Raw Data'!J150)/'Raw Data'!J150</f>
        <v>-4.0000000000000036E-2</v>
      </c>
      <c r="K152" s="8">
        <f>('Raw Data'!K151-'Raw Data'!K150)/'Raw Data'!K150</f>
        <v>1.2004801031863953E-3</v>
      </c>
      <c r="L152" s="8">
        <f>('Raw Data'!L151-'Raw Data'!L150)/'Raw Data'!L150</f>
        <v>2.6847121269917007E-3</v>
      </c>
      <c r="M152" s="8">
        <f>('Raw Data'!M151-'Raw Data'!M150)/'Raw Data'!M150</f>
        <v>6.1016975479829287E-3</v>
      </c>
      <c r="N152" s="8">
        <f>('Raw Data'!N151-'Raw Data'!N150)/'Raw Data'!N150</f>
        <v>2.518429870602535E-2</v>
      </c>
      <c r="O152" s="8">
        <f>('Raw Data'!O151-'Raw Data'!O150)/'Raw Data'!O150</f>
        <v>-1.3474381905958122E-2</v>
      </c>
      <c r="P152" s="8">
        <f>('Raw Data'!P151-'Raw Data'!P150)/'Raw Data'!P150</f>
        <v>5.4817261425916825E-3</v>
      </c>
      <c r="Q152" s="8">
        <f>('Raw Data'!Q151-'Raw Data'!Q150)/'Raw Data'!Q150</f>
        <v>-1.7434693667449986E-3</v>
      </c>
      <c r="R152" s="8">
        <f>('Raw Data'!R151-'Raw Data'!R150)/'Raw Data'!R150</f>
        <v>1.5439934678144413E-2</v>
      </c>
      <c r="S152" s="8">
        <f>('Raw Data'!S151-'Raw Data'!S150)/'Raw Data'!S150</f>
        <v>6.8589685058165954E-4</v>
      </c>
      <c r="T152" s="8">
        <f>('Raw Data'!T151-'Raw Data'!T150)/'Raw Data'!T150</f>
        <v>9.7207854294475374E-3</v>
      </c>
      <c r="U152" s="8">
        <f>('Raw Data'!U151-'Raw Data'!U150)/'Raw Data'!U150</f>
        <v>1.3936882385104761E-4</v>
      </c>
      <c r="V152" s="8">
        <f>('Raw Data'!V151-'Raw Data'!V150)/'Raw Data'!V150</f>
        <v>9.5558468696363003E-3</v>
      </c>
      <c r="W152" s="8">
        <f>('Raw Data'!W151-'Raw Data'!W150)/'Raw Data'!W150</f>
        <v>1.1156535088782552E-4</v>
      </c>
      <c r="X152" s="8">
        <f>('Raw Data'!X151-'Raw Data'!X150)/'Raw Data'!X150</f>
        <v>2.2736602372733011E-3</v>
      </c>
      <c r="Y152" s="8">
        <f>('Raw Data'!Y151-'Raw Data'!Y150)/'Raw Data'!Y150</f>
        <v>7.8071900570659538E-3</v>
      </c>
      <c r="Z152" s="8">
        <f>('Raw Data'!Z151-'Raw Data'!Z150)/'Raw Data'!Z150</f>
        <v>-8.2502578205568382E-3</v>
      </c>
      <c r="AA152" s="8">
        <f>('Raw Data'!AA151-'Raw Data'!AA150)/'Raw Data'!AA150</f>
        <v>-1.7247669702233334E-2</v>
      </c>
      <c r="AB152" s="8">
        <f>('Raw Data'!AB151-'Raw Data'!AB150)/'Raw Data'!AB150</f>
        <v>5.5384413892667532E-3</v>
      </c>
      <c r="AC152" s="8">
        <f>('Raw Data'!AC151-'Raw Data'!AC150)/'Raw Data'!AC150</f>
        <v>4.2454869681361907E-3</v>
      </c>
      <c r="AD152" s="8">
        <f>('Raw Data'!AD151-'Raw Data'!AD150)/'Raw Data'!AD150</f>
        <v>-4.0498442367601216E-2</v>
      </c>
      <c r="AE152" s="8">
        <f>('Raw Data'!AE151-'Raw Data'!AE150)/'Raw Data'!AE150</f>
        <v>-1.5402010133548944E-3</v>
      </c>
      <c r="AF152" s="8">
        <f>('Raw Data'!AF151-'Raw Data'!AF150)/'Raw Data'!AF150</f>
        <v>3.9898103332897082E-3</v>
      </c>
      <c r="AG152" s="8">
        <f>('Raw Data'!AG151-'Raw Data'!AG150)/'Raw Data'!AG150</f>
        <v>-2.16040242200643E-2</v>
      </c>
      <c r="AH152" s="8">
        <f>('Raw Data'!AH151-'Raw Data'!AH150)/'Raw Data'!AH150</f>
        <v>-8.0995373893336768E-3</v>
      </c>
      <c r="AI152" s="8">
        <f>('Raw Data'!AI151-'Raw Data'!AI150)/'Raw Data'!AI150</f>
        <v>-7.3990037468357663E-3</v>
      </c>
      <c r="AJ152" s="8">
        <f>('Raw Data'!AJ151-'Raw Data'!AJ150)/'Raw Data'!AJ150</f>
        <v>-3.937007874015748E-3</v>
      </c>
      <c r="AK152" s="8">
        <f>('Raw Data'!AK151-'Raw Data'!AK150)/'Raw Data'!AK150</f>
        <v>-2.6599267949220179E-3</v>
      </c>
      <c r="AL152" s="8">
        <f>('Raw Data'!AL151-'Raw Data'!AL150)/'Raw Data'!AL150</f>
        <v>-1.8181818181818195E-2</v>
      </c>
      <c r="AM152" s="8">
        <f>('Raw Data'!AM151-'Raw Data'!AM150)/'Raw Data'!AM150</f>
        <v>1.6939772692781074E-2</v>
      </c>
      <c r="AN152" s="8">
        <f>('Raw Data'!AN151-'Raw Data'!AN150)/'Raw Data'!AN150</f>
        <v>-7.9738357984224297E-5</v>
      </c>
      <c r="AO152" s="8">
        <f>('Raw Data'!AO151-'Raw Data'!AO150)/'Raw Data'!AO150</f>
        <v>-6.2500000000000056E-2</v>
      </c>
      <c r="AP152" s="8">
        <f>('Raw Data'!AP151-'Raw Data'!AP150)/'Raw Data'!AP150</f>
        <v>8.7674063314805584E-3</v>
      </c>
    </row>
    <row r="153" spans="1:42" x14ac:dyDescent="0.45">
      <c r="A153" s="23">
        <f>'Raw Data'!A152</f>
        <v>43658</v>
      </c>
      <c r="B153" s="8">
        <f>('Raw Data'!B152-'Raw Data'!B151)/'Raw Data'!B151</f>
        <v>7.6828251650886996E-3</v>
      </c>
      <c r="C153" s="8">
        <f>('Raw Data'!C152-'Raw Data'!C151)/'Raw Data'!C151</f>
        <v>-4.1293507196704651E-3</v>
      </c>
      <c r="D153" s="8">
        <f>('Raw Data'!D152-'Raw Data'!D151)/'Raw Data'!D151</f>
        <v>2.7158406693418104E-2</v>
      </c>
      <c r="E153" s="8">
        <f>('Raw Data'!E152-'Raw Data'!E151)/'Raw Data'!E151</f>
        <v>-7.9642865784373511E-3</v>
      </c>
      <c r="F153" s="8">
        <f>('Raw Data'!F152-'Raw Data'!F151)/'Raw Data'!F151</f>
        <v>0.14505494505494509</v>
      </c>
      <c r="G153" s="8">
        <f>('Raw Data'!G152-'Raw Data'!G151)/'Raw Data'!G151</f>
        <v>-1.5809558730158699E-2</v>
      </c>
      <c r="H153" s="8">
        <f>('Raw Data'!H152-'Raw Data'!H151)/'Raw Data'!H151</f>
        <v>5.8699633860895568E-3</v>
      </c>
      <c r="I153" s="8">
        <f>('Raw Data'!I152-'Raw Data'!I151)/'Raw Data'!I151</f>
        <v>-1.8459540270007984E-3</v>
      </c>
      <c r="J153" s="8">
        <f>('Raw Data'!J152-'Raw Data'!J151)/'Raw Data'!J151</f>
        <v>0</v>
      </c>
      <c r="K153" s="8">
        <f>('Raw Data'!K152-'Raw Data'!K151)/'Raw Data'!K151</f>
        <v>-1.6786520197234677E-3</v>
      </c>
      <c r="L153" s="8">
        <f>('Raw Data'!L152-'Raw Data'!L151)/'Raw Data'!L151</f>
        <v>1.4156898988952704E-2</v>
      </c>
      <c r="M153" s="8">
        <f>('Raw Data'!M152-'Raw Data'!M151)/'Raw Data'!M151</f>
        <v>5.9524164218563522E-3</v>
      </c>
      <c r="N153" s="8">
        <f>('Raw Data'!N152-'Raw Data'!N151)/'Raw Data'!N151</f>
        <v>8.3882033469240523E-3</v>
      </c>
      <c r="O153" s="8">
        <f>('Raw Data'!O152-'Raw Data'!O151)/'Raw Data'!O151</f>
        <v>-5.8539260881396854E-3</v>
      </c>
      <c r="P153" s="8">
        <f>('Raw Data'!P152-'Raw Data'!P151)/'Raw Data'!P151</f>
        <v>1.0620103556465062E-2</v>
      </c>
      <c r="Q153" s="8">
        <f>('Raw Data'!Q152-'Raw Data'!Q151)/'Raw Data'!Q151</f>
        <v>-4.7299811487407561E-3</v>
      </c>
      <c r="R153" s="8">
        <f>('Raw Data'!R152-'Raw Data'!R151)/'Raw Data'!R151</f>
        <v>7.9108452196962921E-3</v>
      </c>
      <c r="S153" s="8">
        <f>('Raw Data'!S152-'Raw Data'!S151)/'Raw Data'!S151</f>
        <v>1.3708013358552894E-2</v>
      </c>
      <c r="T153" s="8">
        <f>('Raw Data'!T152-'Raw Data'!T151)/'Raw Data'!T151</f>
        <v>9.400920582376196E-3</v>
      </c>
      <c r="U153" s="8">
        <f>('Raw Data'!U152-'Raw Data'!U151)/'Raw Data'!U151</f>
        <v>9.194810660278805E-3</v>
      </c>
      <c r="V153" s="8">
        <f>('Raw Data'!V152-'Raw Data'!V151)/'Raw Data'!V151</f>
        <v>1.0517129356968215E-2</v>
      </c>
      <c r="W153" s="8">
        <f>('Raw Data'!W152-'Raw Data'!W151)/'Raw Data'!W151</f>
        <v>1.5738419945793915E-2</v>
      </c>
      <c r="X153" s="8">
        <f>('Raw Data'!X152-'Raw Data'!X151)/'Raw Data'!X151</f>
        <v>1.3576288743155331E-2</v>
      </c>
      <c r="Y153" s="8">
        <f>('Raw Data'!Y152-'Raw Data'!Y151)/'Raw Data'!Y151</f>
        <v>7.8590527466035568E-3</v>
      </c>
      <c r="Z153" s="8">
        <f>('Raw Data'!Z152-'Raw Data'!Z151)/'Raw Data'!Z151</f>
        <v>6.2392027729635076E-3</v>
      </c>
      <c r="AA153" s="8">
        <f>('Raw Data'!AA152-'Raw Data'!AA151)/'Raw Data'!AA151</f>
        <v>-2.240494361411422E-3</v>
      </c>
      <c r="AB153" s="8">
        <f>('Raw Data'!AB152-'Raw Data'!AB151)/'Raw Data'!AB151</f>
        <v>5.3330818810839948E-3</v>
      </c>
      <c r="AC153" s="8">
        <f>('Raw Data'!AC152-'Raw Data'!AC151)/'Raw Data'!AC151</f>
        <v>1.5372106799625897E-3</v>
      </c>
      <c r="AD153" s="8">
        <f>('Raw Data'!AD152-'Raw Data'!AD151)/'Raw Data'!AD151</f>
        <v>1.9480519480519497E-2</v>
      </c>
      <c r="AE153" s="8">
        <f>('Raw Data'!AE152-'Raw Data'!AE151)/'Raw Data'!AE151</f>
        <v>-8.8158374782993439E-4</v>
      </c>
      <c r="AF153" s="8">
        <f>('Raw Data'!AF152-'Raw Data'!AF151)/'Raw Data'!AF151</f>
        <v>3.6127710143826668E-3</v>
      </c>
      <c r="AG153" s="8">
        <f>('Raw Data'!AG152-'Raw Data'!AG151)/'Raw Data'!AG151</f>
        <v>4.5371444483623463E-3</v>
      </c>
      <c r="AH153" s="8">
        <f>('Raw Data'!AH152-'Raw Data'!AH151)/'Raw Data'!AH151</f>
        <v>4.9623722648223347E-3</v>
      </c>
      <c r="AI153" s="8">
        <f>('Raw Data'!AI152-'Raw Data'!AI151)/'Raw Data'!AI151</f>
        <v>1.8088749552029951E-2</v>
      </c>
      <c r="AJ153" s="8">
        <f>('Raw Data'!AJ152-'Raw Data'!AJ151)/'Raw Data'!AJ151</f>
        <v>-1.6469038208168644E-2</v>
      </c>
      <c r="AK153" s="8">
        <f>('Raw Data'!AK152-'Raw Data'!AK151)/'Raw Data'!AK151</f>
        <v>-3.000562397406393E-3</v>
      </c>
      <c r="AL153" s="8">
        <f>('Raw Data'!AL152-'Raw Data'!AL151)/'Raw Data'!AL151</f>
        <v>-1.8518518518518535E-2</v>
      </c>
      <c r="AM153" s="8">
        <f>('Raw Data'!AM152-'Raw Data'!AM151)/'Raw Data'!AM151</f>
        <v>2.2765159955448623E-2</v>
      </c>
      <c r="AN153" s="8">
        <f>('Raw Data'!AN152-'Raw Data'!AN151)/'Raw Data'!AN151</f>
        <v>4.3848694762650842E-3</v>
      </c>
      <c r="AO153" s="8">
        <f>('Raw Data'!AO152-'Raw Data'!AO151)/'Raw Data'!AO151</f>
        <v>0</v>
      </c>
      <c r="AP153" s="8">
        <f>('Raw Data'!AP152-'Raw Data'!AP151)/'Raw Data'!AP151</f>
        <v>8.6912581130499638E-3</v>
      </c>
    </row>
    <row r="154" spans="1:42" x14ac:dyDescent="0.45">
      <c r="A154" s="23">
        <f>'Raw Data'!A153</f>
        <v>43661</v>
      </c>
      <c r="B154" s="8">
        <f>('Raw Data'!B153-'Raw Data'!B152)/'Raw Data'!B152</f>
        <v>9.3950023471917887E-3</v>
      </c>
      <c r="C154" s="8">
        <f>('Raw Data'!C153-'Raw Data'!C152)/'Raw Data'!C152</f>
        <v>1.0366287826102378E-2</v>
      </c>
      <c r="D154" s="8">
        <f>('Raw Data'!D153-'Raw Data'!D152)/'Raw Data'!D152</f>
        <v>3.435612017009855E-2</v>
      </c>
      <c r="E154" s="8">
        <f>('Raw Data'!E153-'Raw Data'!E152)/'Raw Data'!E152</f>
        <v>6.5275935884506484E-3</v>
      </c>
      <c r="F154" s="8">
        <f>('Raw Data'!F153-'Raw Data'!F152)/'Raw Data'!F152</f>
        <v>-1.6314779270633392E-2</v>
      </c>
      <c r="G154" s="8">
        <f>('Raw Data'!G153-'Raw Data'!G152)/'Raw Data'!G152</f>
        <v>4.5158378481201737E-2</v>
      </c>
      <c r="H154" s="8">
        <f>('Raw Data'!H153-'Raw Data'!H152)/'Raw Data'!H152</f>
        <v>4.8447698744770633E-3</v>
      </c>
      <c r="I154" s="8">
        <f>('Raw Data'!I153-'Raw Data'!I152)/'Raw Data'!I152</f>
        <v>7.2128653905500894E-3</v>
      </c>
      <c r="J154" s="8">
        <f>('Raw Data'!J153-'Raw Data'!J152)/'Raw Data'!J152</f>
        <v>0</v>
      </c>
      <c r="K154" s="8">
        <f>('Raw Data'!K153-'Raw Data'!K152)/'Raw Data'!K152</f>
        <v>1.681474630508084E-3</v>
      </c>
      <c r="L154" s="8">
        <f>('Raw Data'!L153-'Raw Data'!L152)/'Raw Data'!L152</f>
        <v>-1.2927572356959738E-2</v>
      </c>
      <c r="M154" s="8">
        <f>('Raw Data'!M153-'Raw Data'!M152)/'Raw Data'!M152</f>
        <v>-5.6379885011023064E-3</v>
      </c>
      <c r="N154" s="8">
        <f>('Raw Data'!N153-'Raw Data'!N152)/'Raw Data'!N152</f>
        <v>-2.0202099901468335E-2</v>
      </c>
      <c r="O154" s="8">
        <f>('Raw Data'!O153-'Raw Data'!O152)/'Raw Data'!O152</f>
        <v>-1.5701510279184344E-2</v>
      </c>
      <c r="P154" s="8">
        <f>('Raw Data'!P153-'Raw Data'!P152)/'Raw Data'!P152</f>
        <v>4.063474936274551E-3</v>
      </c>
      <c r="Q154" s="8">
        <f>('Raw Data'!Q153-'Raw Data'!Q152)/'Raw Data'!Q152</f>
        <v>2.6321634091639795E-3</v>
      </c>
      <c r="R154" s="8">
        <f>('Raw Data'!R153-'Raw Data'!R152)/'Raw Data'!R152</f>
        <v>-4.5359126568708446E-3</v>
      </c>
      <c r="S154" s="8">
        <f>('Raw Data'!S153-'Raw Data'!S152)/'Raw Data'!S152</f>
        <v>1.2846503959199703E-2</v>
      </c>
      <c r="T154" s="8">
        <f>('Raw Data'!T153-'Raw Data'!T152)/'Raw Data'!T152</f>
        <v>4.0395097049735103E-3</v>
      </c>
      <c r="U154" s="8">
        <f>('Raw Data'!U153-'Raw Data'!U152)/'Raw Data'!U152</f>
        <v>1.2423591509400905E-3</v>
      </c>
      <c r="V154" s="8">
        <f>('Raw Data'!V153-'Raw Data'!V152)/'Raw Data'!V152</f>
        <v>-1.2142270639527197E-2</v>
      </c>
      <c r="W154" s="8">
        <f>('Raw Data'!W153-'Raw Data'!W152)/'Raw Data'!W152</f>
        <v>-2.1973706150355354E-4</v>
      </c>
      <c r="X154" s="8">
        <f>('Raw Data'!X153-'Raw Data'!X152)/'Raw Data'!X152</f>
        <v>1.4461227918201422E-3</v>
      </c>
      <c r="Y154" s="8">
        <f>('Raw Data'!Y153-'Raw Data'!Y152)/'Raw Data'!Y152</f>
        <v>4.3444482310484329E-3</v>
      </c>
      <c r="Z154" s="8">
        <f>('Raw Data'!Z153-'Raw Data'!Z152)/'Raw Data'!Z152</f>
        <v>-1.6879090014499085E-2</v>
      </c>
      <c r="AA154" s="8">
        <f>('Raw Data'!AA153-'Raw Data'!AA152)/'Raw Data'!AA152</f>
        <v>-5.988036390296457E-3</v>
      </c>
      <c r="AB154" s="8">
        <f>('Raw Data'!AB153-'Raw Data'!AB152)/'Raw Data'!AB152</f>
        <v>4.2613108971444411E-3</v>
      </c>
      <c r="AC154" s="8">
        <f>('Raw Data'!AC153-'Raw Data'!AC152)/'Raw Data'!AC152</f>
        <v>1.9194646527802262E-4</v>
      </c>
      <c r="AD154" s="8">
        <f>('Raw Data'!AD153-'Raw Data'!AD152)/'Raw Data'!AD152</f>
        <v>-6.3694267515923622E-3</v>
      </c>
      <c r="AE154" s="8">
        <f>('Raw Data'!AE153-'Raw Data'!AE152)/'Raw Data'!AE152</f>
        <v>-2.058664879739196E-3</v>
      </c>
      <c r="AF154" s="8">
        <f>('Raw Data'!AF153-'Raw Data'!AF152)/'Raw Data'!AF152</f>
        <v>0</v>
      </c>
      <c r="AG154" s="8">
        <f>('Raw Data'!AG153-'Raw Data'!AG152)/'Raw Data'!AG152</f>
        <v>3.5531467495678024E-2</v>
      </c>
      <c r="AH154" s="8">
        <f>('Raw Data'!AH153-'Raw Data'!AH152)/'Raw Data'!AH152</f>
        <v>4.967672799602205E-3</v>
      </c>
      <c r="AI154" s="8">
        <f>('Raw Data'!AI153-'Raw Data'!AI152)/'Raw Data'!AI152</f>
        <v>-4.6858545586434082E-3</v>
      </c>
      <c r="AJ154" s="8">
        <f>('Raw Data'!AJ153-'Raw Data'!AJ152)/'Raw Data'!AJ152</f>
        <v>-1.7816460817146666E-2</v>
      </c>
      <c r="AK154" s="8">
        <f>('Raw Data'!AK153-'Raw Data'!AK152)/'Raw Data'!AK152</f>
        <v>-4.6815102166084845E-3</v>
      </c>
      <c r="AL154" s="8">
        <f>('Raw Data'!AL153-'Raw Data'!AL152)/'Raw Data'!AL152</f>
        <v>3.7735849056603807E-2</v>
      </c>
      <c r="AM154" s="8">
        <f>('Raw Data'!AM153-'Raw Data'!AM152)/'Raw Data'!AM152</f>
        <v>-5.4289958843840398E-3</v>
      </c>
      <c r="AN154" s="8">
        <f>('Raw Data'!AN153-'Raw Data'!AN152)/'Raw Data'!AN152</f>
        <v>-2.063768308425357E-3</v>
      </c>
      <c r="AO154" s="8">
        <f>('Raw Data'!AO153-'Raw Data'!AO152)/'Raw Data'!AO152</f>
        <v>-0.16</v>
      </c>
      <c r="AP154" s="8">
        <f>('Raw Data'!AP153-'Raw Data'!AP152)/'Raw Data'!AP152</f>
        <v>8.1094272681195689E-3</v>
      </c>
    </row>
    <row r="155" spans="1:42" x14ac:dyDescent="0.45">
      <c r="A155" s="23">
        <f>'Raw Data'!A154</f>
        <v>43662</v>
      </c>
      <c r="B155" s="8">
        <f>('Raw Data'!B154-'Raw Data'!B153)/'Raw Data'!B153</f>
        <v>-3.4599662891055391E-3</v>
      </c>
      <c r="C155" s="8">
        <f>('Raw Data'!C154-'Raw Data'!C153)/'Raw Data'!C153</f>
        <v>-7.0679536226713599E-3</v>
      </c>
      <c r="D155" s="8">
        <f>('Raw Data'!D154-'Raw Data'!D153)/'Raw Data'!D153</f>
        <v>-4.4181262327415731E-3</v>
      </c>
      <c r="E155" s="8">
        <f>('Raw Data'!E154-'Raw Data'!E153)/'Raw Data'!E153</f>
        <v>-2.6089428850951924E-3</v>
      </c>
      <c r="F155" s="8">
        <f>('Raw Data'!F154-'Raw Data'!F153)/'Raw Data'!F153</f>
        <v>-9.7560975609755751E-3</v>
      </c>
      <c r="G155" s="8">
        <f>('Raw Data'!G154-'Raw Data'!G153)/'Raw Data'!G153</f>
        <v>-2.0461620347749607E-2</v>
      </c>
      <c r="H155" s="8">
        <f>('Raw Data'!H154-'Raw Data'!H153)/'Raw Data'!H153</f>
        <v>1.9723865445456248E-3</v>
      </c>
      <c r="I155" s="8">
        <f>('Raw Data'!I154-'Raw Data'!I153)/'Raw Data'!I153</f>
        <v>-1.2302561333707147E-2</v>
      </c>
      <c r="J155" s="8">
        <f>('Raw Data'!J154-'Raw Data'!J153)/'Raw Data'!J153</f>
        <v>0</v>
      </c>
      <c r="K155" s="8">
        <f>('Raw Data'!K154-'Raw Data'!K153)/'Raw Data'!K153</f>
        <v>-4.7962120195212945E-3</v>
      </c>
      <c r="L155" s="8">
        <f>('Raw Data'!L154-'Raw Data'!L153)/'Raw Data'!L153</f>
        <v>-4.4270899515759504E-3</v>
      </c>
      <c r="M155" s="8">
        <f>('Raw Data'!M154-'Raw Data'!M153)/'Raw Data'!M153</f>
        <v>1.083470586777195E-2</v>
      </c>
      <c r="N155" s="8">
        <f>('Raw Data'!N154-'Raw Data'!N153)/'Raw Data'!N153</f>
        <v>-1.8192801687402782E-2</v>
      </c>
      <c r="O155" s="8">
        <f>('Raw Data'!O154-'Raw Data'!O153)/'Raw Data'!O153</f>
        <v>-3.9880466905648625E-3</v>
      </c>
      <c r="P155" s="8">
        <f>('Raw Data'!P154-'Raw Data'!P153)/'Raw Data'!P153</f>
        <v>1.4650906364160289E-3</v>
      </c>
      <c r="Q155" s="8">
        <f>('Raw Data'!Q154-'Raw Data'!Q153)/'Raw Data'!Q153</f>
        <v>-1.4657696541322393E-2</v>
      </c>
      <c r="R155" s="8">
        <f>('Raw Data'!R154-'Raw Data'!R153)/'Raw Data'!R153</f>
        <v>-5.4782279964727468E-3</v>
      </c>
      <c r="S155" s="8">
        <f>('Raw Data'!S154-'Raw Data'!S153)/'Raw Data'!S153</f>
        <v>-9.6795815203833142E-3</v>
      </c>
      <c r="T155" s="8">
        <f>('Raw Data'!T154-'Raw Data'!T153)/'Raw Data'!T153</f>
        <v>-9.8346199877897781E-3</v>
      </c>
      <c r="U155" s="8">
        <f>('Raw Data'!U154-'Raw Data'!U153)/'Raw Data'!U153</f>
        <v>-5.2391769645550625E-3</v>
      </c>
      <c r="V155" s="8">
        <f>('Raw Data'!V154-'Raw Data'!V153)/'Raw Data'!V153</f>
        <v>1.0711144451868158E-2</v>
      </c>
      <c r="W155" s="8">
        <f>('Raw Data'!W154-'Raw Data'!W153)/'Raw Data'!W153</f>
        <v>3.5172602502923644E-3</v>
      </c>
      <c r="X155" s="8">
        <f>('Raw Data'!X154-'Raw Data'!X153)/'Raw Data'!X153</f>
        <v>-7.0141934673936673E-3</v>
      </c>
      <c r="Y155" s="8">
        <f>('Raw Data'!Y154-'Raw Data'!Y153)/'Raw Data'!Y153</f>
        <v>-8.8737279268717207E-4</v>
      </c>
      <c r="Z155" s="8">
        <f>('Raw Data'!Z154-'Raw Data'!Z153)/'Raw Data'!Z153</f>
        <v>-8.4093199576272086E-3</v>
      </c>
      <c r="AA155" s="8">
        <f>('Raw Data'!AA154-'Raw Data'!AA153)/'Raw Data'!AA153</f>
        <v>-4.8945921033933587E-3</v>
      </c>
      <c r="AB155" s="8">
        <f>('Raw Data'!AB154-'Raw Data'!AB153)/'Raw Data'!AB153</f>
        <v>3.5503433992619261E-3</v>
      </c>
      <c r="AC155" s="8">
        <f>('Raw Data'!AC154-'Raw Data'!AC153)/'Raw Data'!AC153</f>
        <v>1.9181229190322156E-4</v>
      </c>
      <c r="AD155" s="8">
        <f>('Raw Data'!AD154-'Raw Data'!AD153)/'Raw Data'!AD153</f>
        <v>-1.2820512820512832E-2</v>
      </c>
      <c r="AE155" s="8">
        <f>('Raw Data'!AE154-'Raw Data'!AE153)/'Raw Data'!AE153</f>
        <v>7.809600171210569E-3</v>
      </c>
      <c r="AF155" s="8">
        <f>('Raw Data'!AF154-'Raw Data'!AF153)/'Raw Data'!AF153</f>
        <v>-1.3102893270751684E-2</v>
      </c>
      <c r="AG155" s="8">
        <f>('Raw Data'!AG154-'Raw Data'!AG153)/'Raw Data'!AG153</f>
        <v>-1.570226855778634E-2</v>
      </c>
      <c r="AH155" s="8">
        <f>('Raw Data'!AH154-'Raw Data'!AH153)/'Raw Data'!AH153</f>
        <v>-5.4873928395855164E-3</v>
      </c>
      <c r="AI155" s="8">
        <f>('Raw Data'!AI154-'Raw Data'!AI153)/'Raw Data'!AI153</f>
        <v>-3.4332793206150387E-4</v>
      </c>
      <c r="AJ155" s="8">
        <f>('Raw Data'!AJ154-'Raw Data'!AJ153)/'Raw Data'!AJ153</f>
        <v>-1.6639825150467403E-3</v>
      </c>
      <c r="AK155" s="8">
        <f>('Raw Data'!AK154-'Raw Data'!AK153)/'Raw Data'!AK153</f>
        <v>-1.1469023704903384E-2</v>
      </c>
      <c r="AL155" s="8">
        <f>('Raw Data'!AL154-'Raw Data'!AL153)/'Raw Data'!AL153</f>
        <v>-2.7272727272727296E-2</v>
      </c>
      <c r="AM155" s="8">
        <f>('Raw Data'!AM154-'Raw Data'!AM153)/'Raw Data'!AM153</f>
        <v>1.0917042975112919E-2</v>
      </c>
      <c r="AN155" s="8">
        <f>('Raw Data'!AN154-'Raw Data'!AN153)/'Raw Data'!AN153</f>
        <v>-7.6359916002850569E-3</v>
      </c>
      <c r="AO155" s="8">
        <f>('Raw Data'!AO154-'Raw Data'!AO153)/'Raw Data'!AO153</f>
        <v>-3.1746031746031772E-2</v>
      </c>
      <c r="AP155" s="8">
        <f>('Raw Data'!AP154-'Raw Data'!AP153)/'Raw Data'!AP153</f>
        <v>-4.5248871053236283E-3</v>
      </c>
    </row>
    <row r="156" spans="1:42" x14ac:dyDescent="0.45">
      <c r="A156" s="23">
        <f>'Raw Data'!A155</f>
        <v>43663</v>
      </c>
      <c r="B156" s="8">
        <f>('Raw Data'!B155-'Raw Data'!B154)/'Raw Data'!B154</f>
        <v>-5.6234429628153398E-3</v>
      </c>
      <c r="C156" s="8">
        <f>('Raw Data'!C155-'Raw Data'!C154)/'Raw Data'!C154</f>
        <v>4.1331433018236587E-3</v>
      </c>
      <c r="D156" s="8">
        <f>('Raw Data'!D155-'Raw Data'!D154)/'Raw Data'!D154</f>
        <v>9.8264361314994025E-3</v>
      </c>
      <c r="E156" s="8">
        <f>('Raw Data'!E155-'Raw Data'!E154)/'Raw Data'!E154</f>
        <v>-7.6234114785691063E-3</v>
      </c>
      <c r="F156" s="8">
        <f>('Raw Data'!F155-'Raw Data'!F154)/'Raw Data'!F154</f>
        <v>-4.7290640394088708E-2</v>
      </c>
      <c r="G156" s="8">
        <f>('Raw Data'!G155-'Raw Data'!G154)/'Raw Data'!G154</f>
        <v>2.4985007798685697E-2</v>
      </c>
      <c r="H156" s="8">
        <f>('Raw Data'!H155-'Raw Data'!H154)/'Raw Data'!H154</f>
        <v>2.3403324072543068E-2</v>
      </c>
      <c r="I156" s="8">
        <f>('Raw Data'!I155-'Raw Data'!I154)/'Raw Data'!I154</f>
        <v>-2.6027038146115922E-3</v>
      </c>
      <c r="J156" s="8">
        <f>('Raw Data'!J155-'Raw Data'!J154)/'Raw Data'!J154</f>
        <v>0</v>
      </c>
      <c r="K156" s="8">
        <f>('Raw Data'!K155-'Raw Data'!K154)/'Raw Data'!K154</f>
        <v>-6.5060437521446335E-3</v>
      </c>
      <c r="L156" s="8">
        <f>('Raw Data'!L155-'Raw Data'!L154)/'Raw Data'!L154</f>
        <v>-5.6510121083414248E-3</v>
      </c>
      <c r="M156" s="8">
        <f>('Raw Data'!M155-'Raw Data'!M154)/'Raw Data'!M154</f>
        <v>-1.0052223361050569E-2</v>
      </c>
      <c r="N156" s="8">
        <f>('Raw Data'!N155-'Raw Data'!N154)/'Raw Data'!N154</f>
        <v>-1.8529975326549699E-3</v>
      </c>
      <c r="O156" s="8">
        <f>('Raw Data'!O155-'Raw Data'!O154)/'Raw Data'!O154</f>
        <v>-2.0021627873402998E-3</v>
      </c>
      <c r="P156" s="8">
        <f>('Raw Data'!P155-'Raw Data'!P154)/'Raw Data'!P154</f>
        <v>-3.2048337822801962E-3</v>
      </c>
      <c r="Q156" s="8">
        <f>('Raw Data'!Q155-'Raw Data'!Q154)/'Raw Data'!Q154</f>
        <v>-6.660701845052559E-3</v>
      </c>
      <c r="R156" s="8">
        <f>('Raw Data'!R155-'Raw Data'!R154)/'Raw Data'!R154</f>
        <v>-2.2651653683790083E-3</v>
      </c>
      <c r="S156" s="8">
        <f>('Raw Data'!S155-'Raw Data'!S154)/'Raw Data'!S154</f>
        <v>-1.2638970927548643E-2</v>
      </c>
      <c r="T156" s="8">
        <f>('Raw Data'!T155-'Raw Data'!T154)/'Raw Data'!T154</f>
        <v>-1.2415403848048621E-2</v>
      </c>
      <c r="U156" s="8">
        <f>('Raw Data'!U155-'Raw Data'!U154)/'Raw Data'!U154</f>
        <v>-1.198888401963512E-2</v>
      </c>
      <c r="V156" s="8">
        <f>('Raw Data'!V155-'Raw Data'!V154)/'Raw Data'!V154</f>
        <v>-9.8158892832309677E-3</v>
      </c>
      <c r="W156" s="8">
        <f>('Raw Data'!W155-'Raw Data'!W154)/'Raw Data'!W154</f>
        <v>-2.2124944709307856E-2</v>
      </c>
      <c r="X156" s="8">
        <f>('Raw Data'!X155-'Raw Data'!X154)/'Raw Data'!X154</f>
        <v>-6.3365203463926741E-3</v>
      </c>
      <c r="Y156" s="8">
        <f>('Raw Data'!Y155-'Raw Data'!Y154)/'Raw Data'!Y154</f>
        <v>1.8872369695250026E-3</v>
      </c>
      <c r="Z156" s="8">
        <f>('Raw Data'!Z155-'Raw Data'!Z154)/'Raw Data'!Z154</f>
        <v>-3.8868552610196532E-3</v>
      </c>
      <c r="AA156" s="8">
        <f>('Raw Data'!AA155-'Raw Data'!AA154)/'Raw Data'!AA154</f>
        <v>3.5944251645881205E-3</v>
      </c>
      <c r="AB156" s="8">
        <f>('Raw Data'!AB155-'Raw Data'!AB154)/'Raw Data'!AB154</f>
        <v>4.3150517430375881E-4</v>
      </c>
      <c r="AC156" s="8">
        <f>('Raw Data'!AC155-'Raw Data'!AC154)/'Raw Data'!AC154</f>
        <v>7.6712149168145765E-4</v>
      </c>
      <c r="AD156" s="8">
        <f>('Raw Data'!AD155-'Raw Data'!AD154)/'Raw Data'!AD154</f>
        <v>-4.2207792207792173E-2</v>
      </c>
      <c r="AE156" s="8">
        <f>('Raw Data'!AE155-'Raw Data'!AE154)/'Raw Data'!AE154</f>
        <v>1.5352511934114234E-3</v>
      </c>
      <c r="AF156" s="8">
        <f>('Raw Data'!AF155-'Raw Data'!AF154)/'Raw Data'!AF154</f>
        <v>-5.9088997460433413E-3</v>
      </c>
      <c r="AG156" s="8">
        <f>('Raw Data'!AG155-'Raw Data'!AG154)/'Raw Data'!AG154</f>
        <v>-7.3855248085982162E-3</v>
      </c>
      <c r="AH156" s="8">
        <f>('Raw Data'!AH155-'Raw Data'!AH154)/'Raw Data'!AH154</f>
        <v>-8.8909870076204437E-3</v>
      </c>
      <c r="AI156" s="8">
        <f>('Raw Data'!AI155-'Raw Data'!AI154)/'Raw Data'!AI154</f>
        <v>-1.0007815149289983E-2</v>
      </c>
      <c r="AJ156" s="8">
        <f>('Raw Data'!AJ155-'Raw Data'!AJ154)/'Raw Data'!AJ154</f>
        <v>-9.6996860487905279E-3</v>
      </c>
      <c r="AK156" s="8">
        <f>('Raw Data'!AK155-'Raw Data'!AK154)/'Raw Data'!AK154</f>
        <v>-1.0578347939564569E-2</v>
      </c>
      <c r="AL156" s="8">
        <f>('Raw Data'!AL155-'Raw Data'!AL154)/'Raw Data'!AL154</f>
        <v>3.738317757009349E-2</v>
      </c>
      <c r="AM156" s="8">
        <f>('Raw Data'!AM155-'Raw Data'!AM154)/'Raw Data'!AM154</f>
        <v>-5.3994660043410296E-3</v>
      </c>
      <c r="AN156" s="8">
        <f>('Raw Data'!AN155-'Raw Data'!AN154)/'Raw Data'!AN154</f>
        <v>-4.9695464566778058E-3</v>
      </c>
      <c r="AO156" s="8">
        <f>('Raw Data'!AO155-'Raw Data'!AO154)/'Raw Data'!AO154</f>
        <v>0</v>
      </c>
      <c r="AP156" s="8">
        <f>('Raw Data'!AP155-'Raw Data'!AP154)/'Raw Data'!AP154</f>
        <v>1.5152020967273085E-3</v>
      </c>
    </row>
    <row r="157" spans="1:42" x14ac:dyDescent="0.45">
      <c r="A157" s="23">
        <f>'Raw Data'!A156</f>
        <v>43664</v>
      </c>
      <c r="B157" s="8">
        <f>('Raw Data'!B156-'Raw Data'!B155)/'Raw Data'!B155</f>
        <v>1.135974370315113E-2</v>
      </c>
      <c r="C157" s="8">
        <f>('Raw Data'!C156-'Raw Data'!C155)/'Raw Data'!C155</f>
        <v>6.8602644183356617E-3</v>
      </c>
      <c r="D157" s="8">
        <f>('Raw Data'!D156-'Raw Data'!D155)/'Raw Data'!D155</f>
        <v>-5.1793455027099424E-3</v>
      </c>
      <c r="E157" s="8">
        <f>('Raw Data'!E156-'Raw Data'!E155)/'Raw Data'!E155</f>
        <v>7.5320256755842562E-4</v>
      </c>
      <c r="F157" s="8">
        <f>('Raw Data'!F156-'Raw Data'!F155)/'Raw Data'!F155</f>
        <v>-3.1023784901757353E-3</v>
      </c>
      <c r="G157" s="8">
        <f>('Raw Data'!G156-'Raw Data'!G155)/'Raw Data'!G155</f>
        <v>1.7920776080642398E-2</v>
      </c>
      <c r="H157" s="8">
        <f>('Raw Data'!H156-'Raw Data'!H155)/'Raw Data'!H155</f>
        <v>-2.0837838836549612E-2</v>
      </c>
      <c r="I157" s="8">
        <f>('Raw Data'!I156-'Raw Data'!I155)/'Raw Data'!I155</f>
        <v>-5.0327086571603837E-3</v>
      </c>
      <c r="J157" s="8">
        <f>('Raw Data'!J156-'Raw Data'!J155)/'Raw Data'!J155</f>
        <v>0</v>
      </c>
      <c r="K157" s="8">
        <f>('Raw Data'!K156-'Raw Data'!K155)/'Raw Data'!K155</f>
        <v>4.8508866118904632E-3</v>
      </c>
      <c r="L157" s="8">
        <f>('Raw Data'!L156-'Raw Data'!L155)/'Raw Data'!L155</f>
        <v>-2.6707624119605257E-3</v>
      </c>
      <c r="M157" s="8">
        <f>('Raw Data'!M156-'Raw Data'!M155)/'Raw Data'!M155</f>
        <v>-1.211781162178136E-2</v>
      </c>
      <c r="N157" s="8">
        <f>('Raw Data'!N156-'Raw Data'!N155)/'Raw Data'!N155</f>
        <v>-1.8565002348539122E-3</v>
      </c>
      <c r="O157" s="8">
        <f>('Raw Data'!O156-'Raw Data'!O155)/'Raw Data'!O155</f>
        <v>3.1093343433583488E-2</v>
      </c>
      <c r="P157" s="8">
        <f>('Raw Data'!P156-'Raw Data'!P155)/'Raw Data'!P155</f>
        <v>4.585162285832825E-2</v>
      </c>
      <c r="Q157" s="8">
        <f>('Raw Data'!Q156-'Raw Data'!Q155)/'Raw Data'!Q155</f>
        <v>-5.0663112422417507E-2</v>
      </c>
      <c r="R157" s="8">
        <f>('Raw Data'!R156-'Raw Data'!R155)/'Raw Data'!R155</f>
        <v>5.2113560585398478E-3</v>
      </c>
      <c r="S157" s="8">
        <f>('Raw Data'!S156-'Raw Data'!S155)/'Raw Data'!S155</f>
        <v>1.186211196225107E-2</v>
      </c>
      <c r="T157" s="8">
        <f>('Raw Data'!T156-'Raw Data'!T155)/'Raw Data'!T155</f>
        <v>-6.8556900394985425E-4</v>
      </c>
      <c r="U157" s="8">
        <f>('Raw Data'!U156-'Raw Data'!U155)/'Raw Data'!U155</f>
        <v>-6.5932661418750763E-3</v>
      </c>
      <c r="V157" s="8">
        <f>('Raw Data'!V156-'Raw Data'!V155)/'Raw Data'!V155</f>
        <v>5.9654621337883107E-3</v>
      </c>
      <c r="W157" s="8">
        <f>('Raw Data'!W156-'Raw Data'!W155)/'Raw Data'!W155</f>
        <v>-4.2562119306007199E-3</v>
      </c>
      <c r="X157" s="8">
        <f>('Raw Data'!X156-'Raw Data'!X155)/'Raw Data'!X155</f>
        <v>-6.5163431490527718E-3</v>
      </c>
      <c r="Y157" s="8">
        <f>('Raw Data'!Y156-'Raw Data'!Y155)/'Raw Data'!Y155</f>
        <v>1.3850458397312582E-2</v>
      </c>
      <c r="Z157" s="8">
        <f>('Raw Data'!Z156-'Raw Data'!Z155)/'Raw Data'!Z155</f>
        <v>6.3852427674621123E-3</v>
      </c>
      <c r="AA157" s="8">
        <f>('Raw Data'!AA156-'Raw Data'!AA155)/'Raw Data'!AA155</f>
        <v>4.3354993234347881E-3</v>
      </c>
      <c r="AB157" s="8">
        <f>('Raw Data'!AB156-'Raw Data'!AB155)/'Raw Data'!AB155</f>
        <v>2.1355229466194607E-3</v>
      </c>
      <c r="AC157" s="8">
        <f>('Raw Data'!AC156-'Raw Data'!AC155)/'Raw Data'!AC155</f>
        <v>-2.8746804036020482E-3</v>
      </c>
      <c r="AD157" s="8">
        <f>('Raw Data'!AD156-'Raw Data'!AD155)/'Raw Data'!AD155</f>
        <v>-1.0169491525423813E-2</v>
      </c>
      <c r="AE157" s="8">
        <f>('Raw Data'!AE156-'Raw Data'!AE155)/'Raw Data'!AE155</f>
        <v>7.7372116788321701E-3</v>
      </c>
      <c r="AF157" s="8">
        <f>('Raw Data'!AF156-'Raw Data'!AF155)/'Raw Data'!AF155</f>
        <v>1.1005845409200791E-3</v>
      </c>
      <c r="AG157" s="8">
        <f>('Raw Data'!AG156-'Raw Data'!AG155)/'Raw Data'!AG155</f>
        <v>-1.7857084396255007E-2</v>
      </c>
      <c r="AH157" s="8">
        <f>('Raw Data'!AH156-'Raw Data'!AH155)/'Raw Data'!AH155</f>
        <v>-7.0932690744091101E-3</v>
      </c>
      <c r="AI157" s="8">
        <f>('Raw Data'!AI156-'Raw Data'!AI155)/'Raw Data'!AI155</f>
        <v>-5.0545291617265248E-3</v>
      </c>
      <c r="AJ157" s="8">
        <f>('Raw Data'!AJ156-'Raw Data'!AJ155)/'Raw Data'!AJ155</f>
        <v>-0.10272048006444938</v>
      </c>
      <c r="AK157" s="8">
        <f>('Raw Data'!AK156-'Raw Data'!AK155)/'Raw Data'!AK155</f>
        <v>2.2416659175220977E-3</v>
      </c>
      <c r="AL157" s="8">
        <f>('Raw Data'!AL156-'Raw Data'!AL155)/'Raw Data'!AL155</f>
        <v>-2.7027027027027049E-2</v>
      </c>
      <c r="AM157" s="8">
        <f>('Raw Data'!AM156-'Raw Data'!AM155)/'Raw Data'!AM155</f>
        <v>-1.1400831579071456E-2</v>
      </c>
      <c r="AN157" s="8">
        <f>('Raw Data'!AN156-'Raw Data'!AN155)/'Raw Data'!AN155</f>
        <v>4.3498613248607373E-3</v>
      </c>
      <c r="AO157" s="8">
        <f>('Raw Data'!AO156-'Raw Data'!AO155)/'Raw Data'!AO155</f>
        <v>-1.6393442622950834E-2</v>
      </c>
      <c r="AP157" s="8">
        <f>('Raw Data'!AP156-'Raw Data'!AP155)/'Raw Data'!AP155</f>
        <v>1.3111447302067654E-2</v>
      </c>
    </row>
    <row r="158" spans="1:42" x14ac:dyDescent="0.45">
      <c r="A158" s="23">
        <f>'Raw Data'!A157</f>
        <v>43665</v>
      </c>
      <c r="B158" s="8">
        <f>('Raw Data'!B157-'Raw Data'!B156)/'Raw Data'!B156</f>
        <v>-1.4927549084403956E-2</v>
      </c>
      <c r="C158" s="8">
        <f>('Raw Data'!C157-'Raw Data'!C156)/'Raw Data'!C156</f>
        <v>-1.226423309277073E-2</v>
      </c>
      <c r="D158" s="8">
        <f>('Raw Data'!D157-'Raw Data'!D156)/'Raw Data'!D156</f>
        <v>1.8300860330149233E-2</v>
      </c>
      <c r="E158" s="8">
        <f>('Raw Data'!E157-'Raw Data'!E156)/'Raw Data'!E156</f>
        <v>-2.0996446970195568E-2</v>
      </c>
      <c r="F158" s="8">
        <f>('Raw Data'!F157-'Raw Data'!F156)/'Raw Data'!F156</f>
        <v>7.2614107883817716E-3</v>
      </c>
      <c r="G158" s="8">
        <f>('Raw Data'!G157-'Raw Data'!G156)/'Raw Data'!G156</f>
        <v>-3.4727284337501526E-3</v>
      </c>
      <c r="H158" s="8">
        <f>('Raw Data'!H157-'Raw Data'!H156)/'Raw Data'!H156</f>
        <v>-1.298695884492931E-2</v>
      </c>
      <c r="I158" s="8">
        <f>('Raw Data'!I157-'Raw Data'!I156)/'Raw Data'!I156</f>
        <v>-2.1168918777894639E-2</v>
      </c>
      <c r="J158" s="8">
        <f>('Raw Data'!J157-'Raw Data'!J156)/'Raw Data'!J156</f>
        <v>4.1666666666666706E-2</v>
      </c>
      <c r="K158" s="8">
        <f>('Raw Data'!K157-'Raw Data'!K156)/'Raw Data'!K156</f>
        <v>-2.1723040280760306E-3</v>
      </c>
      <c r="L158" s="8">
        <f>('Raw Data'!L157-'Raw Data'!L156)/'Raw Data'!L156</f>
        <v>3.1760880934205617E-3</v>
      </c>
      <c r="M158" s="8">
        <f>('Raw Data'!M157-'Raw Data'!M156)/'Raw Data'!M156</f>
        <v>1.4083739860675062E-2</v>
      </c>
      <c r="N158" s="8">
        <f>('Raw Data'!N157-'Raw Data'!N156)/'Raw Data'!N156</f>
        <v>-8.6794885040612207E-3</v>
      </c>
      <c r="O158" s="8">
        <f>('Raw Data'!O157-'Raw Data'!O156)/'Raw Data'!O156</f>
        <v>-2.9183011933038256E-2</v>
      </c>
      <c r="P158" s="8">
        <f>('Raw Data'!P157-'Raw Data'!P156)/'Raw Data'!P156</f>
        <v>3.3406955481650913E-4</v>
      </c>
      <c r="Q158" s="8">
        <f>('Raw Data'!Q157-'Raw Data'!Q156)/'Raw Data'!Q156</f>
        <v>-2.1896099857104091E-2</v>
      </c>
      <c r="R158" s="8">
        <f>('Raw Data'!R157-'Raw Data'!R156)/'Raw Data'!R156</f>
        <v>-4.5684351209965175E-3</v>
      </c>
      <c r="S158" s="8">
        <f>('Raw Data'!S157-'Raw Data'!S156)/'Raw Data'!S156</f>
        <v>-1.1048319561617417E-2</v>
      </c>
      <c r="T158" s="8">
        <f>('Raw Data'!T157-'Raw Data'!T156)/'Raw Data'!T156</f>
        <v>-1.0178516683572537E-2</v>
      </c>
      <c r="U158" s="8">
        <f>('Raw Data'!U157-'Raw Data'!U156)/'Raw Data'!U156</f>
        <v>-1.2567951261457651E-2</v>
      </c>
      <c r="V158" s="8">
        <f>('Raw Data'!V157-'Raw Data'!V156)/'Raw Data'!V156</f>
        <v>-9.8543484752680564E-3</v>
      </c>
      <c r="W158" s="8">
        <f>('Raw Data'!W157-'Raw Data'!W156)/'Raw Data'!W156</f>
        <v>-2.1372418401572313E-3</v>
      </c>
      <c r="X158" s="8">
        <f>('Raw Data'!X157-'Raw Data'!X156)/'Raw Data'!X156</f>
        <v>-8.7688528494804727E-3</v>
      </c>
      <c r="Y158" s="8">
        <f>('Raw Data'!Y157-'Raw Data'!Y156)/'Raw Data'!Y156</f>
        <v>-1.311474563966473E-2</v>
      </c>
      <c r="Z158" s="8">
        <f>('Raw Data'!Z157-'Raw Data'!Z156)/'Raw Data'!Z156</f>
        <v>-6.3447301253179277E-3</v>
      </c>
      <c r="AA158" s="8">
        <f>('Raw Data'!AA157-'Raw Data'!AA156)/'Raw Data'!AA156</f>
        <v>-9.5720336905251707E-3</v>
      </c>
      <c r="AB158" s="8">
        <f>('Raw Data'!AB157-'Raw Data'!AB156)/'Raw Data'!AB156</f>
        <v>-3.7248642344092395E-3</v>
      </c>
      <c r="AC158" s="8">
        <f>('Raw Data'!AC157-'Raw Data'!AC156)/'Raw Data'!AC156</f>
        <v>-1.2300556905440503E-2</v>
      </c>
      <c r="AD158" s="8">
        <f>('Raw Data'!AD157-'Raw Data'!AD156)/'Raw Data'!AD156</f>
        <v>3.0821917808219131E-2</v>
      </c>
      <c r="AE158" s="8">
        <f>('Raw Data'!AE157-'Raw Data'!AE156)/'Raw Data'!AE156</f>
        <v>-6.7361510464457345E-3</v>
      </c>
      <c r="AF158" s="8">
        <f>('Raw Data'!AF157-'Raw Data'!AF156)/'Raw Data'!AF156</f>
        <v>1.4661255113365961E-3</v>
      </c>
      <c r="AG158" s="8">
        <f>('Raw Data'!AG157-'Raw Data'!AG156)/'Raw Data'!AG156</f>
        <v>-1.4848545454545363E-2</v>
      </c>
      <c r="AH158" s="8">
        <f>('Raw Data'!AH157-'Raw Data'!AH156)/'Raw Data'!AH156</f>
        <v>-6.7647524332099902E-3</v>
      </c>
      <c r="AI158" s="8">
        <f>('Raw Data'!AI157-'Raw Data'!AI156)/'Raw Data'!AI156</f>
        <v>-1.2052983424907739E-2</v>
      </c>
      <c r="AJ158" s="8">
        <f>('Raw Data'!AJ157-'Raw Data'!AJ156)/'Raw Data'!AJ156</f>
        <v>-3.1087559668485077E-2</v>
      </c>
      <c r="AK158" s="8">
        <f>('Raw Data'!AK157-'Raw Data'!AK156)/'Raw Data'!AK156</f>
        <v>-9.9793254379516791E-3</v>
      </c>
      <c r="AL158" s="8">
        <f>('Raw Data'!AL157-'Raw Data'!AL156)/'Raw Data'!AL156</f>
        <v>1.8518518518518535E-2</v>
      </c>
      <c r="AM158" s="8">
        <f>('Raw Data'!AM157-'Raw Data'!AM156)/'Raw Data'!AM156</f>
        <v>-2.1965099689494998E-3</v>
      </c>
      <c r="AN158" s="8">
        <f>('Raw Data'!AN157-'Raw Data'!AN156)/'Raw Data'!AN156</f>
        <v>2.8874489080773138E-3</v>
      </c>
      <c r="AO158" s="8">
        <f>('Raw Data'!AO157-'Raw Data'!AO156)/'Raw Data'!AO156</f>
        <v>0</v>
      </c>
      <c r="AP158" s="8">
        <f>('Raw Data'!AP157-'Raw Data'!AP156)/'Raw Data'!AP156</f>
        <v>-1.1448432055749099E-2</v>
      </c>
    </row>
    <row r="159" spans="1:42" x14ac:dyDescent="0.45">
      <c r="A159" s="23">
        <f>'Raw Data'!A158</f>
        <v>43668</v>
      </c>
      <c r="B159" s="8">
        <f>('Raw Data'!B158-'Raw Data'!B157)/'Raw Data'!B157</f>
        <v>2.285401676888783E-2</v>
      </c>
      <c r="C159" s="8">
        <f>('Raw Data'!C158-'Raw Data'!C157)/'Raw Data'!C157</f>
        <v>2.5291266746981251E-3</v>
      </c>
      <c r="D159" s="8">
        <f>('Raw Data'!D158-'Raw Data'!D157)/'Raw Data'!D157</f>
        <v>-9.683167045403198E-3</v>
      </c>
      <c r="E159" s="8">
        <f>('Raw Data'!E158-'Raw Data'!E157)/'Raw Data'!E157</f>
        <v>1.4604842963993508E-3</v>
      </c>
      <c r="F159" s="8">
        <f>('Raw Data'!F158-'Raw Data'!F157)/'Raw Data'!F157</f>
        <v>-2.1627188465499571E-2</v>
      </c>
      <c r="G159" s="8">
        <f>('Raw Data'!G158-'Raw Data'!G157)/'Raw Data'!G157</f>
        <v>1.5878757575757508E-2</v>
      </c>
      <c r="H159" s="8">
        <f>('Raw Data'!H158-'Raw Data'!H157)/'Raw Data'!H157</f>
        <v>2.1450629777739236E-2</v>
      </c>
      <c r="I159" s="8">
        <f>('Raw Data'!I158-'Raw Data'!I157)/'Raw Data'!I157</f>
        <v>1.186593611824107E-2</v>
      </c>
      <c r="J159" s="8">
        <f>('Raw Data'!J158-'Raw Data'!J157)/'Raw Data'!J157</f>
        <v>-4.0000000000000036E-2</v>
      </c>
      <c r="K159" s="8">
        <f>('Raw Data'!K158-'Raw Data'!K157)/'Raw Data'!K157</f>
        <v>2.1770332060788507E-3</v>
      </c>
      <c r="L159" s="8">
        <f>('Raw Data'!L158-'Raw Data'!L157)/'Raw Data'!L157</f>
        <v>3.2282454076630776E-3</v>
      </c>
      <c r="M159" s="8">
        <f>('Raw Data'!M158-'Raw Data'!M157)/'Raw Data'!M157</f>
        <v>1.1144094037638988E-2</v>
      </c>
      <c r="N159" s="8">
        <f>('Raw Data'!N158-'Raw Data'!N157)/'Raw Data'!N157</f>
        <v>0</v>
      </c>
      <c r="O159" s="8">
        <f>('Raw Data'!O158-'Raw Data'!O157)/'Raw Data'!O157</f>
        <v>1.7034248045123511E-2</v>
      </c>
      <c r="P159" s="8">
        <f>('Raw Data'!P158-'Raw Data'!P157)/'Raw Data'!P157</f>
        <v>4.0095750764863099E-4</v>
      </c>
      <c r="Q159" s="8">
        <f>('Raw Data'!Q158-'Raw Data'!Q157)/'Raw Data'!Q157</f>
        <v>1.6047902175588612E-3</v>
      </c>
      <c r="R159" s="8">
        <f>('Raw Data'!R158-'Raw Data'!R157)/'Raw Data'!R157</f>
        <v>2.6298658756388387E-3</v>
      </c>
      <c r="S159" s="8">
        <f>('Raw Data'!S158-'Raw Data'!S157)/'Raw Data'!S157</f>
        <v>7.8458132649128313E-3</v>
      </c>
      <c r="T159" s="8">
        <f>('Raw Data'!T158-'Raw Data'!T157)/'Raw Data'!T157</f>
        <v>-6.701283001463376E-3</v>
      </c>
      <c r="U159" s="8">
        <f>('Raw Data'!U158-'Raw Data'!U157)/'Raw Data'!U157</f>
        <v>7.0789414195663739E-3</v>
      </c>
      <c r="V159" s="8">
        <f>('Raw Data'!V158-'Raw Data'!V157)/'Raw Data'!V157</f>
        <v>6.4294461991609578E-3</v>
      </c>
      <c r="W159" s="8">
        <f>('Raw Data'!W158-'Raw Data'!W157)/'Raw Data'!W157</f>
        <v>-1.1272846888900837E-3</v>
      </c>
      <c r="X159" s="8">
        <f>('Raw Data'!X158-'Raw Data'!X157)/'Raw Data'!X157</f>
        <v>6.758683508308258E-3</v>
      </c>
      <c r="Y159" s="8">
        <f>('Raw Data'!Y158-'Raw Data'!Y157)/'Raw Data'!Y157</f>
        <v>6.8659936312827907E-3</v>
      </c>
      <c r="Z159" s="8">
        <f>('Raw Data'!Z158-'Raw Data'!Z157)/'Raw Data'!Z157</f>
        <v>-3.1926568573018973E-3</v>
      </c>
      <c r="AA159" s="8">
        <f>('Raw Data'!AA158-'Raw Data'!AA157)/'Raw Data'!AA157</f>
        <v>-5.874591394465725E-3</v>
      </c>
      <c r="AB159" s="8">
        <f>('Raw Data'!AB158-'Raw Data'!AB157)/'Raw Data'!AB157</f>
        <v>2.5215435992434667E-3</v>
      </c>
      <c r="AC159" s="8">
        <f>('Raw Data'!AC158-'Raw Data'!AC157)/'Raw Data'!AC157</f>
        <v>-3.3080204358939898E-3</v>
      </c>
      <c r="AD159" s="8">
        <f>('Raw Data'!AD158-'Raw Data'!AD157)/'Raw Data'!AD157</f>
        <v>2.6578073089701022E-2</v>
      </c>
      <c r="AE159" s="8">
        <f>('Raw Data'!AE158-'Raw Data'!AE157)/'Raw Data'!AE157</f>
        <v>2.1876320940829278E-4</v>
      </c>
      <c r="AF159" s="8">
        <f>('Raw Data'!AF158-'Raw Data'!AF157)/'Raw Data'!AF157</f>
        <v>1.324836675088056E-2</v>
      </c>
      <c r="AG159" s="8">
        <f>('Raw Data'!AG158-'Raw Data'!AG157)/'Raw Data'!AG157</f>
        <v>1.0458321160154986E-2</v>
      </c>
      <c r="AH159" s="8">
        <f>('Raw Data'!AH158-'Raw Data'!AH157)/'Raw Data'!AH157</f>
        <v>1.0745619685769378E-2</v>
      </c>
      <c r="AI159" s="8">
        <f>('Raw Data'!AI158-'Raw Data'!AI157)/'Raw Data'!AI157</f>
        <v>1.996373250673654E-2</v>
      </c>
      <c r="AJ159" s="8">
        <f>('Raw Data'!AJ158-'Raw Data'!AJ157)/'Raw Data'!AJ157</f>
        <v>-1.4217743302740497E-2</v>
      </c>
      <c r="AK159" s="8">
        <f>('Raw Data'!AK158-'Raw Data'!AK157)/'Raw Data'!AK157</f>
        <v>1.0427601851977081E-3</v>
      </c>
      <c r="AL159" s="8">
        <f>('Raw Data'!AL158-'Raw Data'!AL157)/'Raw Data'!AL157</f>
        <v>-9.0909090909090974E-3</v>
      </c>
      <c r="AM159" s="8">
        <f>('Raw Data'!AM158-'Raw Data'!AM157)/'Raw Data'!AM157</f>
        <v>-4.9532747145324772E-3</v>
      </c>
      <c r="AN159" s="8">
        <f>('Raw Data'!AN158-'Raw Data'!AN157)/'Raw Data'!AN157</f>
        <v>2.1592109161247285E-3</v>
      </c>
      <c r="AO159" s="8">
        <f>('Raw Data'!AO158-'Raw Data'!AO157)/'Raw Data'!AO157</f>
        <v>0</v>
      </c>
      <c r="AP159" s="8">
        <f>('Raw Data'!AP158-'Raw Data'!AP157)/'Raw Data'!AP157</f>
        <v>-8.5599190050394108E-3</v>
      </c>
    </row>
    <row r="160" spans="1:42" x14ac:dyDescent="0.45">
      <c r="A160" s="23">
        <f>'Raw Data'!A159</f>
        <v>43669</v>
      </c>
      <c r="B160" s="8">
        <f>('Raw Data'!B159-'Raw Data'!B158)/'Raw Data'!B158</f>
        <v>7.8177131228157684E-3</v>
      </c>
      <c r="C160" s="8">
        <f>('Raw Data'!C159-'Raw Data'!C158)/'Raw Data'!C158</f>
        <v>-6.4219305248993342E-3</v>
      </c>
      <c r="D160" s="8">
        <f>('Raw Data'!D159-'Raw Data'!D158)/'Raw Data'!D158</f>
        <v>1.7561092470774541E-2</v>
      </c>
      <c r="E160" s="8">
        <f>('Raw Data'!E159-'Raw Data'!E158)/'Raw Data'!E158</f>
        <v>3.5309239652383888E-3</v>
      </c>
      <c r="F160" s="8">
        <f>('Raw Data'!F159-'Raw Data'!F158)/'Raw Data'!F158</f>
        <v>2.3157894736842172E-2</v>
      </c>
      <c r="G160" s="8">
        <f>('Raw Data'!G159-'Raw Data'!G158)/'Raw Data'!G158</f>
        <v>-1.4974314371027015E-2</v>
      </c>
      <c r="H160" s="8">
        <f>('Raw Data'!H159-'Raw Data'!H158)/'Raw Data'!H158</f>
        <v>-2.9768349094014365E-2</v>
      </c>
      <c r="I160" s="8">
        <f>('Raw Data'!I159-'Raw Data'!I158)/'Raw Data'!I158</f>
        <v>4.7286420725619919E-3</v>
      </c>
      <c r="J160" s="8">
        <f>('Raw Data'!J159-'Raw Data'!J158)/'Raw Data'!J158</f>
        <v>-4.1666666666666706E-2</v>
      </c>
      <c r="K160" s="8">
        <f>('Raw Data'!K159-'Raw Data'!K158)/'Raw Data'!K158</f>
        <v>5.3101812790899844E-3</v>
      </c>
      <c r="L160" s="8">
        <f>('Raw Data'!L159-'Raw Data'!L158)/'Raw Data'!L158</f>
        <v>2.4441664067582497E-3</v>
      </c>
      <c r="M160" s="8">
        <f>('Raw Data'!M159-'Raw Data'!M158)/'Raw Data'!M158</f>
        <v>4.2091807509426196E-3</v>
      </c>
      <c r="N160" s="8">
        <f>('Raw Data'!N159-'Raw Data'!N158)/'Raw Data'!N158</f>
        <v>5.0031957412770165E-3</v>
      </c>
      <c r="O160" s="8">
        <f>('Raw Data'!O159-'Raw Data'!O158)/'Raw Data'!O158</f>
        <v>-5.9112955037193531E-3</v>
      </c>
      <c r="P160" s="8">
        <f>('Raw Data'!P159-'Raw Data'!P158)/'Raw Data'!P158</f>
        <v>4.2741085065601129E-3</v>
      </c>
      <c r="Q160" s="8">
        <f>('Raw Data'!Q159-'Raw Data'!Q158)/'Raw Data'!Q158</f>
        <v>6.4086756964083832E-3</v>
      </c>
      <c r="R160" s="8">
        <f>('Raw Data'!R159-'Raw Data'!R158)/'Raw Data'!R158</f>
        <v>1.0292954062833744E-4</v>
      </c>
      <c r="S160" s="8">
        <f>('Raw Data'!S159-'Raw Data'!S158)/'Raw Data'!S158</f>
        <v>1.5992487054728496E-2</v>
      </c>
      <c r="T160" s="8">
        <f>('Raw Data'!T159-'Raw Data'!T158)/'Raw Data'!T158</f>
        <v>8.4911928188940791E-3</v>
      </c>
      <c r="U160" s="8">
        <f>('Raw Data'!U159-'Raw Data'!U158)/'Raw Data'!U158</f>
        <v>2.9821003403038295E-3</v>
      </c>
      <c r="V160" s="8">
        <f>('Raw Data'!V159-'Raw Data'!V158)/'Raw Data'!V158</f>
        <v>1.8290043903907E-2</v>
      </c>
      <c r="W160" s="8">
        <f>('Raw Data'!W159-'Raw Data'!W158)/'Raw Data'!W158</f>
        <v>1.3429714973986361E-2</v>
      </c>
      <c r="X160" s="8">
        <f>('Raw Data'!X159-'Raw Data'!X158)/'Raw Data'!X158</f>
        <v>3.5139361177475675E-4</v>
      </c>
      <c r="Y160" s="8">
        <f>('Raw Data'!Y159-'Raw Data'!Y158)/'Raw Data'!Y158</f>
        <v>-8.908899107279343E-3</v>
      </c>
      <c r="Z160" s="8">
        <f>('Raw Data'!Z159-'Raw Data'!Z158)/'Raw Data'!Z158</f>
        <v>1.0676156583629791E-2</v>
      </c>
      <c r="AA160" s="8">
        <f>('Raw Data'!AA159-'Raw Data'!AA158)/'Raw Data'!AA158</f>
        <v>-1.3343582129798934E-3</v>
      </c>
      <c r="AB160" s="8">
        <f>('Raw Data'!AB159-'Raw Data'!AB158)/'Raw Data'!AB158</f>
        <v>-1.2575954675575179E-2</v>
      </c>
      <c r="AC160" s="8">
        <f>('Raw Data'!AC159-'Raw Data'!AC158)/'Raw Data'!AC158</f>
        <v>6.0718551935429375E-2</v>
      </c>
      <c r="AD160" s="8">
        <f>('Raw Data'!AD159-'Raw Data'!AD158)/'Raw Data'!AD158</f>
        <v>-2.9126213592232966E-2</v>
      </c>
      <c r="AE160" s="8">
        <f>('Raw Data'!AE159-'Raw Data'!AE158)/'Raw Data'!AE158</f>
        <v>6.926195481884243E-3</v>
      </c>
      <c r="AF160" s="8">
        <f>('Raw Data'!AF159-'Raw Data'!AF158)/'Raw Data'!AF158</f>
        <v>6.2124830012391299E-3</v>
      </c>
      <c r="AG160" s="8">
        <f>('Raw Data'!AG159-'Raw Data'!AG158)/'Raw Data'!AG158</f>
        <v>1.9482619146582524E-2</v>
      </c>
      <c r="AH160" s="8">
        <f>('Raw Data'!AH159-'Raw Data'!AH158)/'Raw Data'!AH158</f>
        <v>4.4620523348709428E-3</v>
      </c>
      <c r="AI160" s="8">
        <f>('Raw Data'!AI159-'Raw Data'!AI158)/'Raw Data'!AI158</f>
        <v>1.9767694057072264E-4</v>
      </c>
      <c r="AJ160" s="8">
        <f>('Raw Data'!AJ159-'Raw Data'!AJ158)/'Raw Data'!AJ158</f>
        <v>-1.0688323525341735E-2</v>
      </c>
      <c r="AK160" s="8">
        <f>('Raw Data'!AK159-'Raw Data'!AK158)/'Raw Data'!AK158</f>
        <v>-2.604167484098334E-3</v>
      </c>
      <c r="AL160" s="8">
        <f>('Raw Data'!AL159-'Raw Data'!AL158)/'Raw Data'!AL158</f>
        <v>9.174311926605512E-3</v>
      </c>
      <c r="AM160" s="8">
        <f>('Raw Data'!AM159-'Raw Data'!AM158)/'Raw Data'!AM158</f>
        <v>1.769914689178528E-2</v>
      </c>
      <c r="AN160" s="8">
        <f>('Raw Data'!AN159-'Raw Data'!AN158)/'Raw Data'!AN158</f>
        <v>4.0699717981769867E-3</v>
      </c>
      <c r="AO160" s="8">
        <f>('Raw Data'!AO159-'Raw Data'!AO158)/'Raw Data'!AO158</f>
        <v>3.3333333333333368E-2</v>
      </c>
      <c r="AP160" s="8">
        <f>('Raw Data'!AP159-'Raw Data'!AP158)/'Raw Data'!AP158</f>
        <v>-2.5394615266905885E-3</v>
      </c>
    </row>
    <row r="161" spans="1:42" x14ac:dyDescent="0.45">
      <c r="A161" s="23">
        <f>'Raw Data'!A160</f>
        <v>43670</v>
      </c>
      <c r="B161" s="8">
        <f>('Raw Data'!B160-'Raw Data'!B159)/'Raw Data'!B159</f>
        <v>-8.1389210161595098E-4</v>
      </c>
      <c r="C161" s="8">
        <f>('Raw Data'!C160-'Raw Data'!C159)/'Raw Data'!C159</f>
        <v>6.9252868341772343E-3</v>
      </c>
      <c r="D161" s="8">
        <f>('Raw Data'!D160-'Raw Data'!D159)/'Raw Data'!D159</f>
        <v>1.8103516026652926E-2</v>
      </c>
      <c r="E161" s="8">
        <f>('Raw Data'!E160-'Raw Data'!E159)/'Raw Data'!E159</f>
        <v>-1.1702581030388079E-2</v>
      </c>
      <c r="F161" s="8">
        <f>('Raw Data'!F160-'Raw Data'!F159)/'Raw Data'!F159</f>
        <v>1.7489711934156372E-2</v>
      </c>
      <c r="G161" s="8">
        <f>('Raw Data'!G160-'Raw Data'!G159)/'Raw Data'!G159</f>
        <v>-1.9683665375558193E-3</v>
      </c>
      <c r="H161" s="8">
        <f>('Raw Data'!H160-'Raw Data'!H159)/'Raw Data'!H159</f>
        <v>-0.16869346765681587</v>
      </c>
      <c r="I161" s="8">
        <f>('Raw Data'!I160-'Raw Data'!I159)/'Raw Data'!I159</f>
        <v>-6.3064795362616013E-2</v>
      </c>
      <c r="J161" s="8">
        <f>('Raw Data'!J160-'Raw Data'!J159)/'Raw Data'!J159</f>
        <v>4.3478260869565258E-2</v>
      </c>
      <c r="K161" s="8">
        <f>('Raw Data'!K160-'Raw Data'!K159)/'Raw Data'!K159</f>
        <v>-1.3445387028461667E-2</v>
      </c>
      <c r="L161" s="8">
        <f>('Raw Data'!L160-'Raw Data'!L159)/'Raw Data'!L159</f>
        <v>5.8582132090874386E-2</v>
      </c>
      <c r="M161" s="8">
        <f>('Raw Data'!M160-'Raw Data'!M159)/'Raw Data'!M159</f>
        <v>1.5828327514913469E-2</v>
      </c>
      <c r="N161" s="8">
        <f>('Raw Data'!N160-'Raw Data'!N159)/'Raw Data'!N159</f>
        <v>-1.3067841440369987E-2</v>
      </c>
      <c r="O161" s="8">
        <f>('Raw Data'!O160-'Raw Data'!O159)/'Raw Data'!O159</f>
        <v>1.6848436563562018E-2</v>
      </c>
      <c r="P161" s="8">
        <f>('Raw Data'!P160-'Raw Data'!P159)/'Raw Data'!P159</f>
        <v>-2.3275591095577803E-3</v>
      </c>
      <c r="Q161" s="8">
        <f>('Raw Data'!Q160-'Raw Data'!Q159)/'Raw Data'!Q159</f>
        <v>1.5760598959498454E-2</v>
      </c>
      <c r="R161" s="8">
        <f>('Raw Data'!R160-'Raw Data'!R159)/'Raw Data'!R159</f>
        <v>5.137684097898078E-5</v>
      </c>
      <c r="S161" s="8">
        <f>('Raw Data'!S160-'Raw Data'!S159)/'Raw Data'!S159</f>
        <v>7.4373353604531969E-2</v>
      </c>
      <c r="T161" s="8">
        <f>('Raw Data'!T160-'Raw Data'!T159)/'Raw Data'!T159</f>
        <v>0</v>
      </c>
      <c r="U161" s="8">
        <f>('Raw Data'!U160-'Raw Data'!U159)/'Raw Data'!U159</f>
        <v>2.1236019440611041E-4</v>
      </c>
      <c r="V161" s="8">
        <f>('Raw Data'!V160-'Raw Data'!V159)/'Raw Data'!V159</f>
        <v>4.0391721813798397E-3</v>
      </c>
      <c r="W161" s="8">
        <f>('Raw Data'!W160-'Raw Data'!W159)/'Raw Data'!W159</f>
        <v>2.0044403327109926E-3</v>
      </c>
      <c r="X161" s="8">
        <f>('Raw Data'!X160-'Raw Data'!X159)/'Raw Data'!X159</f>
        <v>5.621749356404371E-3</v>
      </c>
      <c r="Y161" s="8">
        <f>('Raw Data'!Y160-'Raw Data'!Y159)/'Raw Data'!Y159</f>
        <v>5.992594313350726E-3</v>
      </c>
      <c r="Z161" s="8">
        <f>('Raw Data'!Z160-'Raw Data'!Z159)/'Raw Data'!Z159</f>
        <v>-2.4647887323943764E-3</v>
      </c>
      <c r="AA161" s="8">
        <f>('Raw Data'!AA160-'Raw Data'!AA159)/'Raw Data'!AA159</f>
        <v>8.5894840280604789E-3</v>
      </c>
      <c r="AB161" s="8">
        <f>('Raw Data'!AB160-'Raw Data'!AB159)/'Raw Data'!AB159</f>
        <v>-1.0979351351768932E-2</v>
      </c>
      <c r="AC161" s="8">
        <f>('Raw Data'!AC160-'Raw Data'!AC159)/'Raw Data'!AC159</f>
        <v>-1.0123418417256305E-2</v>
      </c>
      <c r="AD161" s="8">
        <f>('Raw Data'!AD160-'Raw Data'!AD159)/'Raw Data'!AD159</f>
        <v>2.3333333333333279E-2</v>
      </c>
      <c r="AE161" s="8">
        <f>('Raw Data'!AE160-'Raw Data'!AE159)/'Raw Data'!AE159</f>
        <v>6.0820794578083093E-3</v>
      </c>
      <c r="AF161" s="8">
        <f>('Raw Data'!AF160-'Raw Data'!AF159)/'Raw Data'!AF159</f>
        <v>1.0266498954519176E-2</v>
      </c>
      <c r="AG161" s="8">
        <f>('Raw Data'!AG160-'Raw Data'!AG159)/'Raw Data'!AG159</f>
        <v>1.8512957986685102E-2</v>
      </c>
      <c r="AH161" s="8">
        <f>('Raw Data'!AH160-'Raw Data'!AH159)/'Raw Data'!AH159</f>
        <v>3.1687644619363951E-3</v>
      </c>
      <c r="AI161" s="8">
        <f>('Raw Data'!AI160-'Raw Data'!AI159)/'Raw Data'!AI159</f>
        <v>1.1365897354388603E-2</v>
      </c>
      <c r="AJ161" s="8">
        <f>('Raw Data'!AJ160-'Raw Data'!AJ159)/'Raw Data'!AJ159</f>
        <v>3.4624192696030981E-2</v>
      </c>
      <c r="AK161" s="8">
        <f>('Raw Data'!AK160-'Raw Data'!AK159)/'Raw Data'!AK159</f>
        <v>1.148826126187741E-2</v>
      </c>
      <c r="AL161" s="8">
        <f>('Raw Data'!AL160-'Raw Data'!AL159)/'Raw Data'!AL159</f>
        <v>-5.4545454545454591E-2</v>
      </c>
      <c r="AM161" s="8">
        <f>('Raw Data'!AM160-'Raw Data'!AM159)/'Raw Data'!AM159</f>
        <v>4.8913044956598057E-3</v>
      </c>
      <c r="AN161" s="8">
        <f>('Raw Data'!AN160-'Raw Data'!AN159)/'Raw Data'!AN159</f>
        <v>5.7224522245878208E-3</v>
      </c>
      <c r="AO161" s="8">
        <f>('Raw Data'!AO160-'Raw Data'!AO159)/'Raw Data'!AO159</f>
        <v>-3.2258064516129059E-2</v>
      </c>
      <c r="AP161" s="8">
        <f>('Raw Data'!AP160-'Raw Data'!AP159)/'Raw Data'!AP159</f>
        <v>2.5459268098740337E-3</v>
      </c>
    </row>
    <row r="162" spans="1:42" x14ac:dyDescent="0.45">
      <c r="A162" s="23">
        <f>'Raw Data'!A161</f>
        <v>43671</v>
      </c>
      <c r="B162" s="8">
        <f>('Raw Data'!B161-'Raw Data'!B160)/'Raw Data'!B160</f>
        <v>-7.9072485210277526E-3</v>
      </c>
      <c r="C162" s="8">
        <f>('Raw Data'!C161-'Raw Data'!C160)/'Raw Data'!C160</f>
        <v>5.7312215872694031E-3</v>
      </c>
      <c r="D162" s="8">
        <f>('Raw Data'!D161-'Raw Data'!D160)/'Raw Data'!D160</f>
        <v>-0.13613710857488084</v>
      </c>
      <c r="E162" s="8">
        <f>('Raw Data'!E161-'Raw Data'!E160)/'Raw Data'!E160</f>
        <v>-1.7026671068746718E-3</v>
      </c>
      <c r="F162" s="8">
        <f>('Raw Data'!F161-'Raw Data'!F160)/'Raw Data'!F160</f>
        <v>-4.8533872598584472E-2</v>
      </c>
      <c r="G162" s="8">
        <f>('Raw Data'!G161-'Raw Data'!G160)/'Raw Data'!G160</f>
        <v>1.1439114360913339E-2</v>
      </c>
      <c r="H162" s="8">
        <f>('Raw Data'!H161-'Raw Data'!H160)/'Raw Data'!H160</f>
        <v>-1.6642128126637235E-2</v>
      </c>
      <c r="I162" s="8">
        <f>('Raw Data'!I161-'Raw Data'!I160)/'Raw Data'!I160</f>
        <v>2.0896138046053808E-2</v>
      </c>
      <c r="J162" s="8">
        <f>('Raw Data'!J161-'Raw Data'!J160)/'Raw Data'!J160</f>
        <v>-4.1666666666666706E-2</v>
      </c>
      <c r="K162" s="8">
        <f>('Raw Data'!K161-'Raw Data'!K160)/'Raw Data'!K160</f>
        <v>-4.3806826453500662E-3</v>
      </c>
      <c r="L162" s="8">
        <f>('Raw Data'!L161-'Raw Data'!L160)/'Raw Data'!L160</f>
        <v>3.4259607641197683E-2</v>
      </c>
      <c r="M162" s="8">
        <f>('Raw Data'!M161-'Raw Data'!M160)/'Raw Data'!M160</f>
        <v>4.5822218877524253E-2</v>
      </c>
      <c r="N162" s="8">
        <f>('Raw Data'!N161-'Raw Data'!N160)/'Raw Data'!N160</f>
        <v>-2.3959607497797731E-2</v>
      </c>
      <c r="O162" s="8">
        <f>('Raw Data'!O161-'Raw Data'!O160)/'Raw Data'!O160</f>
        <v>-5.8479587594394346E-2</v>
      </c>
      <c r="P162" s="8">
        <f>('Raw Data'!P161-'Raw Data'!P160)/'Raw Data'!P160</f>
        <v>2.399620967030054E-3</v>
      </c>
      <c r="Q162" s="8">
        <f>('Raw Data'!Q161-'Raw Data'!Q160)/'Raw Data'!Q160</f>
        <v>-1.739677127657098E-2</v>
      </c>
      <c r="R162" s="8">
        <f>('Raw Data'!R161-'Raw Data'!R160)/'Raw Data'!R160</f>
        <v>2.5711063000501085E-3</v>
      </c>
      <c r="S162" s="8">
        <f>('Raw Data'!S161-'Raw Data'!S160)/'Raw Data'!S160</f>
        <v>-1.2790763188360773E-2</v>
      </c>
      <c r="T162" s="8">
        <f>('Raw Data'!T161-'Raw Data'!T160)/'Raw Data'!T160</f>
        <v>6.6898636260776393E-3</v>
      </c>
      <c r="U162" s="8">
        <f>('Raw Data'!U161-'Raw Data'!U160)/'Raw Data'!U160</f>
        <v>1.3589171881408334E-2</v>
      </c>
      <c r="V162" s="8">
        <f>('Raw Data'!V161-'Raw Data'!V160)/'Raw Data'!V160</f>
        <v>-9.5865758482090689E-3</v>
      </c>
      <c r="W162" s="8">
        <f>('Raw Data'!W161-'Raw Data'!W160)/'Raw Data'!W160</f>
        <v>-8.3351200226027405E-3</v>
      </c>
      <c r="X162" s="8">
        <f>('Raw Data'!X161-'Raw Data'!X160)/'Raw Data'!X160</f>
        <v>3.7035674271762489E-3</v>
      </c>
      <c r="Y162" s="8">
        <f>('Raw Data'!Y161-'Raw Data'!Y160)/'Raw Data'!Y160</f>
        <v>3.6404558062646283E-3</v>
      </c>
      <c r="Z162" s="8">
        <f>('Raw Data'!Z161-'Raw Data'!Z160)/'Raw Data'!Z160</f>
        <v>-2.5767737380868228E-2</v>
      </c>
      <c r="AA162" s="8">
        <f>('Raw Data'!AA161-'Raw Data'!AA160)/'Raw Data'!AA160</f>
        <v>1.6843291743579354E-2</v>
      </c>
      <c r="AB162" s="8">
        <f>('Raw Data'!AB161-'Raw Data'!AB160)/'Raw Data'!AB160</f>
        <v>1.5097784255681695E-3</v>
      </c>
      <c r="AC162" s="8">
        <f>('Raw Data'!AC161-'Raw Data'!AC160)/'Raw Data'!AC160</f>
        <v>-1.3201901618500472E-2</v>
      </c>
      <c r="AD162" s="8">
        <f>('Raw Data'!AD161-'Raw Data'!AD160)/'Raw Data'!AD160</f>
        <v>-3.2573289902280013E-2</v>
      </c>
      <c r="AE162" s="8">
        <f>('Raw Data'!AE161-'Raw Data'!AE160)/'Raw Data'!AE160</f>
        <v>6.3332495070151842E-3</v>
      </c>
      <c r="AF162" s="8">
        <f>('Raw Data'!AF161-'Raw Data'!AF160)/'Raw Data'!AF160</f>
        <v>-3.7664115294678119E-3</v>
      </c>
      <c r="AG162" s="8">
        <f>('Raw Data'!AG161-'Raw Data'!AG160)/'Raw Data'!AG160</f>
        <v>-1.2899530551171701E-2</v>
      </c>
      <c r="AH162" s="8">
        <f>('Raw Data'!AH161-'Raw Data'!AH160)/'Raw Data'!AH160</f>
        <v>-1.3489592816966061E-2</v>
      </c>
      <c r="AI162" s="8">
        <f>('Raw Data'!AI161-'Raw Data'!AI160)/'Raw Data'!AI160</f>
        <v>-1.9300287905789332E-2</v>
      </c>
      <c r="AJ162" s="8">
        <f>('Raw Data'!AJ161-'Raw Data'!AJ160)/'Raw Data'!AJ160</f>
        <v>2.6797474197663273E-2</v>
      </c>
      <c r="AK162" s="8">
        <f>('Raw Data'!AK161-'Raw Data'!AK160)/'Raw Data'!AK160</f>
        <v>3.0975606813347734E-3</v>
      </c>
      <c r="AL162" s="8">
        <f>('Raw Data'!AL161-'Raw Data'!AL160)/'Raw Data'!AL160</f>
        <v>9.6153846153846229E-3</v>
      </c>
      <c r="AM162" s="8">
        <f>('Raw Data'!AM161-'Raw Data'!AM160)/'Raw Data'!AM160</f>
        <v>-7.0307976090912862E-3</v>
      </c>
      <c r="AN162" s="8">
        <f>('Raw Data'!AN161-'Raw Data'!AN160)/'Raw Data'!AN160</f>
        <v>-7.1914042678734181E-3</v>
      </c>
      <c r="AO162" s="8">
        <f>('Raw Data'!AO161-'Raw Data'!AO160)/'Raw Data'!AO160</f>
        <v>0</v>
      </c>
      <c r="AP162" s="8">
        <f>('Raw Data'!AP161-'Raw Data'!AP160)/'Raw Data'!AP160</f>
        <v>-1.3204722539120188E-2</v>
      </c>
    </row>
    <row r="163" spans="1:42" x14ac:dyDescent="0.45">
      <c r="A163" s="23">
        <f>'Raw Data'!A162</f>
        <v>43672</v>
      </c>
      <c r="B163" s="8">
        <f>('Raw Data'!B162-'Raw Data'!B161)/'Raw Data'!B161</f>
        <v>3.4778773829347814E-3</v>
      </c>
      <c r="C163" s="8">
        <f>('Raw Data'!C162-'Raw Data'!C161)/'Raw Data'!C161</f>
        <v>4.3311286378958959E-3</v>
      </c>
      <c r="D163" s="8">
        <f>('Raw Data'!D162-'Raw Data'!D161)/'Raw Data'!D161</f>
        <v>-3.4088540168604846E-3</v>
      </c>
      <c r="E163" s="8">
        <f>('Raw Data'!E162-'Raw Data'!E161)/'Raw Data'!E161</f>
        <v>1.7288131217825298E-2</v>
      </c>
      <c r="F163" s="8">
        <f>('Raw Data'!F162-'Raw Data'!F161)/'Raw Data'!F161</f>
        <v>-5.3134962805526792E-3</v>
      </c>
      <c r="G163" s="8">
        <f>('Raw Data'!G162-'Raw Data'!G161)/'Raw Data'!G161</f>
        <v>9.599847118255839E-3</v>
      </c>
      <c r="H163" s="8">
        <f>('Raw Data'!H162-'Raw Data'!H161)/'Raw Data'!H161</f>
        <v>1.6923775771411544E-2</v>
      </c>
      <c r="I163" s="8">
        <f>('Raw Data'!I162-'Raw Data'!I161)/'Raw Data'!I161</f>
        <v>2.5388722110906595E-2</v>
      </c>
      <c r="J163" s="8">
        <f>('Raw Data'!J162-'Raw Data'!J161)/'Raw Data'!J161</f>
        <v>0</v>
      </c>
      <c r="K163" s="8">
        <f>('Raw Data'!K162-'Raw Data'!K161)/'Raw Data'!K161</f>
        <v>3.4221109603743416E-3</v>
      </c>
      <c r="L163" s="8">
        <f>('Raw Data'!L162-'Raw Data'!L161)/'Raw Data'!L161</f>
        <v>-6.2021091800223277E-3</v>
      </c>
      <c r="M163" s="8">
        <f>('Raw Data'!M162-'Raw Data'!M161)/'Raw Data'!M161</f>
        <v>-1.4743294524914859E-2</v>
      </c>
      <c r="N163" s="8">
        <f>('Raw Data'!N162-'Raw Data'!N161)/'Raw Data'!N161</f>
        <v>-2.6485879613031435E-2</v>
      </c>
      <c r="O163" s="8">
        <f>('Raw Data'!O162-'Raw Data'!O161)/'Raw Data'!O161</f>
        <v>-6.2110364375879369E-3</v>
      </c>
      <c r="P163" s="8">
        <f>('Raw Data'!P162-'Raw Data'!P161)/'Raw Data'!P161</f>
        <v>6.4498775536856448E-3</v>
      </c>
      <c r="Q163" s="8">
        <f>('Raw Data'!Q162-'Raw Data'!Q161)/'Raw Data'!Q161</f>
        <v>1.2760180339422418E-2</v>
      </c>
      <c r="R163" s="8">
        <f>('Raw Data'!R162-'Raw Data'!R161)/'Raw Data'!R161</f>
        <v>1.0052746037556966E-2</v>
      </c>
      <c r="S163" s="8">
        <f>('Raw Data'!S162-'Raw Data'!S161)/'Raw Data'!S161</f>
        <v>6.3605059384072666E-3</v>
      </c>
      <c r="T163" s="8">
        <f>('Raw Data'!T162-'Raw Data'!T161)/'Raw Data'!T161</f>
        <v>2.9789627362752009E-3</v>
      </c>
      <c r="U163" s="8">
        <f>('Raw Data'!U162-'Raw Data'!U161)/'Raw Data'!U161</f>
        <v>1.0055072478280112E-2</v>
      </c>
      <c r="V163" s="8">
        <f>('Raw Data'!V162-'Raw Data'!V161)/'Raw Data'!V161</f>
        <v>4.4075356059015917E-3</v>
      </c>
      <c r="W163" s="8">
        <f>('Raw Data'!W162-'Raw Data'!W161)/'Raw Data'!W161</f>
        <v>5.601833458115335E-4</v>
      </c>
      <c r="X163" s="8">
        <f>('Raw Data'!X162-'Raw Data'!X161)/'Raw Data'!X161</f>
        <v>7.3450624179192386E-3</v>
      </c>
      <c r="Y163" s="8">
        <f>('Raw Data'!Y162-'Raw Data'!Y161)/'Raw Data'!Y161</f>
        <v>8.9360165864074109E-2</v>
      </c>
      <c r="Z163" s="8">
        <f>('Raw Data'!Z162-'Raw Data'!Z161)/'Raw Data'!Z161</f>
        <v>8.3333333333332205E-3</v>
      </c>
      <c r="AA163" s="8">
        <f>('Raw Data'!AA162-'Raw Data'!AA161)/'Raw Data'!AA161</f>
        <v>-1.6750870209285031E-3</v>
      </c>
      <c r="AB163" s="8">
        <f>('Raw Data'!AB162-'Raw Data'!AB161)/'Raw Data'!AB161</f>
        <v>1.7380551167848091E-2</v>
      </c>
      <c r="AC163" s="8">
        <f>('Raw Data'!AC162-'Raw Data'!AC161)/'Raw Data'!AC161</f>
        <v>2.0727332862586188E-2</v>
      </c>
      <c r="AD163" s="8">
        <f>('Raw Data'!AD162-'Raw Data'!AD161)/'Raw Data'!AD161</f>
        <v>-5.0505050505050622E-2</v>
      </c>
      <c r="AE163" s="8">
        <f>('Raw Data'!AE162-'Raw Data'!AE161)/'Raw Data'!AE161</f>
        <v>-8.2243365769243959E-3</v>
      </c>
      <c r="AF163" s="8">
        <f>('Raw Data'!AF162-'Raw Data'!AF161)/'Raw Data'!AF161</f>
        <v>8.2032010065860497E-3</v>
      </c>
      <c r="AG163" s="8">
        <f>('Raw Data'!AG162-'Raw Data'!AG161)/'Raw Data'!AG161</f>
        <v>1.0395070412537698E-2</v>
      </c>
      <c r="AH163" s="8">
        <f>('Raw Data'!AH162-'Raw Data'!AH161)/'Raw Data'!AH161</f>
        <v>-1.5589009049359422E-2</v>
      </c>
      <c r="AI163" s="8">
        <f>('Raw Data'!AI162-'Raw Data'!AI161)/'Raw Data'!AI161</f>
        <v>-4.7830549873878001E-3</v>
      </c>
      <c r="AJ163" s="8">
        <f>('Raw Data'!AJ162-'Raw Data'!AJ161)/'Raw Data'!AJ161</f>
        <v>2.8548698943019861E-2</v>
      </c>
      <c r="AK163" s="8">
        <f>('Raw Data'!AK162-'Raw Data'!AK161)/'Raw Data'!AK161</f>
        <v>3.6026843089543912E-3</v>
      </c>
      <c r="AL163" s="8">
        <f>('Raw Data'!AL162-'Raw Data'!AL161)/'Raw Data'!AL161</f>
        <v>1.9047619047619063E-2</v>
      </c>
      <c r="AM163" s="8">
        <f>('Raw Data'!AM162-'Raw Data'!AM161)/'Raw Data'!AM161</f>
        <v>9.8039215686273069E-3</v>
      </c>
      <c r="AN163" s="8">
        <f>('Raw Data'!AN162-'Raw Data'!AN161)/'Raw Data'!AN161</f>
        <v>-1.5203355341533628E-2</v>
      </c>
      <c r="AO163" s="8">
        <f>('Raw Data'!AO162-'Raw Data'!AO161)/'Raw Data'!AO161</f>
        <v>0</v>
      </c>
      <c r="AP163" s="8">
        <f>('Raw Data'!AP162-'Raw Data'!AP161)/'Raw Data'!AP161</f>
        <v>5.1471950591863301E-4</v>
      </c>
    </row>
    <row r="164" spans="1:42" x14ac:dyDescent="0.45">
      <c r="A164" s="23">
        <f>'Raw Data'!A163</f>
        <v>43675</v>
      </c>
      <c r="B164" s="8">
        <f>('Raw Data'!B163-'Raw Data'!B162)/'Raw Data'!B162</f>
        <v>9.3385627714585185E-3</v>
      </c>
      <c r="C164" s="8">
        <f>('Raw Data'!C163-'Raw Data'!C162)/'Raw Data'!C162</f>
        <v>9.3053813123190627E-3</v>
      </c>
      <c r="D164" s="8">
        <f>('Raw Data'!D163-'Raw Data'!D162)/'Raw Data'!D162</f>
        <v>3.3897611108942585E-2</v>
      </c>
      <c r="E164" s="8">
        <f>('Raw Data'!E163-'Raw Data'!E162)/'Raw Data'!E162</f>
        <v>2.3623982877327577E-3</v>
      </c>
      <c r="F164" s="8">
        <f>('Raw Data'!F163-'Raw Data'!F162)/'Raw Data'!F162</f>
        <v>9.6153846153846003E-3</v>
      </c>
      <c r="G164" s="8">
        <f>('Raw Data'!G163-'Raw Data'!G162)/'Raw Data'!G162</f>
        <v>-5.0008966393056686E-2</v>
      </c>
      <c r="H164" s="8">
        <f>('Raw Data'!H163-'Raw Data'!H162)/'Raw Data'!H162</f>
        <v>9.394711867004537E-4</v>
      </c>
      <c r="I164" s="8">
        <f>('Raw Data'!I163-'Raw Data'!I162)/'Raw Data'!I162</f>
        <v>1.09405010697041E-2</v>
      </c>
      <c r="J164" s="8">
        <f>('Raw Data'!J163-'Raw Data'!J162)/'Raw Data'!J162</f>
        <v>0</v>
      </c>
      <c r="K164" s="8">
        <f>('Raw Data'!K163-'Raw Data'!K162)/'Raw Data'!K162</f>
        <v>-1.0962191358430603E-2</v>
      </c>
      <c r="L164" s="8">
        <f>('Raw Data'!L163-'Raw Data'!L162)/'Raw Data'!L162</f>
        <v>8.2548659474178387E-3</v>
      </c>
      <c r="M164" s="8">
        <f>('Raw Data'!M163-'Raw Data'!M162)/'Raw Data'!M162</f>
        <v>-5.7959570558812506E-4</v>
      </c>
      <c r="N164" s="8">
        <f>('Raw Data'!N163-'Raw Data'!N162)/'Raw Data'!N162</f>
        <v>1.0617198797918011E-2</v>
      </c>
      <c r="O164" s="8">
        <f>('Raw Data'!O163-'Raw Data'!O162)/'Raw Data'!O162</f>
        <v>-6.2501778190460879E-3</v>
      </c>
      <c r="P164" s="8">
        <f>('Raw Data'!P163-'Raw Data'!P162)/'Raw Data'!P162</f>
        <v>-3.1712451409044522E-3</v>
      </c>
      <c r="Q164" s="8">
        <f>('Raw Data'!Q163-'Raw Data'!Q162)/'Raw Data'!Q162</f>
        <v>-4.4097803671120078E-3</v>
      </c>
      <c r="R164" s="8">
        <f>('Raw Data'!R163-'Raw Data'!R162)/'Raw Data'!R162</f>
        <v>2.1328640571388925E-3</v>
      </c>
      <c r="S164" s="8">
        <f>('Raw Data'!S163-'Raw Data'!S162)/'Raw Data'!S162</f>
        <v>1.4122949421113676E-2</v>
      </c>
      <c r="T164" s="8">
        <f>('Raw Data'!T163-'Raw Data'!T162)/'Raw Data'!T162</f>
        <v>9.1381966976459639E-4</v>
      </c>
      <c r="U164" s="8">
        <f>('Raw Data'!U163-'Raw Data'!U162)/'Raw Data'!U162</f>
        <v>1.202907066833336E-2</v>
      </c>
      <c r="V164" s="8">
        <f>('Raw Data'!V163-'Raw Data'!V162)/'Raw Data'!V162</f>
        <v>-3.183594796555412E-3</v>
      </c>
      <c r="W164" s="8">
        <f>('Raw Data'!W163-'Raw Data'!W162)/'Raw Data'!W162</f>
        <v>-8.1764346247205095E-3</v>
      </c>
      <c r="X164" s="8">
        <f>('Raw Data'!X163-'Raw Data'!X162)/'Raw Data'!X162</f>
        <v>-6.7730733503857665E-3</v>
      </c>
      <c r="Y164" s="8">
        <f>('Raw Data'!Y163-'Raw Data'!Y162)/'Raw Data'!Y162</f>
        <v>-1.0997870123402876E-2</v>
      </c>
      <c r="Z164" s="8">
        <f>('Raw Data'!Z163-'Raw Data'!Z162)/'Raw Data'!Z162</f>
        <v>-1.9762809917355361E-2</v>
      </c>
      <c r="AA164" s="8">
        <f>('Raw Data'!AA163-'Raw Data'!AA162)/'Raw Data'!AA162</f>
        <v>1.118623514388138E-3</v>
      </c>
      <c r="AB164" s="8">
        <f>('Raw Data'!AB163-'Raw Data'!AB162)/'Raw Data'!AB162</f>
        <v>1.1069406303470123E-2</v>
      </c>
      <c r="AC164" s="8">
        <f>('Raw Data'!AC163-'Raw Data'!AC162)/'Raw Data'!AC162</f>
        <v>-3.3227856253045551E-3</v>
      </c>
      <c r="AD164" s="8">
        <f>('Raw Data'!AD163-'Raw Data'!AD162)/'Raw Data'!AD162</f>
        <v>0</v>
      </c>
      <c r="AE164" s="8">
        <f>('Raw Data'!AE163-'Raw Data'!AE162)/'Raw Data'!AE162</f>
        <v>-7.5713012186262862E-3</v>
      </c>
      <c r="AF164" s="8">
        <f>('Raw Data'!AF163-'Raw Data'!AF162)/'Raw Data'!AF162</f>
        <v>-2.1932830530211984E-3</v>
      </c>
      <c r="AG164" s="8">
        <f>('Raw Data'!AG163-'Raw Data'!AG162)/'Raw Data'!AG162</f>
        <v>-1.5873015873016056E-2</v>
      </c>
      <c r="AH164" s="8">
        <f>('Raw Data'!AH163-'Raw Data'!AH162)/'Raw Data'!AH162</f>
        <v>-1.5748486775082494E-2</v>
      </c>
      <c r="AI164" s="8">
        <f>('Raw Data'!AI163-'Raw Data'!AI162)/'Raw Data'!AI162</f>
        <v>-1.9073832290362989E-2</v>
      </c>
      <c r="AJ164" s="8">
        <f>('Raw Data'!AJ163-'Raw Data'!AJ162)/'Raw Data'!AJ162</f>
        <v>-9.1726338947304611E-3</v>
      </c>
      <c r="AK164" s="8">
        <f>('Raw Data'!AK163-'Raw Data'!AK162)/'Raw Data'!AK162</f>
        <v>-7.5213458075947285E-3</v>
      </c>
      <c r="AL164" s="8">
        <f>('Raw Data'!AL163-'Raw Data'!AL162)/'Raw Data'!AL162</f>
        <v>0</v>
      </c>
      <c r="AM164" s="8">
        <f>('Raw Data'!AM163-'Raw Data'!AM162)/'Raw Data'!AM162</f>
        <v>-2.5889985634881919E-2</v>
      </c>
      <c r="AN164" s="8">
        <f>('Raw Data'!AN163-'Raw Data'!AN162)/'Raw Data'!AN162</f>
        <v>4.1222111732543221E-3</v>
      </c>
      <c r="AO164" s="8">
        <f>('Raw Data'!AO163-'Raw Data'!AO162)/'Raw Data'!AO162</f>
        <v>0</v>
      </c>
      <c r="AP164" s="8">
        <f>('Raw Data'!AP163-'Raw Data'!AP162)/'Raw Data'!AP162</f>
        <v>3.086368153993472E-3</v>
      </c>
    </row>
    <row r="165" spans="1:42" x14ac:dyDescent="0.45">
      <c r="A165" s="23">
        <f>'Raw Data'!A164</f>
        <v>43676</v>
      </c>
      <c r="B165" s="8">
        <f>('Raw Data'!B164-'Raw Data'!B163)/'Raw Data'!B163</f>
        <v>-4.2922374578315929E-3</v>
      </c>
      <c r="C165" s="8">
        <f>('Raw Data'!C164-'Raw Data'!C163)/'Raw Data'!C163</f>
        <v>2.2482676092966833E-4</v>
      </c>
      <c r="D165" s="8">
        <f>('Raw Data'!D164-'Raw Data'!D163)/'Raw Data'!D163</f>
        <v>2.7526788352601476E-2</v>
      </c>
      <c r="E165" s="8">
        <f>('Raw Data'!E164-'Raw Data'!E163)/'Raw Data'!E163</f>
        <v>-7.9829428453124622E-3</v>
      </c>
      <c r="F165" s="8">
        <f>('Raw Data'!F164-'Raw Data'!F163)/'Raw Data'!F163</f>
        <v>1.7989417989417982E-2</v>
      </c>
      <c r="G165" s="8">
        <f>('Raw Data'!G164-'Raw Data'!G163)/'Raw Data'!G163</f>
        <v>-1.6921595046430742E-2</v>
      </c>
      <c r="H165" s="8">
        <f>('Raw Data'!H164-'Raw Data'!H163)/'Raw Data'!H163</f>
        <v>-1.2068114452449775E-3</v>
      </c>
      <c r="I165" s="8">
        <f>('Raw Data'!I164-'Raw Data'!I163)/'Raw Data'!I163</f>
        <v>4.3668061432760889E-3</v>
      </c>
      <c r="J165" s="8">
        <f>('Raw Data'!J164-'Raw Data'!J163)/'Raw Data'!J163</f>
        <v>0</v>
      </c>
      <c r="K165" s="8">
        <f>('Raw Data'!K164-'Raw Data'!K163)/'Raw Data'!K163</f>
        <v>-5.1724491105078069E-3</v>
      </c>
      <c r="L165" s="8">
        <f>('Raw Data'!L164-'Raw Data'!L163)/'Raw Data'!L163</f>
        <v>-7.0900272939411462E-3</v>
      </c>
      <c r="M165" s="8">
        <f>('Raw Data'!M164-'Raw Data'!M163)/'Raw Data'!M163</f>
        <v>-1.9295629515640143E-2</v>
      </c>
      <c r="N165" s="8">
        <f>('Raw Data'!N164-'Raw Data'!N163)/'Raw Data'!N163</f>
        <v>-6.5659947365549198E-3</v>
      </c>
      <c r="O165" s="8">
        <f>('Raw Data'!O164-'Raw Data'!O163)/'Raw Data'!O163</f>
        <v>-2.7253798353775595E-2</v>
      </c>
      <c r="P165" s="8">
        <f>('Raw Data'!P164-'Raw Data'!P163)/'Raw Data'!P163</f>
        <v>-7.3567838265844541E-3</v>
      </c>
      <c r="Q165" s="8">
        <f>('Raw Data'!Q164-'Raw Data'!Q163)/'Raw Data'!Q163</f>
        <v>-2.7129636953254817E-2</v>
      </c>
      <c r="R165" s="8">
        <f>('Raw Data'!R164-'Raw Data'!R163)/'Raw Data'!R163</f>
        <v>-8.6142472267871778E-3</v>
      </c>
      <c r="S165" s="8">
        <f>('Raw Data'!S164-'Raw Data'!S163)/'Raw Data'!S163</f>
        <v>-5.1084609924797533E-3</v>
      </c>
      <c r="T165" s="8">
        <f>('Raw Data'!T164-'Raw Data'!T163)/'Raw Data'!T163</f>
        <v>-4.7934657129609752E-3</v>
      </c>
      <c r="U165" s="8">
        <f>('Raw Data'!U164-'Raw Data'!U163)/'Raw Data'!U163</f>
        <v>-9.9733998905211611E-3</v>
      </c>
      <c r="V165" s="8">
        <f>('Raw Data'!V164-'Raw Data'!V163)/'Raw Data'!V163</f>
        <v>-2.2442920731371081E-3</v>
      </c>
      <c r="W165" s="8">
        <f>('Raw Data'!W164-'Raw Data'!W163)/'Raw Data'!W163</f>
        <v>2.484471106938424E-2</v>
      </c>
      <c r="X165" s="8">
        <f>('Raw Data'!X164-'Raw Data'!X163)/'Raw Data'!X163</f>
        <v>1.0959549987912612E-2</v>
      </c>
      <c r="Y165" s="8">
        <f>('Raw Data'!Y164-'Raw Data'!Y163)/'Raw Data'!Y163</f>
        <v>-1.3976673728219757E-2</v>
      </c>
      <c r="Z165" s="8">
        <f>('Raw Data'!Z164-'Raw Data'!Z163)/'Raw Data'!Z163</f>
        <v>1.2463342651636995E-2</v>
      </c>
      <c r="AA165" s="8">
        <f>('Raw Data'!AA164-'Raw Data'!AA163)/'Raw Data'!AA163</f>
        <v>-3.7247665669193017E-4</v>
      </c>
      <c r="AB165" s="8">
        <f>('Raw Data'!AB164-'Raw Data'!AB163)/'Raw Data'!AB163</f>
        <v>3.8017334337060636E-2</v>
      </c>
      <c r="AC165" s="8">
        <f>('Raw Data'!AC164-'Raw Data'!AC163)/'Raw Data'!AC163</f>
        <v>-5.0009829750303466E-3</v>
      </c>
      <c r="AD165" s="8">
        <f>('Raw Data'!AD164-'Raw Data'!AD163)/'Raw Data'!AD163</f>
        <v>4.964539007092203E-2</v>
      </c>
      <c r="AE165" s="8">
        <f>('Raw Data'!AE164-'Raw Data'!AE163)/'Raw Data'!AE163</f>
        <v>3.7055437148314978E-3</v>
      </c>
      <c r="AF165" s="8">
        <f>('Raw Data'!AF164-'Raw Data'!AF163)/'Raw Data'!AF163</f>
        <v>-4.8216705388559305E-3</v>
      </c>
      <c r="AG165" s="8">
        <f>('Raw Data'!AG164-'Raw Data'!AG163)/'Raw Data'!AG163</f>
        <v>1.1648715651135099E-2</v>
      </c>
      <c r="AH165" s="8">
        <f>('Raw Data'!AH164-'Raw Data'!AH163)/'Raw Data'!AH163</f>
        <v>-7.278581064420254E-3</v>
      </c>
      <c r="AI165" s="8">
        <f>('Raw Data'!AI164-'Raw Data'!AI163)/'Raw Data'!AI163</f>
        <v>5.6139174684708693E-3</v>
      </c>
      <c r="AJ165" s="8">
        <f>('Raw Data'!AJ164-'Raw Data'!AJ163)/'Raw Data'!AJ163</f>
        <v>-2.0348718833229227E-2</v>
      </c>
      <c r="AK165" s="8">
        <f>('Raw Data'!AK164-'Raw Data'!AK163)/'Raw Data'!AK163</f>
        <v>-9.8173950031691815E-3</v>
      </c>
      <c r="AL165" s="8">
        <f>('Raw Data'!AL164-'Raw Data'!AL163)/'Raw Data'!AL163</f>
        <v>-2.8037383177570117E-2</v>
      </c>
      <c r="AM165" s="8">
        <f>('Raw Data'!AM164-'Raw Data'!AM163)/'Raw Data'!AM163</f>
        <v>1.2735357716903008E-2</v>
      </c>
      <c r="AN165" s="8">
        <f>('Raw Data'!AN164-'Raw Data'!AN163)/'Raw Data'!AN163</f>
        <v>8.8539411617744664E-4</v>
      </c>
      <c r="AO165" s="8">
        <f>('Raw Data'!AO164-'Raw Data'!AO163)/'Raw Data'!AO163</f>
        <v>-8.3333333333333232E-2</v>
      </c>
      <c r="AP165" s="8">
        <f>('Raw Data'!AP164-'Raw Data'!AP163)/'Raw Data'!AP163</f>
        <v>1.0256461538461555E-2</v>
      </c>
    </row>
    <row r="166" spans="1:42" x14ac:dyDescent="0.45">
      <c r="A166" s="23">
        <f>'Raw Data'!A165</f>
        <v>43677</v>
      </c>
      <c r="B166" s="8">
        <f>('Raw Data'!B165-'Raw Data'!B164)/'Raw Data'!B164</f>
        <v>2.040431934906254E-2</v>
      </c>
      <c r="C166" s="8">
        <f>('Raw Data'!C165-'Raw Data'!C164)/'Raw Data'!C164</f>
        <v>-1.1465782432527379E-2</v>
      </c>
      <c r="D166" s="8">
        <f>('Raw Data'!D165-'Raw Data'!D164)/'Raw Data'!D164</f>
        <v>-2.6830430670156352E-3</v>
      </c>
      <c r="E166" s="8">
        <f>('Raw Data'!E165-'Raw Data'!E164)/'Raw Data'!E164</f>
        <v>-2.0462917267182305E-2</v>
      </c>
      <c r="F166" s="8">
        <f>('Raw Data'!F165-'Raw Data'!F164)/'Raw Data'!F164</f>
        <v>-8.3160083160083234E-3</v>
      </c>
      <c r="G166" s="8">
        <f>('Raw Data'!G165-'Raw Data'!G164)/'Raw Data'!G164</f>
        <v>1.13904458691866E-2</v>
      </c>
      <c r="H166" s="8">
        <f>('Raw Data'!H165-'Raw Data'!H164)/'Raw Data'!H164</f>
        <v>-1.8660223349717377E-2</v>
      </c>
      <c r="I166" s="8">
        <f>('Raw Data'!I165-'Raw Data'!I164)/'Raw Data'!I164</f>
        <v>-1.3231875732627738E-3</v>
      </c>
      <c r="J166" s="8">
        <f>('Raw Data'!J165-'Raw Data'!J164)/'Raw Data'!J164</f>
        <v>-4.3478260869565064E-2</v>
      </c>
      <c r="K166" s="8">
        <f>('Raw Data'!K165-'Raw Data'!K164)/'Raw Data'!K164</f>
        <v>-5.694407624008988E-3</v>
      </c>
      <c r="L166" s="8">
        <f>('Raw Data'!L165-'Raw Data'!L164)/'Raw Data'!L164</f>
        <v>-2.0798423886950083E-2</v>
      </c>
      <c r="M166" s="8">
        <f>('Raw Data'!M165-'Raw Data'!M164)/'Raw Data'!M164</f>
        <v>-2.0051640002510855E-2</v>
      </c>
      <c r="N166" s="8">
        <f>('Raw Data'!N165-'Raw Data'!N164)/'Raw Data'!N164</f>
        <v>-5.2875135755504152E-3</v>
      </c>
      <c r="O166" s="8">
        <f>('Raw Data'!O165-'Raw Data'!O164)/'Raw Data'!O164</f>
        <v>-2.5861920959130539E-2</v>
      </c>
      <c r="P166" s="8">
        <f>('Raw Data'!P165-'Raw Data'!P164)/'Raw Data'!P164</f>
        <v>-1.0215605013667332E-2</v>
      </c>
      <c r="Q166" s="8">
        <f>('Raw Data'!Q165-'Raw Data'!Q164)/'Raw Data'!Q164</f>
        <v>2.4389430894311919E-4</v>
      </c>
      <c r="R166" s="8">
        <f>('Raw Data'!R165-'Raw Data'!R164)/'Raw Data'!R164</f>
        <v>-1.5691222804918876E-2</v>
      </c>
      <c r="S166" s="8">
        <f>('Raw Data'!S165-'Raw Data'!S164)/'Raw Data'!S164</f>
        <v>-2.746218630882423E-2</v>
      </c>
      <c r="T166" s="8">
        <f>('Raw Data'!T165-'Raw Data'!T164)/'Raw Data'!T164</f>
        <v>-1.341742963935405E-2</v>
      </c>
      <c r="U166" s="8">
        <f>('Raw Data'!U165-'Raw Data'!U164)/'Raw Data'!U164</f>
        <v>-1.3247761627919161E-2</v>
      </c>
      <c r="V166" s="8">
        <f>('Raw Data'!V165-'Raw Data'!V164)/'Raw Data'!V164</f>
        <v>3.5470570072911314E-3</v>
      </c>
      <c r="W166" s="8">
        <f>('Raw Data'!W165-'Raw Data'!W164)/'Raw Data'!W164</f>
        <v>-1.2561969776951301E-2</v>
      </c>
      <c r="X166" s="8">
        <f>('Raw Data'!X165-'Raw Data'!X164)/'Raw Data'!X164</f>
        <v>-1.823994174319505E-3</v>
      </c>
      <c r="Y166" s="8">
        <f>('Raw Data'!Y165-'Raw Data'!Y164)/'Raw Data'!Y164</f>
        <v>-2.0279356819961798E-2</v>
      </c>
      <c r="Z166" s="8">
        <f>('Raw Data'!Z165-'Raw Data'!Z164)/'Raw Data'!Z164</f>
        <v>4.8153510204434889E-2</v>
      </c>
      <c r="AA166" s="8">
        <f>('Raw Data'!AA165-'Raw Data'!AA164)/'Raw Data'!AA164</f>
        <v>-1.0618478101731719E-2</v>
      </c>
      <c r="AB166" s="8">
        <f>('Raw Data'!AB165-'Raw Data'!AB164)/'Raw Data'!AB164</f>
        <v>-1.9682817094122992E-2</v>
      </c>
      <c r="AC166" s="8">
        <f>('Raw Data'!AC165-'Raw Data'!AC164)/'Raw Data'!AC164</f>
        <v>-2.0290401274703003E-2</v>
      </c>
      <c r="AD166" s="8">
        <f>('Raw Data'!AD165-'Raw Data'!AD164)/'Raw Data'!AD164</f>
        <v>4.3918918918918887E-2</v>
      </c>
      <c r="AE166" s="8">
        <f>('Raw Data'!AE165-'Raw Data'!AE164)/'Raw Data'!AE164</f>
        <v>-1.0062248516448801E-2</v>
      </c>
      <c r="AF166" s="8">
        <f>('Raw Data'!AF165-'Raw Data'!AF164)/'Raw Data'!AF164</f>
        <v>-2.9070111208305802E-2</v>
      </c>
      <c r="AG166" s="8">
        <f>('Raw Data'!AG165-'Raw Data'!AG164)/'Raw Data'!AG164</f>
        <v>-0.1009742574837395</v>
      </c>
      <c r="AH166" s="8">
        <f>('Raw Data'!AH165-'Raw Data'!AH164)/'Raw Data'!AH164</f>
        <v>-1.6723464741152112E-2</v>
      </c>
      <c r="AI166" s="8">
        <f>('Raw Data'!AI165-'Raw Data'!AI164)/'Raw Data'!AI164</f>
        <v>-1.426104902470236E-2</v>
      </c>
      <c r="AJ166" s="8">
        <f>('Raw Data'!AJ165-'Raw Data'!AJ164)/'Raw Data'!AJ164</f>
        <v>-9.0203511893428186E-3</v>
      </c>
      <c r="AK166" s="8">
        <f>('Raw Data'!AK165-'Raw Data'!AK164)/'Raw Data'!AK164</f>
        <v>-2.0699302678635876E-2</v>
      </c>
      <c r="AL166" s="8">
        <f>('Raw Data'!AL165-'Raw Data'!AL164)/'Raw Data'!AL164</f>
        <v>0</v>
      </c>
      <c r="AM166" s="8">
        <f>('Raw Data'!AM165-'Raw Data'!AM164)/'Raw Data'!AM164</f>
        <v>2.7337646533479175E-3</v>
      </c>
      <c r="AN166" s="8">
        <f>('Raw Data'!AN165-'Raw Data'!AN164)/'Raw Data'!AN164</f>
        <v>-9.8921652838551196E-3</v>
      </c>
      <c r="AO166" s="8">
        <f>('Raw Data'!AO165-'Raw Data'!AO164)/'Raw Data'!AO164</f>
        <v>-0.27272727272727276</v>
      </c>
      <c r="AP166" s="8">
        <f>('Raw Data'!AP165-'Raw Data'!AP164)/'Raw Data'!AP164</f>
        <v>-3.7563551392713154E-2</v>
      </c>
    </row>
    <row r="167" spans="1:42" x14ac:dyDescent="0.45">
      <c r="A167" s="23">
        <f>'Raw Data'!A166</f>
        <v>43678</v>
      </c>
      <c r="B167" s="8">
        <f>('Raw Data'!B166-'Raw Data'!B165)/'Raw Data'!B165</f>
        <v>-2.1639236916951833E-2</v>
      </c>
      <c r="C167" s="8">
        <f>('Raw Data'!C166-'Raw Data'!C165)/'Raw Data'!C165</f>
        <v>9.324614080305417E-3</v>
      </c>
      <c r="D167" s="8">
        <f>('Raw Data'!D166-'Raw Data'!D165)/'Raw Data'!D165</f>
        <v>-3.2117855088291659E-2</v>
      </c>
      <c r="E167" s="8">
        <f>('Raw Data'!E166-'Raw Data'!E165)/'Raw Data'!E165</f>
        <v>-5.2421606186639439E-3</v>
      </c>
      <c r="F167" s="8">
        <f>('Raw Data'!F166-'Raw Data'!F165)/'Raw Data'!F165</f>
        <v>-2.5157232704402354E-2</v>
      </c>
      <c r="G167" s="8">
        <f>('Raw Data'!G166-'Raw Data'!G165)/'Raw Data'!G165</f>
        <v>7.3958756858582608E-2</v>
      </c>
      <c r="H167" s="8">
        <f>('Raw Data'!H166-'Raw Data'!H165)/'Raw Data'!H165</f>
        <v>-2.3529426088356342E-2</v>
      </c>
      <c r="I167" s="8">
        <f>('Raw Data'!I166-'Raw Data'!I165)/'Raw Data'!I165</f>
        <v>4.5428327528741919E-3</v>
      </c>
      <c r="J167" s="8">
        <f>('Raw Data'!J166-'Raw Data'!J165)/'Raw Data'!J165</f>
        <v>0</v>
      </c>
      <c r="K167" s="8">
        <f>('Raw Data'!K166-'Raw Data'!K165)/'Raw Data'!K165</f>
        <v>-1.0956138788969776E-2</v>
      </c>
      <c r="L167" s="8">
        <f>('Raw Data'!L166-'Raw Data'!L165)/'Raw Data'!L165</f>
        <v>-1.5916039476745708E-3</v>
      </c>
      <c r="M167" s="8">
        <f>('Raw Data'!M166-'Raw Data'!M165)/'Raw Data'!M165</f>
        <v>-1.4866367801640461E-2</v>
      </c>
      <c r="N167" s="8">
        <f>('Raw Data'!N166-'Raw Data'!N165)/'Raw Data'!N165</f>
        <v>-2.1926865097620228E-2</v>
      </c>
      <c r="O167" s="8">
        <f>('Raw Data'!O166-'Raw Data'!O165)/'Raw Data'!O165</f>
        <v>-1.7699163658095773E-2</v>
      </c>
      <c r="P167" s="8">
        <f>('Raw Data'!P166-'Raw Data'!P165)/'Raw Data'!P165</f>
        <v>1.4031222370084927E-2</v>
      </c>
      <c r="Q167" s="8">
        <f>('Raw Data'!Q166-'Raw Data'!Q165)/'Raw Data'!Q165</f>
        <v>3.2513208424873283E-4</v>
      </c>
      <c r="R167" s="8">
        <f>('Raw Data'!R166-'Raw Data'!R165)/'Raw Data'!R165</f>
        <v>8.2043894355942389E-3</v>
      </c>
      <c r="S167" s="8">
        <f>('Raw Data'!S166-'Raw Data'!S165)/'Raw Data'!S165</f>
        <v>-1.2479032386655138E-2</v>
      </c>
      <c r="T167" s="8">
        <f>('Raw Data'!T166-'Raw Data'!T165)/'Raw Data'!T165</f>
        <v>-3.3825363828036019E-2</v>
      </c>
      <c r="U167" s="8">
        <f>('Raw Data'!U166-'Raw Data'!U165)/'Raw Data'!U165</f>
        <v>-8.1112442525432989E-3</v>
      </c>
      <c r="V167" s="8">
        <f>('Raw Data'!V166-'Raw Data'!V165)/'Raw Data'!V165</f>
        <v>-2.6379317470420115E-2</v>
      </c>
      <c r="W167" s="8">
        <f>('Raw Data'!W166-'Raw Data'!W165)/'Raw Data'!W165</f>
        <v>-1.4395718900963E-2</v>
      </c>
      <c r="X167" s="8">
        <f>('Raw Data'!X166-'Raw Data'!X165)/'Raw Data'!X165</f>
        <v>-1.5515549097918164E-3</v>
      </c>
      <c r="Y167" s="8">
        <f>('Raw Data'!Y166-'Raw Data'!Y165)/'Raw Data'!Y165</f>
        <v>7.2868555233826749E-3</v>
      </c>
      <c r="Z167" s="8">
        <f>('Raw Data'!Z166-'Raw Data'!Z165)/'Raw Data'!Z165</f>
        <v>1.7270811147812976E-3</v>
      </c>
      <c r="AA167" s="8">
        <f>('Raw Data'!AA166-'Raw Data'!AA165)/'Raw Data'!AA165</f>
        <v>1.6945981343891213E-2</v>
      </c>
      <c r="AB167" s="8">
        <f>('Raw Data'!AB166-'Raw Data'!AB165)/'Raw Data'!AB165</f>
        <v>-1.1097907078173689E-2</v>
      </c>
      <c r="AC167" s="8">
        <f>('Raw Data'!AC166-'Raw Data'!AC165)/'Raw Data'!AC165</f>
        <v>-1.1400423122601035E-2</v>
      </c>
      <c r="AD167" s="8">
        <f>('Raw Data'!AD166-'Raw Data'!AD165)/'Raw Data'!AD165</f>
        <v>-5.1779935275080811E-2</v>
      </c>
      <c r="AE167" s="8">
        <f>('Raw Data'!AE166-'Raw Data'!AE165)/'Raw Data'!AE165</f>
        <v>9.2138574040219641E-3</v>
      </c>
      <c r="AF167" s="8">
        <f>('Raw Data'!AF166-'Raw Data'!AF165)/'Raw Data'!AF165</f>
        <v>1.3135618195068394E-2</v>
      </c>
      <c r="AG167" s="8">
        <f>('Raw Data'!AG166-'Raw Data'!AG165)/'Raw Data'!AG165</f>
        <v>-1.937602563625531E-2</v>
      </c>
      <c r="AH167" s="8">
        <f>('Raw Data'!AH166-'Raw Data'!AH165)/'Raw Data'!AH165</f>
        <v>-6.1389573607871185E-3</v>
      </c>
      <c r="AI167" s="8">
        <f>('Raw Data'!AI166-'Raw Data'!AI165)/'Raw Data'!AI165</f>
        <v>-7.7228030216300887E-3</v>
      </c>
      <c r="AJ167" s="8">
        <f>('Raw Data'!AJ166-'Raw Data'!AJ165)/'Raw Data'!AJ165</f>
        <v>-1.0805257463242058E-2</v>
      </c>
      <c r="AK167" s="8">
        <f>('Raw Data'!AK166-'Raw Data'!AK165)/'Raw Data'!AK165</f>
        <v>-7.4599985359502866E-3</v>
      </c>
      <c r="AL167" s="8">
        <f>('Raw Data'!AL166-'Raw Data'!AL165)/'Raw Data'!AL165</f>
        <v>-1.9230769230769246E-2</v>
      </c>
      <c r="AM167" s="8">
        <f>('Raw Data'!AM166-'Raw Data'!AM165)/'Raw Data'!AM165</f>
        <v>-2.0174541795447695E-2</v>
      </c>
      <c r="AN167" s="8">
        <f>('Raw Data'!AN166-'Raw Data'!AN165)/'Raw Data'!AN165</f>
        <v>-1.9251099752132954E-2</v>
      </c>
      <c r="AO167" s="8">
        <f>('Raw Data'!AO166-'Raw Data'!AO165)/'Raw Data'!AO165</f>
        <v>0.24999999999999994</v>
      </c>
      <c r="AP167" s="8">
        <f>('Raw Data'!AP166-'Raw Data'!AP165)/'Raw Data'!AP165</f>
        <v>1.0021150317571153E-2</v>
      </c>
    </row>
    <row r="168" spans="1:42" x14ac:dyDescent="0.45">
      <c r="A168" s="23">
        <f>'Raw Data'!A167</f>
        <v>43679</v>
      </c>
      <c r="B168" s="8">
        <f>('Raw Data'!B167-'Raw Data'!B166)/'Raw Data'!B166</f>
        <v>-2.1158109956301692E-2</v>
      </c>
      <c r="C168" s="8">
        <f>('Raw Data'!C167-'Raw Data'!C166)/'Raw Data'!C166</f>
        <v>-2.9293164651733846E-3</v>
      </c>
      <c r="D168" s="8">
        <f>('Raw Data'!D167-'Raw Data'!D166)/'Raw Data'!D166</f>
        <v>2.0953174574646189E-3</v>
      </c>
      <c r="E168" s="8">
        <f>('Raw Data'!E167-'Raw Data'!E166)/'Raw Data'!E166</f>
        <v>6.1349561636747235E-3</v>
      </c>
      <c r="F168" s="8">
        <f>('Raw Data'!F167-'Raw Data'!F166)/'Raw Data'!F166</f>
        <v>-1.0752688172043163E-2</v>
      </c>
      <c r="G168" s="8">
        <f>('Raw Data'!G167-'Raw Data'!G166)/'Raw Data'!G166</f>
        <v>-2.6948687998388038E-2</v>
      </c>
      <c r="H168" s="8">
        <f>('Raw Data'!H167-'Raw Data'!H166)/'Raw Data'!H166</f>
        <v>-2.1434562402685497E-2</v>
      </c>
      <c r="I168" s="8">
        <f>('Raw Data'!I167-'Raw Data'!I166)/'Raw Data'!I166</f>
        <v>-1.2813261817803739E-2</v>
      </c>
      <c r="J168" s="8">
        <f>('Raw Data'!J167-'Raw Data'!J166)/'Raw Data'!J166</f>
        <v>0</v>
      </c>
      <c r="K168" s="8">
        <f>('Raw Data'!K167-'Raw Data'!K166)/'Raw Data'!K166</f>
        <v>-9.0634276886417259E-3</v>
      </c>
      <c r="L168" s="8">
        <f>('Raw Data'!L167-'Raw Data'!L166)/'Raw Data'!L166</f>
        <v>-1.118776806259709E-2</v>
      </c>
      <c r="M168" s="8">
        <f>('Raw Data'!M167-'Raw Data'!M166)/'Raw Data'!M166</f>
        <v>-1.7262120777331636E-3</v>
      </c>
      <c r="N168" s="8">
        <f>('Raw Data'!N167-'Raw Data'!N166)/'Raw Data'!N166</f>
        <v>1.5624877335075239E-2</v>
      </c>
      <c r="O168" s="8">
        <f>('Raw Data'!O167-'Raw Data'!O166)/'Raw Data'!O166</f>
        <v>-1.1830838099059418E-2</v>
      </c>
      <c r="P168" s="8">
        <f>('Raw Data'!P167-'Raw Data'!P166)/'Raw Data'!P166</f>
        <v>-2.0423176487870506E-2</v>
      </c>
      <c r="Q168" s="8">
        <f>('Raw Data'!Q167-'Raw Data'!Q166)/'Raw Data'!Q166</f>
        <v>-1.1294385309173531E-2</v>
      </c>
      <c r="R168" s="8">
        <f>('Raw Data'!R167-'Raw Data'!R166)/'Raw Data'!R166</f>
        <v>-5.923031583156795E-3</v>
      </c>
      <c r="S168" s="8">
        <f>('Raw Data'!S167-'Raw Data'!S166)/'Raw Data'!S166</f>
        <v>-1.3203673932934912E-2</v>
      </c>
      <c r="T168" s="8">
        <f>('Raw Data'!T167-'Raw Data'!T166)/'Raw Data'!T166</f>
        <v>-2.3821048485596123E-2</v>
      </c>
      <c r="U168" s="8">
        <f>('Raw Data'!U167-'Raw Data'!U166)/'Raw Data'!U166</f>
        <v>-9.869509628361757E-4</v>
      </c>
      <c r="V168" s="8">
        <f>('Raw Data'!V167-'Raw Data'!V166)/'Raw Data'!V166</f>
        <v>-8.8591410408608972E-5</v>
      </c>
      <c r="W168" s="8">
        <f>('Raw Data'!W167-'Raw Data'!W166)/'Raw Data'!W166</f>
        <v>-2.0606936108966502E-2</v>
      </c>
      <c r="X168" s="8">
        <f>('Raw Data'!X167-'Raw Data'!X166)/'Raw Data'!X166</f>
        <v>-2.0717911816266557E-4</v>
      </c>
      <c r="Y168" s="8">
        <f>('Raw Data'!Y167-'Raw Data'!Y166)/'Raw Data'!Y166</f>
        <v>1.3630859989483492E-3</v>
      </c>
      <c r="Z168" s="8">
        <f>('Raw Data'!Z167-'Raw Data'!Z166)/'Raw Data'!Z166</f>
        <v>4.1379655172413266E-3</v>
      </c>
      <c r="AA168" s="8">
        <f>('Raw Data'!AA167-'Raw Data'!AA166)/'Raw Data'!AA166</f>
        <v>-5.7396623289953626E-3</v>
      </c>
      <c r="AB168" s="8">
        <f>('Raw Data'!AB167-'Raw Data'!AB166)/'Raw Data'!AB166</f>
        <v>-2.484389004820297E-3</v>
      </c>
      <c r="AC168" s="8">
        <f>('Raw Data'!AC167-'Raw Data'!AC166)/'Raw Data'!AC166</f>
        <v>5.7660140497879098E-3</v>
      </c>
      <c r="AD168" s="8">
        <f>('Raw Data'!AD167-'Raw Data'!AD166)/'Raw Data'!AD166</f>
        <v>-3.4129692832764534E-2</v>
      </c>
      <c r="AE168" s="8">
        <f>('Raw Data'!AE167-'Raw Data'!AE166)/'Raw Data'!AE166</f>
        <v>-1.144846067127245E-2</v>
      </c>
      <c r="AF168" s="8">
        <f>('Raw Data'!AF167-'Raw Data'!AF166)/'Raw Data'!AF166</f>
        <v>-8.4021995759192211E-3</v>
      </c>
      <c r="AG168" s="8">
        <f>('Raw Data'!AG167-'Raw Data'!AG166)/'Raw Data'!AG166</f>
        <v>-1.4065639180655141E-2</v>
      </c>
      <c r="AH168" s="8">
        <f>('Raw Data'!AH167-'Raw Data'!AH166)/'Raw Data'!AH166</f>
        <v>-1.7290794544177254E-2</v>
      </c>
      <c r="AI168" s="8">
        <f>('Raw Data'!AI167-'Raw Data'!AI166)/'Raw Data'!AI166</f>
        <v>-1.9249686488863934E-2</v>
      </c>
      <c r="AJ168" s="8">
        <f>('Raw Data'!AJ167-'Raw Data'!AJ166)/'Raw Data'!AJ166</f>
        <v>-2.0970672926447047E-3</v>
      </c>
      <c r="AK168" s="8">
        <f>('Raw Data'!AK167-'Raw Data'!AK166)/'Raw Data'!AK166</f>
        <v>-7.158845149897316E-4</v>
      </c>
      <c r="AL168" s="8">
        <f>('Raw Data'!AL167-'Raw Data'!AL166)/'Raw Data'!AL166</f>
        <v>1.9607843137254919E-2</v>
      </c>
      <c r="AM168" s="8">
        <f>('Raw Data'!AM167-'Raw Data'!AM166)/'Raw Data'!AM166</f>
        <v>-2.2259290557007361E-2</v>
      </c>
      <c r="AN168" s="8">
        <f>('Raw Data'!AN167-'Raw Data'!AN166)/'Raw Data'!AN166</f>
        <v>-8.277470756795627E-5</v>
      </c>
      <c r="AO168" s="8">
        <f>('Raw Data'!AO167-'Raw Data'!AO166)/'Raw Data'!AO166</f>
        <v>0</v>
      </c>
      <c r="AP168" s="8">
        <f>('Raw Data'!AP167-'Raw Data'!AP166)/'Raw Data'!AP166</f>
        <v>-2.5065274151435869E-2</v>
      </c>
    </row>
    <row r="169" spans="1:42" x14ac:dyDescent="0.45">
      <c r="A169" s="23">
        <f>'Raw Data'!A168</f>
        <v>43682</v>
      </c>
      <c r="B169" s="8">
        <f>('Raw Data'!B168-'Raw Data'!B167)/'Raw Data'!B167</f>
        <v>-5.2347877934037799E-2</v>
      </c>
      <c r="C169" s="8">
        <f>('Raw Data'!C168-'Raw Data'!C167)/'Raw Data'!C167</f>
        <v>-1.8305162201911942E-2</v>
      </c>
      <c r="D169" s="8">
        <f>('Raw Data'!D168-'Raw Data'!D167)/'Raw Data'!D167</f>
        <v>-2.5689123080807806E-2</v>
      </c>
      <c r="E169" s="8">
        <f>('Raw Data'!E168-'Raw Data'!E167)/'Raw Data'!E167</f>
        <v>-2.7517149331383876E-2</v>
      </c>
      <c r="F169" s="8">
        <f>('Raw Data'!F168-'Raw Data'!F167)/'Raw Data'!F167</f>
        <v>-6.0869565217391168E-2</v>
      </c>
      <c r="G169" s="8">
        <f>('Raw Data'!G168-'Raw Data'!G167)/'Raw Data'!G167</f>
        <v>-3.2511475164746194E-2</v>
      </c>
      <c r="H169" s="8">
        <f>('Raw Data'!H168-'Raw Data'!H167)/'Raw Data'!H167</f>
        <v>-2.7773715899032648E-2</v>
      </c>
      <c r="I169" s="8">
        <f>('Raw Data'!I168-'Raw Data'!I167)/'Raw Data'!I167</f>
        <v>-2.0423813023895655E-2</v>
      </c>
      <c r="J169" s="8">
        <f>('Raw Data'!J168-'Raw Data'!J167)/'Raw Data'!J167</f>
        <v>4.5454545454545289E-2</v>
      </c>
      <c r="K169" s="8">
        <f>('Raw Data'!K168-'Raw Data'!K167)/'Raw Data'!K167</f>
        <v>-3.4806979699402205E-2</v>
      </c>
      <c r="L169" s="8">
        <f>('Raw Data'!L168-'Raw Data'!L167)/'Raw Data'!L167</f>
        <v>4.8364450003850383E-3</v>
      </c>
      <c r="M169" s="8">
        <f>('Raw Data'!M168-'Raw Data'!M167)/'Raw Data'!M167</f>
        <v>4.9086713704265018E-3</v>
      </c>
      <c r="N169" s="8">
        <f>('Raw Data'!N168-'Raw Data'!N167)/'Raw Data'!N167</f>
        <v>-5.1504936989084434E-2</v>
      </c>
      <c r="O169" s="8">
        <f>('Raw Data'!O168-'Raw Data'!O167)/'Raw Data'!O167</f>
        <v>-3.4207396326360461E-2</v>
      </c>
      <c r="P169" s="8">
        <f>('Raw Data'!P168-'Raw Data'!P167)/'Raw Data'!P167</f>
        <v>-4.4074658763759392E-2</v>
      </c>
      <c r="Q169" s="8">
        <f>('Raw Data'!Q168-'Raw Data'!Q167)/'Raw Data'!Q167</f>
        <v>-2.4243893819855443E-2</v>
      </c>
      <c r="R169" s="8">
        <f>('Raw Data'!R168-'Raw Data'!R167)/'Raw Data'!R167</f>
        <v>-3.8650767898394139E-2</v>
      </c>
      <c r="S169" s="8">
        <f>('Raw Data'!S168-'Raw Data'!S167)/'Raw Data'!S167</f>
        <v>-4.0141212837596224E-2</v>
      </c>
      <c r="T169" s="8">
        <f>('Raw Data'!T168-'Raw Data'!T167)/'Raw Data'!T167</f>
        <v>-2.6743904900550518E-2</v>
      </c>
      <c r="U169" s="8">
        <f>('Raw Data'!U168-'Raw Data'!U167)/'Raw Data'!U167</f>
        <v>-2.4063254756595889E-2</v>
      </c>
      <c r="V169" s="8">
        <f>('Raw Data'!V168-'Raw Data'!V167)/'Raw Data'!V167</f>
        <v>-2.9752936332184721E-2</v>
      </c>
      <c r="W169" s="8">
        <f>('Raw Data'!W168-'Raw Data'!W167)/'Raw Data'!W167</f>
        <v>-2.797684627928736E-2</v>
      </c>
      <c r="X169" s="8">
        <f>('Raw Data'!X168-'Raw Data'!X167)/'Raw Data'!X167</f>
        <v>-2.8667108861489637E-2</v>
      </c>
      <c r="Y169" s="8">
        <f>('Raw Data'!Y168-'Raw Data'!Y167)/'Raw Data'!Y167</f>
        <v>-1.8950980892728401E-2</v>
      </c>
      <c r="Z169" s="8">
        <f>('Raw Data'!Z168-'Raw Data'!Z167)/'Raw Data'!Z167</f>
        <v>-1.785717658457488E-2</v>
      </c>
      <c r="AA169" s="8">
        <f>('Raw Data'!AA168-'Raw Data'!AA167)/'Raw Data'!AA167</f>
        <v>-1.6573548128894385E-2</v>
      </c>
      <c r="AB169" s="8">
        <f>('Raw Data'!AB168-'Raw Data'!AB167)/'Raw Data'!AB167</f>
        <v>-2.8856028111098823E-2</v>
      </c>
      <c r="AC169" s="8">
        <f>('Raw Data'!AC168-'Raw Data'!AC167)/'Raw Data'!AC167</f>
        <v>-1.2994452090241101E-2</v>
      </c>
      <c r="AD169" s="8">
        <f>('Raw Data'!AD168-'Raw Data'!AD167)/'Raw Data'!AD167</f>
        <v>-3.5335689045937211E-3</v>
      </c>
      <c r="AE169" s="8">
        <f>('Raw Data'!AE168-'Raw Data'!AE167)/'Raw Data'!AE167</f>
        <v>-2.9465580929847367E-2</v>
      </c>
      <c r="AF169" s="8">
        <f>('Raw Data'!AF168-'Raw Data'!AF167)/'Raw Data'!AF167</f>
        <v>-3.4258485026704644E-2</v>
      </c>
      <c r="AG169" s="8">
        <f>('Raw Data'!AG168-'Raw Data'!AG167)/'Raw Data'!AG167</f>
        <v>-4.9252749685708246E-2</v>
      </c>
      <c r="AH169" s="8">
        <f>('Raw Data'!AH168-'Raw Data'!AH167)/'Raw Data'!AH167</f>
        <v>-3.1871824509509608E-2</v>
      </c>
      <c r="AI169" s="8">
        <f>('Raw Data'!AI168-'Raw Data'!AI167)/'Raw Data'!AI167</f>
        <v>-3.8567388878057586E-2</v>
      </c>
      <c r="AJ169" s="8">
        <f>('Raw Data'!AJ168-'Raw Data'!AJ167)/'Raw Data'!AJ167</f>
        <v>-3.5128383328635999E-2</v>
      </c>
      <c r="AK169" s="8">
        <f>('Raw Data'!AK168-'Raw Data'!AK167)/'Raw Data'!AK167</f>
        <v>-3.7249317582304729E-2</v>
      </c>
      <c r="AL169" s="8">
        <f>('Raw Data'!AL168-'Raw Data'!AL167)/'Raw Data'!AL167</f>
        <v>-2.8846153846153872E-2</v>
      </c>
      <c r="AM169" s="8">
        <f>('Raw Data'!AM168-'Raw Data'!AM167)/'Raw Data'!AM167</f>
        <v>-2.6181053296061723E-2</v>
      </c>
      <c r="AN169" s="8">
        <f>('Raw Data'!AN168-'Raw Data'!AN167)/'Raw Data'!AN167</f>
        <v>-1.6483113318127317E-2</v>
      </c>
      <c r="AO169" s="8">
        <f>('Raw Data'!AO168-'Raw Data'!AO167)/'Raw Data'!AO167</f>
        <v>0</v>
      </c>
      <c r="AP169" s="8">
        <f>('Raw Data'!AP168-'Raw Data'!AP167)/'Raw Data'!AP167</f>
        <v>-9.6411355115159757E-3</v>
      </c>
    </row>
    <row r="170" spans="1:42" x14ac:dyDescent="0.45">
      <c r="A170" s="23">
        <f>'Raw Data'!A169</f>
        <v>43683</v>
      </c>
      <c r="B170" s="8">
        <f>('Raw Data'!B169-'Raw Data'!B168)/'Raw Data'!B168</f>
        <v>1.8930410985851805E-2</v>
      </c>
      <c r="C170" s="8">
        <f>('Raw Data'!C169-'Raw Data'!C168)/'Raw Data'!C168</f>
        <v>8.3604267779102438E-3</v>
      </c>
      <c r="D170" s="8">
        <f>('Raw Data'!D169-'Raw Data'!D168)/'Raw Data'!D168</f>
        <v>1.0642926267955117E-2</v>
      </c>
      <c r="E170" s="8">
        <f>('Raw Data'!E169-'Raw Data'!E168)/'Raw Data'!E168</f>
        <v>1.6479078446331535E-2</v>
      </c>
      <c r="F170" s="8">
        <f>('Raw Data'!F169-'Raw Data'!F168)/'Raw Data'!F168</f>
        <v>1.6203703703703564E-2</v>
      </c>
      <c r="G170" s="8">
        <f>('Raw Data'!G169-'Raw Data'!G168)/'Raw Data'!G168</f>
        <v>3.5097537177687294E-2</v>
      </c>
      <c r="H170" s="8">
        <f>('Raw Data'!H169-'Raw Data'!H168)/'Raw Data'!H168</f>
        <v>7.3626854741460478E-3</v>
      </c>
      <c r="I170" s="8">
        <f>('Raw Data'!I169-'Raw Data'!I168)/'Raw Data'!I168</f>
        <v>1.3639853101218343E-3</v>
      </c>
      <c r="J170" s="8">
        <f>('Raw Data'!J169-'Raw Data'!J168)/'Raw Data'!J168</f>
        <v>4.3478260869565258E-2</v>
      </c>
      <c r="K170" s="8">
        <f>('Raw Data'!K169-'Raw Data'!K168)/'Raw Data'!K168</f>
        <v>8.6865014823101164E-3</v>
      </c>
      <c r="L170" s="8">
        <f>('Raw Data'!L169-'Raw Data'!L168)/'Raw Data'!L168</f>
        <v>3.3371286942115004E-2</v>
      </c>
      <c r="M170" s="8">
        <f>('Raw Data'!M169-'Raw Data'!M168)/'Raw Data'!M168</f>
        <v>2.5978413494835328E-2</v>
      </c>
      <c r="N170" s="8">
        <f>('Raw Data'!N169-'Raw Data'!N168)/'Raw Data'!N168</f>
        <v>9.8730705299388492E-3</v>
      </c>
      <c r="O170" s="8">
        <f>('Raw Data'!O169-'Raw Data'!O168)/'Raw Data'!O168</f>
        <v>1.5348138468716643E-2</v>
      </c>
      <c r="P170" s="8">
        <f>('Raw Data'!P169-'Raw Data'!P168)/'Raw Data'!P168</f>
        <v>-2.1318312611631729E-4</v>
      </c>
      <c r="Q170" s="8">
        <f>('Raw Data'!Q169-'Raw Data'!Q168)/'Raw Data'!Q168</f>
        <v>-9.0962770379109294E-3</v>
      </c>
      <c r="R170" s="8">
        <f>('Raw Data'!R169-'Raw Data'!R168)/'Raw Data'!R168</f>
        <v>1.7569358020496317E-2</v>
      </c>
      <c r="S170" s="8">
        <f>('Raw Data'!S169-'Raw Data'!S168)/'Raw Data'!S168</f>
        <v>1.7702895670159837E-2</v>
      </c>
      <c r="T170" s="8">
        <f>('Raw Data'!T169-'Raw Data'!T168)/'Raw Data'!T168</f>
        <v>2.950496517232758E-2</v>
      </c>
      <c r="U170" s="8">
        <f>('Raw Data'!U169-'Raw Data'!U168)/'Raw Data'!U168</f>
        <v>2.5813390618653745E-2</v>
      </c>
      <c r="V170" s="8">
        <f>('Raw Data'!V169-'Raw Data'!V168)/'Raw Data'!V168</f>
        <v>7.8488495807542673E-3</v>
      </c>
      <c r="W170" s="8">
        <f>('Raw Data'!W169-'Raw Data'!W168)/'Raw Data'!W168</f>
        <v>1.9743113135503296E-2</v>
      </c>
      <c r="X170" s="8">
        <f>('Raw Data'!X169-'Raw Data'!X168)/'Raw Data'!X168</f>
        <v>1.6641157831480596E-2</v>
      </c>
      <c r="Y170" s="8">
        <f>('Raw Data'!Y169-'Raw Data'!Y168)/'Raw Data'!Y168</f>
        <v>1.7502646398361191E-2</v>
      </c>
      <c r="Z170" s="8">
        <f>('Raw Data'!Z169-'Raw Data'!Z168)/'Raw Data'!Z168</f>
        <v>2.902097902097896E-2</v>
      </c>
      <c r="AA170" s="8">
        <f>('Raw Data'!AA169-'Raw Data'!AA168)/'Raw Data'!AA168</f>
        <v>-5.6807742593760271E-3</v>
      </c>
      <c r="AB170" s="8">
        <f>('Raw Data'!AB169-'Raw Data'!AB168)/'Raw Data'!AB168</f>
        <v>1.0611882455078249E-2</v>
      </c>
      <c r="AC170" s="8">
        <f>('Raw Data'!AC169-'Raw Data'!AC168)/'Raw Data'!AC168</f>
        <v>1.2003843917943322E-2</v>
      </c>
      <c r="AD170" s="8">
        <f>('Raw Data'!AD169-'Raw Data'!AD168)/'Raw Data'!AD168</f>
        <v>3.5460992907802237E-3</v>
      </c>
      <c r="AE170" s="8">
        <f>('Raw Data'!AE169-'Raw Data'!AE168)/'Raw Data'!AE168</f>
        <v>5.4603087241051687E-2</v>
      </c>
      <c r="AF170" s="8">
        <f>('Raw Data'!AF169-'Raw Data'!AF168)/'Raw Data'!AF168</f>
        <v>1.875797510097825E-2</v>
      </c>
      <c r="AG170" s="8">
        <f>('Raw Data'!AG169-'Raw Data'!AG168)/'Raw Data'!AG168</f>
        <v>3.1082565201857881E-2</v>
      </c>
      <c r="AH170" s="8">
        <f>('Raw Data'!AH169-'Raw Data'!AH168)/'Raw Data'!AH168</f>
        <v>1.2860214791941093E-2</v>
      </c>
      <c r="AI170" s="8">
        <f>('Raw Data'!AI169-'Raw Data'!AI168)/'Raw Data'!AI168</f>
        <v>1.5297414082373081E-2</v>
      </c>
      <c r="AJ170" s="8">
        <f>('Raw Data'!AJ169-'Raw Data'!AJ168)/'Raw Data'!AJ168</f>
        <v>8.0291290181529109E-3</v>
      </c>
      <c r="AK170" s="8">
        <f>('Raw Data'!AK169-'Raw Data'!AK168)/'Raw Data'!AK168</f>
        <v>3.7203141942440715E-3</v>
      </c>
      <c r="AL170" s="8">
        <f>('Raw Data'!AL169-'Raw Data'!AL168)/'Raw Data'!AL168</f>
        <v>-9.9009900990099098E-3</v>
      </c>
      <c r="AM170" s="8">
        <f>('Raw Data'!AM169-'Raw Data'!AM168)/'Raw Data'!AM168</f>
        <v>1.1104624260919783E-2</v>
      </c>
      <c r="AN170" s="8">
        <f>('Raw Data'!AN169-'Raw Data'!AN168)/'Raw Data'!AN168</f>
        <v>5.3899044288311842E-3</v>
      </c>
      <c r="AO170" s="8">
        <f>('Raw Data'!AO169-'Raw Data'!AO168)/'Raw Data'!AO168</f>
        <v>0</v>
      </c>
      <c r="AP170" s="8">
        <f>('Raw Data'!AP169-'Raw Data'!AP168)/'Raw Data'!AP168</f>
        <v>1.3520822065981613E-2</v>
      </c>
    </row>
    <row r="171" spans="1:42" x14ac:dyDescent="0.45">
      <c r="A171" s="23">
        <f>'Raw Data'!A170</f>
        <v>43684</v>
      </c>
      <c r="B171" s="8">
        <f>('Raw Data'!B170-'Raw Data'!B169)/'Raw Data'!B169</f>
        <v>1.0355354714212313E-2</v>
      </c>
      <c r="C171" s="8">
        <f>('Raw Data'!C170-'Raw Data'!C169)/'Raw Data'!C169</f>
        <v>3.454735397450922E-3</v>
      </c>
      <c r="D171" s="8">
        <f>('Raw Data'!D170-'Raw Data'!D169)/'Raw Data'!D169</f>
        <v>1.1570955579631604E-2</v>
      </c>
      <c r="E171" s="8">
        <f>('Raw Data'!E170-'Raw Data'!E169)/'Raw Data'!E169</f>
        <v>1.0517986144090195E-2</v>
      </c>
      <c r="F171" s="8">
        <f>('Raw Data'!F170-'Raw Data'!F169)/'Raw Data'!F169</f>
        <v>4.5558086560365521E-3</v>
      </c>
      <c r="G171" s="8">
        <f>('Raw Data'!G170-'Raw Data'!G169)/'Raw Data'!G169</f>
        <v>2.5971637545822397E-2</v>
      </c>
      <c r="H171" s="8">
        <f>('Raw Data'!H170-'Raw Data'!H169)/'Raw Data'!H169</f>
        <v>1.1694122982363742E-2</v>
      </c>
      <c r="I171" s="8">
        <f>('Raw Data'!I170-'Raw Data'!I169)/'Raw Data'!I169</f>
        <v>2.3740132721445269E-2</v>
      </c>
      <c r="J171" s="8">
        <f>('Raw Data'!J170-'Raw Data'!J169)/'Raw Data'!J169</f>
        <v>-4.1666666666666706E-2</v>
      </c>
      <c r="K171" s="8">
        <f>('Raw Data'!K170-'Raw Data'!K169)/'Raw Data'!K169</f>
        <v>-1.3048820875215135E-3</v>
      </c>
      <c r="L171" s="8">
        <f>('Raw Data'!L170-'Raw Data'!L169)/'Raw Data'!L169</f>
        <v>2.0239934244976127E-2</v>
      </c>
      <c r="M171" s="8">
        <f>('Raw Data'!M170-'Raw Data'!M169)/'Raw Data'!M169</f>
        <v>-1.5690856468386688E-3</v>
      </c>
      <c r="N171" s="8">
        <f>('Raw Data'!N170-'Raw Data'!N169)/'Raw Data'!N169</f>
        <v>-9.0782212873157554E-3</v>
      </c>
      <c r="O171" s="8">
        <f>('Raw Data'!O170-'Raw Data'!O169)/'Raw Data'!O169</f>
        <v>1.8604565042635714E-2</v>
      </c>
      <c r="P171" s="8">
        <f>('Raw Data'!P170-'Raw Data'!P169)/'Raw Data'!P169</f>
        <v>-1.1511397323086616E-2</v>
      </c>
      <c r="Q171" s="8">
        <f>('Raw Data'!Q170-'Raw Data'!Q169)/'Raw Data'!Q169</f>
        <v>2.396939185772386E-2</v>
      </c>
      <c r="R171" s="8">
        <f>('Raw Data'!R170-'Raw Data'!R169)/'Raw Data'!R169</f>
        <v>3.1775150275047034E-4</v>
      </c>
      <c r="S171" s="8">
        <f>('Raw Data'!S170-'Raw Data'!S169)/'Raw Data'!S169</f>
        <v>1.4453772405556974E-2</v>
      </c>
      <c r="T171" s="8">
        <f>('Raw Data'!T170-'Raw Data'!T169)/'Raw Data'!T169</f>
        <v>-2.461069296219802E-4</v>
      </c>
      <c r="U171" s="8">
        <f>('Raw Data'!U170-'Raw Data'!U169)/'Raw Data'!U169</f>
        <v>-4.941139245123663E-2</v>
      </c>
      <c r="V171" s="8">
        <f>('Raw Data'!V170-'Raw Data'!V169)/'Raw Data'!V169</f>
        <v>-2.1733233316665008E-2</v>
      </c>
      <c r="W171" s="8">
        <f>('Raw Data'!W170-'Raw Data'!W169)/'Raw Data'!W169</f>
        <v>-5.5982737597210638E-3</v>
      </c>
      <c r="X171" s="8">
        <f>('Raw Data'!X170-'Raw Data'!X169)/'Raw Data'!X169</f>
        <v>9.0937916254235276E-3</v>
      </c>
      <c r="Y171" s="8">
        <f>('Raw Data'!Y170-'Raw Data'!Y169)/'Raw Data'!Y169</f>
        <v>2.5269402740792173E-3</v>
      </c>
      <c r="Z171" s="8">
        <f>('Raw Data'!Z170-'Raw Data'!Z169)/'Raw Data'!Z169</f>
        <v>1.7329289840298981E-2</v>
      </c>
      <c r="AA171" s="8">
        <f>('Raw Data'!AA170-'Raw Data'!AA169)/'Raw Data'!AA169</f>
        <v>7.8079994096262508E-3</v>
      </c>
      <c r="AB171" s="8">
        <f>('Raw Data'!AB170-'Raw Data'!AB169)/'Raw Data'!AB169</f>
        <v>1.0850566316866801E-2</v>
      </c>
      <c r="AC171" s="8">
        <f>('Raw Data'!AC170-'Raw Data'!AC169)/'Raw Data'!AC169</f>
        <v>1.7409545573843461E-2</v>
      </c>
      <c r="AD171" s="8">
        <f>('Raw Data'!AD170-'Raw Data'!AD169)/'Raw Data'!AD169</f>
        <v>1.413427561837457E-2</v>
      </c>
      <c r="AE171" s="8">
        <f>('Raw Data'!AE170-'Raw Data'!AE169)/'Raw Data'!AE169</f>
        <v>-1.14582498672167E-3</v>
      </c>
      <c r="AF171" s="8">
        <f>('Raw Data'!AF170-'Raw Data'!AF169)/'Raw Data'!AF169</f>
        <v>4.3804015368076555E-3</v>
      </c>
      <c r="AG171" s="8">
        <f>('Raw Data'!AG170-'Raw Data'!AG169)/'Raw Data'!AG169</f>
        <v>1.1434511038305171E-2</v>
      </c>
      <c r="AH171" s="8">
        <f>('Raw Data'!AH170-'Raw Data'!AH169)/'Raw Data'!AH169</f>
        <v>3.115546856851073E-3</v>
      </c>
      <c r="AI171" s="8">
        <f>('Raw Data'!AI170-'Raw Data'!AI169)/'Raw Data'!AI169</f>
        <v>3.4686413600520062E-3</v>
      </c>
      <c r="AJ171" s="8">
        <f>('Raw Data'!AJ170-'Raw Data'!AJ169)/'Raw Data'!AJ169</f>
        <v>-1.8735881611043923E-2</v>
      </c>
      <c r="AK171" s="8">
        <f>('Raw Data'!AK170-'Raw Data'!AK169)/'Raw Data'!AK169</f>
        <v>-1.1490029430531831E-2</v>
      </c>
      <c r="AL171" s="8">
        <f>('Raw Data'!AL170-'Raw Data'!AL169)/'Raw Data'!AL169</f>
        <v>-2.0000000000000018E-2</v>
      </c>
      <c r="AM171" s="8">
        <f>('Raw Data'!AM170-'Raw Data'!AM169)/'Raw Data'!AM169</f>
        <v>-1.6184978255758729E-2</v>
      </c>
      <c r="AN171" s="8">
        <f>('Raw Data'!AN170-'Raw Data'!AN169)/'Raw Data'!AN169</f>
        <v>-2.3454372091261965E-3</v>
      </c>
      <c r="AO171" s="8">
        <f>('Raw Data'!AO170-'Raw Data'!AO169)/'Raw Data'!AO169</f>
        <v>0.32000000000000006</v>
      </c>
      <c r="AP171" s="8">
        <f>('Raw Data'!AP170-'Raw Data'!AP169)/'Raw Data'!AP169</f>
        <v>-1.9743810032017077E-2</v>
      </c>
    </row>
    <row r="172" spans="1:42" x14ac:dyDescent="0.45">
      <c r="A172" s="23">
        <f>'Raw Data'!A171</f>
        <v>43685</v>
      </c>
      <c r="B172" s="8">
        <f>('Raw Data'!B171-'Raw Data'!B170)/'Raw Data'!B170</f>
        <v>2.205585491267938E-2</v>
      </c>
      <c r="C172" s="8">
        <f>('Raw Data'!C171-'Raw Data'!C170)/'Raw Data'!C170</f>
        <v>1.5607015029760699E-2</v>
      </c>
      <c r="D172" s="8">
        <f>('Raw Data'!D171-'Raw Data'!D170)/'Raw Data'!D170</f>
        <v>2.0906542035014547E-2</v>
      </c>
      <c r="E172" s="8">
        <f>('Raw Data'!E171-'Raw Data'!E170)/'Raw Data'!E170</f>
        <v>1.3225840322231133E-2</v>
      </c>
      <c r="F172" s="8">
        <f>('Raw Data'!F171-'Raw Data'!F170)/'Raw Data'!F170</f>
        <v>1.7006802721088475E-2</v>
      </c>
      <c r="G172" s="8">
        <f>('Raw Data'!G171-'Raw Data'!G170)/'Raw Data'!G170</f>
        <v>4.8343148740694085E-2</v>
      </c>
      <c r="H172" s="8">
        <f>('Raw Data'!H171-'Raw Data'!H170)/'Raw Data'!H170</f>
        <v>-2.8893223940068812E-4</v>
      </c>
      <c r="I172" s="8">
        <f>('Raw Data'!I171-'Raw Data'!I170)/'Raw Data'!I170</f>
        <v>1.9958083171118274E-2</v>
      </c>
      <c r="J172" s="8">
        <f>('Raw Data'!J171-'Raw Data'!J170)/'Raw Data'!J170</f>
        <v>0</v>
      </c>
      <c r="K172" s="8">
        <f>('Raw Data'!K171-'Raw Data'!K170)/'Raw Data'!K170</f>
        <v>2.0904694064530073E-3</v>
      </c>
      <c r="L172" s="8">
        <f>('Raw Data'!L171-'Raw Data'!L170)/'Raw Data'!L170</f>
        <v>2.0862100482940737E-2</v>
      </c>
      <c r="M172" s="8">
        <f>('Raw Data'!M171-'Raw Data'!M170)/'Raw Data'!M170</f>
        <v>2.0158284408612046E-2</v>
      </c>
      <c r="N172" s="8">
        <f>('Raw Data'!N171-'Raw Data'!N170)/'Raw Data'!N170</f>
        <v>3.100778294923397E-2</v>
      </c>
      <c r="O172" s="8">
        <f>('Raw Data'!O171-'Raw Data'!O170)/'Raw Data'!O170</f>
        <v>1.3698626903105131E-2</v>
      </c>
      <c r="P172" s="8">
        <f>('Raw Data'!P171-'Raw Data'!P170)/'Raw Data'!P170</f>
        <v>1.8983279515298566E-2</v>
      </c>
      <c r="Q172" s="8">
        <f>('Raw Data'!Q171-'Raw Data'!Q170)/'Raw Data'!Q170</f>
        <v>8.7158295947885583E-3</v>
      </c>
      <c r="R172" s="8">
        <f>('Raw Data'!R171-'Raw Data'!R170)/'Raw Data'!R170</f>
        <v>2.8114547928120549E-2</v>
      </c>
      <c r="S172" s="8">
        <f>('Raw Data'!S171-'Raw Data'!S170)/'Raw Data'!S170</f>
        <v>2.9738247013481767E-2</v>
      </c>
      <c r="T172" s="8">
        <f>('Raw Data'!T171-'Raw Data'!T170)/'Raw Data'!T170</f>
        <v>2.1161452336633052E-2</v>
      </c>
      <c r="U172" s="8">
        <f>('Raw Data'!U171-'Raw Data'!U170)/'Raw Data'!U170</f>
        <v>2.2467729330655852E-2</v>
      </c>
      <c r="V172" s="8">
        <f>('Raw Data'!V171-'Raw Data'!V170)/'Raw Data'!V170</f>
        <v>1.6939768246921085E-2</v>
      </c>
      <c r="W172" s="8">
        <f>('Raw Data'!W171-'Raw Data'!W170)/'Raw Data'!W170</f>
        <v>1.9587002793802377E-2</v>
      </c>
      <c r="X172" s="8">
        <f>('Raw Data'!X171-'Raw Data'!X170)/'Raw Data'!X170</f>
        <v>2.6862152893759213E-2</v>
      </c>
      <c r="Y172" s="8">
        <f>('Raw Data'!Y171-'Raw Data'!Y170)/'Raw Data'!Y170</f>
        <v>1.1027016321919847E-2</v>
      </c>
      <c r="Z172" s="8">
        <f>('Raw Data'!Z171-'Raw Data'!Z170)/'Raw Data'!Z170</f>
        <v>3.1396057735602709E-2</v>
      </c>
      <c r="AA172" s="8">
        <f>('Raw Data'!AA171-'Raw Data'!AA170)/'Raw Data'!AA170</f>
        <v>2.0786166155693637E-2</v>
      </c>
      <c r="AB172" s="8">
        <f>('Raw Data'!AB171-'Raw Data'!AB170)/'Raw Data'!AB170</f>
        <v>1.662050599948112E-2</v>
      </c>
      <c r="AC172" s="8">
        <f>('Raw Data'!AC171-'Raw Data'!AC170)/'Raw Data'!AC170</f>
        <v>9.5900819837558705E-3</v>
      </c>
      <c r="AD172" s="8">
        <f>('Raw Data'!AD171-'Raw Data'!AD170)/'Raw Data'!AD170</f>
        <v>0.26480836236933791</v>
      </c>
      <c r="AE172" s="8">
        <f>('Raw Data'!AE171-'Raw Data'!AE170)/'Raw Data'!AE170</f>
        <v>2.394616501136123E-2</v>
      </c>
      <c r="AF172" s="8">
        <f>('Raw Data'!AF171-'Raw Data'!AF170)/'Raw Data'!AF170</f>
        <v>2.6685384802640655E-2</v>
      </c>
      <c r="AG172" s="8">
        <f>('Raw Data'!AG171-'Raw Data'!AG170)/'Raw Data'!AG170</f>
        <v>0.16204168680912348</v>
      </c>
      <c r="AH172" s="8">
        <f>('Raw Data'!AH171-'Raw Data'!AH170)/'Raw Data'!AH170</f>
        <v>2.2019622210064115E-2</v>
      </c>
      <c r="AI172" s="8">
        <f>('Raw Data'!AI171-'Raw Data'!AI170)/'Raw Data'!AI170</f>
        <v>2.7059196123981478E-2</v>
      </c>
      <c r="AJ172" s="8">
        <f>('Raw Data'!AJ171-'Raw Data'!AJ170)/'Raw Data'!AJ170</f>
        <v>3.8154341768086096E-2</v>
      </c>
      <c r="AK172" s="8">
        <f>('Raw Data'!AK171-'Raw Data'!AK170)/'Raw Data'!AK170</f>
        <v>2.4559445650995514E-2</v>
      </c>
      <c r="AL172" s="8">
        <f>('Raw Data'!AL171-'Raw Data'!AL170)/'Raw Data'!AL170</f>
        <v>0</v>
      </c>
      <c r="AM172" s="8">
        <f>('Raw Data'!AM171-'Raw Data'!AM170)/'Raw Data'!AM170</f>
        <v>3.0552397577103367E-2</v>
      </c>
      <c r="AN172" s="8">
        <f>('Raw Data'!AN171-'Raw Data'!AN170)/'Raw Data'!AN170</f>
        <v>3.4676738189824932E-2</v>
      </c>
      <c r="AO172" s="8">
        <f>('Raw Data'!AO171-'Raw Data'!AO170)/'Raw Data'!AO170</f>
        <v>0</v>
      </c>
      <c r="AP172" s="8">
        <f>('Raw Data'!AP171-'Raw Data'!AP170)/'Raw Data'!AP170</f>
        <v>0.15078921334843701</v>
      </c>
    </row>
    <row r="173" spans="1:42" x14ac:dyDescent="0.45">
      <c r="A173" s="23">
        <f>'Raw Data'!A172</f>
        <v>43686</v>
      </c>
      <c r="B173" s="8">
        <f>('Raw Data'!B172-'Raw Data'!B171)/'Raw Data'!B171</f>
        <v>-8.2403622310193107E-3</v>
      </c>
      <c r="C173" s="8">
        <f>('Raw Data'!C172-'Raw Data'!C171)/'Raw Data'!C171</f>
        <v>-1.129932613887984E-3</v>
      </c>
      <c r="D173" s="8">
        <f>('Raw Data'!D172-'Raw Data'!D171)/'Raw Data'!D171</f>
        <v>-1.3806160128332018E-2</v>
      </c>
      <c r="E173" s="8">
        <f>('Raw Data'!E172-'Raw Data'!E171)/'Raw Data'!E171</f>
        <v>-6.7196308901214538E-3</v>
      </c>
      <c r="F173" s="8">
        <f>('Raw Data'!F172-'Raw Data'!F171)/'Raw Data'!F171</f>
        <v>-3.678929765886288E-2</v>
      </c>
      <c r="G173" s="8">
        <f>('Raw Data'!G172-'Raw Data'!G171)/'Raw Data'!G171</f>
        <v>3.3928660651902767E-2</v>
      </c>
      <c r="H173" s="8">
        <f>('Raw Data'!H172-'Raw Data'!H171)/'Raw Data'!H171</f>
        <v>-2.182399127550249E-2</v>
      </c>
      <c r="I173" s="8">
        <f>('Raw Data'!I172-'Raw Data'!I171)/'Raw Data'!I171</f>
        <v>9.6907196956492227E-3</v>
      </c>
      <c r="J173" s="8">
        <f>('Raw Data'!J172-'Raw Data'!J171)/'Raw Data'!J171</f>
        <v>0</v>
      </c>
      <c r="K173" s="8">
        <f>('Raw Data'!K172-'Raw Data'!K171)/'Raw Data'!K171</f>
        <v>-1.4863204462352236E-2</v>
      </c>
      <c r="L173" s="8">
        <f>('Raw Data'!L172-'Raw Data'!L171)/'Raw Data'!L171</f>
        <v>4.2823094946575005E-3</v>
      </c>
      <c r="M173" s="8">
        <f>('Raw Data'!M172-'Raw Data'!M171)/'Raw Data'!M171</f>
        <v>-7.4895770932401776E-3</v>
      </c>
      <c r="N173" s="8">
        <f>('Raw Data'!N172-'Raw Data'!N171)/'Raw Data'!N171</f>
        <v>-8.2023319483322636E-3</v>
      </c>
      <c r="O173" s="8">
        <f>('Raw Data'!O172-'Raw Data'!O171)/'Raw Data'!O171</f>
        <v>-1.8017936194209643E-2</v>
      </c>
      <c r="P173" s="8">
        <f>('Raw Data'!P172-'Raw Data'!P171)/'Raw Data'!P171</f>
        <v>-2.8336925105766974E-2</v>
      </c>
      <c r="Q173" s="8">
        <f>('Raw Data'!Q172-'Raw Data'!Q171)/'Raw Data'!Q171</f>
        <v>-1.4565479293091189E-2</v>
      </c>
      <c r="R173" s="8">
        <f>('Raw Data'!R172-'Raw Data'!R171)/'Raw Data'!R171</f>
        <v>-1.3904608713451901E-2</v>
      </c>
      <c r="S173" s="8">
        <f>('Raw Data'!S172-'Raw Data'!S171)/'Raw Data'!S171</f>
        <v>-2.9764308245909723E-2</v>
      </c>
      <c r="T173" s="8">
        <f>('Raw Data'!T172-'Raw Data'!T171)/'Raw Data'!T171</f>
        <v>-1.2289071766020048E-2</v>
      </c>
      <c r="U173" s="8">
        <f>('Raw Data'!U172-'Raw Data'!U171)/'Raw Data'!U171</f>
        <v>4.5688955295446138E-3</v>
      </c>
      <c r="V173" s="8">
        <f>('Raw Data'!V172-'Raw Data'!V171)/'Raw Data'!V171</f>
        <v>-1.092323558993737E-3</v>
      </c>
      <c r="W173" s="8">
        <f>('Raw Data'!W172-'Raw Data'!W171)/'Raw Data'!W171</f>
        <v>-1.8405519427807274E-2</v>
      </c>
      <c r="X173" s="8">
        <f>('Raw Data'!X172-'Raw Data'!X171)/'Raw Data'!X171</f>
        <v>-5.2994260008295746E-3</v>
      </c>
      <c r="Y173" s="8">
        <f>('Raw Data'!Y172-'Raw Data'!Y171)/'Raw Data'!Y171</f>
        <v>3.116467081968324E-4</v>
      </c>
      <c r="Z173" s="8">
        <f>('Raw Data'!Z172-'Raw Data'!Z171)/'Raw Data'!Z171</f>
        <v>-2.8173543658469677E-2</v>
      </c>
      <c r="AA173" s="8">
        <f>('Raw Data'!AA172-'Raw Data'!AA171)/'Raw Data'!AA171</f>
        <v>-1.8512389172529585E-3</v>
      </c>
      <c r="AB173" s="8">
        <f>('Raw Data'!AB172-'Raw Data'!AB171)/'Raw Data'!AB171</f>
        <v>-5.6198586511804153E-3</v>
      </c>
      <c r="AC173" s="8">
        <f>('Raw Data'!AC172-'Raw Data'!AC171)/'Raw Data'!AC171</f>
        <v>-5.0289271618904141E-3</v>
      </c>
      <c r="AD173" s="8">
        <f>('Raw Data'!AD172-'Raw Data'!AD171)/'Raw Data'!AD171</f>
        <v>-1.1019283746556485E-2</v>
      </c>
      <c r="AE173" s="8">
        <f>('Raw Data'!AE172-'Raw Data'!AE171)/'Raw Data'!AE171</f>
        <v>-2.8007910684391115E-3</v>
      </c>
      <c r="AF173" s="8">
        <f>('Raw Data'!AF172-'Raw Data'!AF171)/'Raw Data'!AF171</f>
        <v>-8.4958860599728472E-3</v>
      </c>
      <c r="AG173" s="8">
        <f>('Raw Data'!AG172-'Raw Data'!AG171)/'Raw Data'!AG171</f>
        <v>7.9599356108452785E-3</v>
      </c>
      <c r="AH173" s="8">
        <f>('Raw Data'!AH172-'Raw Data'!AH171)/'Raw Data'!AH171</f>
        <v>-1.3808825839448915E-2</v>
      </c>
      <c r="AI173" s="8">
        <f>('Raw Data'!AI172-'Raw Data'!AI171)/'Raw Data'!AI171</f>
        <v>-1.2147654351122011E-2</v>
      </c>
      <c r="AJ173" s="8">
        <f>('Raw Data'!AJ172-'Raw Data'!AJ171)/'Raw Data'!AJ171</f>
        <v>-2.2063947870793466E-2</v>
      </c>
      <c r="AK173" s="8">
        <f>('Raw Data'!AK172-'Raw Data'!AK171)/'Raw Data'!AK171</f>
        <v>-1.372370053693313E-2</v>
      </c>
      <c r="AL173" s="8">
        <f>('Raw Data'!AL172-'Raw Data'!AL171)/'Raw Data'!AL171</f>
        <v>5.1020408163265356E-2</v>
      </c>
      <c r="AM173" s="8">
        <f>('Raw Data'!AM172-'Raw Data'!AM171)/'Raw Data'!AM171</f>
        <v>7.354613838187371E-2</v>
      </c>
      <c r="AN173" s="8">
        <f>('Raw Data'!AN172-'Raw Data'!AN171)/'Raw Data'!AN171</f>
        <v>-6.5730993760847707E-3</v>
      </c>
      <c r="AO173" s="8">
        <f>('Raw Data'!AO172-'Raw Data'!AO171)/'Raw Data'!AO171</f>
        <v>-9.0909090909090981E-2</v>
      </c>
      <c r="AP173" s="8">
        <f>('Raw Data'!AP172-'Raw Data'!AP171)/'Raw Data'!AP171</f>
        <v>3.5477768944076109E-2</v>
      </c>
    </row>
    <row r="174" spans="1:42" x14ac:dyDescent="0.45">
      <c r="A174" s="23">
        <f>'Raw Data'!A173</f>
        <v>43689</v>
      </c>
      <c r="B174" s="8">
        <f>('Raw Data'!B173-'Raw Data'!B172)/'Raw Data'!B172</f>
        <v>-2.5374924180984202E-3</v>
      </c>
      <c r="C174" s="8">
        <f>('Raw Data'!C173-'Raw Data'!C172)/'Raw Data'!C172</f>
        <v>7.0135617346129596E-3</v>
      </c>
      <c r="D174" s="8">
        <f>('Raw Data'!D173-'Raw Data'!D172)/'Raw Data'!D172</f>
        <v>-2.5530829018570039E-2</v>
      </c>
      <c r="E174" s="8">
        <f>('Raw Data'!E173-'Raw Data'!E172)/'Raw Data'!E172</f>
        <v>-1.9440260313206355E-3</v>
      </c>
      <c r="F174" s="8">
        <f>('Raw Data'!F173-'Raw Data'!F172)/'Raw Data'!F172</f>
        <v>-4.745370370370372E-2</v>
      </c>
      <c r="G174" s="8">
        <f>('Raw Data'!G173-'Raw Data'!G172)/'Raw Data'!G172</f>
        <v>-8.7038813232962527E-3</v>
      </c>
      <c r="H174" s="8">
        <f>('Raw Data'!H173-'Raw Data'!H172)/'Raw Data'!H172</f>
        <v>-3.1914937943262459E-2</v>
      </c>
      <c r="I174" s="8">
        <f>('Raw Data'!I173-'Raw Data'!I172)/'Raw Data'!I172</f>
        <v>-1.8641678863390913E-2</v>
      </c>
      <c r="J174" s="8">
        <f>('Raw Data'!J173-'Raw Data'!J172)/'Raw Data'!J172</f>
        <v>4.3478260869565258E-2</v>
      </c>
      <c r="K174" s="8">
        <f>('Raw Data'!K173-'Raw Data'!K172)/'Raw Data'!K172</f>
        <v>-2.6204223192539424E-2</v>
      </c>
      <c r="L174" s="8">
        <f>('Raw Data'!L173-'Raw Data'!L172)/'Raw Data'!L172</f>
        <v>7.2057021548591598E-3</v>
      </c>
      <c r="M174" s="8">
        <f>('Raw Data'!M173-'Raw Data'!M172)/'Raw Data'!M172</f>
        <v>-1.7714810381297342E-2</v>
      </c>
      <c r="N174" s="8">
        <f>('Raw Data'!N173-'Raw Data'!N172)/'Raw Data'!N172</f>
        <v>-3.5148138189048689E-2</v>
      </c>
      <c r="O174" s="8">
        <f>('Raw Data'!O173-'Raw Data'!O172)/'Raw Data'!O172</f>
        <v>-3.096335225049391E-2</v>
      </c>
      <c r="P174" s="8">
        <f>('Raw Data'!P173-'Raw Data'!P172)/'Raw Data'!P172</f>
        <v>-1.4765327303089631E-2</v>
      </c>
      <c r="Q174" s="8">
        <f>('Raw Data'!Q173-'Raw Data'!Q172)/'Raw Data'!Q172</f>
        <v>-5.4279916492693163E-3</v>
      </c>
      <c r="R174" s="8">
        <f>('Raw Data'!R173-'Raw Data'!R172)/'Raw Data'!R172</f>
        <v>-7.7292436808257935E-3</v>
      </c>
      <c r="S174" s="8">
        <f>('Raw Data'!S173-'Raw Data'!S172)/'Raw Data'!S172</f>
        <v>-4.3942989987027243E-3</v>
      </c>
      <c r="T174" s="8">
        <f>('Raw Data'!T173-'Raw Data'!T172)/'Raw Data'!T172</f>
        <v>-4.0253709471293831E-3</v>
      </c>
      <c r="U174" s="8">
        <f>('Raw Data'!U173-'Raw Data'!U172)/'Raw Data'!U172</f>
        <v>-1.9997140629594554E-2</v>
      </c>
      <c r="V174" s="8">
        <f>('Raw Data'!V173-'Raw Data'!V172)/'Raw Data'!V172</f>
        <v>-1.8771595727368317E-2</v>
      </c>
      <c r="W174" s="8">
        <f>('Raw Data'!W173-'Raw Data'!W172)/'Raw Data'!W172</f>
        <v>-3.3985962328597261E-3</v>
      </c>
      <c r="X174" s="8">
        <f>('Raw Data'!X173-'Raw Data'!X172)/'Raw Data'!X172</f>
        <v>-2.5382642604888886E-2</v>
      </c>
      <c r="Y174" s="8">
        <f>('Raw Data'!Y173-'Raw Data'!Y172)/'Raw Data'!Y172</f>
        <v>-1.4433984178042711E-2</v>
      </c>
      <c r="Z174" s="8">
        <f>('Raw Data'!Z173-'Raw Data'!Z172)/'Raw Data'!Z172</f>
        <v>-1.4995034988337231E-2</v>
      </c>
      <c r="AA174" s="8">
        <f>('Raw Data'!AA173-'Raw Data'!AA172)/'Raw Data'!AA172</f>
        <v>6.4911567449957566E-3</v>
      </c>
      <c r="AB174" s="8">
        <f>('Raw Data'!AB173-'Raw Data'!AB172)/'Raw Data'!AB172</f>
        <v>-6.4223968602215992E-3</v>
      </c>
      <c r="AC174" s="8">
        <f>('Raw Data'!AC173-'Raw Data'!AC172)/'Raw Data'!AC172</f>
        <v>-4.1181962483567104E-3</v>
      </c>
      <c r="AD174" s="8">
        <f>('Raw Data'!AD173-'Raw Data'!AD172)/'Raw Data'!AD172</f>
        <v>8.6350974930362132E-2</v>
      </c>
      <c r="AE174" s="8">
        <f>('Raw Data'!AE173-'Raw Data'!AE172)/'Raw Data'!AE172</f>
        <v>-8.495934679061028E-3</v>
      </c>
      <c r="AF174" s="8">
        <f>('Raw Data'!AF173-'Raw Data'!AF172)/'Raw Data'!AF172</f>
        <v>-1.3942428338447822E-2</v>
      </c>
      <c r="AG174" s="8">
        <f>('Raw Data'!AG173-'Raw Data'!AG172)/'Raw Data'!AG172</f>
        <v>-5.1477012327493792E-2</v>
      </c>
      <c r="AH174" s="8">
        <f>('Raw Data'!AH173-'Raw Data'!AH172)/'Raw Data'!AH172</f>
        <v>-1.2536049608640425E-2</v>
      </c>
      <c r="AI174" s="8">
        <f>('Raw Data'!AI173-'Raw Data'!AI172)/'Raw Data'!AI172</f>
        <v>-1.3202081026284443E-2</v>
      </c>
      <c r="AJ174" s="8">
        <f>('Raw Data'!AJ173-'Raw Data'!AJ172)/'Raw Data'!AJ172</f>
        <v>6.1502412943115958E-3</v>
      </c>
      <c r="AK174" s="8">
        <f>('Raw Data'!AK173-'Raw Data'!AK172)/'Raw Data'!AK172</f>
        <v>-1.2059354387078294E-2</v>
      </c>
      <c r="AL174" s="8">
        <f>('Raw Data'!AL173-'Raw Data'!AL172)/'Raw Data'!AL172</f>
        <v>-4.854368932038839E-2</v>
      </c>
      <c r="AM174" s="8">
        <f>('Raw Data'!AM173-'Raw Data'!AM172)/'Raw Data'!AM172</f>
        <v>-4.1976590138058302E-2</v>
      </c>
      <c r="AN174" s="8">
        <f>('Raw Data'!AN173-'Raw Data'!AN172)/'Raw Data'!AN172</f>
        <v>-7.1066152041263566E-3</v>
      </c>
      <c r="AO174" s="8">
        <f>('Raw Data'!AO173-'Raw Data'!AO172)/'Raw Data'!AO172</f>
        <v>0.10000000000000009</v>
      </c>
      <c r="AP174" s="8">
        <f>('Raw Data'!AP173-'Raw Data'!AP172)/'Raw Data'!AP172</f>
        <v>-2.7409686039729805E-2</v>
      </c>
    </row>
    <row r="175" spans="1:42" x14ac:dyDescent="0.45">
      <c r="A175" s="23">
        <f>'Raw Data'!A174</f>
        <v>43690</v>
      </c>
      <c r="B175" s="8">
        <f>('Raw Data'!B174-'Raw Data'!B173)/'Raw Data'!B173</f>
        <v>4.2348430656093242E-2</v>
      </c>
      <c r="C175" s="8">
        <f>('Raw Data'!C174-'Raw Data'!C173)/'Raw Data'!C173</f>
        <v>-7.4139973521357852E-3</v>
      </c>
      <c r="D175" s="8">
        <f>('Raw Data'!D174-'Raw Data'!D173)/'Raw Data'!D173</f>
        <v>2.6156085458191449E-2</v>
      </c>
      <c r="E175" s="8">
        <f>('Raw Data'!E174-'Raw Data'!E173)/'Raw Data'!E173</f>
        <v>1.2309979268541046E-2</v>
      </c>
      <c r="F175" s="8">
        <f>('Raw Data'!F174-'Raw Data'!F173)/'Raw Data'!F173</f>
        <v>7.2904009720533075E-3</v>
      </c>
      <c r="G175" s="8">
        <f>('Raw Data'!G174-'Raw Data'!G173)/'Raw Data'!G173</f>
        <v>6.817004131139952E-3</v>
      </c>
      <c r="H175" s="8">
        <f>('Raw Data'!H174-'Raw Data'!H173)/'Raw Data'!H173</f>
        <v>1.0683822223007622E-2</v>
      </c>
      <c r="I175" s="8">
        <f>('Raw Data'!I174-'Raw Data'!I173)/'Raw Data'!I173</f>
        <v>1.8431588774335917E-2</v>
      </c>
      <c r="J175" s="8">
        <f>('Raw Data'!J174-'Raw Data'!J173)/'Raw Data'!J173</f>
        <v>4.1666666666666706E-2</v>
      </c>
      <c r="K175" s="8">
        <f>('Raw Data'!K174-'Raw Data'!K173)/'Raw Data'!K173</f>
        <v>5.9797961553536188E-3</v>
      </c>
      <c r="L175" s="8">
        <f>('Raw Data'!L174-'Raw Data'!L173)/'Raw Data'!L173</f>
        <v>-6.8326512071798379E-3</v>
      </c>
      <c r="M175" s="8">
        <f>('Raw Data'!M174-'Raw Data'!M173)/'Raw Data'!M173</f>
        <v>3.2698374335132373E-4</v>
      </c>
      <c r="N175" s="8">
        <f>('Raw Data'!N174-'Raw Data'!N173)/'Raw Data'!N173</f>
        <v>1.3889738655173504E-2</v>
      </c>
      <c r="O175" s="8">
        <f>('Raw Data'!O174-'Raw Data'!O173)/'Raw Data'!O173</f>
        <v>1.4201179666814253E-2</v>
      </c>
      <c r="P175" s="8">
        <f>('Raw Data'!P174-'Raw Data'!P173)/'Raw Data'!P173</f>
        <v>1.245146916966121E-2</v>
      </c>
      <c r="Q175" s="8">
        <f>('Raw Data'!Q174-'Raw Data'!Q173)/'Raw Data'!Q173</f>
        <v>1.5365256345344417E-2</v>
      </c>
      <c r="R175" s="8">
        <f>('Raw Data'!R174-'Raw Data'!R173)/'Raw Data'!R173</f>
        <v>1.515795754515358E-2</v>
      </c>
      <c r="S175" s="8">
        <f>('Raw Data'!S174-'Raw Data'!S173)/'Raw Data'!S173</f>
        <v>2.7148517557731136E-2</v>
      </c>
      <c r="T175" s="8">
        <f>('Raw Data'!T174-'Raw Data'!T173)/'Raw Data'!T173</f>
        <v>2.0453055226784714E-2</v>
      </c>
      <c r="U175" s="8">
        <f>('Raw Data'!U174-'Raw Data'!U173)/'Raw Data'!U173</f>
        <v>9.281731123388608E-3</v>
      </c>
      <c r="V175" s="8">
        <f>('Raw Data'!V174-'Raw Data'!V173)/'Raw Data'!V173</f>
        <v>1.5416010585235508E-2</v>
      </c>
      <c r="W175" s="8">
        <f>('Raw Data'!W174-'Raw Data'!W173)/'Raw Data'!W173</f>
        <v>1.2347111984105959E-2</v>
      </c>
      <c r="X175" s="8">
        <f>('Raw Data'!X174-'Raw Data'!X173)/'Raw Data'!X173</f>
        <v>1.1315762340593507E-2</v>
      </c>
      <c r="Y175" s="8">
        <f>('Raw Data'!Y174-'Raw Data'!Y173)/'Raw Data'!Y173</f>
        <v>1.8122304347294331E-2</v>
      </c>
      <c r="Z175" s="8">
        <f>('Raw Data'!Z174-'Raw Data'!Z173)/'Raw Data'!Z173</f>
        <v>3.0446888716064344E-3</v>
      </c>
      <c r="AA175" s="8">
        <f>('Raw Data'!AA174-'Raw Data'!AA173)/'Raw Data'!AA173</f>
        <v>2.0269096169010354E-3</v>
      </c>
      <c r="AB175" s="8">
        <f>('Raw Data'!AB174-'Raw Data'!AB173)/'Raw Data'!AB173</f>
        <v>1.0514528665869957E-2</v>
      </c>
      <c r="AC175" s="8">
        <f>('Raw Data'!AC174-'Raw Data'!AC173)/'Raw Data'!AC173</f>
        <v>5.6390519551351419E-3</v>
      </c>
      <c r="AD175" s="8">
        <f>('Raw Data'!AD174-'Raw Data'!AD173)/'Raw Data'!AD173</f>
        <v>-7.6923076923076424E-3</v>
      </c>
      <c r="AE175" s="8">
        <f>('Raw Data'!AE174-'Raw Data'!AE173)/'Raw Data'!AE173</f>
        <v>5.6652358922410738E-3</v>
      </c>
      <c r="AF175" s="8">
        <f>('Raw Data'!AF174-'Raw Data'!AF173)/'Raw Data'!AF173</f>
        <v>2.0693888144838569E-2</v>
      </c>
      <c r="AG175" s="8">
        <f>('Raw Data'!AG174-'Raw Data'!AG173)/'Raw Data'!AG173</f>
        <v>-9.8673758865249102E-3</v>
      </c>
      <c r="AH175" s="8">
        <f>('Raw Data'!AH174-'Raw Data'!AH173)/'Raw Data'!AH173</f>
        <v>2.2084979174562983E-2</v>
      </c>
      <c r="AI175" s="8">
        <f>('Raw Data'!AI174-'Raw Data'!AI173)/'Raw Data'!AI173</f>
        <v>1.6615429050424301E-2</v>
      </c>
      <c r="AJ175" s="8">
        <f>('Raw Data'!AJ174-'Raw Data'!AJ173)/'Raw Data'!AJ173</f>
        <v>4.664968184038042E-3</v>
      </c>
      <c r="AK175" s="8">
        <f>('Raw Data'!AK174-'Raw Data'!AK173)/'Raw Data'!AK173</f>
        <v>1.3521145931849868E-2</v>
      </c>
      <c r="AL175" s="8">
        <f>('Raw Data'!AL174-'Raw Data'!AL173)/'Raw Data'!AL173</f>
        <v>5.1020408163265356E-2</v>
      </c>
      <c r="AM175" s="8">
        <f>('Raw Data'!AM174-'Raw Data'!AM173)/'Raw Data'!AM173</f>
        <v>2.218519698395359E-2</v>
      </c>
      <c r="AN175" s="8">
        <f>('Raw Data'!AN174-'Raw Data'!AN173)/'Raw Data'!AN173</f>
        <v>6.9107442133247233E-3</v>
      </c>
      <c r="AO175" s="8">
        <f>('Raw Data'!AO174-'Raw Data'!AO173)/'Raw Data'!AO173</f>
        <v>7.5757575757575649E-2</v>
      </c>
      <c r="AP175" s="8">
        <f>('Raw Data'!AP174-'Raw Data'!AP173)/'Raw Data'!AP173</f>
        <v>3.0530764183618338E-2</v>
      </c>
    </row>
    <row r="176" spans="1:42" x14ac:dyDescent="0.45">
      <c r="A176" s="23">
        <f>'Raw Data'!A175</f>
        <v>43691</v>
      </c>
      <c r="B176" s="8">
        <f>('Raw Data'!B175-'Raw Data'!B174)/'Raw Data'!B174</f>
        <v>-2.9765057678652909E-2</v>
      </c>
      <c r="C176" s="8">
        <f>('Raw Data'!C175-'Raw Data'!C174)/'Raw Data'!C174</f>
        <v>-1.4712602228242123E-2</v>
      </c>
      <c r="D176" s="8">
        <f>('Raw Data'!D175-'Raw Data'!D174)/'Raw Data'!D174</f>
        <v>-6.5446829787234095E-2</v>
      </c>
      <c r="E176" s="8">
        <f>('Raw Data'!E175-'Raw Data'!E174)/'Raw Data'!E174</f>
        <v>-6.2341145358840054E-3</v>
      </c>
      <c r="F176" s="8">
        <f>('Raw Data'!F175-'Raw Data'!F174)/'Raw Data'!F174</f>
        <v>-3.1363088057901063E-2</v>
      </c>
      <c r="G176" s="8">
        <f>('Raw Data'!G175-'Raw Data'!G174)/'Raw Data'!G174</f>
        <v>-4.4498070336974872E-2</v>
      </c>
      <c r="H176" s="8">
        <f>('Raw Data'!H175-'Raw Data'!H174)/'Raw Data'!H174</f>
        <v>-2.4010932890200249E-2</v>
      </c>
      <c r="I176" s="8">
        <f>('Raw Data'!I175-'Raw Data'!I174)/'Raw Data'!I174</f>
        <v>-8.864320352387052E-3</v>
      </c>
      <c r="J176" s="8">
        <f>('Raw Data'!J175-'Raw Data'!J174)/'Raw Data'!J174</f>
        <v>0</v>
      </c>
      <c r="K176" s="8">
        <f>('Raw Data'!K175-'Raw Data'!K174)/'Raw Data'!K174</f>
        <v>-2.7289878413456953E-2</v>
      </c>
      <c r="L176" s="8">
        <f>('Raw Data'!L175-'Raw Data'!L174)/'Raw Data'!L174</f>
        <v>-2.4928422493334854E-2</v>
      </c>
      <c r="M176" s="8">
        <f>('Raw Data'!M175-'Raw Data'!M174)/'Raw Data'!M174</f>
        <v>-2.7995695228297889E-2</v>
      </c>
      <c r="N176" s="8">
        <f>('Raw Data'!N175-'Raw Data'!N174)/'Raw Data'!N174</f>
        <v>-4.9680571439263119E-2</v>
      </c>
      <c r="O176" s="8">
        <f>('Raw Data'!O175-'Raw Data'!O174)/'Raw Data'!O174</f>
        <v>-4.2006990185555579E-2</v>
      </c>
      <c r="P176" s="8">
        <f>('Raw Data'!P175-'Raw Data'!P174)/'Raw Data'!P174</f>
        <v>-3.3433944417601141E-2</v>
      </c>
      <c r="Q176" s="8">
        <f>('Raw Data'!Q175-'Raw Data'!Q174)/'Raw Data'!Q174</f>
        <v>-3.3573116679070619E-2</v>
      </c>
      <c r="R176" s="8">
        <f>('Raw Data'!R175-'Raw Data'!R174)/'Raw Data'!R174</f>
        <v>-3.0640829152691899E-2</v>
      </c>
      <c r="S176" s="8">
        <f>('Raw Data'!S175-'Raw Data'!S174)/'Raw Data'!S174</f>
        <v>-2.2214995567411223E-2</v>
      </c>
      <c r="T176" s="8">
        <f>('Raw Data'!T175-'Raw Data'!T174)/'Raw Data'!T174</f>
        <v>-2.7484459552623752E-2</v>
      </c>
      <c r="U176" s="8">
        <f>('Raw Data'!U175-'Raw Data'!U174)/'Raw Data'!U174</f>
        <v>-3.0362668066661821E-2</v>
      </c>
      <c r="V176" s="8">
        <f>('Raw Data'!V175-'Raw Data'!V174)/'Raw Data'!V174</f>
        <v>-4.1521799697576453E-2</v>
      </c>
      <c r="W176" s="8">
        <f>('Raw Data'!W175-'Raw Data'!W174)/'Raw Data'!W174</f>
        <v>-3.20594684225406E-2</v>
      </c>
      <c r="X176" s="8">
        <f>('Raw Data'!X175-'Raw Data'!X174)/'Raw Data'!X174</f>
        <v>-1.8005853343154625E-2</v>
      </c>
      <c r="Y176" s="8">
        <f>('Raw Data'!Y175-'Raw Data'!Y174)/'Raw Data'!Y174</f>
        <v>-1.769634096814866E-2</v>
      </c>
      <c r="Z176" s="8">
        <f>('Raw Data'!Z175-'Raw Data'!Z174)/'Raw Data'!Z174</f>
        <v>-1.6863406408094434E-2</v>
      </c>
      <c r="AA176" s="8">
        <f>('Raw Data'!AA175-'Raw Data'!AA174)/'Raw Data'!AA174</f>
        <v>-1.1217356320303368E-2</v>
      </c>
      <c r="AB176" s="8">
        <f>('Raw Data'!AB175-'Raw Data'!AB174)/'Raw Data'!AB174</f>
        <v>-1.245199218665337E-2</v>
      </c>
      <c r="AC176" s="8">
        <f>('Raw Data'!AC175-'Raw Data'!AC174)/'Raw Data'!AC174</f>
        <v>-9.5327015972317165E-3</v>
      </c>
      <c r="AD176" s="8">
        <f>('Raw Data'!AD175-'Raw Data'!AD174)/'Raw Data'!AD174</f>
        <v>-7.2351421188630555E-2</v>
      </c>
      <c r="AE176" s="8">
        <f>('Raw Data'!AE175-'Raw Data'!AE174)/'Raw Data'!AE174</f>
        <v>-2.4153180203970826E-2</v>
      </c>
      <c r="AF176" s="8">
        <f>('Raw Data'!AF175-'Raw Data'!AF174)/'Raw Data'!AF174</f>
        <v>-3.0114572323963491E-2</v>
      </c>
      <c r="AG176" s="8">
        <f>('Raw Data'!AG175-'Raw Data'!AG174)/'Raw Data'!AG174</f>
        <v>-5.8237338578718781E-2</v>
      </c>
      <c r="AH176" s="8">
        <f>('Raw Data'!AH175-'Raw Data'!AH174)/'Raw Data'!AH174</f>
        <v>-3.3645047602931251E-2</v>
      </c>
      <c r="AI176" s="8">
        <f>('Raw Data'!AI175-'Raw Data'!AI174)/'Raw Data'!AI174</f>
        <v>-4.6378297368717951E-2</v>
      </c>
      <c r="AJ176" s="8">
        <f>('Raw Data'!AJ175-'Raw Data'!AJ174)/'Raw Data'!AJ174</f>
        <v>-4.2173735244568071E-2</v>
      </c>
      <c r="AK176" s="8">
        <f>('Raw Data'!AK175-'Raw Data'!AK174)/'Raw Data'!AK174</f>
        <v>-3.0572530337504955E-2</v>
      </c>
      <c r="AL176" s="8">
        <f>('Raw Data'!AL175-'Raw Data'!AL174)/'Raw Data'!AL174</f>
        <v>9.7087378640776777E-3</v>
      </c>
      <c r="AM176" s="8">
        <f>('Raw Data'!AM175-'Raw Data'!AM174)/'Raw Data'!AM174</f>
        <v>-4.1779697986249253E-2</v>
      </c>
      <c r="AN176" s="8">
        <f>('Raw Data'!AN175-'Raw Data'!AN174)/'Raw Data'!AN174</f>
        <v>-3.7993313716554088E-2</v>
      </c>
      <c r="AO176" s="8">
        <f>('Raw Data'!AO175-'Raw Data'!AO174)/'Raw Data'!AO174</f>
        <v>0</v>
      </c>
      <c r="AP176" s="8">
        <f>('Raw Data'!AP175-'Raw Data'!AP174)/'Raw Data'!AP174</f>
        <v>-2.4156835726671055E-2</v>
      </c>
    </row>
    <row r="177" spans="1:42" x14ac:dyDescent="0.45">
      <c r="A177" s="23">
        <f>'Raw Data'!A176</f>
        <v>43692</v>
      </c>
      <c r="B177" s="8">
        <f>('Raw Data'!B176-'Raw Data'!B175)/'Raw Data'!B175</f>
        <v>-4.9814855922470803E-3</v>
      </c>
      <c r="C177" s="8">
        <f>('Raw Data'!C176-'Raw Data'!C175)/'Raw Data'!C175</f>
        <v>1.3553869941328756E-2</v>
      </c>
      <c r="D177" s="8">
        <f>('Raw Data'!D176-'Raw Data'!D175)/'Raw Data'!D175</f>
        <v>-1.8122193291189175E-2</v>
      </c>
      <c r="E177" s="8">
        <f>('Raw Data'!E176-'Raw Data'!E175)/'Raw Data'!E175</f>
        <v>1.2391743398684263E-2</v>
      </c>
      <c r="F177" s="8">
        <f>('Raw Data'!F176-'Raw Data'!F175)/'Raw Data'!F175</f>
        <v>1.4943960149439727E-2</v>
      </c>
      <c r="G177" s="8">
        <f>('Raw Data'!G176-'Raw Data'!G175)/'Raw Data'!G175</f>
        <v>-4.9035744298268217E-3</v>
      </c>
      <c r="H177" s="8">
        <f>('Raw Data'!H176-'Raw Data'!H175)/'Raw Data'!H175</f>
        <v>-1.3615922030756136E-2</v>
      </c>
      <c r="I177" s="8">
        <f>('Raw Data'!I176-'Raw Data'!I175)/'Raw Data'!I175</f>
        <v>3.3165681245922937E-2</v>
      </c>
      <c r="J177" s="8">
        <f>('Raw Data'!J176-'Raw Data'!J175)/'Raw Data'!J175</f>
        <v>-4.0000000000000036E-2</v>
      </c>
      <c r="K177" s="8">
        <f>('Raw Data'!K176-'Raw Data'!K175)/'Raw Data'!K175</f>
        <v>3.9436186155315514E-3</v>
      </c>
      <c r="L177" s="8">
        <f>('Raw Data'!L176-'Raw Data'!L175)/'Raw Data'!L175</f>
        <v>1.0514069542416115E-2</v>
      </c>
      <c r="M177" s="8">
        <f>('Raw Data'!M176-'Raw Data'!M175)/'Raw Data'!M175</f>
        <v>3.3620148272699391E-4</v>
      </c>
      <c r="N177" s="8">
        <f>('Raw Data'!N176-'Raw Data'!N175)/'Raw Data'!N175</f>
        <v>-2.9873413916578126E-3</v>
      </c>
      <c r="O177" s="8">
        <f>('Raw Data'!O176-'Raw Data'!O175)/'Raw Data'!O175</f>
        <v>4.8720218941238182E-3</v>
      </c>
      <c r="P177" s="8">
        <f>('Raw Data'!P176-'Raw Data'!P175)/'Raw Data'!P175</f>
        <v>5.1048083604439114E-3</v>
      </c>
      <c r="Q177" s="8">
        <f>('Raw Data'!Q176-'Raw Data'!Q175)/'Raw Data'!Q175</f>
        <v>2.4813980709832251E-3</v>
      </c>
      <c r="R177" s="8">
        <f>('Raw Data'!R176-'Raw Data'!R175)/'Raw Data'!R175</f>
        <v>1.3852484986380944E-2</v>
      </c>
      <c r="S177" s="8">
        <f>('Raw Data'!S176-'Raw Data'!S175)/'Raw Data'!S175</f>
        <v>-6.2189426932743198E-3</v>
      </c>
      <c r="T177" s="8">
        <f>('Raw Data'!T176-'Raw Data'!T175)/'Raw Data'!T175</f>
        <v>-1.8758303083791429E-2</v>
      </c>
      <c r="U177" s="8">
        <f>('Raw Data'!U176-'Raw Data'!U175)/'Raw Data'!U175</f>
        <v>4.2152651464688598E-3</v>
      </c>
      <c r="V177" s="8">
        <f>('Raw Data'!V176-'Raw Data'!V175)/'Raw Data'!V175</f>
        <v>3.8167150000401042E-3</v>
      </c>
      <c r="W177" s="8">
        <f>('Raw Data'!W176-'Raw Data'!W175)/'Raw Data'!W175</f>
        <v>1.2000542756199772E-2</v>
      </c>
      <c r="X177" s="8">
        <f>('Raw Data'!X176-'Raw Data'!X175)/'Raw Data'!X175</f>
        <v>3.8214632330536395E-3</v>
      </c>
      <c r="Y177" s="8">
        <f>('Raw Data'!Y176-'Raw Data'!Y175)/'Raw Data'!Y175</f>
        <v>6.4264441478811551E-3</v>
      </c>
      <c r="Z177" s="8">
        <f>('Raw Data'!Z176-'Raw Data'!Z175)/'Raw Data'!Z175</f>
        <v>-1.2006895368782125E-2</v>
      </c>
      <c r="AA177" s="8">
        <f>('Raw Data'!AA176-'Raw Data'!AA175)/'Raw Data'!AA175</f>
        <v>1.0414699201102695E-2</v>
      </c>
      <c r="AB177" s="8">
        <f>('Raw Data'!AB176-'Raw Data'!AB175)/'Raw Data'!AB175</f>
        <v>1.3818116243245858E-2</v>
      </c>
      <c r="AC177" s="8">
        <f>('Raw Data'!AC176-'Raw Data'!AC175)/'Raw Data'!AC175</f>
        <v>1.660687742140219E-2</v>
      </c>
      <c r="AD177" s="8">
        <f>('Raw Data'!AD176-'Raw Data'!AD175)/'Raw Data'!AD175</f>
        <v>-4.1782729805013907E-2</v>
      </c>
      <c r="AE177" s="8">
        <f>('Raw Data'!AE176-'Raw Data'!AE175)/'Raw Data'!AE175</f>
        <v>1.9122484931122979E-2</v>
      </c>
      <c r="AF177" s="8">
        <f>('Raw Data'!AF176-'Raw Data'!AF175)/'Raw Data'!AF175</f>
        <v>-2.2391280895237664E-3</v>
      </c>
      <c r="AG177" s="8">
        <f>('Raw Data'!AG176-'Raw Data'!AG175)/'Raw Data'!AG175</f>
        <v>-1.8849206349206241E-2</v>
      </c>
      <c r="AH177" s="8">
        <f>('Raw Data'!AH176-'Raw Data'!AH175)/'Raw Data'!AH175</f>
        <v>7.4647378789789746E-3</v>
      </c>
      <c r="AI177" s="8">
        <f>('Raw Data'!AI176-'Raw Data'!AI175)/'Raw Data'!AI175</f>
        <v>1.6025757541704527E-2</v>
      </c>
      <c r="AJ177" s="8">
        <f>('Raw Data'!AJ176-'Raw Data'!AJ175)/'Raw Data'!AJ175</f>
        <v>-1.1199809996312801E-2</v>
      </c>
      <c r="AK177" s="8">
        <f>('Raw Data'!AK176-'Raw Data'!AK175)/'Raw Data'!AK175</f>
        <v>5.1604904307034714E-3</v>
      </c>
      <c r="AL177" s="8">
        <f>('Raw Data'!AL176-'Raw Data'!AL175)/'Raw Data'!AL175</f>
        <v>-9.6153846153846229E-3</v>
      </c>
      <c r="AM177" s="8">
        <f>('Raw Data'!AM176-'Raw Data'!AM175)/'Raw Data'!AM175</f>
        <v>-1.9252508481140164E-2</v>
      </c>
      <c r="AN177" s="8">
        <f>('Raw Data'!AN176-'Raw Data'!AN175)/'Raw Data'!AN175</f>
        <v>-6.7097537710531386E-3</v>
      </c>
      <c r="AO177" s="8">
        <f>('Raw Data'!AO176-'Raw Data'!AO175)/'Raw Data'!AO175</f>
        <v>0</v>
      </c>
      <c r="AP177" s="8">
        <f>('Raw Data'!AP176-'Raw Data'!AP175)/'Raw Data'!AP175</f>
        <v>2.1952312003736638E-2</v>
      </c>
    </row>
    <row r="178" spans="1:42" x14ac:dyDescent="0.45">
      <c r="A178" s="23">
        <f>'Raw Data'!A177</f>
        <v>43693</v>
      </c>
      <c r="B178" s="8">
        <f>('Raw Data'!B177-'Raw Data'!B176)/'Raw Data'!B176</f>
        <v>2.3594680814669391E-2</v>
      </c>
      <c r="C178" s="8">
        <f>('Raw Data'!C177-'Raw Data'!C176)/'Raw Data'!C176</f>
        <v>1.2692680297082875E-2</v>
      </c>
      <c r="D178" s="8">
        <f>('Raw Data'!D177-'Raw Data'!D176)/'Raw Data'!D176</f>
        <v>1.9940655814972452E-2</v>
      </c>
      <c r="E178" s="8">
        <f>('Raw Data'!E177-'Raw Data'!E176)/'Raw Data'!E176</f>
        <v>7.9558329702396208E-3</v>
      </c>
      <c r="F178" s="8">
        <f>('Raw Data'!F177-'Raw Data'!F176)/'Raw Data'!F176</f>
        <v>2.6993865030674705E-2</v>
      </c>
      <c r="G178" s="8">
        <f>('Raw Data'!G177-'Raw Data'!G176)/'Raw Data'!G176</f>
        <v>2.1847445942598003E-2</v>
      </c>
      <c r="H178" s="8">
        <f>('Raw Data'!H177-'Raw Data'!H176)/'Raw Data'!H176</f>
        <v>2.3058839215686217E-2</v>
      </c>
      <c r="I178" s="8">
        <f>('Raw Data'!I177-'Raw Data'!I176)/'Raw Data'!I176</f>
        <v>1.298455511019609E-2</v>
      </c>
      <c r="J178" s="8">
        <f>('Raw Data'!J177-'Raw Data'!J176)/'Raw Data'!J176</f>
        <v>-4.1666666666666706E-2</v>
      </c>
      <c r="K178" s="8">
        <f>('Raw Data'!K177-'Raw Data'!K176)/'Raw Data'!K176</f>
        <v>1.3468065087631632E-2</v>
      </c>
      <c r="L178" s="8">
        <f>('Raw Data'!L177-'Raw Data'!L176)/'Raw Data'!L176</f>
        <v>7.3653766135226371E-3</v>
      </c>
      <c r="M178" s="8">
        <f>('Raw Data'!M177-'Raw Data'!M176)/'Raw Data'!M176</f>
        <v>-1.8485457951426889E-3</v>
      </c>
      <c r="N178" s="8">
        <f>('Raw Data'!N177-'Raw Data'!N176)/'Raw Data'!N176</f>
        <v>-8.9888016466229438E-3</v>
      </c>
      <c r="O178" s="8">
        <f>('Raw Data'!O177-'Raw Data'!O176)/'Raw Data'!O176</f>
        <v>2.4242001906572878E-3</v>
      </c>
      <c r="P178" s="8">
        <f>('Raw Data'!P177-'Raw Data'!P176)/'Raw Data'!P176</f>
        <v>1.3947774737154814E-2</v>
      </c>
      <c r="Q178" s="8">
        <f>('Raw Data'!Q177-'Raw Data'!Q176)/'Raw Data'!Q176</f>
        <v>1.5534302986196515E-2</v>
      </c>
      <c r="R178" s="8">
        <f>('Raw Data'!R177-'Raw Data'!R176)/'Raw Data'!R176</f>
        <v>1.9307821272577023E-2</v>
      </c>
      <c r="S178" s="8">
        <f>('Raw Data'!S177-'Raw Data'!S176)/'Raw Data'!S176</f>
        <v>2.4781030637363317E-2</v>
      </c>
      <c r="T178" s="8">
        <f>('Raw Data'!T177-'Raw Data'!T176)/'Raw Data'!T176</f>
        <v>9.6842756281578998E-3</v>
      </c>
      <c r="U178" s="8">
        <f>('Raw Data'!U177-'Raw Data'!U176)/'Raw Data'!U176</f>
        <v>1.3417232188974448E-2</v>
      </c>
      <c r="V178" s="8">
        <f>('Raw Data'!V177-'Raw Data'!V176)/'Raw Data'!V176</f>
        <v>2.3954407329548847E-2</v>
      </c>
      <c r="W178" s="8">
        <f>('Raw Data'!W177-'Raw Data'!W176)/'Raw Data'!W176</f>
        <v>1.565277450364929E-2</v>
      </c>
      <c r="X178" s="8">
        <f>('Raw Data'!X177-'Raw Data'!X176)/'Raw Data'!X176</f>
        <v>1.8091620820615672E-2</v>
      </c>
      <c r="Y178" s="8">
        <f>('Raw Data'!Y177-'Raw Data'!Y176)/'Raw Data'!Y176</f>
        <v>1.036324925695529E-2</v>
      </c>
      <c r="Z178" s="8">
        <f>('Raw Data'!Z177-'Raw Data'!Z176)/'Raw Data'!Z176</f>
        <v>1.1111180941360408E-2</v>
      </c>
      <c r="AA178" s="8">
        <f>('Raw Data'!AA177-'Raw Data'!AA176)/'Raw Data'!AA176</f>
        <v>1.2700198525694572E-2</v>
      </c>
      <c r="AB178" s="8">
        <f>('Raw Data'!AB177-'Raw Data'!AB176)/'Raw Data'!AB176</f>
        <v>1.5248340497384782E-2</v>
      </c>
      <c r="AC178" s="8">
        <f>('Raw Data'!AC177-'Raw Data'!AC176)/'Raw Data'!AC176</f>
        <v>1.0024115485617003E-2</v>
      </c>
      <c r="AD178" s="8">
        <f>('Raw Data'!AD177-'Raw Data'!AD176)/'Raw Data'!AD176</f>
        <v>6.6860465116279064E-2</v>
      </c>
      <c r="AE178" s="8">
        <f>('Raw Data'!AE177-'Raw Data'!AE176)/'Raw Data'!AE176</f>
        <v>4.0360193736747249E-3</v>
      </c>
      <c r="AF178" s="8">
        <f>('Raw Data'!AF177-'Raw Data'!AF176)/'Raw Data'!AF176</f>
        <v>1.8327496238102609E-2</v>
      </c>
      <c r="AG178" s="8">
        <f>('Raw Data'!AG177-'Raw Data'!AG176)/'Raw Data'!AG176</f>
        <v>5.089315807212666E-2</v>
      </c>
      <c r="AH178" s="8">
        <f>('Raw Data'!AH177-'Raw Data'!AH176)/'Raw Data'!AH176</f>
        <v>9.2617340305321295E-3</v>
      </c>
      <c r="AI178" s="8">
        <f>('Raw Data'!AI177-'Raw Data'!AI176)/'Raw Data'!AI176</f>
        <v>6.0791994321528035E-3</v>
      </c>
      <c r="AJ178" s="8">
        <f>('Raw Data'!AJ177-'Raw Data'!AJ176)/'Raw Data'!AJ176</f>
        <v>2.3803008391837563E-2</v>
      </c>
      <c r="AK178" s="8">
        <f>('Raw Data'!AK177-'Raw Data'!AK176)/'Raw Data'!AK176</f>
        <v>1.9015028186671834E-2</v>
      </c>
      <c r="AL178" s="8">
        <f>('Raw Data'!AL177-'Raw Data'!AL176)/'Raw Data'!AL176</f>
        <v>9.7087378640776777E-3</v>
      </c>
      <c r="AM178" s="8">
        <f>('Raw Data'!AM177-'Raw Data'!AM176)/'Raw Data'!AM176</f>
        <v>0</v>
      </c>
      <c r="AN178" s="8">
        <f>('Raw Data'!AN177-'Raw Data'!AN176)/'Raw Data'!AN176</f>
        <v>4.3195312786449878E-4</v>
      </c>
      <c r="AO178" s="8">
        <f>('Raw Data'!AO177-'Raw Data'!AO176)/'Raw Data'!AO176</f>
        <v>0</v>
      </c>
      <c r="AP178" s="8">
        <f>('Raw Data'!AP177-'Raw Data'!AP176)/'Raw Data'!AP176</f>
        <v>9.1408139461065224E-3</v>
      </c>
    </row>
    <row r="179" spans="1:42" x14ac:dyDescent="0.45">
      <c r="A179" s="23">
        <f>'Raw Data'!A178</f>
        <v>43696</v>
      </c>
      <c r="B179" s="8">
        <f>('Raw Data'!B178-'Raw Data'!B177)/'Raw Data'!B177</f>
        <v>1.8644112647076057E-2</v>
      </c>
      <c r="C179" s="8">
        <f>('Raw Data'!C178-'Raw Data'!C177)/'Raw Data'!C177</f>
        <v>1.0071681044924671E-2</v>
      </c>
      <c r="D179" s="8">
        <f>('Raw Data'!D178-'Raw Data'!D177)/'Raw Data'!D177</f>
        <v>3.1326725185716851E-2</v>
      </c>
      <c r="E179" s="8">
        <f>('Raw Data'!E178-'Raw Data'!E177)/'Raw Data'!E177</f>
        <v>6.1475291406882723E-3</v>
      </c>
      <c r="F179" s="8">
        <f>('Raw Data'!F178-'Raw Data'!F177)/'Raw Data'!F177</f>
        <v>8.7216248506571142E-2</v>
      </c>
      <c r="G179" s="8">
        <f>('Raw Data'!G178-'Raw Data'!G177)/'Raw Data'!G177</f>
        <v>8.613472392637463E-3</v>
      </c>
      <c r="H179" s="8">
        <f>('Raw Data'!H178-'Raw Data'!H177)/'Raw Data'!H177</f>
        <v>2.4532336330384246E-2</v>
      </c>
      <c r="I179" s="8">
        <f>('Raw Data'!I178-'Raw Data'!I177)/'Raw Data'!I177</f>
        <v>1.8515291755471286E-2</v>
      </c>
      <c r="J179" s="8">
        <f>('Raw Data'!J178-'Raw Data'!J177)/'Raw Data'!J177</f>
        <v>4.3478260869565258E-2</v>
      </c>
      <c r="K179" s="8">
        <f>('Raw Data'!K178-'Raw Data'!K177)/'Raw Data'!K177</f>
        <v>1.2181651207547954E-2</v>
      </c>
      <c r="L179" s="8">
        <f>('Raw Data'!L178-'Raw Data'!L177)/'Raw Data'!L177</f>
        <v>5.8981155197917528E-3</v>
      </c>
      <c r="M179" s="8">
        <f>('Raw Data'!M178-'Raw Data'!M177)/'Raw Data'!M177</f>
        <v>5.6120196418290883E-3</v>
      </c>
      <c r="N179" s="8">
        <f>('Raw Data'!N178-'Raw Data'!N177)/'Raw Data'!N177</f>
        <v>-8.3144086018562061E-3</v>
      </c>
      <c r="O179" s="8">
        <f>('Raw Data'!O178-'Raw Data'!O177)/'Raw Data'!O177</f>
        <v>-2.7811258135726991E-2</v>
      </c>
      <c r="P179" s="8">
        <f>('Raw Data'!P178-'Raw Data'!P177)/'Raw Data'!P177</f>
        <v>9.5693983671974701E-3</v>
      </c>
      <c r="Q179" s="8">
        <f>('Raw Data'!Q178-'Raw Data'!Q177)/'Raw Data'!Q177</f>
        <v>6.0513866351137998E-3</v>
      </c>
      <c r="R179" s="8">
        <f>('Raw Data'!R178-'Raw Data'!R177)/'Raw Data'!R177</f>
        <v>1.0143872564601227E-2</v>
      </c>
      <c r="S179" s="8">
        <f>('Raw Data'!S178-'Raw Data'!S177)/'Raw Data'!S177</f>
        <v>1.4492711179647573E-2</v>
      </c>
      <c r="T179" s="8">
        <f>('Raw Data'!T178-'Raw Data'!T177)/'Raw Data'!T177</f>
        <v>1.0587849553759352E-2</v>
      </c>
      <c r="U179" s="8">
        <f>('Raw Data'!U178-'Raw Data'!U177)/'Raw Data'!U177</f>
        <v>6.6565090234442471E-4</v>
      </c>
      <c r="V179" s="8">
        <f>('Raw Data'!V178-'Raw Data'!V177)/'Raw Data'!V177</f>
        <v>9.0048706324663101E-3</v>
      </c>
      <c r="W179" s="8">
        <f>('Raw Data'!W178-'Raw Data'!W177)/'Raw Data'!W177</f>
        <v>1.2259081699180035E-2</v>
      </c>
      <c r="X179" s="8">
        <f>('Raw Data'!X178-'Raw Data'!X177)/'Raw Data'!X177</f>
        <v>6.6209022298457099E-3</v>
      </c>
      <c r="Y179" s="8">
        <f>('Raw Data'!Y178-'Raw Data'!Y177)/'Raw Data'!Y177</f>
        <v>1.4505739316705297E-3</v>
      </c>
      <c r="Z179" s="8">
        <f>('Raw Data'!Z178-'Raw Data'!Z177)/'Raw Data'!Z177</f>
        <v>8.2417579587309078E-3</v>
      </c>
      <c r="AA179" s="8">
        <f>('Raw Data'!AA178-'Raw Data'!AA177)/'Raw Data'!AA177</f>
        <v>3.2715340224516638E-3</v>
      </c>
      <c r="AB179" s="8">
        <f>('Raw Data'!AB178-'Raw Data'!AB177)/'Raw Data'!AB177</f>
        <v>8.8940769719153441E-3</v>
      </c>
      <c r="AC179" s="8">
        <f>('Raw Data'!AC178-'Raw Data'!AC177)/'Raw Data'!AC177</f>
        <v>5.1461547950919064E-3</v>
      </c>
      <c r="AD179" s="8">
        <f>('Raw Data'!AD178-'Raw Data'!AD177)/'Raw Data'!AD177</f>
        <v>0.20163487738419625</v>
      </c>
      <c r="AE179" s="8">
        <f>('Raw Data'!AE178-'Raw Data'!AE177)/'Raw Data'!AE177</f>
        <v>4.51339200606356E-3</v>
      </c>
      <c r="AF179" s="8">
        <f>('Raw Data'!AF178-'Raw Data'!AF177)/'Raw Data'!AF177</f>
        <v>1.6748657655010508E-2</v>
      </c>
      <c r="AG179" s="8">
        <f>('Raw Data'!AG178-'Raw Data'!AG177)/'Raw Data'!AG177</f>
        <v>9.621552277100728E-3</v>
      </c>
      <c r="AH179" s="8">
        <f>('Raw Data'!AH178-'Raw Data'!AH177)/'Raw Data'!AH177</f>
        <v>1.3137590001745986E-2</v>
      </c>
      <c r="AI179" s="8">
        <f>('Raw Data'!AI178-'Raw Data'!AI177)/'Raw Data'!AI177</f>
        <v>1.3445841264766032E-2</v>
      </c>
      <c r="AJ179" s="8">
        <f>('Raw Data'!AJ178-'Raw Data'!AJ177)/'Raw Data'!AJ177</f>
        <v>2.1730572195399155E-2</v>
      </c>
      <c r="AK179" s="8">
        <f>('Raw Data'!AK178-'Raw Data'!AK177)/'Raw Data'!AK177</f>
        <v>5.2248233493138539E-3</v>
      </c>
      <c r="AL179" s="8">
        <f>('Raw Data'!AL178-'Raw Data'!AL177)/'Raw Data'!AL177</f>
        <v>1.9230769230769246E-2</v>
      </c>
      <c r="AM179" s="8">
        <f>('Raw Data'!AM178-'Raw Data'!AM177)/'Raw Data'!AM177</f>
        <v>1.7898318603587871E-2</v>
      </c>
      <c r="AN179" s="8">
        <f>('Raw Data'!AN178-'Raw Data'!AN177)/'Raw Data'!AN177</f>
        <v>1.2952274994609318E-2</v>
      </c>
      <c r="AO179" s="8">
        <f>('Raw Data'!AO178-'Raw Data'!AO177)/'Raw Data'!AO177</f>
        <v>-0.15492957746478872</v>
      </c>
      <c r="AP179" s="8">
        <f>('Raw Data'!AP178-'Raw Data'!AP177)/'Raw Data'!AP177</f>
        <v>-4.0760869565217329E-3</v>
      </c>
    </row>
    <row r="180" spans="1:42" x14ac:dyDescent="0.45">
      <c r="A180" s="23">
        <f>'Raw Data'!A179</f>
        <v>43697</v>
      </c>
      <c r="B180" s="8">
        <f>('Raw Data'!B179-'Raw Data'!B178)/'Raw Data'!B178</f>
        <v>4.7510883861826025E-5</v>
      </c>
      <c r="C180" s="8">
        <f>('Raw Data'!C179-'Raw Data'!C178)/'Raw Data'!C178</f>
        <v>-4.4316658546952803E-3</v>
      </c>
      <c r="D180" s="8">
        <f>('Raw Data'!D179-'Raw Data'!D178)/'Raw Data'!D178</f>
        <v>-4.2763346622903802E-3</v>
      </c>
      <c r="E180" s="8">
        <f>('Raw Data'!E179-'Raw Data'!E178)/'Raw Data'!E178</f>
        <v>-3.8470179809250676E-3</v>
      </c>
      <c r="F180" s="8">
        <f>('Raw Data'!F179-'Raw Data'!F178)/'Raw Data'!F178</f>
        <v>-2.857142857142855E-2</v>
      </c>
      <c r="G180" s="8">
        <f>('Raw Data'!G179-'Raw Data'!G178)/'Raw Data'!G178</f>
        <v>3.6315436730234324E-2</v>
      </c>
      <c r="H180" s="8">
        <f>('Raw Data'!H179-'Raw Data'!H178)/'Raw Data'!H178</f>
        <v>7.4827895839569003E-3</v>
      </c>
      <c r="I180" s="8">
        <f>('Raw Data'!I179-'Raw Data'!I178)/'Raw Data'!I178</f>
        <v>1.5731556582624061E-3</v>
      </c>
      <c r="J180" s="8">
        <f>('Raw Data'!J179-'Raw Data'!J178)/'Raw Data'!J178</f>
        <v>-0.16666666666666663</v>
      </c>
      <c r="K180" s="8">
        <f>('Raw Data'!K179-'Raw Data'!K178)/'Raw Data'!K178</f>
        <v>-1.0667514025366929E-2</v>
      </c>
      <c r="L180" s="8">
        <f>('Raw Data'!L179-'Raw Data'!L178)/'Raw Data'!L178</f>
        <v>-2.8911438487222874E-3</v>
      </c>
      <c r="M180" s="8">
        <f>('Raw Data'!M179-'Raw Data'!M178)/'Raw Data'!M178</f>
        <v>3.4879189734221078E-2</v>
      </c>
      <c r="N180" s="8">
        <f>('Raw Data'!N179-'Raw Data'!N178)/'Raw Data'!N178</f>
        <v>-3.048818834833157E-3</v>
      </c>
      <c r="O180" s="8">
        <f>('Raw Data'!O179-'Raw Data'!O178)/'Raw Data'!O178</f>
        <v>-3.7312780202736189E-3</v>
      </c>
      <c r="P180" s="8">
        <f>('Raw Data'!P179-'Raw Data'!P178)/'Raw Data'!P178</f>
        <v>-1.5106659675300024E-2</v>
      </c>
      <c r="Q180" s="8">
        <f>('Raw Data'!Q179-'Raw Data'!Q178)/'Raw Data'!Q178</f>
        <v>-1.4285706289533125E-2</v>
      </c>
      <c r="R180" s="8">
        <f>('Raw Data'!R179-'Raw Data'!R178)/'Raw Data'!R178</f>
        <v>-5.020962695099088E-3</v>
      </c>
      <c r="S180" s="8">
        <f>('Raw Data'!S179-'Raw Data'!S178)/'Raw Data'!S178</f>
        <v>-2.3274136303300624E-3</v>
      </c>
      <c r="T180" s="8">
        <f>('Raw Data'!T179-'Raw Data'!T178)/'Raw Data'!T178</f>
        <v>-7.3954951254703825E-3</v>
      </c>
      <c r="U180" s="8">
        <f>('Raw Data'!U179-'Raw Data'!U178)/'Raw Data'!U178</f>
        <v>-1.1825560520207763E-3</v>
      </c>
      <c r="V180" s="8">
        <f>('Raw Data'!V179-'Raw Data'!V178)/'Raw Data'!V178</f>
        <v>-1.2696742344936176E-2</v>
      </c>
      <c r="W180" s="8">
        <f>('Raw Data'!W179-'Raw Data'!W178)/'Raw Data'!W178</f>
        <v>-5.6515462966021885E-3</v>
      </c>
      <c r="X180" s="8">
        <f>('Raw Data'!X179-'Raw Data'!X178)/'Raw Data'!X178</f>
        <v>-8.8947982900984518E-2</v>
      </c>
      <c r="Y180" s="8">
        <f>('Raw Data'!Y179-'Raw Data'!Y178)/'Raw Data'!Y178</f>
        <v>-1.0656011698159849E-2</v>
      </c>
      <c r="Z180" s="8">
        <f>('Raw Data'!Z179-'Raw Data'!Z178)/'Raw Data'!Z178</f>
        <v>-9.1962190328263478E-3</v>
      </c>
      <c r="AA180" s="8">
        <f>('Raw Data'!AA179-'Raw Data'!AA178)/'Raw Data'!AA178</f>
        <v>-1.6485534867140147E-2</v>
      </c>
      <c r="AB180" s="8">
        <f>('Raw Data'!AB179-'Raw Data'!AB178)/'Raw Data'!AB178</f>
        <v>-1.1144339412708926E-2</v>
      </c>
      <c r="AC180" s="8">
        <f>('Raw Data'!AC179-'Raw Data'!AC178)/'Raw Data'!AC178</f>
        <v>-1.4810791430170922E-2</v>
      </c>
      <c r="AD180" s="8">
        <f>('Raw Data'!AD179-'Raw Data'!AD178)/'Raw Data'!AD178</f>
        <v>-4.3083900226757454E-2</v>
      </c>
      <c r="AE180" s="8">
        <f>('Raw Data'!AE179-'Raw Data'!AE178)/'Raw Data'!AE178</f>
        <v>1.3198574653207401E-2</v>
      </c>
      <c r="AF180" s="8">
        <f>('Raw Data'!AF179-'Raw Data'!AF178)/'Raw Data'!AF178</f>
        <v>-8.3086688571550552E-3</v>
      </c>
      <c r="AG180" s="8">
        <f>('Raw Data'!AG179-'Raw Data'!AG178)/'Raw Data'!AG178</f>
        <v>-2.4142344345616233E-2</v>
      </c>
      <c r="AH180" s="8">
        <f>('Raw Data'!AH179-'Raw Data'!AH178)/'Raw Data'!AH178</f>
        <v>-8.1161982911817643E-3</v>
      </c>
      <c r="AI180" s="8">
        <f>('Raw Data'!AI179-'Raw Data'!AI178)/'Raw Data'!AI178</f>
        <v>-1.267658605228102E-2</v>
      </c>
      <c r="AJ180" s="8">
        <f>('Raw Data'!AJ179-'Raw Data'!AJ178)/'Raw Data'!AJ178</f>
        <v>-3.358334356481766E-2</v>
      </c>
      <c r="AK180" s="8">
        <f>('Raw Data'!AK179-'Raw Data'!AK178)/'Raw Data'!AK178</f>
        <v>-1.6521234683101262E-2</v>
      </c>
      <c r="AL180" s="8">
        <f>('Raw Data'!AL179-'Raw Data'!AL178)/'Raw Data'!AL178</f>
        <v>-4.7169811320754755E-2</v>
      </c>
      <c r="AM180" s="8">
        <f>('Raw Data'!AM179-'Raw Data'!AM178)/'Raw Data'!AM178</f>
        <v>-8.5082840697390371E-3</v>
      </c>
      <c r="AN180" s="8">
        <f>('Raw Data'!AN179-'Raw Data'!AN178)/'Raw Data'!AN178</f>
        <v>-1.0058832074531645E-2</v>
      </c>
      <c r="AO180" s="8">
        <f>('Raw Data'!AO179-'Raw Data'!AO178)/'Raw Data'!AO178</f>
        <v>0.18333333333333332</v>
      </c>
      <c r="AP180" s="8">
        <f>('Raw Data'!AP179-'Raw Data'!AP178)/'Raw Data'!AP178</f>
        <v>-9.0954979536139388E-4</v>
      </c>
    </row>
    <row r="181" spans="1:42" x14ac:dyDescent="0.45">
      <c r="A181" s="23">
        <f>'Raw Data'!A180</f>
        <v>43698</v>
      </c>
      <c r="B181" s="8">
        <f>('Raw Data'!B180-'Raw Data'!B179)/'Raw Data'!B179</f>
        <v>1.083858013841593E-2</v>
      </c>
      <c r="C181" s="8">
        <f>('Raw Data'!C180-'Raw Data'!C179)/'Raw Data'!C179</f>
        <v>1.2241235229848688E-2</v>
      </c>
      <c r="D181" s="8">
        <f>('Raw Data'!D180-'Raw Data'!D179)/'Raw Data'!D179</f>
        <v>-2.2270428485475849E-2</v>
      </c>
      <c r="E181" s="8">
        <f>('Raw Data'!E180-'Raw Data'!E179)/'Raw Data'!E179</f>
        <v>2.1202089421498856E-3</v>
      </c>
      <c r="F181" s="8">
        <f>('Raw Data'!F180-'Raw Data'!F179)/'Raw Data'!F179</f>
        <v>3.5067873303167477E-2</v>
      </c>
      <c r="G181" s="8">
        <f>('Raw Data'!G180-'Raw Data'!G179)/'Raw Data'!G179</f>
        <v>3.9629799611622774E-2</v>
      </c>
      <c r="H181" s="8">
        <f>('Raw Data'!H180-'Raw Data'!H179)/'Raw Data'!H179</f>
        <v>-1.3963205585264264E-2</v>
      </c>
      <c r="I181" s="8">
        <f>('Raw Data'!I180-'Raw Data'!I179)/'Raw Data'!I179</f>
        <v>4.0139560465842182E-3</v>
      </c>
      <c r="J181" s="8">
        <f>('Raw Data'!J180-'Raw Data'!J179)/'Raw Data'!J179</f>
        <v>0.14999999999999991</v>
      </c>
      <c r="K181" s="8">
        <f>('Raw Data'!K180-'Raw Data'!K179)/'Raw Data'!K179</f>
        <v>2.4883208615535442E-3</v>
      </c>
      <c r="L181" s="8">
        <f>('Raw Data'!L180-'Raw Data'!L179)/'Raw Data'!L179</f>
        <v>3.5231663969487084E-4</v>
      </c>
      <c r="M181" s="8">
        <f>('Raw Data'!M180-'Raw Data'!M179)/'Raw Data'!M179</f>
        <v>-1.9952096738619319E-3</v>
      </c>
      <c r="N181" s="8">
        <f>('Raw Data'!N180-'Raw Data'!N179)/'Raw Data'!N179</f>
        <v>5.5810467012747896E-2</v>
      </c>
      <c r="O181" s="8">
        <f>('Raw Data'!O180-'Raw Data'!O179)/'Raw Data'!O179</f>
        <v>1.9974938705422909E-2</v>
      </c>
      <c r="P181" s="8">
        <f>('Raw Data'!P180-'Raw Data'!P179)/'Raw Data'!P179</f>
        <v>9.3985305034108083E-3</v>
      </c>
      <c r="Q181" s="8">
        <f>('Raw Data'!Q180-'Raw Data'!Q179)/'Raw Data'!Q179</f>
        <v>2.7544707645473475E-2</v>
      </c>
      <c r="R181" s="8">
        <f>('Raw Data'!R180-'Raw Data'!R179)/'Raw Data'!R179</f>
        <v>7.8784624658066894E-3</v>
      </c>
      <c r="S181" s="8">
        <f>('Raw Data'!S180-'Raw Data'!S179)/'Raw Data'!S179</f>
        <v>1.3916818766645179E-2</v>
      </c>
      <c r="T181" s="8">
        <f>('Raw Data'!T180-'Raw Data'!T179)/'Raw Data'!T179</f>
        <v>2.7443204704048707E-2</v>
      </c>
      <c r="U181" s="8">
        <f>('Raw Data'!U180-'Raw Data'!U179)/'Raw Data'!U179</f>
        <v>4.662102987415654E-3</v>
      </c>
      <c r="V181" s="8">
        <f>('Raw Data'!V180-'Raw Data'!V179)/'Raw Data'!V179</f>
        <v>2.7957057183140947E-3</v>
      </c>
      <c r="W181" s="8">
        <f>('Raw Data'!W180-'Raw Data'!W179)/'Raw Data'!W179</f>
        <v>1.3919091493652203E-3</v>
      </c>
      <c r="X181" s="8">
        <f>('Raw Data'!X180-'Raw Data'!X179)/'Raw Data'!X179</f>
        <v>-2.3192242926342692E-2</v>
      </c>
      <c r="Y181" s="8">
        <f>('Raw Data'!Y180-'Raw Data'!Y179)/'Raw Data'!Y179</f>
        <v>7.2153196412696134E-3</v>
      </c>
      <c r="Z181" s="8">
        <f>('Raw Data'!Z180-'Raw Data'!Z179)/'Raw Data'!Z179</f>
        <v>1.5469267789618437E-2</v>
      </c>
      <c r="AA181" s="8">
        <f>('Raw Data'!AA180-'Raw Data'!AA179)/'Raw Data'!AA179</f>
        <v>1.6577899706300254E-3</v>
      </c>
      <c r="AB181" s="8">
        <f>('Raw Data'!AB180-'Raw Data'!AB179)/'Raw Data'!AB179</f>
        <v>2.5230709752513702E-3</v>
      </c>
      <c r="AC181" s="8">
        <f>('Raw Data'!AC180-'Raw Data'!AC179)/'Raw Data'!AC179</f>
        <v>4.0831877410870106E-3</v>
      </c>
      <c r="AD181" s="8">
        <f>('Raw Data'!AD180-'Raw Data'!AD179)/'Raw Data'!AD179</f>
        <v>2.3696682464455103E-2</v>
      </c>
      <c r="AE181" s="8">
        <f>('Raw Data'!AE180-'Raw Data'!AE179)/'Raw Data'!AE179</f>
        <v>-8.3155483771565864E-4</v>
      </c>
      <c r="AF181" s="8">
        <f>('Raw Data'!AF180-'Raw Data'!AF179)/'Raw Data'!AF179</f>
        <v>1.1146615699714658E-2</v>
      </c>
      <c r="AG181" s="8">
        <f>('Raw Data'!AG180-'Raw Data'!AG179)/'Raw Data'!AG179</f>
        <v>3.1901107809280814E-2</v>
      </c>
      <c r="AH181" s="8">
        <f>('Raw Data'!AH180-'Raw Data'!AH179)/'Raw Data'!AH179</f>
        <v>1.2301698663519914E-2</v>
      </c>
      <c r="AI181" s="8">
        <f>('Raw Data'!AI180-'Raw Data'!AI179)/'Raw Data'!AI179</f>
        <v>-1.4144769208909056E-3</v>
      </c>
      <c r="AJ181" s="8">
        <f>('Raw Data'!AJ180-'Raw Data'!AJ179)/'Raw Data'!AJ179</f>
        <v>-3.9465936635536538E-3</v>
      </c>
      <c r="AK181" s="8">
        <f>('Raw Data'!AK180-'Raw Data'!AK179)/'Raw Data'!AK179</f>
        <v>4.9075973455633996E-3</v>
      </c>
      <c r="AL181" s="8">
        <f>('Raw Data'!AL180-'Raw Data'!AL179)/'Raw Data'!AL179</f>
        <v>3.9603960396039639E-2</v>
      </c>
      <c r="AM181" s="8">
        <f>('Raw Data'!AM180-'Raw Data'!AM179)/'Raw Data'!AM179</f>
        <v>2.8032115885417007E-2</v>
      </c>
      <c r="AN181" s="8">
        <f>('Raw Data'!AN180-'Raw Data'!AN179)/'Raw Data'!AN179</f>
        <v>1.5069329659332361E-2</v>
      </c>
      <c r="AO181" s="8">
        <f>('Raw Data'!AO180-'Raw Data'!AO179)/'Raw Data'!AO179</f>
        <v>0</v>
      </c>
      <c r="AP181" s="8">
        <f>('Raw Data'!AP180-'Raw Data'!AP179)/'Raw Data'!AP179</f>
        <v>1.4110241880302188E-2</v>
      </c>
    </row>
    <row r="182" spans="1:42" x14ac:dyDescent="0.45">
      <c r="A182" s="23">
        <f>'Raw Data'!A181</f>
        <v>43699</v>
      </c>
      <c r="B182" s="8">
        <f>('Raw Data'!B181-'Raw Data'!B180)/'Raw Data'!B180</f>
        <v>-8.4649070197002148E-4</v>
      </c>
      <c r="C182" s="8">
        <f>('Raw Data'!C181-'Raw Data'!C180)/'Raw Data'!C180</f>
        <v>4.8373285763997007E-3</v>
      </c>
      <c r="D182" s="8">
        <f>('Raw Data'!D181-'Raw Data'!D180)/'Raw Data'!D180</f>
        <v>5.9774124351091792E-3</v>
      </c>
      <c r="E182" s="8">
        <f>('Raw Data'!E181-'Raw Data'!E180)/'Raw Data'!E180</f>
        <v>2.4180426681015858E-3</v>
      </c>
      <c r="F182" s="8">
        <f>('Raw Data'!F181-'Raw Data'!F180)/'Raw Data'!F180</f>
        <v>-3.7158469945355176E-2</v>
      </c>
      <c r="G182" s="8">
        <f>('Raw Data'!G181-'Raw Data'!G180)/'Raw Data'!G180</f>
        <v>-3.3090784265398729E-3</v>
      </c>
      <c r="H182" s="8">
        <f>('Raw Data'!H181-'Raw Data'!H180)/'Raw Data'!H180</f>
        <v>-1.3708888838907399E-2</v>
      </c>
      <c r="I182" s="8">
        <f>('Raw Data'!I181-'Raw Data'!I180)/'Raw Data'!I180</f>
        <v>1.4427283089986592E-2</v>
      </c>
      <c r="J182" s="8">
        <f>('Raw Data'!J181-'Raw Data'!J180)/'Raw Data'!J180</f>
        <v>-8.6956521739130321E-2</v>
      </c>
      <c r="K182" s="8">
        <f>('Raw Data'!K181-'Raw Data'!K180)/'Raw Data'!K180</f>
        <v>-1.6546418455945144E-3</v>
      </c>
      <c r="L182" s="8">
        <f>('Raw Data'!L181-'Raw Data'!L180)/'Raw Data'!L180</f>
        <v>7.8018382351244522E-3</v>
      </c>
      <c r="M182" s="8">
        <f>('Raw Data'!M181-'Raw Data'!M180)/'Raw Data'!M180</f>
        <v>1.0320289251922595E-2</v>
      </c>
      <c r="N182" s="8">
        <f>('Raw Data'!N181-'Raw Data'!N180)/'Raw Data'!N180</f>
        <v>-1.5206399101872228E-2</v>
      </c>
      <c r="O182" s="8">
        <f>('Raw Data'!O181-'Raw Data'!O180)/'Raw Data'!O180</f>
        <v>-1.8359785580809352E-2</v>
      </c>
      <c r="P182" s="8">
        <f>('Raw Data'!P181-'Raw Data'!P180)/'Raw Data'!P180</f>
        <v>5.2152923997872077E-4</v>
      </c>
      <c r="Q182" s="8">
        <f>('Raw Data'!Q181-'Raw Data'!Q180)/'Raw Data'!Q180</f>
        <v>-1.4599117693815894E-2</v>
      </c>
      <c r="R182" s="8">
        <f>('Raw Data'!R181-'Raw Data'!R180)/'Raw Data'!R180</f>
        <v>3.116546404052789E-3</v>
      </c>
      <c r="S182" s="8">
        <f>('Raw Data'!S181-'Raw Data'!S180)/'Raw Data'!S180</f>
        <v>-6.585219081672933E-3</v>
      </c>
      <c r="T182" s="8">
        <f>('Raw Data'!T181-'Raw Data'!T180)/'Raw Data'!T180</f>
        <v>6.8889932694769177E-3</v>
      </c>
      <c r="U182" s="8">
        <f>('Raw Data'!U181-'Raw Data'!U180)/'Raw Data'!U180</f>
        <v>2.3571524144502505E-3</v>
      </c>
      <c r="V182" s="8">
        <f>('Raw Data'!V181-'Raw Data'!V180)/'Raw Data'!V180</f>
        <v>1.0315046939987374E-2</v>
      </c>
      <c r="W182" s="8">
        <f>('Raw Data'!W181-'Raw Data'!W180)/'Raw Data'!W180</f>
        <v>-6.4868455504134871E-3</v>
      </c>
      <c r="X182" s="8">
        <f>('Raw Data'!X181-'Raw Data'!X180)/'Raw Data'!X180</f>
        <v>1.1871366524885175E-3</v>
      </c>
      <c r="Y182" s="8">
        <f>('Raw Data'!Y181-'Raw Data'!Y180)/'Raw Data'!Y180</f>
        <v>1.7649978122077281E-3</v>
      </c>
      <c r="Z182" s="8">
        <f>('Raw Data'!Z181-'Raw Data'!Z180)/'Raw Data'!Z180</f>
        <v>-2.0311779948822529E-3</v>
      </c>
      <c r="AA182" s="8">
        <f>('Raw Data'!AA181-'Raw Data'!AA180)/'Raw Data'!AA180</f>
        <v>5.5167094963026525E-3</v>
      </c>
      <c r="AB182" s="8">
        <f>('Raw Data'!AB181-'Raw Data'!AB180)/'Raw Data'!AB180</f>
        <v>1.8456495143781386E-3</v>
      </c>
      <c r="AC182" s="8">
        <f>('Raw Data'!AC181-'Raw Data'!AC180)/'Raw Data'!AC180</f>
        <v>7.2088967577934515E-3</v>
      </c>
      <c r="AD182" s="8">
        <f>('Raw Data'!AD181-'Raw Data'!AD180)/'Raw Data'!AD180</f>
        <v>-6.0185185185185334E-2</v>
      </c>
      <c r="AE182" s="8">
        <f>('Raw Data'!AE181-'Raw Data'!AE180)/'Raw Data'!AE180</f>
        <v>3.467406452165183E-3</v>
      </c>
      <c r="AF182" s="8">
        <f>('Raw Data'!AF181-'Raw Data'!AF180)/'Raw Data'!AF180</f>
        <v>-7.2770889324999099E-3</v>
      </c>
      <c r="AG182" s="8">
        <f>('Raw Data'!AG181-'Raw Data'!AG180)/'Raw Data'!AG180</f>
        <v>6.3091165202170899E-3</v>
      </c>
      <c r="AH182" s="8">
        <f>('Raw Data'!AH181-'Raw Data'!AH180)/'Raw Data'!AH180</f>
        <v>-1.035349079055784E-2</v>
      </c>
      <c r="AI182" s="8">
        <f>('Raw Data'!AI181-'Raw Data'!AI180)/'Raw Data'!AI180</f>
        <v>-8.2266955887763948E-3</v>
      </c>
      <c r="AJ182" s="8">
        <f>('Raw Data'!AJ181-'Raw Data'!AJ180)/'Raw Data'!AJ180</f>
        <v>-2.9549209425802515E-3</v>
      </c>
      <c r="AK182" s="8">
        <f>('Raw Data'!AK181-'Raw Data'!AK180)/'Raw Data'!AK180</f>
        <v>-9.3921920512533537E-4</v>
      </c>
      <c r="AL182" s="8">
        <f>('Raw Data'!AL181-'Raw Data'!AL180)/'Raw Data'!AL180</f>
        <v>0</v>
      </c>
      <c r="AM182" s="8">
        <f>('Raw Data'!AM181-'Raw Data'!AM180)/'Raw Data'!AM180</f>
        <v>3.8954157670274651E-3</v>
      </c>
      <c r="AN182" s="8">
        <f>('Raw Data'!AN181-'Raw Data'!AN180)/'Raw Data'!AN180</f>
        <v>-1.2724855474581321E-3</v>
      </c>
      <c r="AO182" s="8">
        <f>('Raw Data'!AO181-'Raw Data'!AO180)/'Raw Data'!AO180</f>
        <v>-1.4084507042253534E-2</v>
      </c>
      <c r="AP182" s="8">
        <f>('Raw Data'!AP181-'Raw Data'!AP180)/'Raw Data'!AP180</f>
        <v>0</v>
      </c>
    </row>
    <row r="183" spans="1:42" x14ac:dyDescent="0.45">
      <c r="A183" s="23">
        <f>'Raw Data'!A182</f>
        <v>43700</v>
      </c>
      <c r="B183" s="8">
        <f>('Raw Data'!B182-'Raw Data'!B181)/'Raw Data'!B181</f>
        <v>-4.6220454918974245E-2</v>
      </c>
      <c r="C183" s="8">
        <f>('Raw Data'!C182-'Raw Data'!C181)/'Raw Data'!C181</f>
        <v>-1.5536139535577217E-2</v>
      </c>
      <c r="D183" s="8">
        <f>('Raw Data'!D182-'Raw Data'!D181)/'Raw Data'!D181</f>
        <v>-4.8390728293244971E-2</v>
      </c>
      <c r="E183" s="8">
        <f>('Raw Data'!E182-'Raw Data'!E181)/'Raw Data'!E181</f>
        <v>-1.8015855233014466E-2</v>
      </c>
      <c r="F183" s="8">
        <f>('Raw Data'!F182-'Raw Data'!F181)/'Raw Data'!F181</f>
        <v>-6.6969353007945501E-2</v>
      </c>
      <c r="G183" s="8">
        <f>('Raw Data'!G182-'Raw Data'!G181)/'Raw Data'!G181</f>
        <v>-1.4901963416591155E-2</v>
      </c>
      <c r="H183" s="8">
        <f>('Raw Data'!H182-'Raw Data'!H181)/'Raw Data'!H181</f>
        <v>-3.4519657331301905E-2</v>
      </c>
      <c r="I183" s="8">
        <f>('Raw Data'!I182-'Raw Data'!I181)/'Raw Data'!I181</f>
        <v>-8.2247914750119971E-3</v>
      </c>
      <c r="J183" s="8">
        <f>('Raw Data'!J182-'Raw Data'!J181)/'Raw Data'!J181</f>
        <v>0</v>
      </c>
      <c r="K183" s="8">
        <f>('Raw Data'!K182-'Raw Data'!K181)/'Raw Data'!K181</f>
        <v>-1.574586420538741E-2</v>
      </c>
      <c r="L183" s="8">
        <f>('Raw Data'!L182-'Raw Data'!L181)/'Raw Data'!L181</f>
        <v>-2.8278014251412867E-2</v>
      </c>
      <c r="M183" s="8">
        <f>('Raw Data'!M182-'Raw Data'!M181)/'Raw Data'!M181</f>
        <v>-3.449564224780835E-2</v>
      </c>
      <c r="N183" s="8">
        <f>('Raw Data'!N182-'Raw Data'!N181)/'Raw Data'!N181</f>
        <v>-4.6323464672958059E-2</v>
      </c>
      <c r="O183" s="8">
        <f>('Raw Data'!O182-'Raw Data'!O181)/'Raw Data'!O181</f>
        <v>-3.7406601465290491E-2</v>
      </c>
      <c r="P183" s="8">
        <f>('Raw Data'!P182-'Raw Data'!P181)/'Raw Data'!P181</f>
        <v>-3.5363402040984919E-2</v>
      </c>
      <c r="Q183" s="8">
        <f>('Raw Data'!Q182-'Raw Data'!Q181)/'Raw Data'!Q181</f>
        <v>-1.6322122572008622E-2</v>
      </c>
      <c r="R183" s="8">
        <f>('Raw Data'!R182-'Raw Data'!R181)/'Raw Data'!R181</f>
        <v>-1.7979064823340201E-2</v>
      </c>
      <c r="S183" s="8">
        <f>('Raw Data'!S182-'Raw Data'!S181)/'Raw Data'!S181</f>
        <v>-3.9293971267462258E-2</v>
      </c>
      <c r="T183" s="8">
        <f>('Raw Data'!T182-'Raw Data'!T181)/'Raw Data'!T181</f>
        <v>-3.4449564434081391E-2</v>
      </c>
      <c r="U183" s="8">
        <f>('Raw Data'!U182-'Raw Data'!U181)/'Raw Data'!U181</f>
        <v>-3.2407436325581587E-2</v>
      </c>
      <c r="V183" s="8">
        <f>('Raw Data'!V182-'Raw Data'!V181)/'Raw Data'!V181</f>
        <v>-2.4834510138485279E-2</v>
      </c>
      <c r="W183" s="8">
        <f>('Raw Data'!W182-'Raw Data'!W181)/'Raw Data'!W181</f>
        <v>-2.5066843876217548E-2</v>
      </c>
      <c r="X183" s="8">
        <f>('Raw Data'!X182-'Raw Data'!X181)/'Raw Data'!X181</f>
        <v>-2.6736555028025116E-2</v>
      </c>
      <c r="Y183" s="8">
        <f>('Raw Data'!Y182-'Raw Data'!Y181)/'Raw Data'!Y181</f>
        <v>-1.8551158034244137E-2</v>
      </c>
      <c r="Z183" s="8">
        <f>('Raw Data'!Z182-'Raw Data'!Z181)/'Raw Data'!Z181</f>
        <v>-3.2564450474898261E-2</v>
      </c>
      <c r="AA183" s="8">
        <f>('Raw Data'!AA182-'Raw Data'!AA181)/'Raw Data'!AA181</f>
        <v>-1.9202603721857392E-2</v>
      </c>
      <c r="AB183" s="8">
        <f>('Raw Data'!AB182-'Raw Data'!AB181)/'Raw Data'!AB181</f>
        <v>-1.7584988852750092E-2</v>
      </c>
      <c r="AC183" s="8">
        <f>('Raw Data'!AC182-'Raw Data'!AC181)/'Raw Data'!AC181</f>
        <v>-1.3764012236283298E-2</v>
      </c>
      <c r="AD183" s="8">
        <f>('Raw Data'!AD182-'Raw Data'!AD181)/'Raw Data'!AD181</f>
        <v>-2.4630541871920658E-3</v>
      </c>
      <c r="AE183" s="8">
        <f>('Raw Data'!AE182-'Raw Data'!AE181)/'Raw Data'!AE181</f>
        <v>-1.9626786861647171E-2</v>
      </c>
      <c r="AF183" s="8">
        <f>('Raw Data'!AF182-'Raw Data'!AF181)/'Raw Data'!AF181</f>
        <v>-3.1862341357513528E-2</v>
      </c>
      <c r="AG183" s="8">
        <f>('Raw Data'!AG182-'Raw Data'!AG181)/'Raw Data'!AG181</f>
        <v>-7.3981159874608099E-2</v>
      </c>
      <c r="AH183" s="8">
        <f>('Raw Data'!AH182-'Raw Data'!AH181)/'Raw Data'!AH181</f>
        <v>-3.0498840758391828E-2</v>
      </c>
      <c r="AI183" s="8">
        <f>('Raw Data'!AI182-'Raw Data'!AI181)/'Raw Data'!AI181</f>
        <v>-2.3566211629111683E-2</v>
      </c>
      <c r="AJ183" s="8">
        <f>('Raw Data'!AJ182-'Raw Data'!AJ181)/'Raw Data'!AJ181</f>
        <v>-1.8489176335918452E-2</v>
      </c>
      <c r="AK183" s="8">
        <f>('Raw Data'!AK182-'Raw Data'!AK181)/'Raw Data'!AK181</f>
        <v>-3.0268789489951643E-2</v>
      </c>
      <c r="AL183" s="8">
        <f>('Raw Data'!AL182-'Raw Data'!AL181)/'Raw Data'!AL181</f>
        <v>0</v>
      </c>
      <c r="AM183" s="8">
        <f>('Raw Data'!AM182-'Raw Data'!AM181)/'Raw Data'!AM181</f>
        <v>-6.3192988029284164E-2</v>
      </c>
      <c r="AN183" s="8">
        <f>('Raw Data'!AN182-'Raw Data'!AN181)/'Raw Data'!AN181</f>
        <v>-2.1659704599561912E-2</v>
      </c>
      <c r="AO183" s="8">
        <f>('Raw Data'!AO182-'Raw Data'!AO181)/'Raw Data'!AO181</f>
        <v>0</v>
      </c>
      <c r="AP183" s="8">
        <f>('Raw Data'!AP182-'Raw Data'!AP181)/'Raw Data'!AP181</f>
        <v>-3.2764899786135511E-2</v>
      </c>
    </row>
    <row r="184" spans="1:42" x14ac:dyDescent="0.45">
      <c r="A184" s="23">
        <f>'Raw Data'!A183</f>
        <v>43703</v>
      </c>
      <c r="B184" s="8">
        <f>('Raw Data'!B183-'Raw Data'!B182)/'Raw Data'!B182</f>
        <v>1.8999185813030249E-2</v>
      </c>
      <c r="C184" s="8">
        <f>('Raw Data'!C183-'Raw Data'!C182)/'Raw Data'!C182</f>
        <v>8.8908010609851634E-3</v>
      </c>
      <c r="D184" s="8">
        <f>('Raw Data'!D183-'Raw Data'!D182)/'Raw Data'!D182</f>
        <v>1.702935715315114E-2</v>
      </c>
      <c r="E184" s="8">
        <f>('Raw Data'!E183-'Raw Data'!E182)/'Raw Data'!E182</f>
        <v>2.6636951873233422E-2</v>
      </c>
      <c r="F184" s="8">
        <f>('Raw Data'!F183-'Raw Data'!F182)/'Raw Data'!F182</f>
        <v>3.7712895377128797E-2</v>
      </c>
      <c r="G184" s="8">
        <f>('Raw Data'!G183-'Raw Data'!G182)/'Raw Data'!G182</f>
        <v>3.4513366427171788E-2</v>
      </c>
      <c r="H184" s="8">
        <f>('Raw Data'!H183-'Raw Data'!H182)/'Raw Data'!H182</f>
        <v>-2.4521421049223665E-2</v>
      </c>
      <c r="I184" s="8">
        <f>('Raw Data'!I183-'Raw Data'!I182)/'Raw Data'!I182</f>
        <v>1.4685520617389808E-2</v>
      </c>
      <c r="J184" s="8">
        <f>('Raw Data'!J183-'Raw Data'!J182)/'Raw Data'!J182</f>
        <v>4.7619047619047658E-2</v>
      </c>
      <c r="K184" s="8">
        <f>('Raw Data'!K183-'Raw Data'!K182)/'Raw Data'!K182</f>
        <v>-8.4210581421742558E-4</v>
      </c>
      <c r="L184" s="8">
        <f>('Raw Data'!L183-'Raw Data'!L182)/'Raw Data'!L182</f>
        <v>1.4246145367449109E-2</v>
      </c>
      <c r="M184" s="8">
        <f>('Raw Data'!M183-'Raw Data'!M182)/'Raw Data'!M182</f>
        <v>6.5364174273285797E-3</v>
      </c>
      <c r="N184" s="8">
        <f>('Raw Data'!N183-'Raw Data'!N182)/'Raw Data'!N182</f>
        <v>-1.3878237660019568E-2</v>
      </c>
      <c r="O184" s="8">
        <f>('Raw Data'!O183-'Raw Data'!O182)/'Raw Data'!O182</f>
        <v>-1.2953276270395071E-2</v>
      </c>
      <c r="P184" s="8">
        <f>('Raw Data'!P183-'Raw Data'!P182)/'Raw Data'!P182</f>
        <v>3.2415123486314494E-3</v>
      </c>
      <c r="Q184" s="8">
        <f>('Raw Data'!Q183-'Raw Data'!Q182)/'Raw Data'!Q182</f>
        <v>1.0891814437333589E-2</v>
      </c>
      <c r="R184" s="8">
        <f>('Raw Data'!R183-'Raw Data'!R182)/'Raw Data'!R182</f>
        <v>1.3796047066934847E-2</v>
      </c>
      <c r="S184" s="8">
        <f>('Raw Data'!S183-'Raw Data'!S182)/'Raw Data'!S182</f>
        <v>1.1472275831076947E-2</v>
      </c>
      <c r="T184" s="8">
        <f>('Raw Data'!T183-'Raw Data'!T182)/'Raw Data'!T182</f>
        <v>2.2501120477393263E-2</v>
      </c>
      <c r="U184" s="8">
        <f>('Raw Data'!U183-'Raw Data'!U182)/'Raw Data'!U182</f>
        <v>2.2328571767731162E-2</v>
      </c>
      <c r="V184" s="8">
        <f>('Raw Data'!V183-'Raw Data'!V182)/'Raw Data'!V182</f>
        <v>8.0174408484434637E-3</v>
      </c>
      <c r="W184" s="8">
        <f>('Raw Data'!W183-'Raw Data'!W182)/'Raw Data'!W182</f>
        <v>-7.8928810739587324E-3</v>
      </c>
      <c r="X184" s="8">
        <f>('Raw Data'!X183-'Raw Data'!X182)/'Raw Data'!X182</f>
        <v>-7.5456790042720753E-3</v>
      </c>
      <c r="Y184" s="8">
        <f>('Raw Data'!Y183-'Raw Data'!Y182)/'Raw Data'!Y182</f>
        <v>1.9007391707431705E-2</v>
      </c>
      <c r="Z184" s="8">
        <f>('Raw Data'!Z183-'Raw Data'!Z182)/'Raw Data'!Z182</f>
        <v>7.3632538569425266E-3</v>
      </c>
      <c r="AA184" s="8">
        <f>('Raw Data'!AA183-'Raw Data'!AA182)/'Raw Data'!AA182</f>
        <v>6.5261814313889487E-3</v>
      </c>
      <c r="AB184" s="8">
        <f>('Raw Data'!AB183-'Raw Data'!AB182)/'Raw Data'!AB182</f>
        <v>1.7047379997619176E-2</v>
      </c>
      <c r="AC184" s="8">
        <f>('Raw Data'!AC183-'Raw Data'!AC182)/'Raw Data'!AC182</f>
        <v>1.4886546424450442E-2</v>
      </c>
      <c r="AD184" s="8">
        <f>('Raw Data'!AD183-'Raw Data'!AD182)/'Raw Data'!AD182</f>
        <v>-1.9753086419752996E-2</v>
      </c>
      <c r="AE184" s="8">
        <f>('Raw Data'!AE183-'Raw Data'!AE182)/'Raw Data'!AE182</f>
        <v>1.7059058106167591E-2</v>
      </c>
      <c r="AF184" s="8">
        <f>('Raw Data'!AF183-'Raw Data'!AF182)/'Raw Data'!AF182</f>
        <v>1.5443397364627571E-2</v>
      </c>
      <c r="AG184" s="8">
        <f>('Raw Data'!AG183-'Raw Data'!AG182)/'Raw Data'!AG182</f>
        <v>2.5050777757251886E-2</v>
      </c>
      <c r="AH184" s="8">
        <f>('Raw Data'!AH183-'Raw Data'!AH182)/'Raw Data'!AH182</f>
        <v>1.100238912164467E-2</v>
      </c>
      <c r="AI184" s="8">
        <f>('Raw Data'!AI183-'Raw Data'!AI182)/'Raw Data'!AI182</f>
        <v>1.4683549929676574E-2</v>
      </c>
      <c r="AJ184" s="8">
        <f>('Raw Data'!AJ183-'Raw Data'!AJ182)/'Raw Data'!AJ182</f>
        <v>1.2146613284747362E-2</v>
      </c>
      <c r="AK184" s="8">
        <f>('Raw Data'!AK183-'Raw Data'!AK182)/'Raw Data'!AK182</f>
        <v>1.0663050558479258E-2</v>
      </c>
      <c r="AL184" s="8">
        <f>('Raw Data'!AL183-'Raw Data'!AL182)/'Raw Data'!AL182</f>
        <v>-3.8095238095238126E-2</v>
      </c>
      <c r="AM184" s="8">
        <f>('Raw Data'!AM183-'Raw Data'!AM182)/'Raw Data'!AM182</f>
        <v>0</v>
      </c>
      <c r="AN184" s="8">
        <f>('Raw Data'!AN183-'Raw Data'!AN182)/'Raw Data'!AN182</f>
        <v>4.8618768157720994E-3</v>
      </c>
      <c r="AO184" s="8">
        <f>('Raw Data'!AO183-'Raw Data'!AO182)/'Raw Data'!AO182</f>
        <v>0</v>
      </c>
      <c r="AP184" s="8">
        <f>('Raw Data'!AP183-'Raw Data'!AP182)/'Raw Data'!AP182</f>
        <v>-9.7447336308460995E-3</v>
      </c>
    </row>
    <row r="185" spans="1:42" x14ac:dyDescent="0.45">
      <c r="A185" s="23">
        <f>'Raw Data'!A184</f>
        <v>43704</v>
      </c>
      <c r="B185" s="8">
        <f>('Raw Data'!B184-'Raw Data'!B183)/'Raw Data'!B183</f>
        <v>-1.128385562522418E-2</v>
      </c>
      <c r="C185" s="8">
        <f>('Raw Data'!C184-'Raw Data'!C183)/'Raw Data'!C183</f>
        <v>8.8130065504888559E-4</v>
      </c>
      <c r="D185" s="8">
        <f>('Raw Data'!D184-'Raw Data'!D183)/'Raw Data'!D183</f>
        <v>-4.2790604651162445E-3</v>
      </c>
      <c r="E185" s="8">
        <f>('Raw Data'!E184-'Raw Data'!E183)/'Raw Data'!E183</f>
        <v>7.626604091175407E-3</v>
      </c>
      <c r="F185" s="8">
        <f>('Raw Data'!F184-'Raw Data'!F183)/'Raw Data'!F183</f>
        <v>8.2063305978898344E-3</v>
      </c>
      <c r="G185" s="8">
        <f>('Raw Data'!G184-'Raw Data'!G183)/'Raw Data'!G183</f>
        <v>2.7856347233829428E-2</v>
      </c>
      <c r="H185" s="8">
        <f>('Raw Data'!H184-'Raw Data'!H183)/'Raw Data'!H183</f>
        <v>-1.4271829386960753E-2</v>
      </c>
      <c r="I185" s="8">
        <f>('Raw Data'!I184-'Raw Data'!I183)/'Raw Data'!I183</f>
        <v>-2.3667620783168607E-2</v>
      </c>
      <c r="J185" s="8">
        <f>('Raw Data'!J184-'Raw Data'!J183)/'Raw Data'!J183</f>
        <v>-4.5454545454545491E-2</v>
      </c>
      <c r="K185" s="8">
        <f>('Raw Data'!K184-'Raw Data'!K183)/'Raw Data'!K183</f>
        <v>-1.123526268748112E-3</v>
      </c>
      <c r="L185" s="8">
        <f>('Raw Data'!L184-'Raw Data'!L183)/'Raw Data'!L183</f>
        <v>-6.7366448800854394E-3</v>
      </c>
      <c r="M185" s="8">
        <f>('Raw Data'!M184-'Raw Data'!M183)/'Raw Data'!M183</f>
        <v>-1.8270925082907744E-2</v>
      </c>
      <c r="N185" s="8">
        <f>('Raw Data'!N184-'Raw Data'!N183)/'Raw Data'!N183</f>
        <v>1.0164141503542347E-2</v>
      </c>
      <c r="O185" s="8">
        <f>('Raw Data'!O184-'Raw Data'!O183)/'Raw Data'!O183</f>
        <v>5.2492519436032363E-3</v>
      </c>
      <c r="P185" s="8">
        <f>('Raw Data'!P184-'Raw Data'!P183)/'Raw Data'!P183</f>
        <v>9.0775302222006419E-3</v>
      </c>
      <c r="Q185" s="8">
        <f>('Raw Data'!Q184-'Raw Data'!Q183)/'Raw Data'!Q183</f>
        <v>9.680083930637547E-3</v>
      </c>
      <c r="R185" s="8">
        <f>('Raw Data'!R184-'Raw Data'!R183)/'Raw Data'!R183</f>
        <v>8.6458273166917319E-3</v>
      </c>
      <c r="S185" s="8">
        <f>('Raw Data'!S184-'Raw Data'!S183)/'Raw Data'!S183</f>
        <v>4.1916973045156986E-3</v>
      </c>
      <c r="T185" s="8">
        <f>('Raw Data'!T184-'Raw Data'!T183)/'Raw Data'!T183</f>
        <v>-2.6746983552150172E-3</v>
      </c>
      <c r="U185" s="8">
        <f>('Raw Data'!U184-'Raw Data'!U183)/'Raw Data'!U183</f>
        <v>-8.9143450790119699E-4</v>
      </c>
      <c r="V185" s="8">
        <f>('Raw Data'!V184-'Raw Data'!V183)/'Raw Data'!V183</f>
        <v>-1.0573642095912878E-2</v>
      </c>
      <c r="W185" s="8">
        <f>('Raw Data'!W184-'Raw Data'!W183)/'Raw Data'!W183</f>
        <v>9.281559523978359E-3</v>
      </c>
      <c r="X185" s="8">
        <f>('Raw Data'!X184-'Raw Data'!X183)/'Raw Data'!X183</f>
        <v>-1.2988551906658834E-2</v>
      </c>
      <c r="Y185" s="8">
        <f>('Raw Data'!Y184-'Raw Data'!Y183)/'Raw Data'!Y183</f>
        <v>-4.2487702043802877E-3</v>
      </c>
      <c r="Z185" s="8">
        <f>('Raw Data'!Z184-'Raw Data'!Z183)/'Raw Data'!Z183</f>
        <v>-2.9237765402018827E-2</v>
      </c>
      <c r="AA185" s="8">
        <f>('Raw Data'!AA184-'Raw Data'!AA183)/'Raw Data'!AA183</f>
        <v>-3.8347559975793595E-2</v>
      </c>
      <c r="AB185" s="8">
        <f>('Raw Data'!AB184-'Raw Data'!AB183)/'Raw Data'!AB183</f>
        <v>1.0308466738977839E-2</v>
      </c>
      <c r="AC185" s="8">
        <f>('Raw Data'!AC184-'Raw Data'!AC183)/'Raw Data'!AC183</f>
        <v>3.3003180580863886E-3</v>
      </c>
      <c r="AD185" s="8">
        <f>('Raw Data'!AD184-'Raw Data'!AD183)/'Raw Data'!AD183</f>
        <v>-6.5491183879093251E-2</v>
      </c>
      <c r="AE185" s="8">
        <f>('Raw Data'!AE184-'Raw Data'!AE183)/'Raw Data'!AE183</f>
        <v>5.6834419578836006E-3</v>
      </c>
      <c r="AF185" s="8">
        <f>('Raw Data'!AF184-'Raw Data'!AF183)/'Raw Data'!AF183</f>
        <v>2.1410073535308963E-3</v>
      </c>
      <c r="AG185" s="8">
        <f>('Raw Data'!AG184-'Raw Data'!AG183)/'Raw Data'!AG183</f>
        <v>-2.6420078387711511E-3</v>
      </c>
      <c r="AH185" s="8">
        <f>('Raw Data'!AH184-'Raw Data'!AH183)/'Raw Data'!AH183</f>
        <v>-3.9799640560921942E-3</v>
      </c>
      <c r="AI185" s="8">
        <f>('Raw Data'!AI184-'Raw Data'!AI183)/'Raw Data'!AI183</f>
        <v>5.2118096850087767E-3</v>
      </c>
      <c r="AJ185" s="8">
        <f>('Raw Data'!AJ184-'Raw Data'!AJ183)/'Raw Data'!AJ183</f>
        <v>-1.3390778536515871E-2</v>
      </c>
      <c r="AK185" s="8">
        <f>('Raw Data'!AK184-'Raw Data'!AK183)/'Raw Data'!AK183</f>
        <v>4.9874824005127164E-3</v>
      </c>
      <c r="AL185" s="8">
        <f>('Raw Data'!AL184-'Raw Data'!AL183)/'Raw Data'!AL183</f>
        <v>9.9009900990099098E-3</v>
      </c>
      <c r="AM185" s="8">
        <f>('Raw Data'!AM184-'Raw Data'!AM183)/'Raw Data'!AM183</f>
        <v>-1.3609436769686173E-2</v>
      </c>
      <c r="AN185" s="8">
        <f>('Raw Data'!AN184-'Raw Data'!AN183)/'Raw Data'!AN183</f>
        <v>7.7764999349497698E-4</v>
      </c>
      <c r="AO185" s="8">
        <f>('Raw Data'!AO184-'Raw Data'!AO183)/'Raw Data'!AO183</f>
        <v>0</v>
      </c>
      <c r="AP185" s="8">
        <f>('Raw Data'!AP184-'Raw Data'!AP183)/'Raw Data'!AP183</f>
        <v>-3.6082474226804107E-2</v>
      </c>
    </row>
    <row r="186" spans="1:42" x14ac:dyDescent="0.45">
      <c r="A186" s="23">
        <f>'Raw Data'!A185</f>
        <v>43705</v>
      </c>
      <c r="B186" s="8">
        <f>('Raw Data'!B185-'Raw Data'!B184)/'Raw Data'!B184</f>
        <v>6.7104566706821739E-3</v>
      </c>
      <c r="C186" s="8">
        <f>('Raw Data'!C185-'Raw Data'!C184)/'Raw Data'!C184</f>
        <v>1.9811083404574071E-3</v>
      </c>
      <c r="D186" s="8">
        <f>('Raw Data'!D185-'Raw Data'!D184)/'Raw Data'!D184</f>
        <v>7.0534098743142105E-3</v>
      </c>
      <c r="E186" s="8">
        <f>('Raw Data'!E185-'Raw Data'!E184)/'Raw Data'!E184</f>
        <v>3.1909219798217383E-3</v>
      </c>
      <c r="F186" s="8">
        <f>('Raw Data'!F185-'Raw Data'!F184)/'Raw Data'!F184</f>
        <v>2.3255813953487877E-3</v>
      </c>
      <c r="G186" s="8">
        <f>('Raw Data'!G185-'Raw Data'!G184)/'Raw Data'!G184</f>
        <v>-2.9951601512361505E-2</v>
      </c>
      <c r="H186" s="8">
        <f>('Raw Data'!H185-'Raw Data'!H184)/'Raw Data'!H184</f>
        <v>1.0529763253204448E-2</v>
      </c>
      <c r="I186" s="8">
        <f>('Raw Data'!I185-'Raw Data'!I184)/'Raw Data'!I184</f>
        <v>3.4879835653313681E-3</v>
      </c>
      <c r="J186" s="8">
        <f>('Raw Data'!J185-'Raw Data'!J184)/'Raw Data'!J184</f>
        <v>0</v>
      </c>
      <c r="K186" s="8">
        <f>('Raw Data'!K185-'Raw Data'!K184)/'Raw Data'!K184</f>
        <v>-8.4364951479736004E-4</v>
      </c>
      <c r="L186" s="8">
        <f>('Raw Data'!L185-'Raw Data'!L184)/'Raw Data'!L184</f>
        <v>-7.6885282850598289E-4</v>
      </c>
      <c r="M186" s="8">
        <f>('Raw Data'!M185-'Raw Data'!M184)/'Raw Data'!M184</f>
        <v>5.7738576603603283E-3</v>
      </c>
      <c r="N186" s="8">
        <f>('Raw Data'!N185-'Raw Data'!N184)/'Raw Data'!N184</f>
        <v>1.2383901411029586E-2</v>
      </c>
      <c r="O186" s="8">
        <f>('Raw Data'!O185-'Raw Data'!O184)/'Raw Data'!O184</f>
        <v>-1.3053253087998561E-3</v>
      </c>
      <c r="P186" s="8">
        <f>('Raw Data'!P185-'Raw Data'!P184)/'Raw Data'!P184</f>
        <v>1.2121692804001296E-2</v>
      </c>
      <c r="Q186" s="8">
        <f>('Raw Data'!Q185-'Raw Data'!Q184)/'Raw Data'!Q184</f>
        <v>-1.2838624747943892E-2</v>
      </c>
      <c r="R186" s="8">
        <f>('Raw Data'!R185-'Raw Data'!R184)/'Raw Data'!R184</f>
        <v>-1.6230623945784365E-3</v>
      </c>
      <c r="S186" s="8">
        <f>('Raw Data'!S185-'Raw Data'!S184)/'Raw Data'!S184</f>
        <v>4.58332617963003E-3</v>
      </c>
      <c r="T186" s="8">
        <f>('Raw Data'!T185-'Raw Data'!T184)/'Raw Data'!T184</f>
        <v>1.7676523029065899E-2</v>
      </c>
      <c r="U186" s="8">
        <f>('Raw Data'!U185-'Raw Data'!U184)/'Raw Data'!U184</f>
        <v>1.5317108509290392E-2</v>
      </c>
      <c r="V186" s="8">
        <f>('Raw Data'!V185-'Raw Data'!V184)/'Raw Data'!V184</f>
        <v>1.0024644402874745E-2</v>
      </c>
      <c r="W186" s="8">
        <f>('Raw Data'!W185-'Raw Data'!W184)/'Raw Data'!W184</f>
        <v>4.5384281277247368E-3</v>
      </c>
      <c r="X186" s="8">
        <f>('Raw Data'!X185-'Raw Data'!X184)/'Raw Data'!X184</f>
        <v>5.6168264794382843E-3</v>
      </c>
      <c r="Y186" s="8">
        <f>('Raw Data'!Y185-'Raw Data'!Y184)/'Raw Data'!Y184</f>
        <v>1.0198797844033304E-2</v>
      </c>
      <c r="Z186" s="8">
        <f>('Raw Data'!Z185-'Raw Data'!Z184)/'Raw Data'!Z184</f>
        <v>2.868411719914434E-3</v>
      </c>
      <c r="AA186" s="8">
        <f>('Raw Data'!AA185-'Raw Data'!AA184)/'Raw Data'!AA184</f>
        <v>2.3309578727125187E-2</v>
      </c>
      <c r="AB186" s="8">
        <f>('Raw Data'!AB185-'Raw Data'!AB184)/'Raw Data'!AB184</f>
        <v>7.0510093614854878E-3</v>
      </c>
      <c r="AC186" s="8">
        <f>('Raw Data'!AC185-'Raw Data'!AC184)/'Raw Data'!AC184</f>
        <v>7.1271424792554335E-3</v>
      </c>
      <c r="AD186" s="8">
        <f>('Raw Data'!AD185-'Raw Data'!AD184)/'Raw Data'!AD184</f>
        <v>-1.0781671159029659E-2</v>
      </c>
      <c r="AE186" s="8">
        <f>('Raw Data'!AE185-'Raw Data'!AE184)/'Raw Data'!AE184</f>
        <v>-9.2350857656064052E-3</v>
      </c>
      <c r="AF186" s="8">
        <f>('Raw Data'!AF185-'Raw Data'!AF184)/'Raw Data'!AF184</f>
        <v>-1.3261193599233322E-3</v>
      </c>
      <c r="AG186" s="8">
        <f>('Raw Data'!AG185-'Raw Data'!AG184)/'Raw Data'!AG184</f>
        <v>1.9205297377307976E-2</v>
      </c>
      <c r="AH186" s="8">
        <f>('Raw Data'!AH185-'Raw Data'!AH184)/'Raw Data'!AH184</f>
        <v>1.373596805842914E-3</v>
      </c>
      <c r="AI186" s="8">
        <f>('Raw Data'!AI185-'Raw Data'!AI184)/'Raw Data'!AI184</f>
        <v>2.5371869409180304E-3</v>
      </c>
      <c r="AJ186" s="8">
        <f>('Raw Data'!AJ185-'Raw Data'!AJ184)/'Raw Data'!AJ184</f>
        <v>2.5426588411596512E-3</v>
      </c>
      <c r="AK186" s="8">
        <f>('Raw Data'!AK185-'Raw Data'!AK184)/'Raw Data'!AK184</f>
        <v>-8.3985443131605626E-3</v>
      </c>
      <c r="AL186" s="8">
        <f>('Raw Data'!AL185-'Raw Data'!AL184)/'Raw Data'!AL184</f>
        <v>-9.8039215686274595E-3</v>
      </c>
      <c r="AM186" s="8">
        <f>('Raw Data'!AM185-'Raw Data'!AM184)/'Raw Data'!AM184</f>
        <v>3.7792477766615387E-2</v>
      </c>
      <c r="AN186" s="8">
        <f>('Raw Data'!AN185-'Raw Data'!AN184)/'Raw Data'!AN184</f>
        <v>8.6333357088093868E-3</v>
      </c>
      <c r="AO186" s="8">
        <f>('Raw Data'!AO185-'Raw Data'!AO184)/'Raw Data'!AO184</f>
        <v>0</v>
      </c>
      <c r="AP186" s="8">
        <f>('Raw Data'!AP185-'Raw Data'!AP184)/'Raw Data'!AP184</f>
        <v>9.7228974234321482E-3</v>
      </c>
    </row>
    <row r="187" spans="1:42" x14ac:dyDescent="0.45">
      <c r="A187" s="23">
        <f>'Raw Data'!A186</f>
        <v>43706</v>
      </c>
      <c r="B187" s="8">
        <f>('Raw Data'!B186-'Raw Data'!B185)/'Raw Data'!B185</f>
        <v>1.6931788649033344E-2</v>
      </c>
      <c r="C187" s="8">
        <f>('Raw Data'!C186-'Raw Data'!C185)/'Raw Data'!C185</f>
        <v>9.2266860832807898E-3</v>
      </c>
      <c r="D187" s="8">
        <f>('Raw Data'!D186-'Raw Data'!D185)/'Raw Data'!D185</f>
        <v>2.8387268025182284E-2</v>
      </c>
      <c r="E187" s="8">
        <f>('Raw Data'!E186-'Raw Data'!E185)/'Raw Data'!E185</f>
        <v>6.1395288988443097E-3</v>
      </c>
      <c r="F187" s="8">
        <f>('Raw Data'!F186-'Raw Data'!F185)/'Raw Data'!F185</f>
        <v>1.1600928074246106E-2</v>
      </c>
      <c r="G187" s="8">
        <f>('Raw Data'!G186-'Raw Data'!G185)/'Raw Data'!G185</f>
        <v>-7.8267403594753475E-3</v>
      </c>
      <c r="H187" s="8">
        <f>('Raw Data'!H186-'Raw Data'!H185)/'Raw Data'!H185</f>
        <v>1.1234174901796599E-2</v>
      </c>
      <c r="I187" s="8">
        <f>('Raw Data'!I186-'Raw Data'!I185)/'Raw Data'!I185</f>
        <v>8.5157811285290243E-3</v>
      </c>
      <c r="J187" s="8">
        <f>('Raw Data'!J186-'Raw Data'!J185)/'Raw Data'!J185</f>
        <v>-4.7619047619047658E-2</v>
      </c>
      <c r="K187" s="8">
        <f>('Raw Data'!K186-'Raw Data'!K185)/'Raw Data'!K185</f>
        <v>1.2102472444683945E-2</v>
      </c>
      <c r="L187" s="8">
        <f>('Raw Data'!L186-'Raw Data'!L185)/'Raw Data'!L185</f>
        <v>1.1074494690048935E-2</v>
      </c>
      <c r="M187" s="8">
        <f>('Raw Data'!M186-'Raw Data'!M185)/'Raw Data'!M185</f>
        <v>1.8448318798401194E-2</v>
      </c>
      <c r="N187" s="8">
        <f>('Raw Data'!N186-'Raw Data'!N185)/'Raw Data'!N185</f>
        <v>2.4464832745304001E-2</v>
      </c>
      <c r="O187" s="8">
        <f>('Raw Data'!O186-'Raw Data'!O185)/'Raw Data'!O185</f>
        <v>1.8300602356305963E-2</v>
      </c>
      <c r="P187" s="8">
        <f>('Raw Data'!P186-'Raw Data'!P185)/'Raw Data'!P185</f>
        <v>1.5968727629894618E-2</v>
      </c>
      <c r="Q187" s="8">
        <f>('Raw Data'!Q186-'Raw Data'!Q185)/'Raw Data'!Q185</f>
        <v>1.2414432483255404E-2</v>
      </c>
      <c r="R187" s="8">
        <f>('Raw Data'!R186-'Raw Data'!R185)/'Raw Data'!R185</f>
        <v>9.652531498932802E-3</v>
      </c>
      <c r="S187" s="8">
        <f>('Raw Data'!S186-'Raw Data'!S185)/'Raw Data'!S185</f>
        <v>6.7622701883490125E-3</v>
      </c>
      <c r="T187" s="8">
        <f>('Raw Data'!T186-'Raw Data'!T185)/'Raw Data'!T185</f>
        <v>2.2759782050913214E-2</v>
      </c>
      <c r="U187" s="8">
        <f>('Raw Data'!U186-'Raw Data'!U185)/'Raw Data'!U185</f>
        <v>9.4470375075715648E-3</v>
      </c>
      <c r="V187" s="8">
        <f>('Raw Data'!V186-'Raw Data'!V185)/'Raw Data'!V185</f>
        <v>2.265914470505186E-2</v>
      </c>
      <c r="W187" s="8">
        <f>('Raw Data'!W186-'Raw Data'!W185)/'Raw Data'!W185</f>
        <v>2.3778340741929024E-2</v>
      </c>
      <c r="X187" s="8">
        <f>('Raw Data'!X186-'Raw Data'!X185)/'Raw Data'!X185</f>
        <v>-1.0133624818678357E-2</v>
      </c>
      <c r="Y187" s="8">
        <f>('Raw Data'!Y186-'Raw Data'!Y185)/'Raw Data'!Y185</f>
        <v>6.4901883822450438E-3</v>
      </c>
      <c r="Z187" s="8">
        <f>('Raw Data'!Z186-'Raw Data'!Z185)/'Raw Data'!Z185</f>
        <v>1.8591384290002906E-2</v>
      </c>
      <c r="AA187" s="8">
        <f>('Raw Data'!AA186-'Raw Data'!AA185)/'Raw Data'!AA185</f>
        <v>4.3297861750494692E-3</v>
      </c>
      <c r="AB187" s="8">
        <f>('Raw Data'!AB186-'Raw Data'!AB185)/'Raw Data'!AB185</f>
        <v>-1.8122027259680274E-3</v>
      </c>
      <c r="AC187" s="8">
        <f>('Raw Data'!AC186-'Raw Data'!AC185)/'Raw Data'!AC185</f>
        <v>-1.0887522978587222E-3</v>
      </c>
      <c r="AD187" s="8">
        <f>('Raw Data'!AD186-'Raw Data'!AD185)/'Raw Data'!AD185</f>
        <v>1.6348773841961869E-2</v>
      </c>
      <c r="AE187" s="8">
        <f>('Raw Data'!AE186-'Raw Data'!AE185)/'Raw Data'!AE185</f>
        <v>1.5233737313360318E-2</v>
      </c>
      <c r="AF187" s="8">
        <f>('Raw Data'!AF186-'Raw Data'!AF185)/'Raw Data'!AF185</f>
        <v>1.8884601727808523E-2</v>
      </c>
      <c r="AG187" s="8">
        <f>('Raw Data'!AG186-'Raw Data'!AG185)/'Raw Data'!AG185</f>
        <v>2.1767380709311925E-2</v>
      </c>
      <c r="AH187" s="8">
        <f>('Raw Data'!AH186-'Raw Data'!AH185)/'Raw Data'!AH185</f>
        <v>1.2554923621935684E-2</v>
      </c>
      <c r="AI187" s="8">
        <f>('Raw Data'!AI186-'Raw Data'!AI185)/'Raw Data'!AI185</f>
        <v>2.0961774344238952E-2</v>
      </c>
      <c r="AJ187" s="8">
        <f>('Raw Data'!AJ186-'Raw Data'!AJ185)/'Raw Data'!AJ185</f>
        <v>1.7171094317037401E-2</v>
      </c>
      <c r="AK187" s="8">
        <f>('Raw Data'!AK186-'Raw Data'!AK185)/'Raw Data'!AK185</f>
        <v>4.04235739653674E-3</v>
      </c>
      <c r="AL187" s="8">
        <f>('Raw Data'!AL186-'Raw Data'!AL185)/'Raw Data'!AL185</f>
        <v>-9.9009900990099098E-3</v>
      </c>
      <c r="AM187" s="8">
        <f>('Raw Data'!AM186-'Raw Data'!AM185)/'Raw Data'!AM185</f>
        <v>3.930627721719062E-2</v>
      </c>
      <c r="AN187" s="8">
        <f>('Raw Data'!AN186-'Raw Data'!AN185)/'Raw Data'!AN185</f>
        <v>5.9060045748443868E-3</v>
      </c>
      <c r="AO187" s="8">
        <f>('Raw Data'!AO186-'Raw Data'!AO185)/'Raw Data'!AO185</f>
        <v>-7.1428571428571341E-2</v>
      </c>
      <c r="AP187" s="8">
        <f>('Raw Data'!AP186-'Raw Data'!AP185)/'Raw Data'!AP185</f>
        <v>2.8887818969667175E-3</v>
      </c>
    </row>
    <row r="188" spans="1:42" x14ac:dyDescent="0.45">
      <c r="A188" s="23">
        <f>'Raw Data'!A187</f>
        <v>43707</v>
      </c>
      <c r="B188" s="8">
        <f>('Raw Data'!B187-'Raw Data'!B186)/'Raw Data'!B186</f>
        <v>-1.29174755905039E-3</v>
      </c>
      <c r="C188" s="8">
        <f>('Raw Data'!C187-'Raw Data'!C186)/'Raw Data'!C186</f>
        <v>1.3060255776673026E-3</v>
      </c>
      <c r="D188" s="8">
        <f>('Raw Data'!D187-'Raw Data'!D186)/'Raw Data'!D186</f>
        <v>1.7590518591251592E-2</v>
      </c>
      <c r="E188" s="8">
        <f>('Raw Data'!E187-'Raw Data'!E186)/'Raw Data'!E186</f>
        <v>5.2197337335036205E-3</v>
      </c>
      <c r="F188" s="8">
        <f>('Raw Data'!F187-'Raw Data'!F186)/'Raw Data'!F186</f>
        <v>-6.8807339449541852E-3</v>
      </c>
      <c r="G188" s="8">
        <f>('Raw Data'!G187-'Raw Data'!G186)/'Raw Data'!G186</f>
        <v>-1.6134324232745946E-2</v>
      </c>
      <c r="H188" s="8">
        <f>('Raw Data'!H187-'Raw Data'!H186)/'Raw Data'!H186</f>
        <v>-4.8301399962945935E-3</v>
      </c>
      <c r="I188" s="8">
        <f>('Raw Data'!I187-'Raw Data'!I186)/'Raw Data'!I186</f>
        <v>1.9644925895651675E-2</v>
      </c>
      <c r="J188" s="8">
        <f>('Raw Data'!J187-'Raw Data'!J186)/'Raw Data'!J186</f>
        <v>5.0000000000000044E-2</v>
      </c>
      <c r="K188" s="8">
        <f>('Raw Data'!K187-'Raw Data'!K186)/'Raw Data'!K186</f>
        <v>-1.6684458065770334E-3</v>
      </c>
      <c r="L188" s="8">
        <f>('Raw Data'!L187-'Raw Data'!L186)/'Raw Data'!L186</f>
        <v>-1.6309805056418785E-4</v>
      </c>
      <c r="M188" s="8">
        <f>('Raw Data'!M187-'Raw Data'!M186)/'Raw Data'!M186</f>
        <v>1.4173957004679988E-2</v>
      </c>
      <c r="N188" s="8">
        <f>('Raw Data'!N187-'Raw Data'!N186)/'Raw Data'!N186</f>
        <v>1.1194114748968717E-2</v>
      </c>
      <c r="O188" s="8">
        <f>('Raw Data'!O187-'Raw Data'!O186)/'Raw Data'!O186</f>
        <v>2.5673889321529367E-2</v>
      </c>
      <c r="P188" s="8">
        <f>('Raw Data'!P187-'Raw Data'!P186)/'Raw Data'!P186</f>
        <v>4.8190800070876576E-3</v>
      </c>
      <c r="Q188" s="8">
        <f>('Raw Data'!Q187-'Raw Data'!Q186)/'Raw Data'!Q186</f>
        <v>-6.0893812001013179E-3</v>
      </c>
      <c r="R188" s="8">
        <f>('Raw Data'!R187-'Raw Data'!R186)/'Raw Data'!R186</f>
        <v>-2.8680914334810559E-3</v>
      </c>
      <c r="S188" s="8">
        <f>('Raw Data'!S187-'Raw Data'!S186)/'Raw Data'!S186</f>
        <v>1.4567029936551799E-3</v>
      </c>
      <c r="T188" s="8">
        <f>('Raw Data'!T187-'Raw Data'!T186)/'Raw Data'!T186</f>
        <v>-7.7499964032741375E-3</v>
      </c>
      <c r="U188" s="8">
        <f>('Raw Data'!U187-'Raw Data'!U186)/'Raw Data'!U186</f>
        <v>-4.2077845098022924E-3</v>
      </c>
      <c r="V188" s="8">
        <f>('Raw Data'!V187-'Raw Data'!V186)/'Raw Data'!V186</f>
        <v>5.859696507018685E-3</v>
      </c>
      <c r="W188" s="8">
        <f>('Raw Data'!W187-'Raw Data'!W186)/'Raw Data'!W186</f>
        <v>-2.0903466459585487E-3</v>
      </c>
      <c r="X188" s="8">
        <f>('Raw Data'!X187-'Raw Data'!X186)/'Raw Data'!X186</f>
        <v>1.7008588863775775E-2</v>
      </c>
      <c r="Y188" s="8">
        <f>('Raw Data'!Y187-'Raw Data'!Y186)/'Raw Data'!Y186</f>
        <v>-1.1668375095986698E-2</v>
      </c>
      <c r="Z188" s="8">
        <f>('Raw Data'!Z187-'Raw Data'!Z186)/'Raw Data'!Z186</f>
        <v>-2.3517023517023453E-2</v>
      </c>
      <c r="AA188" s="8">
        <f>('Raw Data'!AA187-'Raw Data'!AA186)/'Raw Data'!AA186</f>
        <v>8.4349216131721517E-3</v>
      </c>
      <c r="AB188" s="8">
        <f>('Raw Data'!AB187-'Raw Data'!AB186)/'Raw Data'!AB186</f>
        <v>-7.8395685903183861E-3</v>
      </c>
      <c r="AC188" s="8">
        <f>('Raw Data'!AC187-'Raw Data'!AC186)/'Raw Data'!AC186</f>
        <v>-1.8156432124846121E-4</v>
      </c>
      <c r="AD188" s="8">
        <f>('Raw Data'!AD187-'Raw Data'!AD186)/'Raw Data'!AD186</f>
        <v>1.3404825737265367E-2</v>
      </c>
      <c r="AE188" s="8">
        <f>('Raw Data'!AE187-'Raw Data'!AE186)/'Raw Data'!AE186</f>
        <v>-8.7701200843464475E-3</v>
      </c>
      <c r="AF188" s="8">
        <f>('Raw Data'!AF187-'Raw Data'!AF186)/'Raw Data'!AF186</f>
        <v>-1.8823537650811076E-3</v>
      </c>
      <c r="AG188" s="8">
        <f>('Raw Data'!AG187-'Raw Data'!AG186)/'Raw Data'!AG186</f>
        <v>0</v>
      </c>
      <c r="AH188" s="8">
        <f>('Raw Data'!AH187-'Raw Data'!AH186)/'Raw Data'!AH186</f>
        <v>-5.659418307307441E-3</v>
      </c>
      <c r="AI188" s="8">
        <f>('Raw Data'!AI187-'Raw Data'!AI186)/'Raw Data'!AI186</f>
        <v>5.3883168738571327E-4</v>
      </c>
      <c r="AJ188" s="8">
        <f>('Raw Data'!AJ187-'Raw Data'!AJ186)/'Raw Data'!AJ186</f>
        <v>-1.0209579520889396E-2</v>
      </c>
      <c r="AK188" s="8">
        <f>('Raw Data'!AK187-'Raw Data'!AK186)/'Raw Data'!AK186</f>
        <v>-1.9171784900568994E-3</v>
      </c>
      <c r="AL188" s="8">
        <f>('Raw Data'!AL187-'Raw Data'!AL186)/'Raw Data'!AL186</f>
        <v>-3.0000000000000027E-2</v>
      </c>
      <c r="AM188" s="8">
        <f>('Raw Data'!AM187-'Raw Data'!AM186)/'Raw Data'!AM186</f>
        <v>-1.223568852290177E-2</v>
      </c>
      <c r="AN188" s="8">
        <f>('Raw Data'!AN187-'Raw Data'!AN186)/'Raw Data'!AN186</f>
        <v>1.7018591254101384E-3</v>
      </c>
      <c r="AO188" s="8">
        <f>('Raw Data'!AO187-'Raw Data'!AO186)/'Raw Data'!AO186</f>
        <v>0.13846153846153841</v>
      </c>
      <c r="AP188" s="8">
        <f>('Raw Data'!AP187-'Raw Data'!AP186)/'Raw Data'!AP186</f>
        <v>-1.5362457993278769E-2</v>
      </c>
    </row>
    <row r="189" spans="1:42" x14ac:dyDescent="0.45">
      <c r="A189" s="23">
        <f>'Raw Data'!A188</f>
        <v>43711</v>
      </c>
      <c r="B189" s="8">
        <f>('Raw Data'!B188-'Raw Data'!B187)/'Raw Data'!B187</f>
        <v>-1.4563641484139793E-2</v>
      </c>
      <c r="C189" s="8">
        <f>('Raw Data'!C188-'Raw Data'!C187)/'Raw Data'!C187</f>
        <v>1.1739139963094876E-2</v>
      </c>
      <c r="D189" s="8">
        <f>('Raw Data'!D188-'Raw Data'!D187)/'Raw Data'!D187</f>
        <v>-2.6594831671491706E-3</v>
      </c>
      <c r="E189" s="8">
        <f>('Raw Data'!E188-'Raw Data'!E187)/'Raw Data'!E187</f>
        <v>5.3390472817908359E-3</v>
      </c>
      <c r="F189" s="8">
        <f>('Raw Data'!F188-'Raw Data'!F187)/'Raw Data'!F187</f>
        <v>-8.0831408775981859E-3</v>
      </c>
      <c r="G189" s="8">
        <f>('Raw Data'!G188-'Raw Data'!G187)/'Raw Data'!G187</f>
        <v>-3.8402940979153036E-3</v>
      </c>
      <c r="H189" s="8">
        <f>('Raw Data'!H188-'Raw Data'!H187)/'Raw Data'!H187</f>
        <v>-2.2811826196217001E-2</v>
      </c>
      <c r="I189" s="8">
        <f>('Raw Data'!I188-'Raw Data'!I187)/'Raw Data'!I187</f>
        <v>-9.2951750736396457E-3</v>
      </c>
      <c r="J189" s="8">
        <f>('Raw Data'!J188-'Raw Data'!J187)/'Raw Data'!J187</f>
        <v>4.7619047619047658E-2</v>
      </c>
      <c r="K189" s="8">
        <f>('Raw Data'!K188-'Raw Data'!K187)/'Raw Data'!K187</f>
        <v>-5.5712511917608242E-4</v>
      </c>
      <c r="L189" s="8">
        <f>('Raw Data'!L188-'Raw Data'!L187)/'Raw Data'!L187</f>
        <v>-4.4581226353309989E-3</v>
      </c>
      <c r="M189" s="8">
        <f>('Raw Data'!M188-'Raw Data'!M187)/'Raw Data'!M187</f>
        <v>-1.7429330960541316E-2</v>
      </c>
      <c r="N189" s="8">
        <f>('Raw Data'!N188-'Raw Data'!N187)/'Raw Data'!N187</f>
        <v>-1.1070193730061099E-2</v>
      </c>
      <c r="O189" s="8">
        <f>('Raw Data'!O188-'Raw Data'!O187)/'Raw Data'!O187</f>
        <v>-3.8196701963333919E-2</v>
      </c>
      <c r="P189" s="8">
        <f>('Raw Data'!P188-'Raw Data'!P187)/'Raw Data'!P187</f>
        <v>-1.0551114348256013E-2</v>
      </c>
      <c r="Q189" s="8">
        <f>('Raw Data'!Q188-'Raw Data'!Q187)/'Raw Data'!Q187</f>
        <v>-7.0499705069246039E-3</v>
      </c>
      <c r="R189" s="8">
        <f>('Raw Data'!R188-'Raw Data'!R187)/'Raw Data'!R187</f>
        <v>-1.2211767128912253E-2</v>
      </c>
      <c r="S189" s="8">
        <f>('Raw Data'!S188-'Raw Data'!S187)/'Raw Data'!S187</f>
        <v>-1.6242454087516574E-2</v>
      </c>
      <c r="T189" s="8">
        <f>('Raw Data'!T188-'Raw Data'!T187)/'Raw Data'!T187</f>
        <v>2.0118156020004253E-3</v>
      </c>
      <c r="U189" s="8">
        <f>('Raw Data'!U188-'Raw Data'!U187)/'Raw Data'!U187</f>
        <v>-6.9211498951314704E-3</v>
      </c>
      <c r="V189" s="8">
        <f>('Raw Data'!V188-'Raw Data'!V187)/'Raw Data'!V187</f>
        <v>-1.1833271249440882E-2</v>
      </c>
      <c r="W189" s="8">
        <f>('Raw Data'!W188-'Raw Data'!W187)/'Raw Data'!W187</f>
        <v>-2.9675359416766228E-2</v>
      </c>
      <c r="X189" s="8">
        <f>('Raw Data'!X188-'Raw Data'!X187)/'Raw Data'!X187</f>
        <v>-1.3117734608506869E-2</v>
      </c>
      <c r="Y189" s="8">
        <f>('Raw Data'!Y188-'Raw Data'!Y187)/'Raw Data'!Y187</f>
        <v>2.174787769989423E-3</v>
      </c>
      <c r="Z189" s="8">
        <f>('Raw Data'!Z188-'Raw Data'!Z187)/'Raw Data'!Z187</f>
        <v>-7.9079798705966528E-3</v>
      </c>
      <c r="AA189" s="8">
        <f>('Raw Data'!AA188-'Raw Data'!AA187)/'Raw Data'!AA187</f>
        <v>9.2936701866977046E-3</v>
      </c>
      <c r="AB189" s="8">
        <f>('Raw Data'!AB188-'Raw Data'!AB187)/'Raw Data'!AB187</f>
        <v>9.3986310815251991E-3</v>
      </c>
      <c r="AC189" s="8">
        <f>('Raw Data'!AC188-'Raw Data'!AC187)/'Raw Data'!AC187</f>
        <v>4.7237606293602415E-3</v>
      </c>
      <c r="AD189" s="8">
        <f>('Raw Data'!AD188-'Raw Data'!AD187)/'Raw Data'!AD187</f>
        <v>5.2910052910052959E-3</v>
      </c>
      <c r="AE189" s="8">
        <f>('Raw Data'!AE188-'Raw Data'!AE187)/'Raw Data'!AE187</f>
        <v>-1.8386694109168294E-2</v>
      </c>
      <c r="AF189" s="8">
        <f>('Raw Data'!AF188-'Raw Data'!AF187)/'Raw Data'!AF187</f>
        <v>-1.3201799018311686E-2</v>
      </c>
      <c r="AG189" s="8">
        <f>('Raw Data'!AG188-'Raw Data'!AG187)/'Raw Data'!AG187</f>
        <v>-1.7488107552047511E-2</v>
      </c>
      <c r="AH189" s="8">
        <f>('Raw Data'!AH188-'Raw Data'!AH187)/'Raw Data'!AH187</f>
        <v>7.6282176347891037E-3</v>
      </c>
      <c r="AI189" s="8">
        <f>('Raw Data'!AI188-'Raw Data'!AI187)/'Raw Data'!AI187</f>
        <v>-1.7665745868107371E-2</v>
      </c>
      <c r="AJ189" s="8">
        <f>('Raw Data'!AJ188-'Raw Data'!AJ187)/'Raw Data'!AJ187</f>
        <v>-1.5182948085106391E-2</v>
      </c>
      <c r="AK189" s="8">
        <f>('Raw Data'!AK188-'Raw Data'!AK187)/'Raw Data'!AK187</f>
        <v>-3.2654793456877041E-3</v>
      </c>
      <c r="AL189" s="8">
        <f>('Raw Data'!AL188-'Raw Data'!AL187)/'Raw Data'!AL187</f>
        <v>0</v>
      </c>
      <c r="AM189" s="8">
        <f>('Raw Data'!AM188-'Raw Data'!AM187)/'Raw Data'!AM187</f>
        <v>-2.9842428269747361E-2</v>
      </c>
      <c r="AN189" s="8">
        <f>('Raw Data'!AN188-'Raw Data'!AN187)/'Raw Data'!AN187</f>
        <v>-1.2317363715017727E-2</v>
      </c>
      <c r="AO189" s="8">
        <f>('Raw Data'!AO188-'Raw Data'!AO187)/'Raw Data'!AO187</f>
        <v>0</v>
      </c>
      <c r="AP189" s="8">
        <f>('Raw Data'!AP188-'Raw Data'!AP187)/'Raw Data'!AP187</f>
        <v>-1.1701608971233641E-2</v>
      </c>
    </row>
    <row r="190" spans="1:42" x14ac:dyDescent="0.45">
      <c r="A190" s="23">
        <f>'Raw Data'!A189</f>
        <v>43712</v>
      </c>
      <c r="B190" s="8">
        <f>('Raw Data'!B189-'Raw Data'!B188)/'Raw Data'!B188</f>
        <v>1.6966532499707893E-2</v>
      </c>
      <c r="C190" s="8">
        <f>('Raw Data'!C189-'Raw Data'!C188)/'Raw Data'!C188</f>
        <v>6.4460923240399447E-3</v>
      </c>
      <c r="D190" s="8">
        <f>('Raw Data'!D189-'Raw Data'!D188)/'Raw Data'!D188</f>
        <v>-1.9243598489924893E-2</v>
      </c>
      <c r="E190" s="8">
        <f>('Raw Data'!E189-'Raw Data'!E188)/'Raw Data'!E188</f>
        <v>1.2294418421609516E-2</v>
      </c>
      <c r="F190" s="8">
        <f>('Raw Data'!F189-'Raw Data'!F188)/'Raw Data'!F188</f>
        <v>1.6298020954598438E-2</v>
      </c>
      <c r="G190" s="8">
        <f>('Raw Data'!G189-'Raw Data'!G188)/'Raw Data'!G188</f>
        <v>6.7202885392899595E-3</v>
      </c>
      <c r="H190" s="8">
        <f>('Raw Data'!H189-'Raw Data'!H188)/'Raw Data'!H188</f>
        <v>-2.8146025558079247E-3</v>
      </c>
      <c r="I190" s="8">
        <f>('Raw Data'!I189-'Raw Data'!I188)/'Raw Data'!I188</f>
        <v>-1.4359848588295308E-2</v>
      </c>
      <c r="J190" s="8">
        <f>('Raw Data'!J189-'Raw Data'!J188)/'Raw Data'!J188</f>
        <v>-4.5454545454545491E-2</v>
      </c>
      <c r="K190" s="8">
        <f>('Raw Data'!K189-'Raw Data'!K188)/'Raw Data'!K188</f>
        <v>2.3411309722960832E-2</v>
      </c>
      <c r="L190" s="8">
        <f>('Raw Data'!L189-'Raw Data'!L188)/'Raw Data'!L188</f>
        <v>1.5918963039500706E-2</v>
      </c>
      <c r="M190" s="8">
        <f>('Raw Data'!M189-'Raw Data'!M188)/'Raw Data'!M188</f>
        <v>7.1941613885458562E-3</v>
      </c>
      <c r="N190" s="8">
        <f>('Raw Data'!N189-'Raw Data'!N188)/'Raw Data'!N188</f>
        <v>4.3283564941792335E-2</v>
      </c>
      <c r="O190" s="8">
        <f>('Raw Data'!O189-'Raw Data'!O188)/'Raw Data'!O188</f>
        <v>2.6041736745483168E-2</v>
      </c>
      <c r="P190" s="8">
        <f>('Raw Data'!P189-'Raw Data'!P188)/'Raw Data'!P188</f>
        <v>1.6554857278554158E-2</v>
      </c>
      <c r="Q190" s="8">
        <f>('Raw Data'!Q189-'Raw Data'!Q188)/'Raw Data'!Q188</f>
        <v>1.8933353375595617E-2</v>
      </c>
      <c r="R190" s="8">
        <f>('Raw Data'!R189-'Raw Data'!R188)/'Raw Data'!R188</f>
        <v>1.001284847887717E-2</v>
      </c>
      <c r="S190" s="8">
        <f>('Raw Data'!S189-'Raw Data'!S188)/'Raw Data'!S188</f>
        <v>2.3410535208032129E-2</v>
      </c>
      <c r="T190" s="8">
        <f>('Raw Data'!T189-'Raw Data'!T188)/'Raw Data'!T188</f>
        <v>1.9841752800242651E-2</v>
      </c>
      <c r="U190" s="8">
        <f>('Raw Data'!U189-'Raw Data'!U188)/'Raw Data'!U188</f>
        <v>1.1591233388470751E-2</v>
      </c>
      <c r="V190" s="8">
        <f>('Raw Data'!V189-'Raw Data'!V188)/'Raw Data'!V188</f>
        <v>1.2067140125915575E-2</v>
      </c>
      <c r="W190" s="8">
        <f>('Raw Data'!W189-'Raw Data'!W188)/'Raw Data'!W188</f>
        <v>2.1467972341807032E-2</v>
      </c>
      <c r="X190" s="8">
        <f>('Raw Data'!X189-'Raw Data'!X188)/'Raw Data'!X188</f>
        <v>-2.6102682096174547E-3</v>
      </c>
      <c r="Y190" s="8">
        <f>('Raw Data'!Y189-'Raw Data'!Y188)/'Raw Data'!Y188</f>
        <v>-6.8202726191896471E-3</v>
      </c>
      <c r="Z190" s="8">
        <f>('Raw Data'!Z189-'Raw Data'!Z188)/'Raw Data'!Z188</f>
        <v>2.2826086956521701E-2</v>
      </c>
      <c r="AA190" s="8">
        <f>('Raw Data'!AA189-'Raw Data'!AA188)/'Raw Data'!AA188</f>
        <v>1.8418974067038523E-4</v>
      </c>
      <c r="AB190" s="8">
        <f>('Raw Data'!AB189-'Raw Data'!AB188)/'Raw Data'!AB188</f>
        <v>1.5243898419144293E-2</v>
      </c>
      <c r="AC190" s="8">
        <f>('Raw Data'!AC189-'Raw Data'!AC188)/'Raw Data'!AC188</f>
        <v>8.4991288104392087E-3</v>
      </c>
      <c r="AD190" s="8">
        <f>('Raw Data'!AD189-'Raw Data'!AD188)/'Raw Data'!AD188</f>
        <v>4.4736842105263255E-2</v>
      </c>
      <c r="AE190" s="8">
        <f>('Raw Data'!AE189-'Raw Data'!AE188)/'Raw Data'!AE188</f>
        <v>1.521021812584381E-2</v>
      </c>
      <c r="AF190" s="8">
        <f>('Raw Data'!AF189-'Raw Data'!AF188)/'Raw Data'!AF188</f>
        <v>1.1687753896430163E-2</v>
      </c>
      <c r="AG190" s="8">
        <f>('Raw Data'!AG189-'Raw Data'!AG188)/'Raw Data'!AG188</f>
        <v>1.6181553398058816E-3</v>
      </c>
      <c r="AH190" s="8">
        <f>('Raw Data'!AH189-'Raw Data'!AH188)/'Raw Data'!AH188</f>
        <v>6.0229010441037456E-3</v>
      </c>
      <c r="AI190" s="8">
        <f>('Raw Data'!AI189-'Raw Data'!AI188)/'Raw Data'!AI188</f>
        <v>2.6043094610686414E-2</v>
      </c>
      <c r="AJ190" s="8">
        <f>('Raw Data'!AJ189-'Raw Data'!AJ188)/'Raw Data'!AJ188</f>
        <v>7.7084584003038002E-3</v>
      </c>
      <c r="AK190" s="8">
        <f>('Raw Data'!AK189-'Raw Data'!AK188)/'Raw Data'!AK188</f>
        <v>2.0813288653150692E-2</v>
      </c>
      <c r="AL190" s="8">
        <f>('Raw Data'!AL189-'Raw Data'!AL188)/'Raw Data'!AL188</f>
        <v>-8.2474226804123668E-2</v>
      </c>
      <c r="AM190" s="8">
        <f>('Raw Data'!AM189-'Raw Data'!AM188)/'Raw Data'!AM188</f>
        <v>1.9733099891741403E-2</v>
      </c>
      <c r="AN190" s="8">
        <f>('Raw Data'!AN189-'Raw Data'!AN188)/'Raw Data'!AN188</f>
        <v>8.428641235748666E-3</v>
      </c>
      <c r="AO190" s="8">
        <f>('Raw Data'!AO189-'Raw Data'!AO188)/'Raw Data'!AO188</f>
        <v>-1.3513513513513526E-2</v>
      </c>
      <c r="AP190" s="8">
        <f>('Raw Data'!AP189-'Raw Data'!AP188)/'Raw Data'!AP188</f>
        <v>-1.0853527380365066E-2</v>
      </c>
    </row>
    <row r="191" spans="1:42" x14ac:dyDescent="0.45">
      <c r="A191" s="23">
        <f>'Raw Data'!A190</f>
        <v>43713</v>
      </c>
      <c r="B191" s="8">
        <f>('Raw Data'!B190-'Raw Data'!B189)/'Raw Data'!B189</f>
        <v>1.9551533675949757E-2</v>
      </c>
      <c r="C191" s="8">
        <f>('Raw Data'!C190-'Raw Data'!C189)/'Raw Data'!C189</f>
        <v>-6.8317403531897372E-3</v>
      </c>
      <c r="D191" s="8">
        <f>('Raw Data'!D190-'Raw Data'!D189)/'Raw Data'!D189</f>
        <v>4.0329931494967969E-2</v>
      </c>
      <c r="E191" s="8">
        <f>('Raw Data'!E190-'Raw Data'!E189)/'Raw Data'!E189</f>
        <v>-1.6028016137282344E-2</v>
      </c>
      <c r="F191" s="8">
        <f>('Raw Data'!F190-'Raw Data'!F189)/'Raw Data'!F189</f>
        <v>2.7491408934707928E-2</v>
      </c>
      <c r="G191" s="8">
        <f>('Raw Data'!G190-'Raw Data'!G189)/'Raw Data'!G189</f>
        <v>1.6119462757625488E-2</v>
      </c>
      <c r="H191" s="8">
        <f>('Raw Data'!H190-'Raw Data'!H189)/'Raw Data'!H189</f>
        <v>4.516023576290891E-2</v>
      </c>
      <c r="I191" s="8">
        <f>('Raw Data'!I190-'Raw Data'!I189)/'Raw Data'!I189</f>
        <v>1.7553078331529498E-2</v>
      </c>
      <c r="J191" s="8">
        <f>('Raw Data'!J190-'Raw Data'!J189)/'Raw Data'!J189</f>
        <v>9.5238095238095108E-2</v>
      </c>
      <c r="K191" s="8">
        <f>('Raw Data'!K190-'Raw Data'!K189)/'Raw Data'!K189</f>
        <v>2.1785976324387919E-3</v>
      </c>
      <c r="L191" s="8">
        <f>('Raw Data'!L190-'Raw Data'!L189)/'Raw Data'!L189</f>
        <v>-9.7564654549798322E-3</v>
      </c>
      <c r="M191" s="8">
        <f>('Raw Data'!M190-'Raw Data'!M189)/'Raw Data'!M189</f>
        <v>1.0196385166890681E-2</v>
      </c>
      <c r="N191" s="8">
        <f>('Raw Data'!N190-'Raw Data'!N189)/'Raw Data'!N189</f>
        <v>1.1444993910101066E-2</v>
      </c>
      <c r="O191" s="8">
        <f>('Raw Data'!O190-'Raw Data'!O189)/'Raw Data'!O189</f>
        <v>2.2842765072053559E-2</v>
      </c>
      <c r="P191" s="8">
        <f>('Raw Data'!P190-'Raw Data'!P189)/'Raw Data'!P189</f>
        <v>3.4110787165519948E-2</v>
      </c>
      <c r="Q191" s="8">
        <f>('Raw Data'!Q190-'Raw Data'!Q189)/'Raw Data'!Q189</f>
        <v>2.281211058949538E-2</v>
      </c>
      <c r="R191" s="8">
        <f>('Raw Data'!R190-'Raw Data'!R189)/'Raw Data'!R189</f>
        <v>9.0030794172290089E-3</v>
      </c>
      <c r="S191" s="8">
        <f>('Raw Data'!S190-'Raw Data'!S189)/'Raw Data'!S189</f>
        <v>1.7818460363955044E-2</v>
      </c>
      <c r="T191" s="8">
        <f>('Raw Data'!T190-'Raw Data'!T189)/'Raw Data'!T189</f>
        <v>2.3972115038239358E-2</v>
      </c>
      <c r="U191" s="8">
        <f>('Raw Data'!U190-'Raw Data'!U189)/'Raw Data'!U189</f>
        <v>6.8895279345097737E-3</v>
      </c>
      <c r="V191" s="8">
        <f>('Raw Data'!V190-'Raw Data'!V189)/'Raw Data'!V189</f>
        <v>2.275416841350587E-2</v>
      </c>
      <c r="W191" s="8">
        <f>('Raw Data'!W190-'Raw Data'!W189)/'Raw Data'!W189</f>
        <v>3.7102246268056319E-2</v>
      </c>
      <c r="X191" s="8">
        <f>('Raw Data'!X190-'Raw Data'!X189)/'Raw Data'!X189</f>
        <v>2.2023598301397176E-2</v>
      </c>
      <c r="Y191" s="8">
        <f>('Raw Data'!Y190-'Raw Data'!Y189)/'Raw Data'!Y189</f>
        <v>-5.7226058259729285E-3</v>
      </c>
      <c r="Z191" s="8">
        <f>('Raw Data'!Z190-'Raw Data'!Z189)/'Raw Data'!Z189</f>
        <v>2.1253985122210339E-2</v>
      </c>
      <c r="AA191" s="8">
        <f>('Raw Data'!AA190-'Raw Data'!AA189)/'Raw Data'!AA189</f>
        <v>-2.7619471158589161E-3</v>
      </c>
      <c r="AB191" s="8">
        <f>('Raw Data'!AB190-'Raw Data'!AB189)/'Raw Data'!AB189</f>
        <v>-3.6523033123122706E-3</v>
      </c>
      <c r="AC191" s="8">
        <f>('Raw Data'!AC190-'Raw Data'!AC189)/'Raw Data'!AC189</f>
        <v>-1.1655032481652682E-2</v>
      </c>
      <c r="AD191" s="8">
        <f>('Raw Data'!AD190-'Raw Data'!AD189)/'Raw Data'!AD189</f>
        <v>3.2745591939546459E-2</v>
      </c>
      <c r="AE191" s="8">
        <f>('Raw Data'!AE190-'Raw Data'!AE189)/'Raw Data'!AE189</f>
        <v>2.7745647884382394E-3</v>
      </c>
      <c r="AF191" s="8">
        <f>('Raw Data'!AF190-'Raw Data'!AF189)/'Raw Data'!AF189</f>
        <v>1.7583344415624848E-2</v>
      </c>
      <c r="AG191" s="8">
        <f>('Raw Data'!AG190-'Raw Data'!AG189)/'Raw Data'!AG189</f>
        <v>1.7770564853939737E-2</v>
      </c>
      <c r="AH191" s="8">
        <f>('Raw Data'!AH190-'Raw Data'!AH189)/'Raw Data'!AH189</f>
        <v>2.2270093696254867E-2</v>
      </c>
      <c r="AI191" s="8">
        <f>('Raw Data'!AI190-'Raw Data'!AI189)/'Raw Data'!AI189</f>
        <v>2.0091883189547327E-2</v>
      </c>
      <c r="AJ191" s="8">
        <f>('Raw Data'!AJ190-'Raw Data'!AJ189)/'Raw Data'!AJ189</f>
        <v>5.9344506904464456E-3</v>
      </c>
      <c r="AK191" s="8">
        <f>('Raw Data'!AK190-'Raw Data'!AK189)/'Raw Data'!AK189</f>
        <v>1.6424354180706258E-2</v>
      </c>
      <c r="AL191" s="8">
        <f>('Raw Data'!AL190-'Raw Data'!AL189)/'Raw Data'!AL189</f>
        <v>0.12359550561797751</v>
      </c>
      <c r="AM191" s="8">
        <f>('Raw Data'!AM190-'Raw Data'!AM189)/'Raw Data'!AM189</f>
        <v>9.6755630279358237E-3</v>
      </c>
      <c r="AN191" s="8">
        <f>('Raw Data'!AN190-'Raw Data'!AN189)/'Raw Data'!AN189</f>
        <v>3.3262031507995241E-3</v>
      </c>
      <c r="AO191" s="8">
        <f>('Raw Data'!AO190-'Raw Data'!AO189)/'Raw Data'!AO189</f>
        <v>2.7397260273972629E-2</v>
      </c>
      <c r="AP191" s="8">
        <f>('Raw Data'!AP190-'Raw Data'!AP189)/'Raw Data'!AP189</f>
        <v>1.7456409848199936E-2</v>
      </c>
    </row>
    <row r="192" spans="1:42" x14ac:dyDescent="0.45">
      <c r="A192" s="23">
        <f>'Raw Data'!A191</f>
        <v>43714</v>
      </c>
      <c r="B192" s="8">
        <f>('Raw Data'!B191-'Raw Data'!B190)/'Raw Data'!B190</f>
        <v>-9.3786922751712428E-5</v>
      </c>
      <c r="C192" s="8">
        <f>('Raw Data'!C191-'Raw Data'!C190)/'Raw Data'!C190</f>
        <v>3.4393562041108022E-3</v>
      </c>
      <c r="D192" s="8">
        <f>('Raw Data'!D191-'Raw Data'!D190)/'Raw Data'!D190</f>
        <v>-9.2778333541438471E-3</v>
      </c>
      <c r="E192" s="8">
        <f>('Raw Data'!E191-'Raw Data'!E190)/'Raw Data'!E190</f>
        <v>1.0222041560144248E-2</v>
      </c>
      <c r="F192" s="8">
        <f>('Raw Data'!F191-'Raw Data'!F190)/'Raw Data'!F190</f>
        <v>-1.783723522853959E-2</v>
      </c>
      <c r="G192" s="8">
        <f>('Raw Data'!G191-'Raw Data'!G190)/'Raw Data'!G190</f>
        <v>-3.1319993809024359E-2</v>
      </c>
      <c r="H192" s="8">
        <f>('Raw Data'!H191-'Raw Data'!H190)/'Raw Data'!H190</f>
        <v>-1.2867386610525982E-2</v>
      </c>
      <c r="I192" s="8">
        <f>('Raw Data'!I191-'Raw Data'!I190)/'Raw Data'!I190</f>
        <v>1.2075185631522517E-3</v>
      </c>
      <c r="J192" s="8">
        <f>('Raw Data'!J191-'Raw Data'!J190)/'Raw Data'!J190</f>
        <v>-4.3478260869565064E-2</v>
      </c>
      <c r="K192" s="8">
        <f>('Raw Data'!K191-'Raw Data'!K190)/'Raw Data'!K190</f>
        <v>2.7174441524291243E-3</v>
      </c>
      <c r="L192" s="8">
        <f>('Raw Data'!L191-'Raw Data'!L190)/'Raw Data'!L190</f>
        <v>1.797828604893712E-3</v>
      </c>
      <c r="M192" s="8">
        <f>('Raw Data'!M191-'Raw Data'!M190)/'Raw Data'!M190</f>
        <v>2.8013152065278057E-2</v>
      </c>
      <c r="N192" s="8">
        <f>('Raw Data'!N191-'Raw Data'!N190)/'Raw Data'!N190</f>
        <v>1.1315417054705216E-2</v>
      </c>
      <c r="O192" s="8">
        <f>('Raw Data'!O191-'Raw Data'!O190)/'Raw Data'!O190</f>
        <v>4.0942870139454038E-2</v>
      </c>
      <c r="P192" s="8">
        <f>('Raw Data'!P191-'Raw Data'!P190)/'Raw Data'!P190</f>
        <v>-2.8374348585177653E-3</v>
      </c>
      <c r="Q192" s="8">
        <f>('Raw Data'!Q191-'Raw Data'!Q190)/'Raw Data'!Q190</f>
        <v>-1.1030015952229919E-2</v>
      </c>
      <c r="R192" s="8">
        <f>('Raw Data'!R191-'Raw Data'!R190)/'Raw Data'!R190</f>
        <v>8.1707860245540786E-3</v>
      </c>
      <c r="S192" s="8">
        <f>('Raw Data'!S191-'Raw Data'!S190)/'Raw Data'!S190</f>
        <v>2.2079876013273037E-3</v>
      </c>
      <c r="T192" s="8">
        <f>('Raw Data'!T191-'Raw Data'!T190)/'Raw Data'!T190</f>
        <v>3.0536723714783783E-3</v>
      </c>
      <c r="U192" s="8">
        <f>('Raw Data'!U191-'Raw Data'!U190)/'Raw Data'!U190</f>
        <v>5.1138506226980169E-3</v>
      </c>
      <c r="V192" s="8">
        <f>('Raw Data'!V191-'Raw Data'!V190)/'Raw Data'!V190</f>
        <v>2.1357859146492542E-3</v>
      </c>
      <c r="W192" s="8">
        <f>('Raw Data'!W191-'Raw Data'!W190)/'Raw Data'!W190</f>
        <v>1.0641865368069017E-2</v>
      </c>
      <c r="X192" s="8">
        <f>('Raw Data'!X191-'Raw Data'!X190)/'Raw Data'!X190</f>
        <v>-2.2061023039096242E-3</v>
      </c>
      <c r="Y192" s="8">
        <f>('Raw Data'!Y191-'Raw Data'!Y190)/'Raw Data'!Y190</f>
        <v>1.88366804861358E-3</v>
      </c>
      <c r="Z192" s="8">
        <f>('Raw Data'!Z191-'Raw Data'!Z190)/'Raw Data'!Z190</f>
        <v>-1.8036801942420987E-2</v>
      </c>
      <c r="AA192" s="8">
        <f>('Raw Data'!AA191-'Raw Data'!AA190)/'Raw Data'!AA190</f>
        <v>1.4771014149269053E-2</v>
      </c>
      <c r="AB192" s="8">
        <f>('Raw Data'!AB191-'Raw Data'!AB190)/'Raw Data'!AB190</f>
        <v>8.9610001258875896E-4</v>
      </c>
      <c r="AC192" s="8">
        <f>('Raw Data'!AC191-'Raw Data'!AC190)/'Raw Data'!AC190</f>
        <v>1.9956100996540186E-3</v>
      </c>
      <c r="AD192" s="8">
        <f>('Raw Data'!AD191-'Raw Data'!AD190)/'Raw Data'!AD190</f>
        <v>1.2195121951219686E-2</v>
      </c>
      <c r="AE192" s="8">
        <f>('Raw Data'!AE191-'Raw Data'!AE190)/'Raw Data'!AE190</f>
        <v>-1.1828221050027291E-2</v>
      </c>
      <c r="AF192" s="8">
        <f>('Raw Data'!AF191-'Raw Data'!AF190)/'Raw Data'!AF190</f>
        <v>-6.7831746844053374E-3</v>
      </c>
      <c r="AG192" s="8">
        <f>('Raw Data'!AG191-'Raw Data'!AG190)/'Raw Data'!AG190</f>
        <v>-2.9841301587301548E-2</v>
      </c>
      <c r="AH192" s="8">
        <f>('Raw Data'!AH191-'Raw Data'!AH190)/'Raw Data'!AH190</f>
        <v>-3.9169244173969039E-3</v>
      </c>
      <c r="AI192" s="8">
        <f>('Raw Data'!AI191-'Raw Data'!AI190)/'Raw Data'!AI190</f>
        <v>-1.7862698308937591E-2</v>
      </c>
      <c r="AJ192" s="8">
        <f>('Raw Data'!AJ191-'Raw Data'!AJ190)/'Raw Data'!AJ190</f>
        <v>-1.0502939471440808E-2</v>
      </c>
      <c r="AK192" s="8">
        <f>('Raw Data'!AK191-'Raw Data'!AK190)/'Raw Data'!AK190</f>
        <v>-1.2629985377306694E-2</v>
      </c>
      <c r="AL192" s="8">
        <f>('Raw Data'!AL191-'Raw Data'!AL190)/'Raw Data'!AL190</f>
        <v>-3.0000000000000027E-2</v>
      </c>
      <c r="AM192" s="8">
        <f>('Raw Data'!AM191-'Raw Data'!AM190)/'Raw Data'!AM190</f>
        <v>1.0146586748539892E-2</v>
      </c>
      <c r="AN192" s="8">
        <f>('Raw Data'!AN191-'Raw Data'!AN190)/'Raw Data'!AN190</f>
        <v>5.2704066777925383E-3</v>
      </c>
      <c r="AO192" s="8">
        <f>('Raw Data'!AO191-'Raw Data'!AO190)/'Raw Data'!AO190</f>
        <v>-0.32</v>
      </c>
      <c r="AP192" s="8">
        <f>('Raw Data'!AP191-'Raw Data'!AP190)/'Raw Data'!AP190</f>
        <v>-2.2058774509803838E-2</v>
      </c>
    </row>
    <row r="193" spans="1:42" x14ac:dyDescent="0.45">
      <c r="A193" s="23">
        <f>'Raw Data'!A192</f>
        <v>43717</v>
      </c>
      <c r="B193" s="8">
        <f>('Raw Data'!B192-'Raw Data'!B191)/'Raw Data'!B191</f>
        <v>4.2671479121247973E-3</v>
      </c>
      <c r="C193" s="8">
        <f>('Raw Data'!C192-'Raw Data'!C191)/'Raw Data'!C191</f>
        <v>5.1413729633174535E-3</v>
      </c>
      <c r="D193" s="8">
        <f>('Raw Data'!D192-'Raw Data'!D191)/'Raw Data'!D191</f>
        <v>1.9081099394342983E-2</v>
      </c>
      <c r="E193" s="8">
        <f>('Raw Data'!E192-'Raw Data'!E191)/'Raw Data'!E191</f>
        <v>-7.0612505612947744E-3</v>
      </c>
      <c r="F193" s="8">
        <f>('Raw Data'!F192-'Raw Data'!F191)/'Raw Data'!F191</f>
        <v>1.3620885357548152E-2</v>
      </c>
      <c r="G193" s="8">
        <f>('Raw Data'!G192-'Raw Data'!G191)/'Raw Data'!G191</f>
        <v>-5.717364822233998E-2</v>
      </c>
      <c r="H193" s="8">
        <f>('Raw Data'!H192-'Raw Data'!H191)/'Raw Data'!H191</f>
        <v>1.8667525244086287E-2</v>
      </c>
      <c r="I193" s="8">
        <f>('Raw Data'!I192-'Raw Data'!I191)/'Raw Data'!I191</f>
        <v>-1.9469342806440561E-2</v>
      </c>
      <c r="J193" s="8">
        <f>('Raw Data'!J192-'Raw Data'!J191)/'Raw Data'!J191</f>
        <v>0</v>
      </c>
      <c r="K193" s="8">
        <f>('Raw Data'!K192-'Raw Data'!K191)/'Raw Data'!K191</f>
        <v>1.4905135948209072E-2</v>
      </c>
      <c r="L193" s="8">
        <f>('Raw Data'!L192-'Raw Data'!L191)/'Raw Data'!L191</f>
        <v>-3.2465994754989166E-2</v>
      </c>
      <c r="M193" s="8">
        <f>('Raw Data'!M192-'Raw Data'!M191)/'Raw Data'!M191</f>
        <v>-5.5129298893684727E-3</v>
      </c>
      <c r="N193" s="8">
        <f>('Raw Data'!N192-'Raw Data'!N191)/'Raw Data'!N191</f>
        <v>1.5384632705342854E-2</v>
      </c>
      <c r="O193" s="8">
        <f>('Raw Data'!O192-'Raw Data'!O191)/'Raw Data'!O191</f>
        <v>9.5351852745937972E-3</v>
      </c>
      <c r="P193" s="8">
        <f>('Raw Data'!P192-'Raw Data'!P191)/'Raw Data'!P191</f>
        <v>1.4441192554118871E-2</v>
      </c>
      <c r="Q193" s="8">
        <f>('Raw Data'!Q192-'Raw Data'!Q191)/'Raw Data'!Q191</f>
        <v>-3.1163194502818996E-3</v>
      </c>
      <c r="R193" s="8">
        <f>('Raw Data'!R192-'Raw Data'!R191)/'Raw Data'!R191</f>
        <v>-3.1274865537281267E-2</v>
      </c>
      <c r="S193" s="8">
        <f>('Raw Data'!S192-'Raw Data'!S191)/'Raw Data'!S191</f>
        <v>7.8754318822843545E-5</v>
      </c>
      <c r="T193" s="8">
        <f>('Raw Data'!T192-'Raw Data'!T191)/'Raw Data'!T191</f>
        <v>-2.2553904889661752E-4</v>
      </c>
      <c r="U193" s="8">
        <f>('Raw Data'!U192-'Raw Data'!U191)/'Raw Data'!U191</f>
        <v>-5.1594481155259903E-3</v>
      </c>
      <c r="V193" s="8">
        <f>('Raw Data'!V192-'Raw Data'!V191)/'Raw Data'!V191</f>
        <v>2.4775793937520808E-2</v>
      </c>
      <c r="W193" s="8">
        <f>('Raw Data'!W192-'Raw Data'!W191)/'Raw Data'!W191</f>
        <v>5.600976106013492E-3</v>
      </c>
      <c r="X193" s="8">
        <f>('Raw Data'!X192-'Raw Data'!X191)/'Raw Data'!X191</f>
        <v>-3.4744354211720097E-3</v>
      </c>
      <c r="Y193" s="8">
        <f>('Raw Data'!Y192-'Raw Data'!Y191)/'Raw Data'!Y191</f>
        <v>-1.6502973500889671E-2</v>
      </c>
      <c r="Z193" s="8">
        <f>('Raw Data'!Z192-'Raw Data'!Z191)/'Raw Data'!Z191</f>
        <v>-2.296005026351294E-2</v>
      </c>
      <c r="AA193" s="8">
        <f>('Raw Data'!AA192-'Raw Data'!AA191)/'Raw Data'!AA191</f>
        <v>1.1462934363352632E-2</v>
      </c>
      <c r="AB193" s="8">
        <f>('Raw Data'!AB192-'Raw Data'!AB191)/'Raw Data'!AB191</f>
        <v>-5.6971362733873702E-3</v>
      </c>
      <c r="AC193" s="8">
        <f>('Raw Data'!AC192-'Raw Data'!AC191)/'Raw Data'!AC191</f>
        <v>-1.2855301106762461E-2</v>
      </c>
      <c r="AD193" s="8">
        <f>('Raw Data'!AD192-'Raw Data'!AD191)/'Raw Data'!AD191</f>
        <v>3.1325301204819252E-2</v>
      </c>
      <c r="AE193" s="8">
        <f>('Raw Data'!AE192-'Raw Data'!AE191)/'Raw Data'!AE191</f>
        <v>-6.5028656971660007E-2</v>
      </c>
      <c r="AF193" s="8">
        <f>('Raw Data'!AF192-'Raw Data'!AF191)/'Raw Data'!AF191</f>
        <v>-1.1358763293173577E-2</v>
      </c>
      <c r="AG193" s="8">
        <f>('Raw Data'!AG192-'Raw Data'!AG191)/'Raw Data'!AG191</f>
        <v>-1.9633181270719688E-3</v>
      </c>
      <c r="AH193" s="8">
        <f>('Raw Data'!AH192-'Raw Data'!AH191)/'Raw Data'!AH191</f>
        <v>-1.1780868324793034E-3</v>
      </c>
      <c r="AI193" s="8">
        <f>('Raw Data'!AI192-'Raw Data'!AI191)/'Raw Data'!AI191</f>
        <v>6.7736410802272211E-3</v>
      </c>
      <c r="AJ193" s="8">
        <f>('Raw Data'!AJ192-'Raw Data'!AJ191)/'Raw Data'!AJ191</f>
        <v>1.4370826802147891E-2</v>
      </c>
      <c r="AK193" s="8">
        <f>('Raw Data'!AK192-'Raw Data'!AK191)/'Raw Data'!AK191</f>
        <v>2.5959341586609366E-2</v>
      </c>
      <c r="AL193" s="8">
        <f>('Raw Data'!AL192-'Raw Data'!AL191)/'Raw Data'!AL191</f>
        <v>-2.0618556701030948E-2</v>
      </c>
      <c r="AM193" s="8">
        <f>('Raw Data'!AM192-'Raw Data'!AM191)/'Raw Data'!AM191</f>
        <v>3.8504484910554616E-2</v>
      </c>
      <c r="AN193" s="8">
        <f>('Raw Data'!AN192-'Raw Data'!AN191)/'Raw Data'!AN191</f>
        <v>9.5551376439709495E-3</v>
      </c>
      <c r="AO193" s="8">
        <f>('Raw Data'!AO192-'Raw Data'!AO191)/'Raw Data'!AO191</f>
        <v>0.88235294117647045</v>
      </c>
      <c r="AP193" s="8">
        <f>('Raw Data'!AP192-'Raw Data'!AP191)/'Raw Data'!AP191</f>
        <v>1.0024059647917346E-3</v>
      </c>
    </row>
    <row r="194" spans="1:42" x14ac:dyDescent="0.45">
      <c r="A194" s="23">
        <f>'Raw Data'!A193</f>
        <v>43718</v>
      </c>
      <c r="B194" s="8">
        <f>('Raw Data'!B193-'Raw Data'!B192)/'Raw Data'!B192</f>
        <v>1.1812989407041967E-2</v>
      </c>
      <c r="C194" s="8">
        <f>('Raw Data'!C193-'Raw Data'!C192)/'Raw Data'!C192</f>
        <v>-3.8363273287558147E-3</v>
      </c>
      <c r="D194" s="8">
        <f>('Raw Data'!D193-'Raw Data'!D192)/'Raw Data'!D192</f>
        <v>1.6178437867246494E-2</v>
      </c>
      <c r="E194" s="8">
        <f>('Raw Data'!E193-'Raw Data'!E192)/'Raw Data'!E192</f>
        <v>-3.9587970426083067E-3</v>
      </c>
      <c r="F194" s="8">
        <f>('Raw Data'!F193-'Raw Data'!F192)/'Raw Data'!F192</f>
        <v>2.0156774916013406E-2</v>
      </c>
      <c r="G194" s="8">
        <f>('Raw Data'!G193-'Raw Data'!G192)/'Raw Data'!G192</f>
        <v>-5.9748577308580318E-2</v>
      </c>
      <c r="H194" s="8">
        <f>('Raw Data'!H193-'Raw Data'!H192)/'Raw Data'!H192</f>
        <v>9.0047394787478637E-3</v>
      </c>
      <c r="I194" s="8">
        <f>('Raw Data'!I193-'Raw Data'!I192)/'Raw Data'!I192</f>
        <v>9.8401313285285119E-3</v>
      </c>
      <c r="J194" s="8">
        <f>('Raw Data'!J193-'Raw Data'!J192)/'Raw Data'!J192</f>
        <v>4.5454545454545289E-2</v>
      </c>
      <c r="K194" s="8">
        <f>('Raw Data'!K193-'Raw Data'!K192)/'Raw Data'!K192</f>
        <v>1.7890472714976645E-2</v>
      </c>
      <c r="L194" s="8">
        <f>('Raw Data'!L193-'Raw Data'!L192)/'Raw Data'!L192</f>
        <v>-2.0795915966257323E-3</v>
      </c>
      <c r="M194" s="8">
        <f>('Raw Data'!M193-'Raw Data'!M192)/'Raw Data'!M192</f>
        <v>1.8795158033980016E-2</v>
      </c>
      <c r="N194" s="8">
        <f>('Raw Data'!N193-'Raw Data'!N192)/'Raw Data'!N192</f>
        <v>6.1982689309430994E-3</v>
      </c>
      <c r="O194" s="8">
        <f>('Raw Data'!O193-'Raw Data'!O192)/'Raw Data'!O192</f>
        <v>-1.2987076364497103E-2</v>
      </c>
      <c r="P194" s="8">
        <f>('Raw Data'!P193-'Raw Data'!P192)/'Raw Data'!P192</f>
        <v>1.7180934159839609E-2</v>
      </c>
      <c r="Q194" s="8">
        <f>('Raw Data'!Q193-'Raw Data'!Q192)/'Raw Data'!Q192</f>
        <v>-6.4165762819442416E-3</v>
      </c>
      <c r="R194" s="8">
        <f>('Raw Data'!R193-'Raw Data'!R192)/'Raw Data'!R192</f>
        <v>-2.6535905754921194E-2</v>
      </c>
      <c r="S194" s="8">
        <f>('Raw Data'!S193-'Raw Data'!S192)/'Raw Data'!S192</f>
        <v>-4.7210027300395422E-4</v>
      </c>
      <c r="T194" s="8">
        <f>('Raw Data'!T193-'Raw Data'!T192)/'Raw Data'!T192</f>
        <v>-2.0751028231452778E-2</v>
      </c>
      <c r="U194" s="8">
        <f>('Raw Data'!U193-'Raw Data'!U192)/'Raw Data'!U192</f>
        <v>-2.1897348960637469E-2</v>
      </c>
      <c r="V194" s="8">
        <f>('Raw Data'!V193-'Raw Data'!V192)/'Raw Data'!V192</f>
        <v>1.2738258471014898E-2</v>
      </c>
      <c r="W194" s="8">
        <f>('Raw Data'!W193-'Raw Data'!W192)/'Raw Data'!W192</f>
        <v>-1.5261121177184846E-2</v>
      </c>
      <c r="X194" s="8">
        <f>('Raw Data'!X193-'Raw Data'!X192)/'Raw Data'!X192</f>
        <v>9.7068623543628742E-3</v>
      </c>
      <c r="Y194" s="8">
        <f>('Raw Data'!Y193-'Raw Data'!Y192)/'Raw Data'!Y192</f>
        <v>-4.0463172039229153E-2</v>
      </c>
      <c r="Z194" s="8">
        <f>('Raw Data'!Z193-'Raw Data'!Z192)/'Raw Data'!Z192</f>
        <v>-3.6876391901663072E-2</v>
      </c>
      <c r="AA194" s="8">
        <f>('Raw Data'!AA193-'Raw Data'!AA192)/'Raw Data'!AA192</f>
        <v>-1.9068229400378483E-2</v>
      </c>
      <c r="AB194" s="8">
        <f>('Raw Data'!AB193-'Raw Data'!AB192)/'Raw Data'!AB192</f>
        <v>-1.8744392200746925E-2</v>
      </c>
      <c r="AC194" s="8">
        <f>('Raw Data'!AC193-'Raw Data'!AC192)/'Raw Data'!AC192</f>
        <v>-2.2009944793093829E-3</v>
      </c>
      <c r="AD194" s="8">
        <f>('Raw Data'!AD193-'Raw Data'!AD192)/'Raw Data'!AD192</f>
        <v>6.5420560747663392E-2</v>
      </c>
      <c r="AE194" s="8">
        <f>('Raw Data'!AE193-'Raw Data'!AE192)/'Raw Data'!AE192</f>
        <v>-4.5519268408812798E-2</v>
      </c>
      <c r="AF194" s="8">
        <f>('Raw Data'!AF193-'Raw Data'!AF192)/'Raw Data'!AF192</f>
        <v>-1.0471227873172381E-2</v>
      </c>
      <c r="AG194" s="8">
        <f>('Raw Data'!AG193-'Raw Data'!AG192)/'Raw Data'!AG192</f>
        <v>-8.8524590163934283E-3</v>
      </c>
      <c r="AH194" s="8">
        <f>('Raw Data'!AH193-'Raw Data'!AH192)/'Raw Data'!AH192</f>
        <v>-5.8972491012280574E-3</v>
      </c>
      <c r="AI194" s="8">
        <f>('Raw Data'!AI193-'Raw Data'!AI192)/'Raw Data'!AI192</f>
        <v>-1.3721111827747245E-2</v>
      </c>
      <c r="AJ194" s="8">
        <f>('Raw Data'!AJ193-'Raw Data'!AJ192)/'Raw Data'!AJ192</f>
        <v>-2.1573710967910754E-2</v>
      </c>
      <c r="AK194" s="8">
        <f>('Raw Data'!AK193-'Raw Data'!AK192)/'Raw Data'!AK192</f>
        <v>1.7051751152094872E-2</v>
      </c>
      <c r="AL194" s="8">
        <f>('Raw Data'!AL193-'Raw Data'!AL192)/'Raw Data'!AL192</f>
        <v>-3.1578947368420963E-2</v>
      </c>
      <c r="AM194" s="8">
        <f>('Raw Data'!AM193-'Raw Data'!AM192)/'Raw Data'!AM192</f>
        <v>-1.7195092560032689E-2</v>
      </c>
      <c r="AN194" s="8">
        <f>('Raw Data'!AN193-'Raw Data'!AN192)/'Raw Data'!AN192</f>
        <v>2.0604740576396337E-2</v>
      </c>
      <c r="AO194" s="8">
        <f>('Raw Data'!AO193-'Raw Data'!AO192)/'Raw Data'!AO192</f>
        <v>0</v>
      </c>
      <c r="AP194" s="8">
        <f>('Raw Data'!AP193-'Raw Data'!AP192)/'Raw Data'!AP192</f>
        <v>-3.1046521334327556E-2</v>
      </c>
    </row>
    <row r="195" spans="1:42" x14ac:dyDescent="0.45">
      <c r="A195" s="23">
        <f>'Raw Data'!A194</f>
        <v>43719</v>
      </c>
      <c r="B195" s="8">
        <f>('Raw Data'!B194-'Raw Data'!B193)/'Raw Data'!B193</f>
        <v>3.1795150213968094E-2</v>
      </c>
      <c r="C195" s="8">
        <f>('Raw Data'!C194-'Raw Data'!C193)/'Raw Data'!C193</f>
        <v>1.8185705154991218E-2</v>
      </c>
      <c r="D195" s="8">
        <f>('Raw Data'!D194-'Raw Data'!D193)/'Raw Data'!D193</f>
        <v>4.907876939607448E-2</v>
      </c>
      <c r="E195" s="8">
        <f>('Raw Data'!E194-'Raw Data'!E193)/'Raw Data'!E193</f>
        <v>3.6802498734314526E-3</v>
      </c>
      <c r="F195" s="8">
        <f>('Raw Data'!F194-'Raw Data'!F193)/'Raw Data'!F193</f>
        <v>4.390779363337094E-3</v>
      </c>
      <c r="G195" s="8">
        <f>('Raw Data'!G194-'Raw Data'!G193)/'Raw Data'!G193</f>
        <v>3.0453149995645669E-2</v>
      </c>
      <c r="H195" s="8">
        <f>('Raw Data'!H194-'Raw Data'!H193)/'Raw Data'!H193</f>
        <v>3.1783357316163427E-2</v>
      </c>
      <c r="I195" s="8">
        <f>('Raw Data'!I194-'Raw Data'!I193)/'Raw Data'!I193</f>
        <v>2.0880237250421717E-3</v>
      </c>
      <c r="J195" s="8">
        <f>('Raw Data'!J194-'Raw Data'!J193)/'Raw Data'!J193</f>
        <v>-4.3478260869565064E-2</v>
      </c>
      <c r="K195" s="8">
        <f>('Raw Data'!K194-'Raw Data'!K193)/'Raw Data'!K193</f>
        <v>1.259186351112738E-2</v>
      </c>
      <c r="L195" s="8">
        <f>('Raw Data'!L194-'Raw Data'!L193)/'Raw Data'!L193</f>
        <v>1.0588881721258141E-2</v>
      </c>
      <c r="M195" s="8">
        <f>('Raw Data'!M194-'Raw Data'!M193)/'Raw Data'!M193</f>
        <v>7.7726983689886328E-4</v>
      </c>
      <c r="N195" s="8">
        <f>('Raw Data'!N194-'Raw Data'!N193)/'Raw Data'!N193</f>
        <v>-2.7378164687732452E-3</v>
      </c>
      <c r="O195" s="8">
        <f>('Raw Data'!O194-'Raw Data'!O193)/'Raw Data'!O193</f>
        <v>3.588556963026793E-3</v>
      </c>
      <c r="P195" s="8">
        <f>('Raw Data'!P194-'Raw Data'!P193)/'Raw Data'!P193</f>
        <v>-9.996560191363647E-3</v>
      </c>
      <c r="Q195" s="8">
        <f>('Raw Data'!Q194-'Raw Data'!Q193)/'Raw Data'!Q193</f>
        <v>-7.0375807835533826E-3</v>
      </c>
      <c r="R195" s="8">
        <f>('Raw Data'!R194-'Raw Data'!R193)/'Raw Data'!R193</f>
        <v>9.0160409050987992E-3</v>
      </c>
      <c r="S195" s="8">
        <f>('Raw Data'!S194-'Raw Data'!S193)/'Raw Data'!S193</f>
        <v>1.2122183725490924E-2</v>
      </c>
      <c r="T195" s="8">
        <f>('Raw Data'!T194-'Raw Data'!T193)/'Raw Data'!T193</f>
        <v>-9.2138902501614334E-4</v>
      </c>
      <c r="U195" s="8">
        <f>('Raw Data'!U194-'Raw Data'!U193)/'Raw Data'!U193</f>
        <v>2.9457914472385527E-3</v>
      </c>
      <c r="V195" s="8">
        <f>('Raw Data'!V194-'Raw Data'!V193)/'Raw Data'!V193</f>
        <v>2.7381027203342311E-3</v>
      </c>
      <c r="W195" s="8">
        <f>('Raw Data'!W194-'Raw Data'!W193)/'Raw Data'!W193</f>
        <v>-3.3937134443371127E-3</v>
      </c>
      <c r="X195" s="8">
        <f>('Raw Data'!X194-'Raw Data'!X193)/'Raw Data'!X193</f>
        <v>1.3066458393569812E-2</v>
      </c>
      <c r="Y195" s="8">
        <f>('Raw Data'!Y194-'Raw Data'!Y193)/'Raw Data'!Y193</f>
        <v>6.9730009822847605E-3</v>
      </c>
      <c r="Z195" s="8">
        <f>('Raw Data'!Z194-'Raw Data'!Z193)/'Raw Data'!Z193</f>
        <v>2.627631480016198E-2</v>
      </c>
      <c r="AA195" s="8">
        <f>('Raw Data'!AA194-'Raw Data'!AA193)/'Raw Data'!AA193</f>
        <v>-3.851077862839608E-3</v>
      </c>
      <c r="AB195" s="8">
        <f>('Raw Data'!AB194-'Raw Data'!AB193)/'Raw Data'!AB193</f>
        <v>1.1594943480087347E-2</v>
      </c>
      <c r="AC195" s="8">
        <f>('Raw Data'!AC194-'Raw Data'!AC193)/'Raw Data'!AC193</f>
        <v>6.8015062248969306E-3</v>
      </c>
      <c r="AD195" s="8">
        <f>('Raw Data'!AD194-'Raw Data'!AD193)/'Raw Data'!AD193</f>
        <v>5.4824561403508776E-2</v>
      </c>
      <c r="AE195" s="8">
        <f>('Raw Data'!AE194-'Raw Data'!AE193)/'Raw Data'!AE193</f>
        <v>-2.9178767419856703E-2</v>
      </c>
      <c r="AF195" s="8">
        <f>('Raw Data'!AF194-'Raw Data'!AF193)/'Raw Data'!AF193</f>
        <v>2.9388314413977612E-4</v>
      </c>
      <c r="AG195" s="8">
        <f>('Raw Data'!AG194-'Raw Data'!AG193)/'Raw Data'!AG193</f>
        <v>-1.5547469401256992E-2</v>
      </c>
      <c r="AH195" s="8">
        <f>('Raw Data'!AH194-'Raw Data'!AH193)/'Raw Data'!AH193</f>
        <v>1.3402218748890271E-3</v>
      </c>
      <c r="AI195" s="8">
        <f>('Raw Data'!AI194-'Raw Data'!AI193)/'Raw Data'!AI193</f>
        <v>1.2461766261607866E-2</v>
      </c>
      <c r="AJ195" s="8">
        <f>('Raw Data'!AJ194-'Raw Data'!AJ193)/'Raw Data'!AJ193</f>
        <v>9.7225254252771812E-4</v>
      </c>
      <c r="AK195" s="8">
        <f>('Raw Data'!AK194-'Raw Data'!AK193)/'Raw Data'!AK193</f>
        <v>1.4782711581538762E-2</v>
      </c>
      <c r="AL195" s="8">
        <f>('Raw Data'!AL194-'Raw Data'!AL193)/'Raw Data'!AL193</f>
        <v>-2.1739130434782625E-2</v>
      </c>
      <c r="AM195" s="8">
        <f>('Raw Data'!AM194-'Raw Data'!AM193)/'Raw Data'!AM193</f>
        <v>5.4127963916623514E-2</v>
      </c>
      <c r="AN195" s="8">
        <f>('Raw Data'!AN194-'Raw Data'!AN193)/'Raw Data'!AN193</f>
        <v>-4.6778798716458425E-3</v>
      </c>
      <c r="AO195" s="8">
        <f>('Raw Data'!AO194-'Raw Data'!AO193)/'Raw Data'!AO193</f>
        <v>0</v>
      </c>
      <c r="AP195" s="8">
        <f>('Raw Data'!AP194-'Raw Data'!AP193)/'Raw Data'!AP193</f>
        <v>0</v>
      </c>
    </row>
    <row r="196" spans="1:42" x14ac:dyDescent="0.45">
      <c r="A196" s="23">
        <f>'Raw Data'!A195</f>
        <v>43720</v>
      </c>
      <c r="B196" s="8">
        <f>('Raw Data'!B195-'Raw Data'!B194)/'Raw Data'!B194</f>
        <v>-2.2362433397905665E-3</v>
      </c>
      <c r="C196" s="8">
        <f>('Raw Data'!C195-'Raw Data'!C194)/'Raw Data'!C194</f>
        <v>8.4055967662303413E-4</v>
      </c>
      <c r="D196" s="8">
        <f>('Raw Data'!D195-'Raw Data'!D194)/'Raw Data'!D194</f>
        <v>-4.9777862004585253E-3</v>
      </c>
      <c r="E196" s="8">
        <f>('Raw Data'!E195-'Raw Data'!E194)/'Raw Data'!E194</f>
        <v>6.8201201012810042E-3</v>
      </c>
      <c r="F196" s="8">
        <f>('Raw Data'!F195-'Raw Data'!F194)/'Raw Data'!F194</f>
        <v>-2.9508196721311428E-2</v>
      </c>
      <c r="G196" s="8">
        <f>('Raw Data'!G195-'Raw Data'!G194)/'Raw Data'!G194</f>
        <v>2.6243833954595897E-2</v>
      </c>
      <c r="H196" s="8">
        <f>('Raw Data'!H195-'Raw Data'!H194)/'Raw Data'!H194</f>
        <v>-3.6418511793064883E-3</v>
      </c>
      <c r="I196" s="8">
        <f>('Raw Data'!I195-'Raw Data'!I194)/'Raw Data'!I194</f>
        <v>-5.0356388500971527E-3</v>
      </c>
      <c r="J196" s="8">
        <f>('Raw Data'!J195-'Raw Data'!J194)/'Raw Data'!J194</f>
        <v>-4.5454545454545491E-2</v>
      </c>
      <c r="K196" s="8">
        <f>('Raw Data'!K195-'Raw Data'!K194)/'Raw Data'!K194</f>
        <v>3.627008143862099E-3</v>
      </c>
      <c r="L196" s="8">
        <f>('Raw Data'!L195-'Raw Data'!L194)/'Raw Data'!L194</f>
        <v>1.7751118955045594E-2</v>
      </c>
      <c r="M196" s="8">
        <f>('Raw Data'!M195-'Raw Data'!M194)/'Raw Data'!M194</f>
        <v>2.242136296129928E-2</v>
      </c>
      <c r="N196" s="8">
        <f>('Raw Data'!N195-'Raw Data'!N194)/'Raw Data'!N194</f>
        <v>9.6088025233414271E-3</v>
      </c>
      <c r="O196" s="8">
        <f>('Raw Data'!O195-'Raw Data'!O194)/'Raw Data'!O194</f>
        <v>-7.1514505384279491E-3</v>
      </c>
      <c r="P196" s="8">
        <f>('Raw Data'!P195-'Raw Data'!P194)/'Raw Data'!P194</f>
        <v>1.3922970475347137E-4</v>
      </c>
      <c r="Q196" s="8">
        <f>('Raw Data'!Q195-'Raw Data'!Q194)/'Raw Data'!Q194</f>
        <v>7.9212624030684242E-3</v>
      </c>
      <c r="R196" s="8">
        <f>('Raw Data'!R195-'Raw Data'!R194)/'Raw Data'!R194</f>
        <v>2.1685829485288185E-2</v>
      </c>
      <c r="S196" s="8">
        <f>('Raw Data'!S195-'Raw Data'!S194)/'Raw Data'!S194</f>
        <v>1.2754661132252904E-2</v>
      </c>
      <c r="T196" s="8">
        <f>('Raw Data'!T195-'Raw Data'!T194)/'Raw Data'!T194</f>
        <v>1.0605144817756337E-2</v>
      </c>
      <c r="U196" s="8">
        <f>('Raw Data'!U195-'Raw Data'!U194)/'Raw Data'!U194</f>
        <v>9.6188999248271352E-3</v>
      </c>
      <c r="V196" s="8">
        <f>('Raw Data'!V195-'Raw Data'!V194)/'Raw Data'!V194</f>
        <v>6.1438762126083202E-3</v>
      </c>
      <c r="W196" s="8">
        <f>('Raw Data'!W195-'Raw Data'!W194)/'Raw Data'!W194</f>
        <v>1.9523306379903283E-2</v>
      </c>
      <c r="X196" s="8">
        <f>('Raw Data'!X195-'Raw Data'!X194)/'Raw Data'!X194</f>
        <v>2.4634038935774441E-2</v>
      </c>
      <c r="Y196" s="8">
        <f>('Raw Data'!Y195-'Raw Data'!Y194)/'Raw Data'!Y194</f>
        <v>1.1870682671486272E-2</v>
      </c>
      <c r="Z196" s="8">
        <f>('Raw Data'!Z195-'Raw Data'!Z194)/'Raw Data'!Z194</f>
        <v>-4.023408924652503E-3</v>
      </c>
      <c r="AA196" s="8">
        <f>('Raw Data'!AA195-'Raw Data'!AA194)/'Raw Data'!AA194</f>
        <v>-4.2341355440200668E-3</v>
      </c>
      <c r="AB196" s="8">
        <f>('Raw Data'!AB195-'Raw Data'!AB194)/'Raw Data'!AB194</f>
        <v>1.2369093746097204E-2</v>
      </c>
      <c r="AC196" s="8">
        <f>('Raw Data'!AC195-'Raw Data'!AC194)/'Raw Data'!AC194</f>
        <v>6.207710129920609E-3</v>
      </c>
      <c r="AD196" s="8">
        <f>('Raw Data'!AD195-'Raw Data'!AD194)/'Raw Data'!AD194</f>
        <v>-1.8711018711018684E-2</v>
      </c>
      <c r="AE196" s="8">
        <f>('Raw Data'!AE195-'Raw Data'!AE194)/'Raw Data'!AE194</f>
        <v>1.559343982209188E-2</v>
      </c>
      <c r="AF196" s="8">
        <f>('Raw Data'!AF195-'Raw Data'!AF194)/'Raw Data'!AF194</f>
        <v>1.0285129000429043E-2</v>
      </c>
      <c r="AG196" s="8">
        <f>('Raw Data'!AG195-'Raw Data'!AG194)/'Raw Data'!AG194</f>
        <v>1.5120934139784888E-2</v>
      </c>
      <c r="AH196" s="8">
        <f>('Raw Data'!AH195-'Raw Data'!AH194)/'Raw Data'!AH194</f>
        <v>1.1278207292844164E-2</v>
      </c>
      <c r="AI196" s="8">
        <f>('Raw Data'!AI195-'Raw Data'!AI194)/'Raw Data'!AI194</f>
        <v>-5.4114487396825107E-3</v>
      </c>
      <c r="AJ196" s="8">
        <f>('Raw Data'!AJ195-'Raw Data'!AJ194)/'Raw Data'!AJ194</f>
        <v>2.0466785392633607E-3</v>
      </c>
      <c r="AK196" s="8">
        <f>('Raw Data'!AK195-'Raw Data'!AK194)/'Raw Data'!AK194</f>
        <v>-4.2636343640925056E-2</v>
      </c>
      <c r="AL196" s="8">
        <f>('Raw Data'!AL195-'Raw Data'!AL194)/'Raw Data'!AL194</f>
        <v>0</v>
      </c>
      <c r="AM196" s="8">
        <f>('Raw Data'!AM195-'Raw Data'!AM194)/'Raw Data'!AM194</f>
        <v>-1.037375781242713E-3</v>
      </c>
      <c r="AN196" s="8">
        <f>('Raw Data'!AN195-'Raw Data'!AN194)/'Raw Data'!AN194</f>
        <v>1.1543537514965686E-3</v>
      </c>
      <c r="AO196" s="8">
        <f>('Raw Data'!AO195-'Raw Data'!AO194)/'Raw Data'!AO194</f>
        <v>0</v>
      </c>
      <c r="AP196" s="8">
        <f>('Raw Data'!AP195-'Raw Data'!AP194)/'Raw Data'!AP194</f>
        <v>5.1680103359172556E-3</v>
      </c>
    </row>
    <row r="197" spans="1:42" x14ac:dyDescent="0.45">
      <c r="A197" s="23">
        <f>'Raw Data'!A196</f>
        <v>43721</v>
      </c>
      <c r="B197" s="8">
        <f>('Raw Data'!B196-'Raw Data'!B195)/'Raw Data'!B195</f>
        <v>-1.9454040532801784E-2</v>
      </c>
      <c r="C197" s="8">
        <f>('Raw Data'!C196-'Raw Data'!C195)/'Raw Data'!C195</f>
        <v>-5.4588270074658642E-3</v>
      </c>
      <c r="D197" s="8">
        <f>('Raw Data'!D196-'Raw Data'!D195)/'Raw Data'!D195</f>
        <v>-2.7250092065930721E-3</v>
      </c>
      <c r="E197" s="8">
        <f>('Raw Data'!E196-'Raw Data'!E195)/'Raw Data'!E195</f>
        <v>-6.1912610774507723E-3</v>
      </c>
      <c r="F197" s="8">
        <f>('Raw Data'!F196-'Raw Data'!F195)/'Raw Data'!F195</f>
        <v>-6.7567567567568118E-3</v>
      </c>
      <c r="G197" s="8">
        <f>('Raw Data'!G196-'Raw Data'!G195)/'Raw Data'!G195</f>
        <v>-5.1369785893365806E-2</v>
      </c>
      <c r="H197" s="8">
        <f>('Raw Data'!H196-'Raw Data'!H195)/'Raw Data'!H195</f>
        <v>-2.9089306787127223E-2</v>
      </c>
      <c r="I197" s="8">
        <f>('Raw Data'!I196-'Raw Data'!I195)/'Raw Data'!I195</f>
        <v>-3.0191944822677067E-2</v>
      </c>
      <c r="J197" s="8">
        <f>('Raw Data'!J196-'Raw Data'!J195)/'Raw Data'!J195</f>
        <v>-4.7619047619047658E-2</v>
      </c>
      <c r="K197" s="8">
        <f>('Raw Data'!K196-'Raw Data'!K195)/'Raw Data'!K195</f>
        <v>1.032515710380928E-2</v>
      </c>
      <c r="L197" s="8">
        <f>('Raw Data'!L196-'Raw Data'!L195)/'Raw Data'!L195</f>
        <v>-4.2166411659038446E-3</v>
      </c>
      <c r="M197" s="8">
        <f>('Raw Data'!M196-'Raw Data'!M195)/'Raw Data'!M195</f>
        <v>6.4319855714658151E-3</v>
      </c>
      <c r="N197" s="8">
        <f>('Raw Data'!N196-'Raw Data'!N195)/'Raw Data'!N195</f>
        <v>-1.1556755456706924E-2</v>
      </c>
      <c r="O197" s="8">
        <f>('Raw Data'!O196-'Raw Data'!O195)/'Raw Data'!O195</f>
        <v>-2.1608638394031245E-2</v>
      </c>
      <c r="P197" s="8">
        <f>('Raw Data'!P196-'Raw Data'!P195)/'Raw Data'!P195</f>
        <v>3.4818784265960574E-4</v>
      </c>
      <c r="Q197" s="8">
        <f>('Raw Data'!Q196-'Raw Data'!Q195)/'Raw Data'!Q195</f>
        <v>-1.5883504695983791E-2</v>
      </c>
      <c r="R197" s="8">
        <f>('Raw Data'!R196-'Raw Data'!R195)/'Raw Data'!R195</f>
        <v>-4.6031826528673036E-3</v>
      </c>
      <c r="S197" s="8">
        <f>('Raw Data'!S196-'Raw Data'!S195)/'Raw Data'!S195</f>
        <v>-4.6842797404698265E-3</v>
      </c>
      <c r="T197" s="8">
        <f>('Raw Data'!T196-'Raw Data'!T195)/'Raw Data'!T195</f>
        <v>-3.9921624241339455E-3</v>
      </c>
      <c r="U197" s="8">
        <f>('Raw Data'!U196-'Raw Data'!U195)/'Raw Data'!U195</f>
        <v>3.7818472727272736E-3</v>
      </c>
      <c r="V197" s="8">
        <f>('Raw Data'!V196-'Raw Data'!V195)/'Raw Data'!V195</f>
        <v>1.9675998819864055E-2</v>
      </c>
      <c r="W197" s="8">
        <f>('Raw Data'!W196-'Raw Data'!W195)/'Raw Data'!W195</f>
        <v>1.1373703473884273E-2</v>
      </c>
      <c r="X197" s="8">
        <f>('Raw Data'!X196-'Raw Data'!X195)/'Raw Data'!X195</f>
        <v>1.5498623499328632E-2</v>
      </c>
      <c r="Y197" s="8">
        <f>('Raw Data'!Y196-'Raw Data'!Y195)/'Raw Data'!Y195</f>
        <v>-1.7162662551943136E-2</v>
      </c>
      <c r="Z197" s="8">
        <f>('Raw Data'!Z196-'Raw Data'!Z195)/'Raw Data'!Z195</f>
        <v>-9.1810503121557106E-3</v>
      </c>
      <c r="AA197" s="8">
        <f>('Raw Data'!AA196-'Raw Data'!AA195)/'Raw Data'!AA195</f>
        <v>-2.2185595728281917E-3</v>
      </c>
      <c r="AB197" s="8">
        <f>('Raw Data'!AB196-'Raw Data'!AB195)/'Raw Data'!AB195</f>
        <v>-5.2943855458928209E-3</v>
      </c>
      <c r="AC197" s="8">
        <f>('Raw Data'!AC196-'Raw Data'!AC195)/'Raw Data'!AC195</f>
        <v>-8.2251770451667195E-3</v>
      </c>
      <c r="AD197" s="8">
        <f>('Raw Data'!AD196-'Raw Data'!AD195)/'Raw Data'!AD195</f>
        <v>1.6949152542372899E-2</v>
      </c>
      <c r="AE197" s="8">
        <f>('Raw Data'!AE196-'Raw Data'!AE195)/'Raw Data'!AE195</f>
        <v>-4.7731106946639874E-4</v>
      </c>
      <c r="AF197" s="8">
        <f>('Raw Data'!AF196-'Raw Data'!AF195)/'Raw Data'!AF195</f>
        <v>-1.454364768833325E-3</v>
      </c>
      <c r="AG197" s="8">
        <f>('Raw Data'!AG196-'Raw Data'!AG195)/'Raw Data'!AG195</f>
        <v>1.5888845279339432E-2</v>
      </c>
      <c r="AH197" s="8">
        <f>('Raw Data'!AH196-'Raw Data'!AH195)/'Raw Data'!AH195</f>
        <v>-2.2836825082582506E-3</v>
      </c>
      <c r="AI197" s="8">
        <f>('Raw Data'!AI196-'Raw Data'!AI195)/'Raw Data'!AI195</f>
        <v>-1.4935669627483689E-3</v>
      </c>
      <c r="AJ197" s="8">
        <f>('Raw Data'!AJ196-'Raw Data'!AJ195)/'Raw Data'!AJ195</f>
        <v>1.8313401906463429E-2</v>
      </c>
      <c r="AK197" s="8">
        <f>('Raw Data'!AK196-'Raw Data'!AK195)/'Raw Data'!AK195</f>
        <v>-2.5978779666126078E-3</v>
      </c>
      <c r="AL197" s="8">
        <f>('Raw Data'!AL196-'Raw Data'!AL195)/'Raw Data'!AL195</f>
        <v>-3.3333333333333361E-2</v>
      </c>
      <c r="AM197" s="8">
        <f>('Raw Data'!AM196-'Raw Data'!AM195)/'Raw Data'!AM195</f>
        <v>-2.7518200589587385E-2</v>
      </c>
      <c r="AN197" s="8">
        <f>('Raw Data'!AN196-'Raw Data'!AN195)/'Raw Data'!AN195</f>
        <v>6.5889984958488997E-4</v>
      </c>
      <c r="AO197" s="8">
        <f>('Raw Data'!AO196-'Raw Data'!AO195)/'Raw Data'!AO195</f>
        <v>0</v>
      </c>
      <c r="AP197" s="8">
        <f>('Raw Data'!AP196-'Raw Data'!AP195)/'Raw Data'!AP195</f>
        <v>6.1696140786830786E-3</v>
      </c>
    </row>
    <row r="198" spans="1:42" x14ac:dyDescent="0.45">
      <c r="A198" s="23">
        <f>'Raw Data'!A197</f>
        <v>43724</v>
      </c>
      <c r="B198" s="8">
        <f>('Raw Data'!B197-'Raw Data'!B196)/'Raw Data'!B196</f>
        <v>5.2571579802885232E-3</v>
      </c>
      <c r="C198" s="8">
        <f>('Raw Data'!C197-'Raw Data'!C196)/'Raw Data'!C196</f>
        <v>4.0110367407492102E-3</v>
      </c>
      <c r="D198" s="8">
        <f>('Raw Data'!D197-'Raw Data'!D196)/'Raw Data'!D196</f>
        <v>-9.747141228553885E-3</v>
      </c>
      <c r="E198" s="8">
        <f>('Raw Data'!E197-'Raw Data'!E196)/'Raw Data'!E196</f>
        <v>-1.1433594894160556E-2</v>
      </c>
      <c r="F198" s="8">
        <f>('Raw Data'!F197-'Raw Data'!F196)/'Raw Data'!F196</f>
        <v>-1.3605442176870861E-2</v>
      </c>
      <c r="G198" s="8">
        <f>('Raw Data'!G197-'Raw Data'!G196)/'Raw Data'!G196</f>
        <v>-1.1232449594941703E-3</v>
      </c>
      <c r="H198" s="8">
        <f>('Raw Data'!H197-'Raw Data'!H196)/'Raw Data'!H196</f>
        <v>-2.6666352941176414E-3</v>
      </c>
      <c r="I198" s="8">
        <f>('Raw Data'!I197-'Raw Data'!I196)/'Raw Data'!I196</f>
        <v>-1.4756168954749418E-2</v>
      </c>
      <c r="J198" s="8">
        <f>('Raw Data'!J197-'Raw Data'!J196)/'Raw Data'!J196</f>
        <v>0</v>
      </c>
      <c r="K198" s="8">
        <f>('Raw Data'!K197-'Raw Data'!K196)/'Raw Data'!K196</f>
        <v>-1.9161966447256644E-2</v>
      </c>
      <c r="L198" s="8">
        <f>('Raw Data'!L197-'Raw Data'!L196)/'Raw Data'!L196</f>
        <v>2.1309938590677438E-2</v>
      </c>
      <c r="M198" s="8">
        <f>('Raw Data'!M197-'Raw Data'!M196)/'Raw Data'!M196</f>
        <v>2.6871989154672482E-2</v>
      </c>
      <c r="N198" s="8">
        <f>('Raw Data'!N197-'Raw Data'!N196)/'Raw Data'!N196</f>
        <v>3.7138874552129025E-2</v>
      </c>
      <c r="O198" s="8">
        <f>('Raw Data'!O197-'Raw Data'!O196)/'Raw Data'!O196</f>
        <v>-1.4723965118021678E-2</v>
      </c>
      <c r="P198" s="8">
        <f>('Raw Data'!P197-'Raw Data'!P196)/'Raw Data'!P196</f>
        <v>-8.2829270642508449E-3</v>
      </c>
      <c r="Q198" s="8">
        <f>('Raw Data'!Q197-'Raw Data'!Q196)/'Raw Data'!Q196</f>
        <v>-1.2188945966618545E-2</v>
      </c>
      <c r="R198" s="8">
        <f>('Raw Data'!R197-'Raw Data'!R196)/'Raw Data'!R196</f>
        <v>-2.3635334514190841E-3</v>
      </c>
      <c r="S198" s="8">
        <f>('Raw Data'!S197-'Raw Data'!S196)/'Raw Data'!S196</f>
        <v>-9.6443668955494173E-3</v>
      </c>
      <c r="T198" s="8">
        <f>('Raw Data'!T197-'Raw Data'!T196)/'Raw Data'!T196</f>
        <v>-5.7265385956177496E-4</v>
      </c>
      <c r="U198" s="8">
        <f>('Raw Data'!U197-'Raw Data'!U196)/'Raw Data'!U196</f>
        <v>-1.6084632195779363E-2</v>
      </c>
      <c r="V198" s="8">
        <f>('Raw Data'!V197-'Raw Data'!V196)/'Raw Data'!V196</f>
        <v>-8.8995782158988752E-3</v>
      </c>
      <c r="W198" s="8">
        <f>('Raw Data'!W197-'Raw Data'!W196)/'Raw Data'!W196</f>
        <v>1.7641308231498595E-3</v>
      </c>
      <c r="X198" s="8">
        <f>('Raw Data'!X197-'Raw Data'!X196)/'Raw Data'!X196</f>
        <v>8.4871868399798069E-3</v>
      </c>
      <c r="Y198" s="8">
        <f>('Raw Data'!Y197-'Raw Data'!Y196)/'Raw Data'!Y196</f>
        <v>-1.171535460281402E-2</v>
      </c>
      <c r="Z198" s="8">
        <f>('Raw Data'!Z197-'Raw Data'!Z196)/'Raw Data'!Z196</f>
        <v>2.5944773906597203E-3</v>
      </c>
      <c r="AA198" s="8">
        <f>('Raw Data'!AA197-'Raw Data'!AA196)/'Raw Data'!AA196</f>
        <v>1.0561439902315542E-2</v>
      </c>
      <c r="AB198" s="8">
        <f>('Raw Data'!AB197-'Raw Data'!AB196)/'Raw Data'!AB196</f>
        <v>-1.9407148906959961E-2</v>
      </c>
      <c r="AC198" s="8">
        <f>('Raw Data'!AC197-'Raw Data'!AC196)/'Raw Data'!AC196</f>
        <v>-5.5289215841003506E-3</v>
      </c>
      <c r="AD198" s="8">
        <f>('Raw Data'!AD197-'Raw Data'!AD196)/'Raw Data'!AD196</f>
        <v>-2.0833333333332891E-3</v>
      </c>
      <c r="AE198" s="8">
        <f>('Raw Data'!AE197-'Raw Data'!AE196)/'Raw Data'!AE196</f>
        <v>1.8624673819043831E-2</v>
      </c>
      <c r="AF198" s="8">
        <f>('Raw Data'!AF197-'Raw Data'!AF196)/'Raw Data'!AF196</f>
        <v>-7.2094762603189836E-3</v>
      </c>
      <c r="AG198" s="8">
        <f>('Raw Data'!AG197-'Raw Data'!AG196)/'Raw Data'!AG196</f>
        <v>4.5617137646883606E-3</v>
      </c>
      <c r="AH198" s="8">
        <f>('Raw Data'!AH197-'Raw Data'!AH196)/'Raw Data'!AH196</f>
        <v>-1.7125708451006388E-2</v>
      </c>
      <c r="AI198" s="8">
        <f>('Raw Data'!AI197-'Raw Data'!AI196)/'Raw Data'!AI196</f>
        <v>-5.1819060293615271E-3</v>
      </c>
      <c r="AJ198" s="8">
        <f>('Raw Data'!AJ197-'Raw Data'!AJ196)/'Raw Data'!AJ196</f>
        <v>4.759986498589061E-4</v>
      </c>
      <c r="AK198" s="8">
        <f>('Raw Data'!AK197-'Raw Data'!AK196)/'Raw Data'!AK196</f>
        <v>-1.1348848289763236E-2</v>
      </c>
      <c r="AL198" s="8">
        <f>('Raw Data'!AL197-'Raw Data'!AL196)/'Raw Data'!AL196</f>
        <v>3.4482758620689689E-2</v>
      </c>
      <c r="AM198" s="8">
        <f>('Raw Data'!AM197-'Raw Data'!AM196)/'Raw Data'!AM196</f>
        <v>6.4068145063159122E-3</v>
      </c>
      <c r="AN198" s="8">
        <f>('Raw Data'!AN197-'Raw Data'!AN196)/'Raw Data'!AN196</f>
        <v>2.1563794838312528E-2</v>
      </c>
      <c r="AO198" s="8">
        <f>('Raw Data'!AO197-'Raw Data'!AO196)/'Raw Data'!AO196</f>
        <v>0</v>
      </c>
      <c r="AP198" s="8">
        <f>('Raw Data'!AP197-'Raw Data'!AP196)/'Raw Data'!AP196</f>
        <v>-2.6571333673990831E-2</v>
      </c>
    </row>
    <row r="199" spans="1:42" x14ac:dyDescent="0.45">
      <c r="A199" s="23">
        <f>'Raw Data'!A198</f>
        <v>43725</v>
      </c>
      <c r="B199" s="8">
        <f>('Raw Data'!B198-'Raw Data'!B197)/'Raw Data'!B197</f>
        <v>3.6380247166032777E-3</v>
      </c>
      <c r="C199" s="8">
        <f>('Raw Data'!C198-'Raw Data'!C197)/'Raw Data'!C197</f>
        <v>1.1143841946578839E-2</v>
      </c>
      <c r="D199" s="8">
        <f>('Raw Data'!D198-'Raw Data'!D197)/'Raw Data'!D197</f>
        <v>8.1545035884395597E-3</v>
      </c>
      <c r="E199" s="8">
        <f>('Raw Data'!E198-'Raw Data'!E197)/'Raw Data'!E197</f>
        <v>6.0795121416622718E-3</v>
      </c>
      <c r="F199" s="8">
        <f>('Raw Data'!F198-'Raw Data'!F197)/'Raw Data'!F197</f>
        <v>-1.1494252873563178E-2</v>
      </c>
      <c r="G199" s="8">
        <f>('Raw Data'!G198-'Raw Data'!G197)/'Raw Data'!G197</f>
        <v>-2.69582049202719E-2</v>
      </c>
      <c r="H199" s="8">
        <f>('Raw Data'!H198-'Raw Data'!H197)/'Raw Data'!H197</f>
        <v>-2.5165774609444132E-3</v>
      </c>
      <c r="I199" s="8">
        <f>('Raw Data'!I198-'Raw Data'!I197)/'Raw Data'!I197</f>
        <v>-2.9223124441427645E-3</v>
      </c>
      <c r="J199" s="8">
        <f>('Raw Data'!J198-'Raw Data'!J197)/'Raw Data'!J197</f>
        <v>0</v>
      </c>
      <c r="K199" s="8">
        <f>('Raw Data'!K198-'Raw Data'!K197)/'Raw Data'!K197</f>
        <v>-2.3443215240931152E-3</v>
      </c>
      <c r="L199" s="8">
        <f>('Raw Data'!L198-'Raw Data'!L197)/'Raw Data'!L197</f>
        <v>8.184658921793769E-3</v>
      </c>
      <c r="M199" s="8">
        <f>('Raw Data'!M198-'Raw Data'!M197)/'Raw Data'!M197</f>
        <v>-1.4946614548496624E-2</v>
      </c>
      <c r="N199" s="8">
        <f>('Raw Data'!N198-'Raw Data'!N197)/'Raw Data'!N197</f>
        <v>-9.2838366198491513E-3</v>
      </c>
      <c r="O199" s="8">
        <f>('Raw Data'!O198-'Raw Data'!O197)/'Raw Data'!O197</f>
        <v>2.3661365589769133E-2</v>
      </c>
      <c r="P199" s="8">
        <f>('Raw Data'!P198-'Raw Data'!P197)/'Raw Data'!P197</f>
        <v>-1.9651987128269572E-3</v>
      </c>
      <c r="Q199" s="8">
        <f>('Raw Data'!Q198-'Raw Data'!Q197)/'Raw Data'!Q197</f>
        <v>2.1274784762577062E-2</v>
      </c>
      <c r="R199" s="8">
        <f>('Raw Data'!R198-'Raw Data'!R197)/'Raw Data'!R197</f>
        <v>4.0687350069345185E-3</v>
      </c>
      <c r="S199" s="8">
        <f>('Raw Data'!S198-'Raw Data'!S197)/'Raw Data'!S197</f>
        <v>9.3486699567862756E-3</v>
      </c>
      <c r="T199" s="8">
        <f>('Raw Data'!T198-'Raw Data'!T197)/'Raw Data'!T197</f>
        <v>3.6667905634597828E-3</v>
      </c>
      <c r="U199" s="8">
        <f>('Raw Data'!U198-'Raw Data'!U197)/'Raw Data'!U197</f>
        <v>3.7554859258729437E-3</v>
      </c>
      <c r="V199" s="8">
        <f>('Raw Data'!V198-'Raw Data'!V197)/'Raw Data'!V197</f>
        <v>-4.9513321018166039E-3</v>
      </c>
      <c r="W199" s="8">
        <f>('Raw Data'!W198-'Raw Data'!W197)/'Raw Data'!W197</f>
        <v>-5.1728313901080189E-3</v>
      </c>
      <c r="X199" s="8">
        <f>('Raw Data'!X198-'Raw Data'!X197)/'Raw Data'!X197</f>
        <v>2.1408053010835231E-3</v>
      </c>
      <c r="Y199" s="8">
        <f>('Raw Data'!Y198-'Raw Data'!Y197)/'Raw Data'!Y197</f>
        <v>1.4873655573935791E-2</v>
      </c>
      <c r="Z199" s="8">
        <f>('Raw Data'!Z198-'Raw Data'!Z197)/'Raw Data'!Z197</f>
        <v>1.0351238829990294E-2</v>
      </c>
      <c r="AA199" s="8">
        <f>('Raw Data'!AA198-'Raw Data'!AA197)/'Raw Data'!AA197</f>
        <v>8.9842128637779364E-3</v>
      </c>
      <c r="AB199" s="8">
        <f>('Raw Data'!AB198-'Raw Data'!AB197)/'Raw Data'!AB197</f>
        <v>1.1774560993463716E-2</v>
      </c>
      <c r="AC199" s="8">
        <f>('Raw Data'!AC198-'Raw Data'!AC197)/'Raw Data'!AC197</f>
        <v>5.1890849361719282E-3</v>
      </c>
      <c r="AD199" s="8">
        <f>('Raw Data'!AD198-'Raw Data'!AD197)/'Raw Data'!AD197</f>
        <v>-4.8016701461377959E-2</v>
      </c>
      <c r="AE199" s="8">
        <f>('Raw Data'!AE198-'Raw Data'!AE197)/'Raw Data'!AE197</f>
        <v>1.6174401871204891E-2</v>
      </c>
      <c r="AF199" s="8">
        <f>('Raw Data'!AF198-'Raw Data'!AF197)/'Raw Data'!AF197</f>
        <v>7.7753004327535792E-3</v>
      </c>
      <c r="AG199" s="8">
        <f>('Raw Data'!AG198-'Raw Data'!AG197)/'Raw Data'!AG197</f>
        <v>5.1897502432695477E-3</v>
      </c>
      <c r="AH199" s="8">
        <f>('Raw Data'!AH198-'Raw Data'!AH197)/'Raw Data'!AH197</f>
        <v>8.1368280802792802E-3</v>
      </c>
      <c r="AI199" s="8">
        <f>('Raw Data'!AI198-'Raw Data'!AI197)/'Raw Data'!AI197</f>
        <v>9.9881913328956056E-3</v>
      </c>
      <c r="AJ199" s="8">
        <f>('Raw Data'!AJ198-'Raw Data'!AJ197)/'Raw Data'!AJ197</f>
        <v>1.4645407143264622E-2</v>
      </c>
      <c r="AK199" s="8">
        <f>('Raw Data'!AK198-'Raw Data'!AK197)/'Raw Data'!AK197</f>
        <v>-5.0809351217613206E-3</v>
      </c>
      <c r="AL199" s="8">
        <f>('Raw Data'!AL198-'Raw Data'!AL197)/'Raw Data'!AL197</f>
        <v>-4.4444444444444481E-2</v>
      </c>
      <c r="AM199" s="8">
        <f>('Raw Data'!AM198-'Raw Data'!AM197)/'Raw Data'!AM197</f>
        <v>2.758624752706151E-2</v>
      </c>
      <c r="AN199" s="8">
        <f>('Raw Data'!AN198-'Raw Data'!AN197)/'Raw Data'!AN197</f>
        <v>-1.8530793792295016E-3</v>
      </c>
      <c r="AO199" s="8">
        <f>('Raw Data'!AO198-'Raw Data'!AO197)/'Raw Data'!AO197</f>
        <v>0</v>
      </c>
      <c r="AP199" s="8">
        <f>('Raw Data'!AP198-'Raw Data'!AP197)/'Raw Data'!AP197</f>
        <v>7.3491867374900688E-3</v>
      </c>
    </row>
    <row r="200" spans="1:42" x14ac:dyDescent="0.45">
      <c r="A200" s="23">
        <f>'Raw Data'!A199</f>
        <v>43726</v>
      </c>
      <c r="B200" s="8">
        <f>('Raw Data'!B199-'Raw Data'!B198)/'Raw Data'!B198</f>
        <v>9.3792846165180032E-3</v>
      </c>
      <c r="C200" s="8">
        <f>('Raw Data'!C199-'Raw Data'!C198)/'Raw Data'!C198</f>
        <v>4.1583672787278184E-4</v>
      </c>
      <c r="D200" s="8">
        <f>('Raw Data'!D199-'Raw Data'!D198)/'Raw Data'!D198</f>
        <v>-5.3106255859078893E-3</v>
      </c>
      <c r="E200" s="8">
        <f>('Raw Data'!E199-'Raw Data'!E198)/'Raw Data'!E198</f>
        <v>-1.4738327236369605E-3</v>
      </c>
      <c r="F200" s="8">
        <f>('Raw Data'!F199-'Raw Data'!F198)/'Raw Data'!F198</f>
        <v>-3.720930232558143E-2</v>
      </c>
      <c r="G200" s="8">
        <f>('Raw Data'!G199-'Raw Data'!G198)/'Raw Data'!G198</f>
        <v>-9.0323001544123441E-3</v>
      </c>
      <c r="H200" s="8">
        <f>('Raw Data'!H199-'Raw Data'!H198)/'Raw Data'!H198</f>
        <v>-1.5294812844364949E-2</v>
      </c>
      <c r="I200" s="8">
        <f>('Raw Data'!I199-'Raw Data'!I198)/'Raw Data'!I198</f>
        <v>-8.6097101579649723E-3</v>
      </c>
      <c r="J200" s="8">
        <f>('Raw Data'!J199-'Raw Data'!J198)/'Raw Data'!J198</f>
        <v>-5.0000000000000044E-2</v>
      </c>
      <c r="K200" s="8">
        <f>('Raw Data'!K199-'Raw Data'!K198)/'Raw Data'!K198</f>
        <v>-2.6110166438284132E-3</v>
      </c>
      <c r="L200" s="8">
        <f>('Raw Data'!L199-'Raw Data'!L198)/'Raw Data'!L198</f>
        <v>7.8778002938242643E-3</v>
      </c>
      <c r="M200" s="8">
        <f>('Raw Data'!M199-'Raw Data'!M198)/'Raw Data'!M198</f>
        <v>-3.4823894856727614E-3</v>
      </c>
      <c r="N200" s="8">
        <f>('Raw Data'!N199-'Raw Data'!N198)/'Raw Data'!N198</f>
        <v>-2.1418943101619781E-2</v>
      </c>
      <c r="O200" s="8">
        <f>('Raw Data'!O199-'Raw Data'!O198)/'Raw Data'!O198</f>
        <v>0</v>
      </c>
      <c r="P200" s="8">
        <f>('Raw Data'!P199-'Raw Data'!P198)/'Raw Data'!P198</f>
        <v>1.4070720186783647E-4</v>
      </c>
      <c r="Q200" s="8">
        <f>('Raw Data'!Q199-'Raw Data'!Q198)/'Raw Data'!Q198</f>
        <v>-2.7497874718808292E-3</v>
      </c>
      <c r="R200" s="8">
        <f>('Raw Data'!R199-'Raw Data'!R198)/'Raw Data'!R198</f>
        <v>-4.2061554725566479E-3</v>
      </c>
      <c r="S200" s="8">
        <f>('Raw Data'!S199-'Raw Data'!S198)/'Raw Data'!S198</f>
        <v>-1.9295572818415431E-3</v>
      </c>
      <c r="T200" s="8">
        <f>('Raw Data'!T199-'Raw Data'!T198)/'Raw Data'!T198</f>
        <v>5.5942371770258455E-3</v>
      </c>
      <c r="U200" s="8">
        <f>('Raw Data'!U199-'Raw Data'!U198)/'Raw Data'!U198</f>
        <v>3.5947840010972375E-3</v>
      </c>
      <c r="V200" s="8">
        <f>('Raw Data'!V199-'Raw Data'!V198)/'Raw Data'!V198</f>
        <v>1.0036256418597393E-2</v>
      </c>
      <c r="W200" s="8">
        <f>('Raw Data'!W199-'Raw Data'!W198)/'Raw Data'!W198</f>
        <v>-4.0934140603080217E-3</v>
      </c>
      <c r="X200" s="8">
        <f>('Raw Data'!X199-'Raw Data'!X198)/'Raw Data'!X198</f>
        <v>-1.3701661141804879E-2</v>
      </c>
      <c r="Y200" s="8">
        <f>('Raw Data'!Y199-'Raw Data'!Y198)/'Raw Data'!Y198</f>
        <v>2.3140330978694851E-3</v>
      </c>
      <c r="Z200" s="8">
        <f>('Raw Data'!Z199-'Raw Data'!Z198)/'Raw Data'!Z198</f>
        <v>-1.8294914013904137E-2</v>
      </c>
      <c r="AA200" s="8">
        <f>('Raw Data'!AA199-'Raw Data'!AA198)/'Raw Data'!AA198</f>
        <v>-9.0859618738606505E-3</v>
      </c>
      <c r="AB200" s="8">
        <f>('Raw Data'!AB199-'Raw Data'!AB198)/'Raw Data'!AB198</f>
        <v>2.0633856852118617E-3</v>
      </c>
      <c r="AC200" s="8">
        <f>('Raw Data'!AC199-'Raw Data'!AC198)/'Raw Data'!AC198</f>
        <v>-1.8442414827396221E-4</v>
      </c>
      <c r="AD200" s="8">
        <f>('Raw Data'!AD199-'Raw Data'!AD198)/'Raw Data'!AD198</f>
        <v>-3.289473684210515E-2</v>
      </c>
      <c r="AE200" s="8">
        <f>('Raw Data'!AE199-'Raw Data'!AE198)/'Raw Data'!AE198</f>
        <v>3.2295116517605349E-3</v>
      </c>
      <c r="AF200" s="8">
        <f>('Raw Data'!AF199-'Raw Data'!AF198)/'Raw Data'!AF198</f>
        <v>8.2246960081998211E-3</v>
      </c>
      <c r="AG200" s="8">
        <f>('Raw Data'!AG199-'Raw Data'!AG198)/'Raw Data'!AG198</f>
        <v>-1.8393030009680438E-2</v>
      </c>
      <c r="AH200" s="8">
        <f>('Raw Data'!AH199-'Raw Data'!AH198)/'Raw Data'!AH198</f>
        <v>-2.7928385301642399E-3</v>
      </c>
      <c r="AI200" s="8">
        <f>('Raw Data'!AI199-'Raw Data'!AI198)/'Raw Data'!AI198</f>
        <v>3.1899723182681286E-4</v>
      </c>
      <c r="AJ200" s="8">
        <f>('Raw Data'!AJ199-'Raw Data'!AJ198)/'Raw Data'!AJ198</f>
        <v>-2.357671754366944E-2</v>
      </c>
      <c r="AK200" s="8">
        <f>('Raw Data'!AK199-'Raw Data'!AK198)/'Raw Data'!AK198</f>
        <v>-5.8633912539087204E-3</v>
      </c>
      <c r="AL200" s="8">
        <f>('Raw Data'!AL199-'Raw Data'!AL198)/'Raw Data'!AL198</f>
        <v>0</v>
      </c>
      <c r="AM200" s="8">
        <f>('Raw Data'!AM199-'Raw Data'!AM198)/'Raw Data'!AM198</f>
        <v>2.7878076910144347E-2</v>
      </c>
      <c r="AN200" s="8">
        <f>('Raw Data'!AN199-'Raw Data'!AN198)/'Raw Data'!AN198</f>
        <v>2.340783061341601E-3</v>
      </c>
      <c r="AO200" s="8">
        <f>('Raw Data'!AO199-'Raw Data'!AO198)/'Raw Data'!AO198</f>
        <v>-0.46874999999999994</v>
      </c>
      <c r="AP200" s="8">
        <f>('Raw Data'!AP199-'Raw Data'!AP198)/'Raw Data'!AP198</f>
        <v>-1.9802083387072129E-2</v>
      </c>
    </row>
    <row r="201" spans="1:42" x14ac:dyDescent="0.45">
      <c r="A201" s="23">
        <f>'Raw Data'!A200</f>
        <v>43727</v>
      </c>
      <c r="B201" s="8">
        <f>('Raw Data'!B200-'Raw Data'!B199)/'Raw Data'!B199</f>
        <v>-8.1249619124118735E-3</v>
      </c>
      <c r="C201" s="8">
        <f>('Raw Data'!C200-'Raw Data'!C199)/'Raw Data'!C199</f>
        <v>0</v>
      </c>
      <c r="D201" s="8">
        <f>('Raw Data'!D200-'Raw Data'!D199)/'Raw Data'!D199</f>
        <v>1.2772602308665651E-2</v>
      </c>
      <c r="E201" s="8">
        <f>('Raw Data'!E200-'Raw Data'!E199)/'Raw Data'!E199</f>
        <v>-1.4764688821645669E-4</v>
      </c>
      <c r="F201" s="8">
        <f>('Raw Data'!F200-'Raw Data'!F199)/'Raw Data'!F199</f>
        <v>-4.589371980676317E-2</v>
      </c>
      <c r="G201" s="8">
        <f>('Raw Data'!G200-'Raw Data'!G199)/'Raw Data'!G199</f>
        <v>-2.6085805872288603E-3</v>
      </c>
      <c r="H201" s="8">
        <f>('Raw Data'!H200-'Raw Data'!H199)/'Raw Data'!H199</f>
        <v>-1.7133706691213668E-2</v>
      </c>
      <c r="I201" s="8">
        <f>('Raw Data'!I200-'Raw Data'!I199)/'Raw Data'!I199</f>
        <v>-1.8477437712052198E-2</v>
      </c>
      <c r="J201" s="8">
        <f>('Raw Data'!J200-'Raw Data'!J199)/'Raw Data'!J199</f>
        <v>-5.2631578947368356E-2</v>
      </c>
      <c r="K201" s="8">
        <f>('Raw Data'!K200-'Raw Data'!K199)/'Raw Data'!K199</f>
        <v>7.853714919940799E-4</v>
      </c>
      <c r="L201" s="8">
        <f>('Raw Data'!L200-'Raw Data'!L199)/'Raw Data'!L199</f>
        <v>-4.8752393062781235E-3</v>
      </c>
      <c r="M201" s="8">
        <f>('Raw Data'!M200-'Raw Data'!M199)/'Raw Data'!M199</f>
        <v>-4.8923995177487141E-3</v>
      </c>
      <c r="N201" s="8">
        <f>('Raw Data'!N200-'Raw Data'!N199)/'Raw Data'!N199</f>
        <v>-6.1560108686173941E-3</v>
      </c>
      <c r="O201" s="8">
        <f>('Raw Data'!O200-'Raw Data'!O199)/'Raw Data'!O199</f>
        <v>-1.9464644644994398E-2</v>
      </c>
      <c r="P201" s="8">
        <f>('Raw Data'!P200-'Raw Data'!P199)/'Raw Data'!P199</f>
        <v>5.2734904481432964E-3</v>
      </c>
      <c r="Q201" s="8">
        <f>('Raw Data'!Q200-'Raw Data'!Q199)/'Raw Data'!Q199</f>
        <v>1.086213235294003E-3</v>
      </c>
      <c r="R201" s="8">
        <f>('Raw Data'!R200-'Raw Data'!R199)/'Raw Data'!R199</f>
        <v>2.7816367864376282E-3</v>
      </c>
      <c r="S201" s="8">
        <f>('Raw Data'!S200-'Raw Data'!S199)/'Raw Data'!S199</f>
        <v>-3.7120201650404569E-3</v>
      </c>
      <c r="T201" s="8">
        <f>('Raw Data'!T200-'Raw Data'!T199)/'Raw Data'!T199</f>
        <v>-4.3142820980884124E-3</v>
      </c>
      <c r="U201" s="8">
        <f>('Raw Data'!U200-'Raw Data'!U199)/'Raw Data'!U199</f>
        <v>-2.5584794760567367E-2</v>
      </c>
      <c r="V201" s="8">
        <f>('Raw Data'!V200-'Raw Data'!V199)/'Raw Data'!V199</f>
        <v>-3.1730452155577064E-3</v>
      </c>
      <c r="W201" s="8">
        <f>('Raw Data'!W200-'Raw Data'!W199)/'Raw Data'!W199</f>
        <v>2.1106653597014768E-3</v>
      </c>
      <c r="X201" s="8">
        <f>('Raw Data'!X200-'Raw Data'!X199)/'Raw Data'!X199</f>
        <v>3.73440885702595E-3</v>
      </c>
      <c r="Y201" s="8">
        <f>('Raw Data'!Y200-'Raw Data'!Y199)/'Raw Data'!Y199</f>
        <v>6.5962986347131757E-3</v>
      </c>
      <c r="Z201" s="8">
        <f>('Raw Data'!Z200-'Raw Data'!Z199)/'Raw Data'!Z199</f>
        <v>1.3045098770033599E-2</v>
      </c>
      <c r="AA201" s="8">
        <f>('Raw Data'!AA200-'Raw Data'!AA199)/'Raw Data'!AA199</f>
        <v>-2.567391410556149E-3</v>
      </c>
      <c r="AB201" s="8">
        <f>('Raw Data'!AB200-'Raw Data'!AB199)/'Raw Data'!AB199</f>
        <v>4.0358711721175103E-3</v>
      </c>
      <c r="AC201" s="8">
        <f>('Raw Data'!AC200-'Raw Data'!AC199)/'Raw Data'!AC199</f>
        <v>5.3475776875136233E-3</v>
      </c>
      <c r="AD201" s="8">
        <f>('Raw Data'!AD200-'Raw Data'!AD199)/'Raw Data'!AD199</f>
        <v>-6.8027210884354303E-3</v>
      </c>
      <c r="AE201" s="8">
        <f>('Raw Data'!AE200-'Raw Data'!AE199)/'Raw Data'!AE199</f>
        <v>2.6059400428763008E-3</v>
      </c>
      <c r="AF201" s="8">
        <f>('Raw Data'!AF200-'Raw Data'!AF199)/'Raw Data'!AF199</f>
        <v>1.8409000021564464E-2</v>
      </c>
      <c r="AG201" s="8">
        <f>('Raw Data'!AG200-'Raw Data'!AG199)/'Raw Data'!AG199</f>
        <v>-4.2734714003945275E-3</v>
      </c>
      <c r="AH201" s="8">
        <f>('Raw Data'!AH200-'Raw Data'!AH199)/'Raw Data'!AH199</f>
        <v>2.2229039905655333E-3</v>
      </c>
      <c r="AI201" s="8">
        <f>('Raw Data'!AI200-'Raw Data'!AI199)/'Raw Data'!AI199</f>
        <v>1.0630381687203049E-2</v>
      </c>
      <c r="AJ201" s="8">
        <f>('Raw Data'!AJ200-'Raw Data'!AJ199)/'Raw Data'!AJ199</f>
        <v>-1.7011908471751325E-2</v>
      </c>
      <c r="AK201" s="8">
        <f>('Raw Data'!AK200-'Raw Data'!AK199)/'Raw Data'!AK199</f>
        <v>1.5410894699901997E-2</v>
      </c>
      <c r="AL201" s="8">
        <f>('Raw Data'!AL200-'Raw Data'!AL199)/'Raw Data'!AL199</f>
        <v>-1.1627906976744196E-2</v>
      </c>
      <c r="AM201" s="8">
        <f>('Raw Data'!AM200-'Raw Data'!AM199)/'Raw Data'!AM199</f>
        <v>-3.0134515645787274E-3</v>
      </c>
      <c r="AN201" s="8">
        <f>('Raw Data'!AN200-'Raw Data'!AN199)/'Raw Data'!AN199</f>
        <v>-4.1874437629627554E-3</v>
      </c>
      <c r="AO201" s="8">
        <f>('Raw Data'!AO200-'Raw Data'!AO199)/'Raw Data'!AO199</f>
        <v>0.88235294117647045</v>
      </c>
      <c r="AP201" s="8">
        <f>('Raw Data'!AP200-'Raw Data'!AP199)/'Raw Data'!AP199</f>
        <v>-5.3694846023117887E-2</v>
      </c>
    </row>
    <row r="202" spans="1:42" x14ac:dyDescent="0.45">
      <c r="A202" s="23">
        <f>'Raw Data'!A201</f>
        <v>43728</v>
      </c>
      <c r="B202" s="8">
        <f>('Raw Data'!B201-'Raw Data'!B200)/'Raw Data'!B200</f>
        <v>-1.4618126400840138E-2</v>
      </c>
      <c r="C202" s="8">
        <f>('Raw Data'!C201-'Raw Data'!C200)/'Raw Data'!C200</f>
        <v>-1.4965701705669729E-2</v>
      </c>
      <c r="D202" s="8">
        <f>('Raw Data'!D201-'Raw Data'!D200)/'Raw Data'!D200</f>
        <v>-2.4249841259128026E-2</v>
      </c>
      <c r="E202" s="8">
        <f>('Raw Data'!E201-'Raw Data'!E200)/'Raw Data'!E200</f>
        <v>-5.6834124042548081E-3</v>
      </c>
      <c r="F202" s="8">
        <f>('Raw Data'!F201-'Raw Data'!F200)/'Raw Data'!F200</f>
        <v>-1.8987341772151944E-2</v>
      </c>
      <c r="G202" s="8">
        <f>('Raw Data'!G201-'Raw Data'!G200)/'Raw Data'!G200</f>
        <v>-1.9015363076923152E-2</v>
      </c>
      <c r="H202" s="8">
        <f>('Raw Data'!H201-'Raw Data'!H200)/'Raw Data'!H200</f>
        <v>-2.134247277056903E-2</v>
      </c>
      <c r="I202" s="8">
        <f>('Raw Data'!I201-'Raw Data'!I200)/'Raw Data'!I200</f>
        <v>-1.6378015854657191E-2</v>
      </c>
      <c r="J202" s="8">
        <f>('Raw Data'!J201-'Raw Data'!J200)/'Raw Data'!J200</f>
        <v>0</v>
      </c>
      <c r="K202" s="8">
        <f>('Raw Data'!K201-'Raw Data'!K200)/'Raw Data'!K200</f>
        <v>-1.8310688747221115E-3</v>
      </c>
      <c r="L202" s="8">
        <f>('Raw Data'!L201-'Raw Data'!L200)/'Raw Data'!L200</f>
        <v>-1.9702846110710544E-2</v>
      </c>
      <c r="M202" s="8">
        <f>('Raw Data'!M201-'Raw Data'!M200)/'Raw Data'!M200</f>
        <v>-2.2073994989884972E-2</v>
      </c>
      <c r="N202" s="8">
        <f>('Raw Data'!N201-'Raw Data'!N200)/'Raw Data'!N200</f>
        <v>6.8829187065604699E-4</v>
      </c>
      <c r="O202" s="8">
        <f>('Raw Data'!O201-'Raw Data'!O200)/'Raw Data'!O200</f>
        <v>8.6849172880893288E-3</v>
      </c>
      <c r="P202" s="8">
        <f>('Raw Data'!P201-'Raw Data'!P200)/'Raw Data'!P200</f>
        <v>-7.6239329115984191E-3</v>
      </c>
      <c r="Q202" s="8">
        <f>('Raw Data'!Q201-'Raw Data'!Q200)/'Raw Data'!Q200</f>
        <v>-3.4220516387955579E-3</v>
      </c>
      <c r="R202" s="8">
        <f>('Raw Data'!R201-'Raw Data'!R200)/'Raw Data'!R200</f>
        <v>-8.1163063090024141E-3</v>
      </c>
      <c r="S202" s="8">
        <f>('Raw Data'!S201-'Raw Data'!S200)/'Raw Data'!S200</f>
        <v>-1.6766319868477431E-2</v>
      </c>
      <c r="T202" s="8">
        <f>('Raw Data'!T201-'Raw Data'!T200)/'Raw Data'!T200</f>
        <v>-1.1630519913193457E-2</v>
      </c>
      <c r="U202" s="8">
        <f>('Raw Data'!U201-'Raw Data'!U200)/'Raw Data'!U200</f>
        <v>-7.7269240571585258E-3</v>
      </c>
      <c r="V202" s="8">
        <f>('Raw Data'!V201-'Raw Data'!V200)/'Raw Data'!V200</f>
        <v>-4.0207366834042789E-3</v>
      </c>
      <c r="W202" s="8">
        <f>('Raw Data'!W201-'Raw Data'!W200)/'Raw Data'!W200</f>
        <v>-3.6581175376729593E-3</v>
      </c>
      <c r="X202" s="8">
        <f>('Raw Data'!X201-'Raw Data'!X200)/'Raw Data'!X200</f>
        <v>-9.6737108775703836E-4</v>
      </c>
      <c r="Y202" s="8">
        <f>('Raw Data'!Y201-'Raw Data'!Y200)/'Raw Data'!Y200</f>
        <v>-1.6273482858838634E-2</v>
      </c>
      <c r="Z202" s="8">
        <f>('Raw Data'!Z201-'Raw Data'!Z200)/'Raw Data'!Z200</f>
        <v>3.4584289919058084E-2</v>
      </c>
      <c r="AA202" s="8">
        <f>('Raw Data'!AA201-'Raw Data'!AA200)/'Raw Data'!AA200</f>
        <v>-1.1031242502596123E-3</v>
      </c>
      <c r="AB202" s="8">
        <f>('Raw Data'!AB201-'Raw Data'!AB200)/'Raw Data'!AB200</f>
        <v>2.7891390625383017E-3</v>
      </c>
      <c r="AC202" s="8">
        <f>('Raw Data'!AC201-'Raw Data'!AC200)/'Raw Data'!AC200</f>
        <v>-1.1188531136541913E-2</v>
      </c>
      <c r="AD202" s="8">
        <f>('Raw Data'!AD201-'Raw Data'!AD200)/'Raw Data'!AD200</f>
        <v>2.2831050228310015E-3</v>
      </c>
      <c r="AE202" s="8">
        <f>('Raw Data'!AE201-'Raw Data'!AE200)/'Raw Data'!AE200</f>
        <v>-2.4768733655970349E-2</v>
      </c>
      <c r="AF202" s="8">
        <f>('Raw Data'!AF201-'Raw Data'!AF200)/'Raw Data'!AF200</f>
        <v>-1.155460808636853E-2</v>
      </c>
      <c r="AG202" s="8">
        <f>('Raw Data'!AG201-'Raw Data'!AG200)/'Raw Data'!AG200</f>
        <v>-7.9234728318431057E-3</v>
      </c>
      <c r="AH202" s="8">
        <f>('Raw Data'!AH201-'Raw Data'!AH200)/'Raw Data'!AH200</f>
        <v>-1.50095888004392E-2</v>
      </c>
      <c r="AI202" s="8">
        <f>('Raw Data'!AI201-'Raw Data'!AI200)/'Raw Data'!AI200</f>
        <v>-1.1044809146127787E-3</v>
      </c>
      <c r="AJ202" s="8">
        <f>('Raw Data'!AJ201-'Raw Data'!AJ200)/'Raw Data'!AJ200</f>
        <v>-5.5303578744516871E-2</v>
      </c>
      <c r="AK202" s="8">
        <f>('Raw Data'!AK201-'Raw Data'!AK200)/'Raw Data'!AK200</f>
        <v>1.8737877829562921E-3</v>
      </c>
      <c r="AL202" s="8">
        <f>('Raw Data'!AL201-'Raw Data'!AL200)/'Raw Data'!AL200</f>
        <v>-1.1764705882352951E-2</v>
      </c>
      <c r="AM202" s="8">
        <f>('Raw Data'!AM201-'Raw Data'!AM200)/'Raw Data'!AM200</f>
        <v>-1.1083206862015825E-2</v>
      </c>
      <c r="AN202" s="8">
        <f>('Raw Data'!AN201-'Raw Data'!AN200)/'Raw Data'!AN200</f>
        <v>5.3371888403438332E-3</v>
      </c>
      <c r="AO202" s="8">
        <f>('Raw Data'!AO201-'Raw Data'!AO200)/'Raw Data'!AO200</f>
        <v>-0.58333333333333326</v>
      </c>
      <c r="AP202" s="8">
        <f>('Raw Data'!AP201-'Raw Data'!AP200)/'Raw Data'!AP200</f>
        <v>-5.056174441358121E-2</v>
      </c>
    </row>
    <row r="203" spans="1:42" x14ac:dyDescent="0.45">
      <c r="A203" s="23">
        <f>'Raw Data'!A202</f>
        <v>43731</v>
      </c>
      <c r="B203" s="8">
        <f>('Raw Data'!B202-'Raw Data'!B201)/'Raw Data'!B201</f>
        <v>4.5469591976003212E-3</v>
      </c>
      <c r="C203" s="8">
        <f>('Raw Data'!C202-'Raw Data'!C201)/'Raw Data'!C201</f>
        <v>7.8075172904641024E-3</v>
      </c>
      <c r="D203" s="8">
        <f>('Raw Data'!D202-'Raw Data'!D201)/'Raw Data'!D201</f>
        <v>2.5351218214430234E-3</v>
      </c>
      <c r="E203" s="8">
        <f>('Raw Data'!E202-'Raw Data'!E201)/'Raw Data'!E201</f>
        <v>5.4189848407855601E-3</v>
      </c>
      <c r="F203" s="8">
        <f>('Raw Data'!F202-'Raw Data'!F201)/'Raw Data'!F201</f>
        <v>7.7419354838709174E-3</v>
      </c>
      <c r="G203" s="8">
        <f>('Raw Data'!G202-'Raw Data'!G201)/'Raw Data'!G201</f>
        <v>-1.7439297653612917E-2</v>
      </c>
      <c r="H203" s="8">
        <f>('Raw Data'!H202-'Raw Data'!H201)/'Raw Data'!H201</f>
        <v>2.0309655402030904E-2</v>
      </c>
      <c r="I203" s="8">
        <f>('Raw Data'!I202-'Raw Data'!I201)/'Raw Data'!I201</f>
        <v>-4.7846399100283203E-3</v>
      </c>
      <c r="J203" s="8">
        <f>('Raw Data'!J202-'Raw Data'!J201)/'Raw Data'!J201</f>
        <v>0.11111111111111108</v>
      </c>
      <c r="K203" s="8">
        <f>('Raw Data'!K202-'Raw Data'!K201)/'Raw Data'!K201</f>
        <v>-1.3101917483686555E-3</v>
      </c>
      <c r="L203" s="8">
        <f>('Raw Data'!L202-'Raw Data'!L201)/'Raw Data'!L201</f>
        <v>2.5802477252318159E-3</v>
      </c>
      <c r="M203" s="8">
        <f>('Raw Data'!M202-'Raw Data'!M201)/'Raw Data'!M201</f>
        <v>9.2854740583292357E-3</v>
      </c>
      <c r="N203" s="8">
        <f>('Raw Data'!N202-'Raw Data'!N201)/'Raw Data'!N201</f>
        <v>1.3755676976261271E-3</v>
      </c>
      <c r="O203" s="8">
        <f>('Raw Data'!O202-'Raw Data'!O201)/'Raw Data'!O201</f>
        <v>-1.2301106375082157E-3</v>
      </c>
      <c r="P203" s="8">
        <f>('Raw Data'!P202-'Raw Data'!P201)/'Raw Data'!P201</f>
        <v>1.3392161571184654E-3</v>
      </c>
      <c r="Q203" s="8">
        <f>('Raw Data'!Q202-'Raw Data'!Q201)/'Raw Data'!Q201</f>
        <v>-4.1876046199731216E-3</v>
      </c>
      <c r="R203" s="8">
        <f>('Raw Data'!R202-'Raw Data'!R201)/'Raw Data'!R201</f>
        <v>-1.2947409219680505E-3</v>
      </c>
      <c r="S203" s="8">
        <f>('Raw Data'!S202-'Raw Data'!S201)/'Raw Data'!S201</f>
        <v>8.6840150662261476E-3</v>
      </c>
      <c r="T203" s="8">
        <f>('Raw Data'!T202-'Raw Data'!T201)/'Raw Data'!T201</f>
        <v>1.1652036644421585E-2</v>
      </c>
      <c r="U203" s="8">
        <f>('Raw Data'!U202-'Raw Data'!U201)/'Raw Data'!U201</f>
        <v>1.4364783719216501E-3</v>
      </c>
      <c r="V203" s="8">
        <f>('Raw Data'!V202-'Raw Data'!V201)/'Raw Data'!V201</f>
        <v>-1.6823350437376996E-4</v>
      </c>
      <c r="W203" s="8">
        <f>('Raw Data'!W202-'Raw Data'!W201)/'Raw Data'!W201</f>
        <v>-4.784207486874398E-3</v>
      </c>
      <c r="X203" s="8">
        <f>('Raw Data'!X202-'Raw Data'!X201)/'Raw Data'!X201</f>
        <v>1.310896821167376E-2</v>
      </c>
      <c r="Y203" s="8">
        <f>('Raw Data'!Y202-'Raw Data'!Y201)/'Raw Data'!Y201</f>
        <v>8.2158396774042863E-3</v>
      </c>
      <c r="Z203" s="8">
        <f>('Raw Data'!Z202-'Raw Data'!Z201)/'Raw Data'!Z201</f>
        <v>3.8762374154965411E-2</v>
      </c>
      <c r="AA203" s="8">
        <f>('Raw Data'!AA202-'Raw Data'!AA201)/'Raw Data'!AA201</f>
        <v>-7.9145968216609644E-3</v>
      </c>
      <c r="AB203" s="8">
        <f>('Raw Data'!AB202-'Raw Data'!AB201)/'Raw Data'!AB201</f>
        <v>8.0170599208470045E-3</v>
      </c>
      <c r="AC203" s="8">
        <f>('Raw Data'!AC202-'Raw Data'!AC201)/'Raw Data'!AC201</f>
        <v>4.2663565157629729E-3</v>
      </c>
      <c r="AD203" s="8">
        <f>('Raw Data'!AD202-'Raw Data'!AD201)/'Raw Data'!AD201</f>
        <v>3.6446469248291605E-2</v>
      </c>
      <c r="AE203" s="8">
        <f>('Raw Data'!AE202-'Raw Data'!AE201)/'Raw Data'!AE201</f>
        <v>7.7604295680803806E-3</v>
      </c>
      <c r="AF203" s="8">
        <f>('Raw Data'!AF202-'Raw Data'!AF201)/'Raw Data'!AF201</f>
        <v>-2.1514511636359208E-3</v>
      </c>
      <c r="AG203" s="8">
        <f>('Raw Data'!AG202-'Raw Data'!AG201)/'Raw Data'!AG201</f>
        <v>1.963394408099647E-2</v>
      </c>
      <c r="AH203" s="8">
        <f>('Raw Data'!AH202-'Raw Data'!AH201)/'Raw Data'!AH201</f>
        <v>-4.9382356267557185E-3</v>
      </c>
      <c r="AI203" s="8">
        <f>('Raw Data'!AI202-'Raw Data'!AI201)/'Raw Data'!AI201</f>
        <v>-1.6374380638238598E-2</v>
      </c>
      <c r="AJ203" s="8">
        <f>('Raw Data'!AJ202-'Raw Data'!AJ201)/'Raw Data'!AJ201</f>
        <v>-1.7839287165281686E-2</v>
      </c>
      <c r="AK203" s="8">
        <f>('Raw Data'!AK202-'Raw Data'!AK201)/'Raw Data'!AK201</f>
        <v>1.0286144698834654E-2</v>
      </c>
      <c r="AL203" s="8">
        <f>('Raw Data'!AL202-'Raw Data'!AL201)/'Raw Data'!AL201</f>
        <v>-3.5714285714285615E-2</v>
      </c>
      <c r="AM203" s="8">
        <f>('Raw Data'!AM202-'Raw Data'!AM201)/'Raw Data'!AM201</f>
        <v>-2.6999469077632954E-2</v>
      </c>
      <c r="AN203" s="8">
        <f>('Raw Data'!AN202-'Raw Data'!AN201)/'Raw Data'!AN201</f>
        <v>4.6654384448672863E-3</v>
      </c>
      <c r="AO203" s="8">
        <f>('Raw Data'!AO202-'Raw Data'!AO201)/'Raw Data'!AO201</f>
        <v>1.325</v>
      </c>
      <c r="AP203" s="8">
        <f>('Raw Data'!AP202-'Raw Data'!AP201)/'Raw Data'!AP201</f>
        <v>2.3669230769230876E-3</v>
      </c>
    </row>
    <row r="204" spans="1:42" x14ac:dyDescent="0.45">
      <c r="A204" s="23">
        <f>'Raw Data'!A203</f>
        <v>43732</v>
      </c>
      <c r="B204" s="8">
        <f>('Raw Data'!B203-'Raw Data'!B202)/'Raw Data'!B202</f>
        <v>-4.7549791826583645E-3</v>
      </c>
      <c r="C204" s="8">
        <f>('Raw Data'!C203-'Raw Data'!C202)/'Raw Data'!C202</f>
        <v>1.4447321048541586E-2</v>
      </c>
      <c r="D204" s="8">
        <f>('Raw Data'!D203-'Raw Data'!D202)/'Raw Data'!D202</f>
        <v>-7.4700448944168663E-2</v>
      </c>
      <c r="E204" s="8">
        <f>('Raw Data'!E203-'Raw Data'!E202)/'Raw Data'!E202</f>
        <v>-5.9061871133500522E-4</v>
      </c>
      <c r="F204" s="8">
        <f>('Raw Data'!F203-'Raw Data'!F202)/'Raw Data'!F202</f>
        <v>-1.4084507042253449E-2</v>
      </c>
      <c r="G204" s="8">
        <f>('Raw Data'!G203-'Raw Data'!G202)/'Raw Data'!G202</f>
        <v>-5.6789913912088541E-2</v>
      </c>
      <c r="H204" s="8">
        <f>('Raw Data'!H203-'Raw Data'!H202)/'Raw Data'!H202</f>
        <v>-5.2047690454434768E-2</v>
      </c>
      <c r="I204" s="8">
        <f>('Raw Data'!I203-'Raw Data'!I202)/'Raw Data'!I202</f>
        <v>-1.0192344512422725E-2</v>
      </c>
      <c r="J204" s="8">
        <f>('Raw Data'!J203-'Raw Data'!J202)/'Raw Data'!J202</f>
        <v>-0.11250000000000004</v>
      </c>
      <c r="K204" s="8">
        <f>('Raw Data'!K203-'Raw Data'!K202)/'Raw Data'!K202</f>
        <v>-5.2479882108926066E-3</v>
      </c>
      <c r="L204" s="8">
        <f>('Raw Data'!L203-'Raw Data'!L202)/'Raw Data'!L202</f>
        <v>1.0295086781791573E-3</v>
      </c>
      <c r="M204" s="8">
        <f>('Raw Data'!M203-'Raw Data'!M202)/'Raw Data'!M202</f>
        <v>-5.5911842852736215E-3</v>
      </c>
      <c r="N204" s="8">
        <f>('Raw Data'!N203-'Raw Data'!N202)/'Raw Data'!N202</f>
        <v>-1.098907933849763E-2</v>
      </c>
      <c r="O204" s="8">
        <f>('Raw Data'!O203-'Raw Data'!O202)/'Raw Data'!O202</f>
        <v>-7.3891177383493788E-3</v>
      </c>
      <c r="P204" s="8">
        <f>('Raw Data'!P203-'Raw Data'!P202)/'Raw Data'!P202</f>
        <v>-2.7452716408642389E-3</v>
      </c>
      <c r="Q204" s="8">
        <f>('Raw Data'!Q203-'Raw Data'!Q202)/'Raw Data'!Q202</f>
        <v>-1.8503111547466065E-3</v>
      </c>
      <c r="R204" s="8">
        <f>('Raw Data'!R203-'Raw Data'!R202)/'Raw Data'!R202</f>
        <v>-1.4001227976885031E-2</v>
      </c>
      <c r="S204" s="8">
        <f>('Raw Data'!S203-'Raw Data'!S202)/'Raw Data'!S202</f>
        <v>-1.5340068749804234E-2</v>
      </c>
      <c r="T204" s="8">
        <f>('Raw Data'!T203-'Raw Data'!T202)/'Raw Data'!T202</f>
        <v>-5.8159572871278181E-3</v>
      </c>
      <c r="U204" s="8">
        <f>('Raw Data'!U203-'Raw Data'!U202)/'Raw Data'!U202</f>
        <v>-3.6992750574140767E-3</v>
      </c>
      <c r="V204" s="8">
        <f>('Raw Data'!V203-'Raw Data'!V202)/'Raw Data'!V202</f>
        <v>-1.3038357138612108E-2</v>
      </c>
      <c r="W204" s="8">
        <f>('Raw Data'!W203-'Raw Data'!W202)/'Raw Data'!W202</f>
        <v>4.807206158569173E-3</v>
      </c>
      <c r="X204" s="8">
        <f>('Raw Data'!X203-'Raw Data'!X202)/'Raw Data'!X202</f>
        <v>-2.7201859120656008E-2</v>
      </c>
      <c r="Y204" s="8">
        <f>('Raw Data'!Y203-'Raw Data'!Y202)/'Raw Data'!Y202</f>
        <v>-9.8006910752504398E-3</v>
      </c>
      <c r="Z204" s="8">
        <f>('Raw Data'!Z203-'Raw Data'!Z202)/'Raw Data'!Z202</f>
        <v>-1.7459706178011149E-2</v>
      </c>
      <c r="AA204" s="8">
        <f>('Raw Data'!AA203-'Raw Data'!AA202)/'Raw Data'!AA202</f>
        <v>5.1947996510614738E-3</v>
      </c>
      <c r="AB204" s="8">
        <f>('Raw Data'!AB203-'Raw Data'!AB202)/'Raw Data'!AB202</f>
        <v>3.1650333337582695E-3</v>
      </c>
      <c r="AC204" s="8">
        <f>('Raw Data'!AC203-'Raw Data'!AC202)/'Raw Data'!AC202</f>
        <v>2.9553064194650356E-3</v>
      </c>
      <c r="AD204" s="8">
        <f>('Raw Data'!AD203-'Raw Data'!AD202)/'Raw Data'!AD202</f>
        <v>0</v>
      </c>
      <c r="AE204" s="8">
        <f>('Raw Data'!AE203-'Raw Data'!AE202)/'Raw Data'!AE202</f>
        <v>5.0560750630999768E-3</v>
      </c>
      <c r="AF204" s="8">
        <f>('Raw Data'!AF203-'Raw Data'!AF202)/'Raw Data'!AF202</f>
        <v>-1.2649104893241855E-2</v>
      </c>
      <c r="AG204" s="8">
        <f>('Raw Data'!AG203-'Raw Data'!AG202)/'Raw Data'!AG202</f>
        <v>-3.6553493360100955E-2</v>
      </c>
      <c r="AH204" s="8">
        <f>('Raw Data'!AH203-'Raw Data'!AH202)/'Raw Data'!AH202</f>
        <v>-2.4472112698631251E-2</v>
      </c>
      <c r="AI204" s="8">
        <f>('Raw Data'!AI203-'Raw Data'!AI202)/'Raw Data'!AI202</f>
        <v>-2.9654254321915319E-2</v>
      </c>
      <c r="AJ204" s="8">
        <f>('Raw Data'!AJ203-'Raw Data'!AJ202)/'Raw Data'!AJ202</f>
        <v>-4.2606860883388907E-2</v>
      </c>
      <c r="AK204" s="8">
        <f>('Raw Data'!AK203-'Raw Data'!AK202)/'Raw Data'!AK202</f>
        <v>-1.2402832153492508E-2</v>
      </c>
      <c r="AL204" s="8">
        <f>('Raw Data'!AL203-'Raw Data'!AL202)/'Raw Data'!AL202</f>
        <v>1.2345679012345552E-2</v>
      </c>
      <c r="AM204" s="8">
        <f>('Raw Data'!AM203-'Raw Data'!AM202)/'Raw Data'!AM202</f>
        <v>-4.7120014608064004E-3</v>
      </c>
      <c r="AN204" s="8">
        <f>('Raw Data'!AN203-'Raw Data'!AN202)/'Raw Data'!AN202</f>
        <v>-9.2874898165705589E-3</v>
      </c>
      <c r="AO204" s="8">
        <f>('Raw Data'!AO203-'Raw Data'!AO202)/'Raw Data'!AO202</f>
        <v>-0.43010752688172044</v>
      </c>
      <c r="AP204" s="8">
        <f>('Raw Data'!AP203-'Raw Data'!AP202)/'Raw Data'!AP202</f>
        <v>1.77083814812069E-3</v>
      </c>
    </row>
    <row r="205" spans="1:42" x14ac:dyDescent="0.45">
      <c r="A205" s="23">
        <f>'Raw Data'!A204</f>
        <v>43733</v>
      </c>
      <c r="B205" s="8">
        <f>('Raw Data'!B204-'Raw Data'!B203)/'Raw Data'!B203</f>
        <v>1.5389602537385725E-2</v>
      </c>
      <c r="C205" s="8">
        <f>('Raw Data'!C204-'Raw Data'!C203)/'Raw Data'!C203</f>
        <v>7.8431694036370011E-3</v>
      </c>
      <c r="D205" s="8">
        <f>('Raw Data'!D204-'Raw Data'!D203)/'Raw Data'!D203</f>
        <v>2.4595626664713138E-2</v>
      </c>
      <c r="E205" s="8">
        <f>('Raw Data'!E204-'Raw Data'!E203)/'Raw Data'!E203</f>
        <v>-1.994725383900386E-3</v>
      </c>
      <c r="F205" s="8">
        <f>('Raw Data'!F204-'Raw Data'!F203)/'Raw Data'!F203</f>
        <v>2.5974025974025419E-3</v>
      </c>
      <c r="G205" s="8">
        <f>('Raw Data'!G204-'Raw Data'!G203)/'Raw Data'!G203</f>
        <v>6.4744322385540523E-2</v>
      </c>
      <c r="H205" s="8">
        <f>('Raw Data'!H204-'Raw Data'!H203)/'Raw Data'!H203</f>
        <v>1.5490568519468806E-2</v>
      </c>
      <c r="I205" s="8">
        <f>('Raw Data'!I204-'Raw Data'!I203)/'Raw Data'!I203</f>
        <v>2.5256982025958757E-3</v>
      </c>
      <c r="J205" s="8">
        <f>('Raw Data'!J204-'Raw Data'!J203)/'Raw Data'!J203</f>
        <v>-0.1211267605633802</v>
      </c>
      <c r="K205" s="8">
        <f>('Raw Data'!K204-'Raw Data'!K203)/'Raw Data'!K203</f>
        <v>1.8464180239063982E-3</v>
      </c>
      <c r="L205" s="8">
        <f>('Raw Data'!L204-'Raw Data'!L203)/'Raw Data'!L203</f>
        <v>1.4884504459929303E-2</v>
      </c>
      <c r="M205" s="8">
        <f>('Raw Data'!M204-'Raw Data'!M203)/'Raw Data'!M203</f>
        <v>9.3028004939847263E-3</v>
      </c>
      <c r="N205" s="8">
        <f>('Raw Data'!N204-'Raw Data'!N203)/'Raw Data'!N203</f>
        <v>4.1666841358684124E-3</v>
      </c>
      <c r="O205" s="8">
        <f>('Raw Data'!O204-'Raw Data'!O203)/'Raw Data'!O203</f>
        <v>1.1166120758312546E-2</v>
      </c>
      <c r="P205" s="8">
        <f>('Raw Data'!P204-'Raw Data'!P203)/'Raw Data'!P203</f>
        <v>1.0446178269945584E-2</v>
      </c>
      <c r="Q205" s="8">
        <f>('Raw Data'!Q204-'Raw Data'!Q203)/'Raw Data'!Q203</f>
        <v>-1.196493090663976E-2</v>
      </c>
      <c r="R205" s="8">
        <f>('Raw Data'!R204-'Raw Data'!R203)/'Raw Data'!R203</f>
        <v>3.8392234319737689E-3</v>
      </c>
      <c r="S205" s="8">
        <f>('Raw Data'!S204-'Raw Data'!S203)/'Raw Data'!S203</f>
        <v>1.5340577988568475E-2</v>
      </c>
      <c r="T205" s="8">
        <f>('Raw Data'!T204-'Raw Data'!T203)/'Raw Data'!T203</f>
        <v>4.1637981666210716E-2</v>
      </c>
      <c r="U205" s="8">
        <f>('Raw Data'!U204-'Raw Data'!U203)/'Raw Data'!U203</f>
        <v>8.4867393461641114E-3</v>
      </c>
      <c r="V205" s="8">
        <f>('Raw Data'!V204-'Raw Data'!V203)/'Raw Data'!V203</f>
        <v>5.7103681068956412E-3</v>
      </c>
      <c r="W205" s="8">
        <f>('Raw Data'!W204-'Raw Data'!W203)/'Raw Data'!W203</f>
        <v>7.0093694843235427E-3</v>
      </c>
      <c r="X205" s="8">
        <f>('Raw Data'!X204-'Raw Data'!X203)/'Raw Data'!X203</f>
        <v>4.8367515396338595E-3</v>
      </c>
      <c r="Y205" s="8">
        <f>('Raw Data'!Y204-'Raw Data'!Y203)/'Raw Data'!Y203</f>
        <v>4.7819700362841831E-3</v>
      </c>
      <c r="Z205" s="8">
        <f>('Raw Data'!Z204-'Raw Data'!Z203)/'Raw Data'!Z203</f>
        <v>7.3170380725770647E-3</v>
      </c>
      <c r="AA205" s="8">
        <f>('Raw Data'!AA204-'Raw Data'!AA203)/'Raw Data'!AA203</f>
        <v>-1.8459769436720641E-4</v>
      </c>
      <c r="AB205" s="8">
        <f>('Raw Data'!AB204-'Raw Data'!AB203)/'Raw Data'!AB203</f>
        <v>-4.7731003281249948E-3</v>
      </c>
      <c r="AC205" s="8">
        <f>('Raw Data'!AC204-'Raw Data'!AC203)/'Raw Data'!AC203</f>
        <v>-2.3941041761491753E-3</v>
      </c>
      <c r="AD205" s="8">
        <f>('Raw Data'!AD204-'Raw Data'!AD203)/'Raw Data'!AD203</f>
        <v>5.2747252747252796E-2</v>
      </c>
      <c r="AE205" s="8">
        <f>('Raw Data'!AE204-'Raw Data'!AE203)/'Raw Data'!AE203</f>
        <v>-6.4236665508421425E-3</v>
      </c>
      <c r="AF205" s="8">
        <f>('Raw Data'!AF204-'Raw Data'!AF203)/'Raw Data'!AF203</f>
        <v>1.4412545195118179E-2</v>
      </c>
      <c r="AG205" s="8">
        <f>('Raw Data'!AG204-'Raw Data'!AG203)/'Raw Data'!AG203</f>
        <v>6.7754065040652445E-4</v>
      </c>
      <c r="AH205" s="8">
        <f>('Raw Data'!AH204-'Raw Data'!AH203)/'Raw Data'!AH203</f>
        <v>1.5342109444784783E-2</v>
      </c>
      <c r="AI205" s="8">
        <f>('Raw Data'!AI204-'Raw Data'!AI203)/'Raw Data'!AI203</f>
        <v>8.3848411759975799E-3</v>
      </c>
      <c r="AJ205" s="8">
        <f>('Raw Data'!AJ204-'Raw Data'!AJ203)/'Raw Data'!AJ203</f>
        <v>3.9907318274988252E-2</v>
      </c>
      <c r="AK205" s="8">
        <f>('Raw Data'!AK204-'Raw Data'!AK203)/'Raw Data'!AK203</f>
        <v>9.1846062111595201E-3</v>
      </c>
      <c r="AL205" s="8">
        <f>('Raw Data'!AL204-'Raw Data'!AL203)/'Raw Data'!AL203</f>
        <v>0</v>
      </c>
      <c r="AM205" s="8">
        <f>('Raw Data'!AM204-'Raw Data'!AM203)/'Raw Data'!AM203</f>
        <v>3.1562344250552751E-2</v>
      </c>
      <c r="AN205" s="8">
        <f>('Raw Data'!AN204-'Raw Data'!AN203)/'Raw Data'!AN203</f>
        <v>-1.8587130476288621E-3</v>
      </c>
      <c r="AO205" s="8">
        <f>('Raw Data'!AO204-'Raw Data'!AO203)/'Raw Data'!AO203</f>
        <v>0.81132075471698095</v>
      </c>
      <c r="AP205" s="8">
        <f>('Raw Data'!AP204-'Raw Data'!AP203)/'Raw Data'!AP203</f>
        <v>-5.3034711433984236E-2</v>
      </c>
    </row>
    <row r="206" spans="1:42" x14ac:dyDescent="0.45">
      <c r="A206" s="23">
        <f>'Raw Data'!A205</f>
        <v>43734</v>
      </c>
      <c r="B206" s="8">
        <f>('Raw Data'!B205-'Raw Data'!B204)/'Raw Data'!B204</f>
        <v>-5.1576407329884492E-3</v>
      </c>
      <c r="C206" s="8">
        <f>('Raw Data'!C205-'Raw Data'!C204)/'Raw Data'!C204</f>
        <v>-2.0480253077973035E-3</v>
      </c>
      <c r="D206" s="8">
        <f>('Raw Data'!D205-'Raw Data'!D204)/'Raw Data'!D204</f>
        <v>6.0603415749061036E-2</v>
      </c>
      <c r="E206" s="8">
        <f>('Raw Data'!E205-'Raw Data'!E204)/'Raw Data'!E204</f>
        <v>4.663505413234903E-3</v>
      </c>
      <c r="F206" s="8">
        <f>('Raw Data'!F205-'Raw Data'!F204)/'Raw Data'!F204</f>
        <v>-2.5906735751294787E-3</v>
      </c>
      <c r="G206" s="8">
        <f>('Raw Data'!G205-'Raw Data'!G204)/'Raw Data'!G204</f>
        <v>-4.6407850354586522E-3</v>
      </c>
      <c r="H206" s="8">
        <f>('Raw Data'!H205-'Raw Data'!H204)/'Raw Data'!H204</f>
        <v>1.2033881355932261E-2</v>
      </c>
      <c r="I206" s="8">
        <f>('Raw Data'!I205-'Raw Data'!I204)/'Raw Data'!I204</f>
        <v>-2.034879501279601E-2</v>
      </c>
      <c r="J206" s="8">
        <f>('Raw Data'!J205-'Raw Data'!J204)/'Raw Data'!J204</f>
        <v>-0.20833333333333329</v>
      </c>
      <c r="K206" s="8">
        <f>('Raw Data'!K205-'Raw Data'!K204)/'Raw Data'!K204</f>
        <v>3.1595230015485296E-3</v>
      </c>
      <c r="L206" s="8">
        <f>('Raw Data'!L205-'Raw Data'!L204)/'Raw Data'!L204</f>
        <v>1.9039466711787769E-2</v>
      </c>
      <c r="M206" s="8">
        <f>('Raw Data'!M205-'Raw Data'!M204)/'Raw Data'!M204</f>
        <v>2.3802065332168888E-3</v>
      </c>
      <c r="N206" s="8">
        <f>('Raw Data'!N205-'Raw Data'!N204)/'Raw Data'!N204</f>
        <v>7.6071660270823054E-3</v>
      </c>
      <c r="O206" s="8">
        <f>('Raw Data'!O205-'Raw Data'!O204)/'Raw Data'!O204</f>
        <v>1.1042942140536744E-2</v>
      </c>
      <c r="P206" s="8">
        <f>('Raw Data'!P205-'Raw Data'!P204)/'Raw Data'!P204</f>
        <v>2.724263637517228E-3</v>
      </c>
      <c r="Q206" s="8">
        <f>('Raw Data'!Q205-'Raw Data'!Q204)/'Raw Data'!Q204</f>
        <v>3.4112399213501688E-3</v>
      </c>
      <c r="R206" s="8">
        <f>('Raw Data'!R205-'Raw Data'!R204)/'Raw Data'!R204</f>
        <v>6.5490002506452018E-3</v>
      </c>
      <c r="S206" s="8">
        <f>('Raw Data'!S205-'Raw Data'!S204)/'Raw Data'!S204</f>
        <v>2.8965189494821724E-3</v>
      </c>
      <c r="T206" s="8">
        <f>('Raw Data'!T205-'Raw Data'!T204)/'Raw Data'!T204</f>
        <v>1.497631839154299E-2</v>
      </c>
      <c r="U206" s="8">
        <f>('Raw Data'!U205-'Raw Data'!U204)/'Raw Data'!U204</f>
        <v>-1.3674897097449857E-2</v>
      </c>
      <c r="V206" s="8">
        <f>('Raw Data'!V205-'Raw Data'!V204)/'Raw Data'!V204</f>
        <v>-8.2203102745814424E-3</v>
      </c>
      <c r="W206" s="8">
        <f>('Raw Data'!W205-'Raw Data'!W204)/'Raw Data'!W204</f>
        <v>-3.7564937680186761E-3</v>
      </c>
      <c r="X206" s="8">
        <f>('Raw Data'!X205-'Raw Data'!X204)/'Raw Data'!X204</f>
        <v>-6.2801328157274993E-3</v>
      </c>
      <c r="Y206" s="8">
        <f>('Raw Data'!Y205-'Raw Data'!Y204)/'Raw Data'!Y204</f>
        <v>-6.0873450861353992E-3</v>
      </c>
      <c r="Z206" s="8">
        <f>('Raw Data'!Z205-'Raw Data'!Z204)/'Raw Data'!Z204</f>
        <v>-2.0062262193012863E-2</v>
      </c>
      <c r="AA206" s="8">
        <f>('Raw Data'!AA205-'Raw Data'!AA204)/'Raw Data'!AA204</f>
        <v>1.5137607492216322E-2</v>
      </c>
      <c r="AB206" s="8">
        <f>('Raw Data'!AB205-'Raw Data'!AB204)/'Raw Data'!AB204</f>
        <v>1.0486124858638739E-2</v>
      </c>
      <c r="AC206" s="8">
        <f>('Raw Data'!AC205-'Raw Data'!AC204)/'Raw Data'!AC204</f>
        <v>4.0612726054842898E-3</v>
      </c>
      <c r="AD206" s="8">
        <f>('Raw Data'!AD205-'Raw Data'!AD204)/'Raw Data'!AD204</f>
        <v>-1.0438413361169066E-2</v>
      </c>
      <c r="AE206" s="8">
        <f>('Raw Data'!AE205-'Raw Data'!AE204)/'Raw Data'!AE204</f>
        <v>-7.633610857080201E-3</v>
      </c>
      <c r="AF206" s="8">
        <f>('Raw Data'!AF205-'Raw Data'!AF204)/'Raw Data'!AF204</f>
        <v>1.2915713991488386E-3</v>
      </c>
      <c r="AG206" s="8">
        <f>('Raw Data'!AG205-'Raw Data'!AG204)/'Raw Data'!AG204</f>
        <v>-2.3697358710312428E-3</v>
      </c>
      <c r="AH206" s="8">
        <f>('Raw Data'!AH205-'Raw Data'!AH204)/'Raw Data'!AH204</f>
        <v>-1.6111240949876232E-2</v>
      </c>
      <c r="AI206" s="8">
        <f>('Raw Data'!AI205-'Raw Data'!AI204)/'Raw Data'!AI204</f>
        <v>-1.4715546804449411E-2</v>
      </c>
      <c r="AJ206" s="8">
        <f>('Raw Data'!AJ205-'Raw Data'!AJ204)/'Raw Data'!AJ204</f>
        <v>-5.4391010387157416E-3</v>
      </c>
      <c r="AK206" s="8">
        <f>('Raw Data'!AK205-'Raw Data'!AK204)/'Raw Data'!AK204</f>
        <v>2.2288604565894828E-3</v>
      </c>
      <c r="AL206" s="8">
        <f>('Raw Data'!AL205-'Raw Data'!AL204)/'Raw Data'!AL204</f>
        <v>0</v>
      </c>
      <c r="AM206" s="8">
        <f>('Raw Data'!AM205-'Raw Data'!AM204)/'Raw Data'!AM204</f>
        <v>-1.9377893982943987E-2</v>
      </c>
      <c r="AN206" s="8">
        <f>('Raw Data'!AN205-'Raw Data'!AN204)/'Raw Data'!AN204</f>
        <v>-2.712325178068533E-2</v>
      </c>
      <c r="AO206" s="8">
        <f>('Raw Data'!AO205-'Raw Data'!AO204)/'Raw Data'!AO204</f>
        <v>0</v>
      </c>
      <c r="AP206" s="8">
        <f>('Raw Data'!AP205-'Raw Data'!AP204)/'Raw Data'!AP204</f>
        <v>-1.4934660858743013E-2</v>
      </c>
    </row>
    <row r="207" spans="1:42" x14ac:dyDescent="0.45">
      <c r="A207" s="23">
        <f>'Raw Data'!A206</f>
        <v>43735</v>
      </c>
      <c r="B207" s="8">
        <f>('Raw Data'!B206-'Raw Data'!B205)/'Raw Data'!B205</f>
        <v>-4.866027381099247E-3</v>
      </c>
      <c r="C207" s="8">
        <f>('Raw Data'!C206-'Raw Data'!C205)/'Raw Data'!C205</f>
        <v>-6.1563125973909073E-3</v>
      </c>
      <c r="D207" s="8">
        <f>('Raw Data'!D206-'Raw Data'!D205)/'Raw Data'!D205</f>
        <v>-1.7727284117144331E-3</v>
      </c>
      <c r="E207" s="8">
        <f>('Raw Data'!E206-'Raw Data'!E205)/'Raw Data'!E205</f>
        <v>-8.8410408661358558E-4</v>
      </c>
      <c r="F207" s="8">
        <f>('Raw Data'!F206-'Raw Data'!F205)/'Raw Data'!F205</f>
        <v>2.5974025974025419E-3</v>
      </c>
      <c r="G207" s="8">
        <f>('Raw Data'!G206-'Raw Data'!G205)/'Raw Data'!G205</f>
        <v>-2.3791315843170069E-2</v>
      </c>
      <c r="H207" s="8">
        <f>('Raw Data'!H206-'Raw Data'!H205)/'Raw Data'!H205</f>
        <v>1.0216061132407604E-2</v>
      </c>
      <c r="I207" s="8">
        <f>('Raw Data'!I206-'Raw Data'!I205)/'Raw Data'!I205</f>
        <v>-2.2749684405668571E-2</v>
      </c>
      <c r="J207" s="8">
        <f>('Raw Data'!J206-'Raw Data'!J205)/'Raw Data'!J205</f>
        <v>5.2631578947368376E-2</v>
      </c>
      <c r="K207" s="8">
        <f>('Raw Data'!K206-'Raw Data'!K205)/'Raw Data'!K205</f>
        <v>1.0498838925636857E-3</v>
      </c>
      <c r="L207" s="8">
        <f>('Raw Data'!L206-'Raw Data'!L205)/'Raw Data'!L205</f>
        <v>-2.8705983226697287E-2</v>
      </c>
      <c r="M207" s="8">
        <f>('Raw Data'!M206-'Raw Data'!M205)/'Raw Data'!M205</f>
        <v>-1.2175989307762177E-2</v>
      </c>
      <c r="N207" s="8">
        <f>('Raw Data'!N206-'Raw Data'!N205)/'Raw Data'!N205</f>
        <v>2.0590685758579272E-3</v>
      </c>
      <c r="O207" s="8">
        <f>('Raw Data'!O206-'Raw Data'!O205)/'Raw Data'!O205</f>
        <v>1.2135640772993961E-3</v>
      </c>
      <c r="P207" s="8">
        <f>('Raw Data'!P206-'Raw Data'!P205)/'Raw Data'!P205</f>
        <v>-2.1595309183804852E-3</v>
      </c>
      <c r="Q207" s="8">
        <f>('Raw Data'!Q206-'Raw Data'!Q205)/'Raw Data'!Q205</f>
        <v>-1.8698112571880739E-3</v>
      </c>
      <c r="R207" s="8">
        <f>('Raw Data'!R206-'Raw Data'!R205)/'Raw Data'!R205</f>
        <v>-3.8517476932963968E-3</v>
      </c>
      <c r="S207" s="8">
        <f>('Raw Data'!S206-'Raw Data'!S205)/'Raw Data'!S205</f>
        <v>-7.5716376392572027E-3</v>
      </c>
      <c r="T207" s="8">
        <f>('Raw Data'!T206-'Raw Data'!T205)/'Raw Data'!T205</f>
        <v>1.5189145512066321E-3</v>
      </c>
      <c r="U207" s="8">
        <f>('Raw Data'!U206-'Raw Data'!U205)/'Raw Data'!U205</f>
        <v>-9.9794085478965167E-3</v>
      </c>
      <c r="V207" s="8">
        <f>('Raw Data'!V206-'Raw Data'!V205)/'Raw Data'!V205</f>
        <v>5.8959279572533847E-3</v>
      </c>
      <c r="W207" s="8">
        <f>('Raw Data'!W206-'Raw Data'!W205)/'Raw Data'!W205</f>
        <v>1.3308221822585131E-2</v>
      </c>
      <c r="X207" s="8">
        <f>('Raw Data'!X206-'Raw Data'!X205)/'Raw Data'!X205</f>
        <v>-4.6168438978241239E-3</v>
      </c>
      <c r="Y207" s="8">
        <f>('Raw Data'!Y206-'Raw Data'!Y205)/'Raw Data'!Y205</f>
        <v>-1.5924305376895282E-2</v>
      </c>
      <c r="Z207" s="8">
        <f>('Raw Data'!Z206-'Raw Data'!Z205)/'Raw Data'!Z205</f>
        <v>-1.7649135192375574E-2</v>
      </c>
      <c r="AA207" s="8">
        <f>('Raw Data'!AA206-'Raw Data'!AA205)/'Raw Data'!AA205</f>
        <v>-2.1822308765583887E-3</v>
      </c>
      <c r="AB207" s="8">
        <f>('Raw Data'!AB206-'Raw Data'!AB205)/'Raw Data'!AB205</f>
        <v>2.0915801451876362E-3</v>
      </c>
      <c r="AC207" s="8">
        <f>('Raw Data'!AC206-'Raw Data'!AC205)/'Raw Data'!AC205</f>
        <v>-1.470787194839844E-3</v>
      </c>
      <c r="AD207" s="8">
        <f>('Raw Data'!AD206-'Raw Data'!AD205)/'Raw Data'!AD205</f>
        <v>4.2194092827003314E-3</v>
      </c>
      <c r="AE207" s="8">
        <f>('Raw Data'!AE206-'Raw Data'!AE205)/'Raw Data'!AE205</f>
        <v>-2.0879151948521954E-2</v>
      </c>
      <c r="AF207" s="8">
        <f>('Raw Data'!AF206-'Raw Data'!AF205)/'Raw Data'!AF205</f>
        <v>-1.2971206324259134E-2</v>
      </c>
      <c r="AG207" s="8">
        <f>('Raw Data'!AG206-'Raw Data'!AG205)/'Raw Data'!AG205</f>
        <v>-2.544961063622703E-2</v>
      </c>
      <c r="AH207" s="8">
        <f>('Raw Data'!AH206-'Raw Data'!AH205)/'Raw Data'!AH205</f>
        <v>-8.2708842659152647E-3</v>
      </c>
      <c r="AI207" s="8">
        <f>('Raw Data'!AI206-'Raw Data'!AI205)/'Raw Data'!AI205</f>
        <v>-1.6711981474032658E-2</v>
      </c>
      <c r="AJ207" s="8">
        <f>('Raw Data'!AJ206-'Raw Data'!AJ205)/'Raw Data'!AJ205</f>
        <v>-8.7353690230930925E-4</v>
      </c>
      <c r="AK207" s="8">
        <f>('Raw Data'!AK206-'Raw Data'!AK205)/'Raw Data'!AK205</f>
        <v>2.4091591868579216E-3</v>
      </c>
      <c r="AL207" s="8">
        <f>('Raw Data'!AL206-'Raw Data'!AL205)/'Raw Data'!AL205</f>
        <v>-2.4390243902438911E-2</v>
      </c>
      <c r="AM207" s="8">
        <f>('Raw Data'!AM206-'Raw Data'!AM205)/'Raw Data'!AM205</f>
        <v>-6.2402306172636129E-3</v>
      </c>
      <c r="AN207" s="8">
        <f>('Raw Data'!AN206-'Raw Data'!AN205)/'Raw Data'!AN205</f>
        <v>-1.2982742432966063E-2</v>
      </c>
      <c r="AO207" s="8">
        <f>('Raw Data'!AO206-'Raw Data'!AO205)/'Raw Data'!AO205</f>
        <v>0</v>
      </c>
      <c r="AP207" s="8">
        <f>('Raw Data'!AP206-'Raw Data'!AP205)/'Raw Data'!AP205</f>
        <v>-4.4219835754895943E-3</v>
      </c>
    </row>
    <row r="208" spans="1:42" x14ac:dyDescent="0.45">
      <c r="A208" s="23">
        <f>'Raw Data'!A207</f>
        <v>43738</v>
      </c>
      <c r="B208" s="8">
        <f>('Raw Data'!B207-'Raw Data'!B206)/'Raw Data'!B206</f>
        <v>2.3535243669489406E-2</v>
      </c>
      <c r="C208" s="8">
        <f>('Raw Data'!C207-'Raw Data'!C206)/'Raw Data'!C206</f>
        <v>-4.1296941484756751E-3</v>
      </c>
      <c r="D208" s="8">
        <f>('Raw Data'!D207-'Raw Data'!D206)/'Raw Data'!D206</f>
        <v>-5.2038573244981446E-3</v>
      </c>
      <c r="E208" s="8">
        <f>('Raw Data'!E207-'Raw Data'!E206)/'Raw Data'!E206</f>
        <v>1.1061919399112361E-2</v>
      </c>
      <c r="F208" s="8">
        <f>('Raw Data'!F207-'Raw Data'!F206)/'Raw Data'!F206</f>
        <v>3.1088082901554431E-2</v>
      </c>
      <c r="G208" s="8">
        <f>('Raw Data'!G207-'Raw Data'!G206)/'Raw Data'!G206</f>
        <v>1.9529595213912239E-2</v>
      </c>
      <c r="H208" s="8">
        <f>('Raw Data'!H207-'Raw Data'!H206)/'Raw Data'!H206</f>
        <v>2.2380603448275853E-2</v>
      </c>
      <c r="I208" s="8">
        <f>('Raw Data'!I207-'Raw Data'!I206)/'Raw Data'!I206</f>
        <v>2.8137569666480011E-2</v>
      </c>
      <c r="J208" s="8">
        <f>('Raw Data'!J207-'Raw Data'!J206)/'Raw Data'!J206</f>
        <v>-0.21153846153846165</v>
      </c>
      <c r="K208" s="8">
        <f>('Raw Data'!K207-'Raw Data'!K206)/'Raw Data'!K206</f>
        <v>3.4085772991244373E-3</v>
      </c>
      <c r="L208" s="8">
        <f>('Raw Data'!L207-'Raw Data'!L206)/'Raw Data'!L206</f>
        <v>9.7257418554098085E-3</v>
      </c>
      <c r="M208" s="8">
        <f>('Raw Data'!M207-'Raw Data'!M206)/'Raw Data'!M206</f>
        <v>3.4267765903487229E-3</v>
      </c>
      <c r="N208" s="8">
        <f>('Raw Data'!N207-'Raw Data'!N206)/'Raw Data'!N206</f>
        <v>-8.9041351270529381E-3</v>
      </c>
      <c r="O208" s="8">
        <f>('Raw Data'!O207-'Raw Data'!O206)/'Raw Data'!O206</f>
        <v>-1.3333149625925831E-2</v>
      </c>
      <c r="P208" s="8">
        <f>('Raw Data'!P207-'Raw Data'!P206)/'Raw Data'!P206</f>
        <v>1.5219130076103983E-2</v>
      </c>
      <c r="Q208" s="8">
        <f>('Raw Data'!Q207-'Raw Data'!Q206)/'Raw Data'!Q206</f>
        <v>3.6614525943212267E-3</v>
      </c>
      <c r="R208" s="8">
        <f>('Raw Data'!R207-'Raw Data'!R206)/'Raw Data'!R206</f>
        <v>5.0684539959811297E-3</v>
      </c>
      <c r="S208" s="8">
        <f>('Raw Data'!S207-'Raw Data'!S206)/'Raw Data'!S206</f>
        <v>1.6517297295549644E-2</v>
      </c>
      <c r="T208" s="8">
        <f>('Raw Data'!T207-'Raw Data'!T206)/'Raw Data'!T206</f>
        <v>1.7441253998761549E-2</v>
      </c>
      <c r="U208" s="8">
        <f>('Raw Data'!U207-'Raw Data'!U206)/'Raw Data'!U206</f>
        <v>2.7700829532889583E-3</v>
      </c>
      <c r="V208" s="8">
        <f>('Raw Data'!V207-'Raw Data'!V206)/'Raw Data'!V206</f>
        <v>-2.54845513415203E-4</v>
      </c>
      <c r="W208" s="8">
        <f>('Raw Data'!W207-'Raw Data'!W206)/'Raw Data'!W206</f>
        <v>4.9250245926254436E-3</v>
      </c>
      <c r="X208" s="8">
        <f>('Raw Data'!X207-'Raw Data'!X206)/'Raw Data'!X206</f>
        <v>1.8628673606162862E-3</v>
      </c>
      <c r="Y208" s="8">
        <f>('Raw Data'!Y207-'Raw Data'!Y206)/'Raw Data'!Y206</f>
        <v>5.6579939569973065E-4</v>
      </c>
      <c r="Z208" s="8">
        <f>('Raw Data'!Z207-'Raw Data'!Z206)/'Raw Data'!Z206</f>
        <v>-1.2935716852317532E-2</v>
      </c>
      <c r="AA208" s="8">
        <f>('Raw Data'!AA207-'Raw Data'!AA206)/'Raw Data'!AA206</f>
        <v>4.5561544463049736E-3</v>
      </c>
      <c r="AB208" s="8">
        <f>('Raw Data'!AB207-'Raw Data'!AB206)/'Raw Data'!AB206</f>
        <v>-1.5252709418664919E-3</v>
      </c>
      <c r="AC208" s="8">
        <f>('Raw Data'!AC207-'Raw Data'!AC206)/'Raw Data'!AC206</f>
        <v>2.3936075635572571E-3</v>
      </c>
      <c r="AD208" s="8">
        <f>('Raw Data'!AD207-'Raw Data'!AD206)/'Raw Data'!AD206</f>
        <v>0</v>
      </c>
      <c r="AE208" s="8">
        <f>('Raw Data'!AE207-'Raw Data'!AE206)/'Raw Data'!AE206</f>
        <v>1.1223264569877826E-3</v>
      </c>
      <c r="AF208" s="8">
        <f>('Raw Data'!AF207-'Raw Data'!AF206)/'Raw Data'!AF206</f>
        <v>9.4387687675952219E-3</v>
      </c>
      <c r="AG208" s="8">
        <f>('Raw Data'!AG207-'Raw Data'!AG206)/'Raw Data'!AG206</f>
        <v>9.4011493524076041E-3</v>
      </c>
      <c r="AH208" s="8">
        <f>('Raw Data'!AH207-'Raw Data'!AH206)/'Raw Data'!AH206</f>
        <v>6.0622349514905987E-3</v>
      </c>
      <c r="AI208" s="8">
        <f>('Raw Data'!AI207-'Raw Data'!AI206)/'Raw Data'!AI206</f>
        <v>5.5335740643622554E-3</v>
      </c>
      <c r="AJ208" s="8">
        <f>('Raw Data'!AJ207-'Raw Data'!AJ206)/'Raw Data'!AJ206</f>
        <v>1.7257139365754948E-2</v>
      </c>
      <c r="AK208" s="8">
        <f>('Raw Data'!AK207-'Raw Data'!AK206)/'Raw Data'!AK206</f>
        <v>1.7378422952290879E-2</v>
      </c>
      <c r="AL208" s="8">
        <f>('Raw Data'!AL207-'Raw Data'!AL206)/'Raw Data'!AL206</f>
        <v>-2.5000000000000022E-2</v>
      </c>
      <c r="AM208" s="8">
        <f>('Raw Data'!AM207-'Raw Data'!AM206)/'Raw Data'!AM206</f>
        <v>1.5698539047167753E-2</v>
      </c>
      <c r="AN208" s="8">
        <f>('Raw Data'!AN207-'Raw Data'!AN206)/'Raw Data'!AN206</f>
        <v>0</v>
      </c>
      <c r="AO208" s="8">
        <f>('Raw Data'!AO207-'Raw Data'!AO206)/'Raw Data'!AO206</f>
        <v>0</v>
      </c>
      <c r="AP208" s="8">
        <f>('Raw Data'!AP207-'Raw Data'!AP206)/'Raw Data'!AP206</f>
        <v>8.2487309644670541E-3</v>
      </c>
    </row>
    <row r="209" spans="1:42" x14ac:dyDescent="0.45">
      <c r="A209" s="23">
        <f>'Raw Data'!A208</f>
        <v>43739</v>
      </c>
      <c r="B209" s="8">
        <f>('Raw Data'!B208-'Raw Data'!B207)/'Raw Data'!B207</f>
        <v>2.7682495844787137E-3</v>
      </c>
      <c r="C209" s="8">
        <f>('Raw Data'!C208-'Raw Data'!C207)/'Raw Data'!C207</f>
        <v>-7.0495404596057996E-3</v>
      </c>
      <c r="D209" s="8">
        <f>('Raw Data'!D208-'Raw Data'!D207)/'Raw Data'!D207</f>
        <v>1.5859206540025893E-2</v>
      </c>
      <c r="E209" s="8">
        <f>('Raw Data'!E208-'Raw Data'!E207)/'Raw Data'!E207</f>
        <v>1.9692919811691387E-3</v>
      </c>
      <c r="F209" s="8">
        <f>('Raw Data'!F208-'Raw Data'!F207)/'Raw Data'!F207</f>
        <v>-3.8944723618090406E-2</v>
      </c>
      <c r="G209" s="8">
        <f>('Raw Data'!G208-'Raw Data'!G207)/'Raw Data'!G207</f>
        <v>5.005444972015112E-3</v>
      </c>
      <c r="H209" s="8">
        <f>('Raw Data'!H208-'Raw Data'!H207)/'Raw Data'!H207</f>
        <v>-2.9025410378641484E-2</v>
      </c>
      <c r="I209" s="8">
        <f>('Raw Data'!I208-'Raw Data'!I207)/'Raw Data'!I207</f>
        <v>1.4372917901108747E-2</v>
      </c>
      <c r="J209" s="8">
        <f>('Raw Data'!J208-'Raw Data'!J207)/'Raw Data'!J207</f>
        <v>-9.7560975609756184E-3</v>
      </c>
      <c r="K209" s="8">
        <f>('Raw Data'!K208-'Raw Data'!K207)/'Raw Data'!K207</f>
        <v>-1.0713379987814032E-2</v>
      </c>
      <c r="L209" s="8">
        <f>('Raw Data'!L208-'Raw Data'!L207)/'Raw Data'!L207</f>
        <v>-1.8677127869693281E-2</v>
      </c>
      <c r="M209" s="8">
        <f>('Raw Data'!M208-'Raw Data'!M207)/'Raw Data'!M207</f>
        <v>-2.0694195971925788E-2</v>
      </c>
      <c r="N209" s="8">
        <f>('Raw Data'!N208-'Raw Data'!N207)/'Raw Data'!N207</f>
        <v>-8.293054738764764E-3</v>
      </c>
      <c r="O209" s="8">
        <f>('Raw Data'!O208-'Raw Data'!O207)/'Raw Data'!O207</f>
        <v>-2.0884540846806968E-2</v>
      </c>
      <c r="P209" s="8">
        <f>('Raw Data'!P208-'Raw Data'!P207)/'Raw Data'!P207</f>
        <v>-1.2102879822119347E-2</v>
      </c>
      <c r="Q209" s="8">
        <f>('Raw Data'!Q208-'Raw Data'!Q207)/'Raw Data'!Q207</f>
        <v>-6.1084328639577313E-3</v>
      </c>
      <c r="R209" s="8">
        <f>('Raw Data'!R208-'Raw Data'!R207)/'Raw Data'!R207</f>
        <v>-1.4192888563063239E-2</v>
      </c>
      <c r="S209" s="8">
        <f>('Raw Data'!S208-'Raw Data'!S207)/'Raw Data'!S207</f>
        <v>-5.0294979753384306E-3</v>
      </c>
      <c r="T209" s="8">
        <f>('Raw Data'!T208-'Raw Data'!T207)/'Raw Data'!T207</f>
        <v>-1.7461618167076424E-2</v>
      </c>
      <c r="U209" s="8">
        <f>('Raw Data'!U208-'Raw Data'!U207)/'Raw Data'!U207</f>
        <v>-5.908563218539423E-3</v>
      </c>
      <c r="V209" s="8">
        <f>('Raw Data'!V208-'Raw Data'!V207)/'Raw Data'!V207</f>
        <v>-1.8183368440409499E-2</v>
      </c>
      <c r="W209" s="8">
        <f>('Raw Data'!W208-'Raw Data'!W207)/'Raw Data'!W207</f>
        <v>-3.2890408259878316E-2</v>
      </c>
      <c r="X209" s="8">
        <f>('Raw Data'!X208-'Raw Data'!X207)/'Raw Data'!X207</f>
        <v>1.8980723318095586E-4</v>
      </c>
      <c r="Y209" s="8">
        <f>('Raw Data'!Y208-'Raw Data'!Y207)/'Raw Data'!Y207</f>
        <v>-2.1601414927304861E-2</v>
      </c>
      <c r="Z209" s="8">
        <f>('Raw Data'!Z208-'Raw Data'!Z207)/'Raw Data'!Z207</f>
        <v>-6.1885695736647716E-3</v>
      </c>
      <c r="AA209" s="8">
        <f>('Raw Data'!AA208-'Raw Data'!AA207)/'Raw Data'!AA207</f>
        <v>-1.3243808907966564E-2</v>
      </c>
      <c r="AB209" s="8">
        <f>('Raw Data'!AB208-'Raw Data'!AB207)/'Raw Data'!AB207</f>
        <v>-4.2611196005700319E-3</v>
      </c>
      <c r="AC209" s="8">
        <f>('Raw Data'!AC208-'Raw Data'!AC207)/'Raw Data'!AC207</f>
        <v>3.8575132902164836E-3</v>
      </c>
      <c r="AD209" s="8">
        <f>('Raw Data'!AD208-'Raw Data'!AD207)/'Raw Data'!AD207</f>
        <v>-1.470588235294105E-2</v>
      </c>
      <c r="AE209" s="8">
        <f>('Raw Data'!AE208-'Raw Data'!AE207)/'Raw Data'!AE207</f>
        <v>-3.9878244071386404E-2</v>
      </c>
      <c r="AF209" s="8">
        <f>('Raw Data'!AF208-'Raw Data'!AF207)/'Raw Data'!AF207</f>
        <v>-1.4097567167235215E-2</v>
      </c>
      <c r="AG209" s="8">
        <f>('Raw Data'!AG208-'Raw Data'!AG207)/'Raw Data'!AG207</f>
        <v>-7.933770265608724E-3</v>
      </c>
      <c r="AH209" s="8">
        <f>('Raw Data'!AH208-'Raw Data'!AH207)/'Raw Data'!AH207</f>
        <v>-1.4978310794185181E-4</v>
      </c>
      <c r="AI209" s="8">
        <f>('Raw Data'!AI208-'Raw Data'!AI207)/'Raw Data'!AI207</f>
        <v>-1.2747102282714485E-2</v>
      </c>
      <c r="AJ209" s="8">
        <f>('Raw Data'!AJ208-'Raw Data'!AJ207)/'Raw Data'!AJ207</f>
        <v>7.3237875966629456E-3</v>
      </c>
      <c r="AK209" s="8">
        <f>('Raw Data'!AK208-'Raw Data'!AK207)/'Raw Data'!AK207</f>
        <v>-2.2351419481248174E-2</v>
      </c>
      <c r="AL209" s="8">
        <f>('Raw Data'!AL208-'Raw Data'!AL207)/'Raw Data'!AL207</f>
        <v>1.2820512820512832E-2</v>
      </c>
      <c r="AM209" s="8">
        <f>('Raw Data'!AM208-'Raw Data'!AM207)/'Raw Data'!AM207</f>
        <v>-2.4729497841750624E-2</v>
      </c>
      <c r="AN209" s="8">
        <f>('Raw Data'!AN208-'Raw Data'!AN207)/'Raw Data'!AN207</f>
        <v>-2.1838105732283095E-2</v>
      </c>
      <c r="AO209" s="8">
        <f>('Raw Data'!AO208-'Raw Data'!AO207)/'Raw Data'!AO207</f>
        <v>0</v>
      </c>
      <c r="AP209" s="8">
        <f>('Raw Data'!AP208-'Raw Data'!AP207)/'Raw Data'!AP207</f>
        <v>6.9225928256764898E-3</v>
      </c>
    </row>
    <row r="210" spans="1:42" x14ac:dyDescent="0.45">
      <c r="A210" s="23">
        <f>'Raw Data'!A209</f>
        <v>43740</v>
      </c>
      <c r="B210" s="8">
        <f>('Raw Data'!B209-'Raw Data'!B208)/'Raw Data'!B208</f>
        <v>-2.5067884304298557E-2</v>
      </c>
      <c r="C210" s="8">
        <f>('Raw Data'!C209-'Raw Data'!C208)/'Raw Data'!C208</f>
        <v>-1.2111038099565159E-2</v>
      </c>
      <c r="D210" s="8">
        <f>('Raw Data'!D209-'Raw Data'!D208)/'Raw Data'!D208</f>
        <v>-6.3754014763544829E-3</v>
      </c>
      <c r="E210" s="8">
        <f>('Raw Data'!E209-'Raw Data'!E208)/'Raw Data'!E208</f>
        <v>-2.4968957663263121E-2</v>
      </c>
      <c r="F210" s="8">
        <f>('Raw Data'!F209-'Raw Data'!F208)/'Raw Data'!F208</f>
        <v>-1.8300653594771316E-2</v>
      </c>
      <c r="G210" s="8">
        <f>('Raw Data'!G209-'Raw Data'!G208)/'Raw Data'!G208</f>
        <v>-9.1310133161005575E-3</v>
      </c>
      <c r="H210" s="8">
        <f>('Raw Data'!H209-'Raw Data'!H208)/'Raw Data'!H208</f>
        <v>-2.7555126460335283E-2</v>
      </c>
      <c r="I210" s="8">
        <f>('Raw Data'!I209-'Raw Data'!I208)/'Raw Data'!I208</f>
        <v>-2.2709658384827192E-2</v>
      </c>
      <c r="J210" s="8">
        <f>('Raw Data'!J209-'Raw Data'!J208)/'Raw Data'!J208</f>
        <v>-1.4778325123152615E-2</v>
      </c>
      <c r="K210" s="8">
        <f>('Raw Data'!K209-'Raw Data'!K208)/'Raw Data'!K208</f>
        <v>-1.9281525507740718E-2</v>
      </c>
      <c r="L210" s="8">
        <f>('Raw Data'!L209-'Raw Data'!L208)/'Raw Data'!L208</f>
        <v>-1.438318379651302E-2</v>
      </c>
      <c r="M210" s="8">
        <f>('Raw Data'!M209-'Raw Data'!M208)/'Raw Data'!M208</f>
        <v>-4.4241761053548387E-3</v>
      </c>
      <c r="N210" s="8">
        <f>('Raw Data'!N209-'Raw Data'!N208)/'Raw Data'!N208</f>
        <v>-2.2996507519102965E-2</v>
      </c>
      <c r="O210" s="8">
        <f>('Raw Data'!O209-'Raw Data'!O208)/'Raw Data'!O208</f>
        <v>-2.4482191758087756E-2</v>
      </c>
      <c r="P210" s="8">
        <f>('Raw Data'!P209-'Raw Data'!P208)/'Raw Data'!P208</f>
        <v>-1.3712948459925944E-2</v>
      </c>
      <c r="Q210" s="8">
        <f>('Raw Data'!Q209-'Raw Data'!Q208)/'Raw Data'!Q208</f>
        <v>-2.9790848829861737E-2</v>
      </c>
      <c r="R210" s="8">
        <f>('Raw Data'!R209-'Raw Data'!R208)/'Raw Data'!R208</f>
        <v>-2.5155544663407501E-2</v>
      </c>
      <c r="S210" s="8">
        <f>('Raw Data'!S209-'Raw Data'!S208)/'Raw Data'!S208</f>
        <v>-1.3609101997861119E-2</v>
      </c>
      <c r="T210" s="8">
        <f>('Raw Data'!T209-'Raw Data'!T208)/'Raw Data'!T208</f>
        <v>-8.5609556843975598E-3</v>
      </c>
      <c r="U210" s="8">
        <f>('Raw Data'!U209-'Raw Data'!U208)/'Raw Data'!U208</f>
        <v>-3.164832037865834E-3</v>
      </c>
      <c r="V210" s="8">
        <f>('Raw Data'!V209-'Raw Data'!V208)/'Raw Data'!V208</f>
        <v>-1.9904813258452253E-2</v>
      </c>
      <c r="W210" s="8">
        <f>('Raw Data'!W209-'Raw Data'!W208)/'Raw Data'!W208</f>
        <v>-2.8153191151514018E-2</v>
      </c>
      <c r="X210" s="8">
        <f>('Raw Data'!X209-'Raw Data'!X208)/'Raw Data'!X208</f>
        <v>-1.2975729063132678E-2</v>
      </c>
      <c r="Y210" s="8">
        <f>('Raw Data'!Y209-'Raw Data'!Y208)/'Raw Data'!Y208</f>
        <v>-2.5315001053906865E-2</v>
      </c>
      <c r="Z210" s="8">
        <f>('Raw Data'!Z209-'Raw Data'!Z208)/'Raw Data'!Z208</f>
        <v>-7.6922713440392369E-3</v>
      </c>
      <c r="AA210" s="8">
        <f>('Raw Data'!AA209-'Raw Data'!AA208)/'Raw Data'!AA208</f>
        <v>-2.7210855829122735E-2</v>
      </c>
      <c r="AB210" s="8">
        <f>('Raw Data'!AB209-'Raw Data'!AB208)/'Raw Data'!AB208</f>
        <v>-2.2365772952291498E-2</v>
      </c>
      <c r="AC210" s="8">
        <f>('Raw Data'!AC209-'Raw Data'!AC208)/'Raw Data'!AC208</f>
        <v>-2.8728295712408494E-2</v>
      </c>
      <c r="AD210" s="8">
        <f>('Raw Data'!AD209-'Raw Data'!AD208)/'Raw Data'!AD208</f>
        <v>-2.558635394456292E-2</v>
      </c>
      <c r="AE210" s="8">
        <f>('Raw Data'!AE209-'Raw Data'!AE208)/'Raw Data'!AE208</f>
        <v>1.5012468473520089E-2</v>
      </c>
      <c r="AF210" s="8">
        <f>('Raw Data'!AF209-'Raw Data'!AF208)/'Raw Data'!AF208</f>
        <v>-1.7655289628513933E-2</v>
      </c>
      <c r="AG210" s="8">
        <f>('Raw Data'!AG209-'Raw Data'!AG208)/'Raw Data'!AG208</f>
        <v>-1.5646766342141873E-2</v>
      </c>
      <c r="AH210" s="8">
        <f>('Raw Data'!AH209-'Raw Data'!AH208)/'Raw Data'!AH208</f>
        <v>-1.2917376020501217E-2</v>
      </c>
      <c r="AI210" s="8">
        <f>('Raw Data'!AI209-'Raw Data'!AI208)/'Raw Data'!AI208</f>
        <v>-6.882384470535058E-3</v>
      </c>
      <c r="AJ210" s="8">
        <f>('Raw Data'!AJ209-'Raw Data'!AJ208)/'Raw Data'!AJ208</f>
        <v>-5.7496404582883286E-3</v>
      </c>
      <c r="AK210" s="8">
        <f>('Raw Data'!AK209-'Raw Data'!AK208)/'Raw Data'!AK208</f>
        <v>-1.2081769551046046E-2</v>
      </c>
      <c r="AL210" s="8">
        <f>('Raw Data'!AL209-'Raw Data'!AL208)/'Raw Data'!AL208</f>
        <v>0</v>
      </c>
      <c r="AM210" s="8">
        <f>('Raw Data'!AM209-'Raw Data'!AM208)/'Raw Data'!AM208</f>
        <v>-2.0073983764415545E-2</v>
      </c>
      <c r="AN210" s="8">
        <f>('Raw Data'!AN209-'Raw Data'!AN208)/'Raw Data'!AN208</f>
        <v>-3.2066175491352857E-2</v>
      </c>
      <c r="AO210" s="8">
        <f>('Raw Data'!AO209-'Raw Data'!AO208)/'Raw Data'!AO208</f>
        <v>-0.27083333333333337</v>
      </c>
      <c r="AP210" s="8">
        <f>('Raw Data'!AP209-'Raw Data'!AP208)/'Raw Data'!AP208</f>
        <v>4.9999999999998934E-3</v>
      </c>
    </row>
    <row r="211" spans="1:42" x14ac:dyDescent="0.45">
      <c r="A211" s="23">
        <f>'Raw Data'!A210</f>
        <v>43741</v>
      </c>
      <c r="B211" s="8">
        <f>('Raw Data'!B210-'Raw Data'!B209)/'Raw Data'!B209</f>
        <v>8.4946951826887114E-3</v>
      </c>
      <c r="C211" s="8">
        <f>('Raw Data'!C210-'Raw Data'!C209)/'Raw Data'!C209</f>
        <v>9.0889247076566034E-3</v>
      </c>
      <c r="D211" s="8">
        <f>('Raw Data'!D210-'Raw Data'!D209)/'Raw Data'!D209</f>
        <v>-4.1541585951104666E-2</v>
      </c>
      <c r="E211" s="8">
        <f>('Raw Data'!E210-'Raw Data'!E209)/'Raw Data'!E209</f>
        <v>2.978936431951194E-2</v>
      </c>
      <c r="F211" s="8">
        <f>('Raw Data'!F210-'Raw Data'!F209)/'Raw Data'!F209</f>
        <v>-1.59786950732357E-2</v>
      </c>
      <c r="G211" s="8">
        <f>('Raw Data'!G210-'Raw Data'!G209)/'Raw Data'!G209</f>
        <v>4.9007677326701707E-2</v>
      </c>
      <c r="H211" s="8">
        <f>('Raw Data'!H210-'Raw Data'!H209)/'Raw Data'!H209</f>
        <v>1.786020951399633E-2</v>
      </c>
      <c r="I211" s="8">
        <f>('Raw Data'!I210-'Raw Data'!I209)/'Raw Data'!I209</f>
        <v>-3.1181683140803225E-2</v>
      </c>
      <c r="J211" s="8">
        <f>('Raw Data'!J210-'Raw Data'!J209)/'Raw Data'!J209</f>
        <v>-0.16500000000000004</v>
      </c>
      <c r="K211" s="8">
        <f>('Raw Data'!K210-'Raw Data'!K209)/'Raw Data'!K209</f>
        <v>5.9250351916532822E-3</v>
      </c>
      <c r="L211" s="8">
        <f>('Raw Data'!L210-'Raw Data'!L209)/'Raw Data'!L209</f>
        <v>5.0482658978713811E-3</v>
      </c>
      <c r="M211" s="8">
        <f>('Raw Data'!M210-'Raw Data'!M209)/'Raw Data'!M209</f>
        <v>1.2860793684008871E-2</v>
      </c>
      <c r="N211" s="8">
        <f>('Raw Data'!N210-'Raw Data'!N209)/'Raw Data'!N209</f>
        <v>9.2724949834033926E-3</v>
      </c>
      <c r="O211" s="8">
        <f>('Raw Data'!O210-'Raw Data'!O209)/'Raw Data'!O209</f>
        <v>7.7220344065144194E-3</v>
      </c>
      <c r="P211" s="8">
        <f>('Raw Data'!P210-'Raw Data'!P209)/'Raw Data'!P209</f>
        <v>2.3290935148359247E-3</v>
      </c>
      <c r="Q211" s="8">
        <f>('Raw Data'!Q210-'Raw Data'!Q209)/'Raw Data'!Q209</f>
        <v>1.2757319628459596E-2</v>
      </c>
      <c r="R211" s="8">
        <f>('Raw Data'!R210-'Raw Data'!R209)/'Raw Data'!R209</f>
        <v>5.1933670211896515E-3</v>
      </c>
      <c r="S211" s="8">
        <f>('Raw Data'!S210-'Raw Data'!S209)/'Raw Data'!S209</f>
        <v>1.4664154959269501E-2</v>
      </c>
      <c r="T211" s="8">
        <f>('Raw Data'!T210-'Raw Data'!T209)/'Raw Data'!T209</f>
        <v>7.9790564780837844E-3</v>
      </c>
      <c r="U211" s="8">
        <f>('Raw Data'!U210-'Raw Data'!U209)/'Raw Data'!U209</f>
        <v>-7.6661375845294578E-3</v>
      </c>
      <c r="V211" s="8">
        <f>('Raw Data'!V210-'Raw Data'!V209)/'Raw Data'!V209</f>
        <v>-1.4240854726138266E-3</v>
      </c>
      <c r="W211" s="8">
        <f>('Raw Data'!W210-'Raw Data'!W209)/'Raw Data'!W209</f>
        <v>1.2630313811458438E-2</v>
      </c>
      <c r="X211" s="8">
        <f>('Raw Data'!X210-'Raw Data'!X209)/'Raw Data'!X209</f>
        <v>1.1185869948549816E-2</v>
      </c>
      <c r="Y211" s="8">
        <f>('Raw Data'!Y210-'Raw Data'!Y209)/'Raw Data'!Y209</f>
        <v>4.1507686881491609E-3</v>
      </c>
      <c r="Z211" s="8">
        <f>('Raw Data'!Z210-'Raw Data'!Z209)/'Raw Data'!Z209</f>
        <v>-1.4765965300849086E-3</v>
      </c>
      <c r="AA211" s="8">
        <f>('Raw Data'!AA210-'Raw Data'!AA209)/'Raw Data'!AA209</f>
        <v>8.6939993253256961E-3</v>
      </c>
      <c r="AB211" s="8">
        <f>('Raw Data'!AB210-'Raw Data'!AB209)/'Raw Data'!AB209</f>
        <v>5.4509183538360333E-3</v>
      </c>
      <c r="AC211" s="8">
        <f>('Raw Data'!AC210-'Raw Data'!AC209)/'Raw Data'!AC209</f>
        <v>1.4317988509038168E-2</v>
      </c>
      <c r="AD211" s="8">
        <f>('Raw Data'!AD210-'Raw Data'!AD209)/'Raw Data'!AD209</f>
        <v>-4.8140043763676282E-2</v>
      </c>
      <c r="AE211" s="8">
        <f>('Raw Data'!AE210-'Raw Data'!AE209)/'Raw Data'!AE209</f>
        <v>6.5735663083048707E-3</v>
      </c>
      <c r="AF211" s="8">
        <f>('Raw Data'!AF210-'Raw Data'!AF209)/'Raw Data'!AF209</f>
        <v>1.2105411314083008E-2</v>
      </c>
      <c r="AG211" s="8">
        <f>('Raw Data'!AG210-'Raw Data'!AG209)/'Raw Data'!AG209</f>
        <v>1.3069622503342315E-2</v>
      </c>
      <c r="AH211" s="8">
        <f>('Raw Data'!AH210-'Raw Data'!AH209)/'Raw Data'!AH209</f>
        <v>6.5315597617547488E-3</v>
      </c>
      <c r="AI211" s="8">
        <f>('Raw Data'!AI210-'Raw Data'!AI209)/'Raw Data'!AI209</f>
        <v>2.7376854729317727E-2</v>
      </c>
      <c r="AJ211" s="8">
        <f>('Raw Data'!AJ210-'Raw Data'!AJ209)/'Raw Data'!AJ209</f>
        <v>4.4769242416039102E-4</v>
      </c>
      <c r="AK211" s="8">
        <f>('Raw Data'!AK210-'Raw Data'!AK209)/'Raw Data'!AK209</f>
        <v>1.3358431165983731E-2</v>
      </c>
      <c r="AL211" s="8">
        <f>('Raw Data'!AL210-'Raw Data'!AL209)/'Raw Data'!AL209</f>
        <v>-2.5316455696202552E-2</v>
      </c>
      <c r="AM211" s="8">
        <f>('Raw Data'!AM210-'Raw Data'!AM209)/'Raw Data'!AM209</f>
        <v>-2.6954186620096717E-3</v>
      </c>
      <c r="AN211" s="8">
        <f>('Raw Data'!AN210-'Raw Data'!AN209)/'Raw Data'!AN209</f>
        <v>7.6587338391869214E-3</v>
      </c>
      <c r="AO211" s="8">
        <f>('Raw Data'!AO210-'Raw Data'!AO209)/'Raw Data'!AO209</f>
        <v>-0.21428571428571416</v>
      </c>
      <c r="AP211" s="8">
        <f>('Raw Data'!AP210-'Raw Data'!AP209)/'Raw Data'!AP209</f>
        <v>1.865733830845906E-3</v>
      </c>
    </row>
    <row r="212" spans="1:42" x14ac:dyDescent="0.45">
      <c r="A212" s="23">
        <f>'Raw Data'!A211</f>
        <v>43742</v>
      </c>
      <c r="B212" s="8">
        <f>('Raw Data'!B211-'Raw Data'!B210)/'Raw Data'!B210</f>
        <v>2.8031841728660929E-2</v>
      </c>
      <c r="C212" s="8">
        <f>('Raw Data'!C211-'Raw Data'!C210)/'Raw Data'!C210</f>
        <v>1.0263927575248737E-2</v>
      </c>
      <c r="D212" s="8">
        <f>('Raw Data'!D211-'Raw Data'!D210)/'Raw Data'!D210</f>
        <v>-6.8660945237355797E-3</v>
      </c>
      <c r="E212" s="8">
        <f>('Raw Data'!E211-'Raw Data'!E210)/'Raw Data'!E210</f>
        <v>1.7037698568507519E-2</v>
      </c>
      <c r="F212" s="8">
        <f>('Raw Data'!F211-'Raw Data'!F210)/'Raw Data'!F210</f>
        <v>-1.3531799729363718E-3</v>
      </c>
      <c r="G212" s="8">
        <f>('Raw Data'!G211-'Raw Data'!G210)/'Raw Data'!G210</f>
        <v>5.0066190525960824E-3</v>
      </c>
      <c r="H212" s="8">
        <f>('Raw Data'!H211-'Raw Data'!H210)/'Raw Data'!H210</f>
        <v>7.2549519149653647E-3</v>
      </c>
      <c r="I212" s="8">
        <f>('Raw Data'!I211-'Raw Data'!I210)/'Raw Data'!I210</f>
        <v>1.1685112842597972E-2</v>
      </c>
      <c r="J212" s="8">
        <f>('Raw Data'!J211-'Raw Data'!J210)/'Raw Data'!J210</f>
        <v>-7.7844311377245443E-2</v>
      </c>
      <c r="K212" s="8">
        <f>('Raw Data'!K211-'Raw Data'!K210)/'Raw Data'!K210</f>
        <v>-3.7483127313738735E-3</v>
      </c>
      <c r="L212" s="8">
        <f>('Raw Data'!L211-'Raw Data'!L210)/'Raw Data'!L210</f>
        <v>1.2763217922277866E-2</v>
      </c>
      <c r="M212" s="8">
        <f>('Raw Data'!M211-'Raw Data'!M210)/'Raw Data'!M210</f>
        <v>3.6646672822587775E-3</v>
      </c>
      <c r="N212" s="8">
        <f>('Raw Data'!N211-'Raw Data'!N210)/'Raw Data'!N210</f>
        <v>2.8268195428576555E-3</v>
      </c>
      <c r="O212" s="8">
        <f>('Raw Data'!O211-'Raw Data'!O210)/'Raw Data'!O210</f>
        <v>2.0434121548546999E-2</v>
      </c>
      <c r="P212" s="8">
        <f>('Raw Data'!P211-'Raw Data'!P210)/'Raw Data'!P210</f>
        <v>6.8300376889978828E-3</v>
      </c>
      <c r="Q212" s="8">
        <f>('Raw Data'!Q211-'Raw Data'!Q210)/'Raw Data'!Q210</f>
        <v>2.2587264159610256E-3</v>
      </c>
      <c r="R212" s="8">
        <f>('Raw Data'!R211-'Raw Data'!R210)/'Raw Data'!R210</f>
        <v>2.0612448311040751E-2</v>
      </c>
      <c r="S212" s="8">
        <f>('Raw Data'!S211-'Raw Data'!S210)/'Raw Data'!S210</f>
        <v>1.1188842306050514E-2</v>
      </c>
      <c r="T212" s="8">
        <f>('Raw Data'!T211-'Raw Data'!T210)/'Raw Data'!T210</f>
        <v>9.2170693288571061E-3</v>
      </c>
      <c r="U212" s="8">
        <f>('Raw Data'!U211-'Raw Data'!U210)/'Raw Data'!U210</f>
        <v>1.6543192346930642E-2</v>
      </c>
      <c r="V212" s="8">
        <f>('Raw Data'!V211-'Raw Data'!V210)/'Raw Data'!V210</f>
        <v>2.1659692991181069E-2</v>
      </c>
      <c r="W212" s="8">
        <f>('Raw Data'!W211-'Raw Data'!W210)/'Raw Data'!W210</f>
        <v>1.6477902312254881E-2</v>
      </c>
      <c r="X212" s="8">
        <f>('Raw Data'!X211-'Raw Data'!X210)/'Raw Data'!X210</f>
        <v>1.4825488594430822E-2</v>
      </c>
      <c r="Y212" s="8">
        <f>('Raw Data'!Y211-'Raw Data'!Y210)/'Raw Data'!Y210</f>
        <v>1.4763274649094256E-2</v>
      </c>
      <c r="Z212" s="8">
        <f>('Raw Data'!Z211-'Raw Data'!Z210)/'Raw Data'!Z210</f>
        <v>1.959338334910839E-2</v>
      </c>
      <c r="AA212" s="8">
        <f>('Raw Data'!AA211-'Raw Data'!AA210)/'Raw Data'!AA210</f>
        <v>1.7425529701425257E-2</v>
      </c>
      <c r="AB212" s="8">
        <f>('Raw Data'!AB211-'Raw Data'!AB210)/'Raw Data'!AB210</f>
        <v>1.856417733066628E-2</v>
      </c>
      <c r="AC212" s="8">
        <f>('Raw Data'!AC211-'Raw Data'!AC210)/'Raw Data'!AC210</f>
        <v>1.3001541986214027E-2</v>
      </c>
      <c r="AD212" s="8">
        <f>('Raw Data'!AD211-'Raw Data'!AD210)/'Raw Data'!AD210</f>
        <v>1.1494252873563383E-2</v>
      </c>
      <c r="AE212" s="8">
        <f>('Raw Data'!AE211-'Raw Data'!AE210)/'Raw Data'!AE210</f>
        <v>1.0122432653061224E-2</v>
      </c>
      <c r="AF212" s="8">
        <f>('Raw Data'!AF211-'Raw Data'!AF210)/'Raw Data'!AF210</f>
        <v>1.3501576718481522E-2</v>
      </c>
      <c r="AG212" s="8">
        <f>('Raw Data'!AG211-'Raw Data'!AG210)/'Raw Data'!AG210</f>
        <v>1.150627615062768E-2</v>
      </c>
      <c r="AH212" s="8">
        <f>('Raw Data'!AH211-'Raw Data'!AH210)/'Raw Data'!AH210</f>
        <v>8.8319432686900894E-3</v>
      </c>
      <c r="AI212" s="8">
        <f>('Raw Data'!AI211-'Raw Data'!AI210)/'Raw Data'!AI210</f>
        <v>5.964945758586554E-3</v>
      </c>
      <c r="AJ212" s="8">
        <f>('Raw Data'!AJ211-'Raw Data'!AJ210)/'Raw Data'!AJ210</f>
        <v>1.7303804228315608E-2</v>
      </c>
      <c r="AK212" s="8">
        <f>('Raw Data'!AK211-'Raw Data'!AK210)/'Raw Data'!AK210</f>
        <v>2.3765290834836909E-2</v>
      </c>
      <c r="AL212" s="8">
        <f>('Raw Data'!AL211-'Raw Data'!AL210)/'Raw Data'!AL210</f>
        <v>1.2987012987012998E-2</v>
      </c>
      <c r="AM212" s="8">
        <f>('Raw Data'!AM211-'Raw Data'!AM210)/'Raw Data'!AM210</f>
        <v>1.3513571978410929E-2</v>
      </c>
      <c r="AN212" s="8">
        <f>('Raw Data'!AN211-'Raw Data'!AN210)/'Raw Data'!AN210</f>
        <v>6.1864698798127869E-3</v>
      </c>
      <c r="AO212" s="8">
        <f>('Raw Data'!AO211-'Raw Data'!AO210)/'Raw Data'!AO210</f>
        <v>0.63636363636363624</v>
      </c>
      <c r="AP212" s="8">
        <f>('Raw Data'!AP211-'Raw Data'!AP210)/'Raw Data'!AP210</f>
        <v>-2.2967161826991832E-2</v>
      </c>
    </row>
    <row r="213" spans="1:42" x14ac:dyDescent="0.45">
      <c r="A213" s="23">
        <f>'Raw Data'!A212</f>
        <v>43745</v>
      </c>
      <c r="B213" s="8">
        <f>('Raw Data'!B212-'Raw Data'!B211)/'Raw Data'!B211</f>
        <v>2.202575534564064E-4</v>
      </c>
      <c r="C213" s="8">
        <f>('Raw Data'!C212-'Raw Data'!C211)/'Raw Data'!C211</f>
        <v>-4.1467983418073985E-3</v>
      </c>
      <c r="D213" s="8">
        <f>('Raw Data'!D212-'Raw Data'!D211)/'Raw Data'!D211</f>
        <v>2.7178879964793502E-2</v>
      </c>
      <c r="E213" s="8">
        <f>('Raw Data'!E212-'Raw Data'!E211)/'Raw Data'!E211</f>
        <v>-1.382953959001228E-2</v>
      </c>
      <c r="F213" s="8">
        <f>('Raw Data'!F212-'Raw Data'!F211)/'Raw Data'!F211</f>
        <v>1.3550135501354725E-3</v>
      </c>
      <c r="G213" s="8">
        <f>('Raw Data'!G212-'Raw Data'!G211)/'Raw Data'!G211</f>
        <v>-2.6895017351039694E-3</v>
      </c>
      <c r="H213" s="8">
        <f>('Raw Data'!H212-'Raw Data'!H211)/'Raw Data'!H211</f>
        <v>-1.5410418502338111E-2</v>
      </c>
      <c r="I213" s="8">
        <f>('Raw Data'!I212-'Raw Data'!I211)/'Raw Data'!I211</f>
        <v>-8.5106614956395408E-3</v>
      </c>
      <c r="J213" s="8">
        <f>('Raw Data'!J212-'Raw Data'!J211)/'Raw Data'!J211</f>
        <v>0.14285714285714285</v>
      </c>
      <c r="K213" s="8">
        <f>('Raw Data'!K212-'Raw Data'!K211)/'Raw Data'!K211</f>
        <v>-1.3436419622436496E-3</v>
      </c>
      <c r="L213" s="8">
        <f>('Raw Data'!L212-'Raw Data'!L211)/'Raw Data'!L211</f>
        <v>-2.8728525504715255E-3</v>
      </c>
      <c r="M213" s="8">
        <f>('Raw Data'!M212-'Raw Data'!M211)/'Raw Data'!M211</f>
        <v>-2.4170562552114079E-3</v>
      </c>
      <c r="N213" s="8">
        <f>('Raw Data'!N212-'Raw Data'!N211)/'Raw Data'!N211</f>
        <v>-2.60747277782706E-2</v>
      </c>
      <c r="O213" s="8">
        <f>('Raw Data'!O212-'Raw Data'!O211)/'Raw Data'!O211</f>
        <v>-1.6270223069641321E-2</v>
      </c>
      <c r="P213" s="8">
        <f>('Raw Data'!P212-'Raw Data'!P211)/'Raw Data'!P211</f>
        <v>-1.1958942056269219E-2</v>
      </c>
      <c r="Q213" s="8">
        <f>('Raw Data'!Q212-'Raw Data'!Q211)/'Raw Data'!Q211</f>
        <v>-7.2809567318811051E-3</v>
      </c>
      <c r="R213" s="8">
        <f>('Raw Data'!R212-'Raw Data'!R211)/'Raw Data'!R211</f>
        <v>-1.4922980062803549E-2</v>
      </c>
      <c r="S213" s="8">
        <f>('Raw Data'!S212-'Raw Data'!S211)/'Raw Data'!S211</f>
        <v>-9.9124147747942769E-3</v>
      </c>
      <c r="T213" s="8">
        <f>('Raw Data'!T212-'Raw Data'!T211)/'Raw Data'!T211</f>
        <v>1.0744520428162291E-3</v>
      </c>
      <c r="U213" s="8">
        <f>('Raw Data'!U212-'Raw Data'!U211)/'Raw Data'!U211</f>
        <v>4.8360327063472902E-3</v>
      </c>
      <c r="V213" s="8">
        <f>('Raw Data'!V212-'Raw Data'!V211)/'Raw Data'!V211</f>
        <v>-2.1811201662592871E-3</v>
      </c>
      <c r="W213" s="8">
        <f>('Raw Data'!W212-'Raw Data'!W211)/'Raw Data'!W211</f>
        <v>-9.343663858807685E-3</v>
      </c>
      <c r="X213" s="8">
        <f>('Raw Data'!X212-'Raw Data'!X211)/'Raw Data'!X211</f>
        <v>-2.3599191685617989E-3</v>
      </c>
      <c r="Y213" s="8">
        <f>('Raw Data'!Y212-'Raw Data'!Y211)/'Raw Data'!Y211</f>
        <v>-8.1476014691082301E-4</v>
      </c>
      <c r="Z213" s="8">
        <f>('Raw Data'!Z212-'Raw Data'!Z211)/'Raw Data'!Z211</f>
        <v>0</v>
      </c>
      <c r="AA213" s="8">
        <f>('Raw Data'!AA212-'Raw Data'!AA211)/'Raw Data'!AA211</f>
        <v>3.6832186977842811E-3</v>
      </c>
      <c r="AB213" s="8">
        <f>('Raw Data'!AB212-'Raw Data'!AB211)/'Raw Data'!AB211</f>
        <v>-9.354870011376101E-3</v>
      </c>
      <c r="AC213" s="8">
        <f>('Raw Data'!AC212-'Raw Data'!AC211)/'Raw Data'!AC211</f>
        <v>-1.2284627048198158E-2</v>
      </c>
      <c r="AD213" s="8">
        <f>('Raw Data'!AD212-'Raw Data'!AD211)/'Raw Data'!AD211</f>
        <v>-2.0454545454545621E-2</v>
      </c>
      <c r="AE213" s="8">
        <f>('Raw Data'!AE212-'Raw Data'!AE211)/'Raw Data'!AE211</f>
        <v>-7.7581947269790346E-3</v>
      </c>
      <c r="AF213" s="8">
        <f>('Raw Data'!AF212-'Raw Data'!AF211)/'Raw Data'!AF211</f>
        <v>-7.2399959677910911E-3</v>
      </c>
      <c r="AG213" s="8">
        <f>('Raw Data'!AG212-'Raw Data'!AG211)/'Raw Data'!AG211</f>
        <v>-2.7576697690452202E-3</v>
      </c>
      <c r="AH213" s="8">
        <f>('Raw Data'!AH212-'Raw Data'!AH211)/'Raw Data'!AH211</f>
        <v>-4.0180438039645805E-3</v>
      </c>
      <c r="AI213" s="8">
        <f>('Raw Data'!AI212-'Raw Data'!AI211)/'Raw Data'!AI211</f>
        <v>-4.2671322405175779E-3</v>
      </c>
      <c r="AJ213" s="8">
        <f>('Raw Data'!AJ212-'Raw Data'!AJ211)/'Raw Data'!AJ211</f>
        <v>6.1218591037181446E-3</v>
      </c>
      <c r="AK213" s="8">
        <f>('Raw Data'!AK212-'Raw Data'!AK211)/'Raw Data'!AK211</f>
        <v>-6.1661172648714915E-3</v>
      </c>
      <c r="AL213" s="8">
        <f>('Raw Data'!AL212-'Raw Data'!AL211)/'Raw Data'!AL211</f>
        <v>-2.5641025641025664E-2</v>
      </c>
      <c r="AM213" s="8">
        <f>('Raw Data'!AM212-'Raw Data'!AM211)/'Raw Data'!AM211</f>
        <v>-5.8667642779905915E-3</v>
      </c>
      <c r="AN213" s="8">
        <f>('Raw Data'!AN212-'Raw Data'!AN211)/'Raw Data'!AN211</f>
        <v>-5.1822643026109248E-3</v>
      </c>
      <c r="AO213" s="8">
        <f>('Raw Data'!AO212-'Raw Data'!AO211)/'Raw Data'!AO211</f>
        <v>0</v>
      </c>
      <c r="AP213" s="8">
        <f>('Raw Data'!AP212-'Raw Data'!AP211)/'Raw Data'!AP211</f>
        <v>4.4472681067344528E-3</v>
      </c>
    </row>
    <row r="214" spans="1:42" x14ac:dyDescent="0.45">
      <c r="A214" s="23">
        <f>'Raw Data'!A213</f>
        <v>43746</v>
      </c>
      <c r="B214" s="8">
        <f>('Raw Data'!B213-'Raw Data'!B212)/'Raw Data'!B212</f>
        <v>-1.1714970426694312E-2</v>
      </c>
      <c r="C214" s="8">
        <f>('Raw Data'!C213-'Raw Data'!C212)/'Raw Data'!C212</f>
        <v>-8.5363413574412079E-3</v>
      </c>
      <c r="D214" s="8">
        <f>('Raw Data'!D213-'Raw Data'!D212)/'Raw Data'!D212</f>
        <v>9.8014554526272592E-3</v>
      </c>
      <c r="E214" s="8">
        <f>('Raw Data'!E213-'Raw Data'!E212)/'Raw Data'!E212</f>
        <v>-7.9512941839888288E-3</v>
      </c>
      <c r="F214" s="8">
        <f>('Raw Data'!F213-'Raw Data'!F212)/'Raw Data'!F212</f>
        <v>-1.2178619756427585E-2</v>
      </c>
      <c r="G214" s="8">
        <f>('Raw Data'!G213-'Raw Data'!G212)/'Raw Data'!G212</f>
        <v>-4.6794614710828908E-2</v>
      </c>
      <c r="H214" s="8">
        <f>('Raw Data'!H213-'Raw Data'!H212)/'Raw Data'!H212</f>
        <v>-2.3137138876099625E-2</v>
      </c>
      <c r="I214" s="8">
        <f>('Raw Data'!I213-'Raw Data'!I212)/'Raw Data'!I212</f>
        <v>1.0014326740061683E-2</v>
      </c>
      <c r="J214" s="8">
        <f>('Raw Data'!J213-'Raw Data'!J212)/'Raw Data'!J212</f>
        <v>-2.2727272727272749E-2</v>
      </c>
      <c r="K214" s="8">
        <f>('Raw Data'!K213-'Raw Data'!K212)/'Raw Data'!K212</f>
        <v>-1.2917163424160948E-2</v>
      </c>
      <c r="L214" s="8">
        <f>('Raw Data'!L213-'Raw Data'!L212)/'Raw Data'!L212</f>
        <v>1.4133811460184322E-3</v>
      </c>
      <c r="M214" s="8">
        <f>('Raw Data'!M213-'Raw Data'!M212)/'Raw Data'!M212</f>
        <v>-4.2349542166174236E-3</v>
      </c>
      <c r="N214" s="8">
        <f>('Raw Data'!N213-'Raw Data'!N212)/'Raw Data'!N212</f>
        <v>-3.6178996989185189E-3</v>
      </c>
      <c r="O214" s="8">
        <f>('Raw Data'!O213-'Raw Data'!O212)/'Raw Data'!O212</f>
        <v>1.2722251813607232E-3</v>
      </c>
      <c r="P214" s="8">
        <f>('Raw Data'!P213-'Raw Data'!P212)/'Raw Data'!P212</f>
        <v>-2.052652217582851E-2</v>
      </c>
      <c r="Q214" s="8">
        <f>('Raw Data'!Q213-'Raw Data'!Q212)/'Raw Data'!Q212</f>
        <v>-1.423205286153895E-2</v>
      </c>
      <c r="R214" s="8">
        <f>('Raw Data'!R213-'Raw Data'!R212)/'Raw Data'!R212</f>
        <v>-2.4677521712742491E-2</v>
      </c>
      <c r="S214" s="8">
        <f>('Raw Data'!S213-'Raw Data'!S212)/'Raw Data'!S212</f>
        <v>-3.0034900783006913E-2</v>
      </c>
      <c r="T214" s="8">
        <f>('Raw Data'!T213-'Raw Data'!T212)/'Raw Data'!T212</f>
        <v>-1.5240974737720504E-2</v>
      </c>
      <c r="U214" s="8">
        <f>('Raw Data'!U213-'Raw Data'!U212)/'Raw Data'!U212</f>
        <v>-1.8563736526985602E-2</v>
      </c>
      <c r="V214" s="8">
        <f>('Raw Data'!V213-'Raw Data'!V212)/'Raw Data'!V212</f>
        <v>-2.2296082304028651E-2</v>
      </c>
      <c r="W214" s="8">
        <f>('Raw Data'!W213-'Raw Data'!W212)/'Raw Data'!W212</f>
        <v>-2.2954539513609748E-2</v>
      </c>
      <c r="X214" s="8">
        <f>('Raw Data'!X213-'Raw Data'!X212)/'Raw Data'!X212</f>
        <v>-1.501896217191645E-2</v>
      </c>
      <c r="Y214" s="8">
        <f>('Raw Data'!Y213-'Raw Data'!Y212)/'Raw Data'!Y212</f>
        <v>-1.094925395317173E-2</v>
      </c>
      <c r="Z214" s="8">
        <f>('Raw Data'!Z213-'Raw Data'!Z212)/'Raw Data'!Z212</f>
        <v>-2.5018165337200828E-2</v>
      </c>
      <c r="AA214" s="8">
        <f>('Raw Data'!AA213-'Raw Data'!AA212)/'Raw Data'!AA212</f>
        <v>-6.4220023125964179E-3</v>
      </c>
      <c r="AB214" s="8">
        <f>('Raw Data'!AB213-'Raw Data'!AB212)/'Raw Data'!AB212</f>
        <v>-1.5548651590592912E-2</v>
      </c>
      <c r="AC214" s="8">
        <f>('Raw Data'!AC213-'Raw Data'!AC212)/'Raw Data'!AC212</f>
        <v>-5.3833142524399458E-3</v>
      </c>
      <c r="AD214" s="8">
        <f>('Raw Data'!AD213-'Raw Data'!AD212)/'Raw Data'!AD212</f>
        <v>-7.192575406032474E-2</v>
      </c>
      <c r="AE214" s="8">
        <f>('Raw Data'!AE213-'Raw Data'!AE212)/'Raw Data'!AE212</f>
        <v>-6.5156866469758424E-3</v>
      </c>
      <c r="AF214" s="8">
        <f>('Raw Data'!AF213-'Raw Data'!AF212)/'Raw Data'!AF212</f>
        <v>-1.0574688160511481E-2</v>
      </c>
      <c r="AG214" s="8">
        <f>('Raw Data'!AG213-'Raw Data'!AG212)/'Raw Data'!AG212</f>
        <v>-2.4196335983408201E-2</v>
      </c>
      <c r="AH214" s="8">
        <f>('Raw Data'!AH213-'Raw Data'!AH212)/'Raw Data'!AH212</f>
        <v>-1.5669562099451088E-2</v>
      </c>
      <c r="AI214" s="8">
        <f>('Raw Data'!AI213-'Raw Data'!AI212)/'Raw Data'!AI212</f>
        <v>-1.0741279358798707E-2</v>
      </c>
      <c r="AJ214" s="8">
        <f>('Raw Data'!AJ213-'Raw Data'!AJ212)/'Raw Data'!AJ212</f>
        <v>-1.3626722009183398E-2</v>
      </c>
      <c r="AK214" s="8">
        <f>('Raw Data'!AK213-'Raw Data'!AK212)/'Raw Data'!AK212</f>
        <v>-1.3686135651495335E-2</v>
      </c>
      <c r="AL214" s="8">
        <f>('Raw Data'!AL213-'Raw Data'!AL212)/'Raw Data'!AL212</f>
        <v>-1.3157894736842117E-2</v>
      </c>
      <c r="AM214" s="8">
        <f>('Raw Data'!AM213-'Raw Data'!AM212)/'Raw Data'!AM212</f>
        <v>1.4485016031842678E-2</v>
      </c>
      <c r="AN214" s="8">
        <f>('Raw Data'!AN213-'Raw Data'!AN212)/'Raw Data'!AN212</f>
        <v>-1.3685377183547287E-2</v>
      </c>
      <c r="AO214" s="8">
        <f>('Raw Data'!AO213-'Raw Data'!AO212)/'Raw Data'!AO212</f>
        <v>3.3333333333333361E-2</v>
      </c>
      <c r="AP214" s="8">
        <f>('Raw Data'!AP213-'Raw Data'!AP212)/'Raw Data'!AP212</f>
        <v>-3.8583175205566173E-2</v>
      </c>
    </row>
    <row r="215" spans="1:42" x14ac:dyDescent="0.45">
      <c r="A215" s="23">
        <f>'Raw Data'!A214</f>
        <v>43747</v>
      </c>
      <c r="B215" s="8">
        <f>('Raw Data'!B214-'Raw Data'!B213)/'Raw Data'!B213</f>
        <v>1.1720157783166816E-2</v>
      </c>
      <c r="C215" s="8">
        <f>('Raw Data'!C214-'Raw Data'!C213)/'Raw Data'!C213</f>
        <v>4.1999389850341413E-3</v>
      </c>
      <c r="D215" s="8">
        <f>('Raw Data'!D214-'Raw Data'!D213)/'Raw Data'!D213</f>
        <v>1.8662761691363109E-2</v>
      </c>
      <c r="E215" s="8">
        <f>('Raw Data'!E214-'Raw Data'!E213)/'Raw Data'!E213</f>
        <v>4.4446643750205269E-3</v>
      </c>
      <c r="F215" s="8">
        <f>('Raw Data'!F214-'Raw Data'!F213)/'Raw Data'!F213</f>
        <v>1.7808219178082178E-2</v>
      </c>
      <c r="G215" s="8">
        <f>('Raw Data'!G214-'Raw Data'!G213)/'Raw Data'!G213</f>
        <v>9.0018264202602147E-3</v>
      </c>
      <c r="H215" s="8">
        <f>('Raw Data'!H214-'Raw Data'!H213)/'Raw Data'!H213</f>
        <v>-3.3089482169609212E-2</v>
      </c>
      <c r="I215" s="8">
        <f>('Raw Data'!I214-'Raw Data'!I213)/'Raw Data'!I213</f>
        <v>8.0932533148280253E-4</v>
      </c>
      <c r="J215" s="8">
        <f>('Raw Data'!J214-'Raw Data'!J213)/'Raw Data'!J213</f>
        <v>-2.3255813953488393E-2</v>
      </c>
      <c r="K215" s="8">
        <f>('Raw Data'!K214-'Raw Data'!K213)/'Raw Data'!K213</f>
        <v>6.8157251405784238E-3</v>
      </c>
      <c r="L215" s="8">
        <f>('Raw Data'!L214-'Raw Data'!L213)/'Raw Data'!L213</f>
        <v>-2.198474492297943E-3</v>
      </c>
      <c r="M215" s="8">
        <f>('Raw Data'!M214-'Raw Data'!M213)/'Raw Data'!M213</f>
        <v>2.0289220579080076E-2</v>
      </c>
      <c r="N215" s="8">
        <f>('Raw Data'!N214-'Raw Data'!N213)/'Raw Data'!N213</f>
        <v>2.4691339981781159E-2</v>
      </c>
      <c r="O215" s="8">
        <f>('Raw Data'!O214-'Raw Data'!O213)/'Raw Data'!O213</f>
        <v>2.1601003679818112E-2</v>
      </c>
      <c r="P215" s="8">
        <f>('Raw Data'!P214-'Raw Data'!P213)/'Raw Data'!P213</f>
        <v>9.3220925850307033E-3</v>
      </c>
      <c r="Q215" s="8">
        <f>('Raw Data'!Q214-'Raw Data'!Q213)/'Raw Data'!Q213</f>
        <v>2.7900805528772294E-2</v>
      </c>
      <c r="R215" s="8">
        <f>('Raw Data'!R214-'Raw Data'!R213)/'Raw Data'!R213</f>
        <v>1.1745329905658066E-2</v>
      </c>
      <c r="S215" s="8">
        <f>('Raw Data'!S214-'Raw Data'!S213)/'Raw Data'!S213</f>
        <v>1.9683112521646721E-2</v>
      </c>
      <c r="T215" s="8">
        <f>('Raw Data'!T214-'Raw Data'!T213)/'Raw Data'!T213</f>
        <v>8.3923921237412432E-3</v>
      </c>
      <c r="U215" s="8">
        <f>('Raw Data'!U214-'Raw Data'!U213)/'Raw Data'!U213</f>
        <v>6.6941775769116026E-3</v>
      </c>
      <c r="V215" s="8">
        <f>('Raw Data'!V214-'Raw Data'!V213)/'Raw Data'!V213</f>
        <v>7.2437578250761038E-3</v>
      </c>
      <c r="W215" s="8">
        <f>('Raw Data'!W214-'Raw Data'!W213)/'Raw Data'!W213</f>
        <v>1.1049073814961017E-2</v>
      </c>
      <c r="X215" s="8">
        <f>('Raw Data'!X214-'Raw Data'!X213)/'Raw Data'!X213</f>
        <v>7.6244428739272695E-4</v>
      </c>
      <c r="Y215" s="8">
        <f>('Raw Data'!Y214-'Raw Data'!Y213)/'Raw Data'!Y213</f>
        <v>1.1070467311141707E-2</v>
      </c>
      <c r="Z215" s="8">
        <f>('Raw Data'!Z214-'Raw Data'!Z213)/'Raw Data'!Z213</f>
        <v>3.8304240918714878E-2</v>
      </c>
      <c r="AA215" s="8">
        <f>('Raw Data'!AA214-'Raw Data'!AA213)/'Raw Data'!AA213</f>
        <v>9.3179276928811033E-3</v>
      </c>
      <c r="AB215" s="8">
        <f>('Raw Data'!AB214-'Raw Data'!AB213)/'Raw Data'!AB213</f>
        <v>8.6827061458531439E-3</v>
      </c>
      <c r="AC215" s="8">
        <f>('Raw Data'!AC214-'Raw Data'!AC213)/'Raw Data'!AC213</f>
        <v>4.6659872357466669E-3</v>
      </c>
      <c r="AD215" s="8">
        <f>('Raw Data'!AD214-'Raw Data'!AD213)/'Raw Data'!AD213</f>
        <v>-9.9999999999999978E-2</v>
      </c>
      <c r="AE215" s="8">
        <f>('Raw Data'!AE214-'Raw Data'!AE213)/'Raw Data'!AE213</f>
        <v>2.3282480161932746E-2</v>
      </c>
      <c r="AF215" s="8">
        <f>('Raw Data'!AF214-'Raw Data'!AF213)/'Raw Data'!AF213</f>
        <v>1.8943100437567771E-2</v>
      </c>
      <c r="AG215" s="8">
        <f>('Raw Data'!AG214-'Raw Data'!AG213)/'Raw Data'!AG213</f>
        <v>8.1473255402054346E-3</v>
      </c>
      <c r="AH215" s="8">
        <f>('Raw Data'!AH214-'Raw Data'!AH213)/'Raw Data'!AH213</f>
        <v>9.6627870275590288E-3</v>
      </c>
      <c r="AI215" s="8">
        <f>('Raw Data'!AI214-'Raw Data'!AI213)/'Raw Data'!AI213</f>
        <v>1.1814379746835486E-2</v>
      </c>
      <c r="AJ215" s="8">
        <f>('Raw Data'!AJ214-'Raw Data'!AJ213)/'Raw Data'!AJ213</f>
        <v>-1.1783399779169066E-2</v>
      </c>
      <c r="AK215" s="8">
        <f>('Raw Data'!AK214-'Raw Data'!AK213)/'Raw Data'!AK213</f>
        <v>1.3380375146248312E-2</v>
      </c>
      <c r="AL215" s="8">
        <f>('Raw Data'!AL214-'Raw Data'!AL213)/'Raw Data'!AL213</f>
        <v>-6.6666666666666721E-2</v>
      </c>
      <c r="AM215" s="8">
        <f>('Raw Data'!AM214-'Raw Data'!AM213)/'Raw Data'!AM213</f>
        <v>4.9180365164293326E-2</v>
      </c>
      <c r="AN215" s="8">
        <f>('Raw Data'!AN214-'Raw Data'!AN213)/'Raw Data'!AN213</f>
        <v>1.2801065557669021E-2</v>
      </c>
      <c r="AO215" s="8">
        <f>('Raw Data'!AO214-'Raw Data'!AO213)/'Raw Data'!AO213</f>
        <v>-0.13978494623655913</v>
      </c>
      <c r="AP215" s="8">
        <f>('Raw Data'!AP214-'Raw Data'!AP213)/'Raw Data'!AP213</f>
        <v>5.2631578947368472E-3</v>
      </c>
    </row>
    <row r="216" spans="1:42" x14ac:dyDescent="0.45">
      <c r="A216" s="23">
        <f>'Raw Data'!A215</f>
        <v>43748</v>
      </c>
      <c r="B216" s="8">
        <f>('Raw Data'!B215-'Raw Data'!B214)/'Raw Data'!B214</f>
        <v>1.3478405848686785E-2</v>
      </c>
      <c r="C216" s="8">
        <f>('Raw Data'!C215-'Raw Data'!C214)/'Raw Data'!C214</f>
        <v>1.6730125521159966E-3</v>
      </c>
      <c r="D216" s="8">
        <f>('Raw Data'!D215-'Raw Data'!D214)/'Raw Data'!D214</f>
        <v>8.5881487285326E-4</v>
      </c>
      <c r="E216" s="8">
        <f>('Raw Data'!E215-'Raw Data'!E214)/'Raw Data'!E214</f>
        <v>2.9015018893760789E-4</v>
      </c>
      <c r="F216" s="8">
        <f>('Raw Data'!F215-'Raw Data'!F214)/'Raw Data'!F214</f>
        <v>-9.4212651413188957E-3</v>
      </c>
      <c r="G216" s="8">
        <f>('Raw Data'!G215-'Raw Data'!G214)/'Raw Data'!G214</f>
        <v>3.3837804036874919E-2</v>
      </c>
      <c r="H216" s="8">
        <f>('Raw Data'!H215-'Raw Data'!H214)/'Raw Data'!H214</f>
        <v>-4.8631123919308916E-3</v>
      </c>
      <c r="I216" s="8">
        <f>('Raw Data'!I215-'Raw Data'!I214)/'Raw Data'!I214</f>
        <v>1.7994363595673354E-2</v>
      </c>
      <c r="J216" s="8">
        <f>('Raw Data'!J215-'Raw Data'!J214)/'Raw Data'!J214</f>
        <v>6.5476190476190535E-2</v>
      </c>
      <c r="K216" s="8">
        <f>('Raw Data'!K215-'Raw Data'!K214)/'Raw Data'!K214</f>
        <v>1.2901509744715919E-2</v>
      </c>
      <c r="L216" s="8">
        <f>('Raw Data'!L215-'Raw Data'!L214)/'Raw Data'!L214</f>
        <v>3.0465510157843064E-3</v>
      </c>
      <c r="M216" s="8">
        <f>('Raw Data'!M215-'Raw Data'!M214)/'Raw Data'!M214</f>
        <v>1.2696339299825204E-2</v>
      </c>
      <c r="N216" s="8">
        <f>('Raw Data'!N215-'Raw Data'!N214)/'Raw Data'!N214</f>
        <v>-1.4174166533192556E-3</v>
      </c>
      <c r="O216" s="8">
        <f>('Raw Data'!O215-'Raw Data'!O214)/'Raw Data'!O214</f>
        <v>9.9501976334339104E-3</v>
      </c>
      <c r="P216" s="8">
        <f>('Raw Data'!P215-'Raw Data'!P214)/'Raw Data'!P214</f>
        <v>1.0453245840766304E-2</v>
      </c>
      <c r="Q216" s="8">
        <f>('Raw Data'!Q215-'Raw Data'!Q214)/'Raw Data'!Q214</f>
        <v>-6.8936060260162491E-3</v>
      </c>
      <c r="R216" s="8">
        <f>('Raw Data'!R215-'Raw Data'!R214)/'Raw Data'!R214</f>
        <v>-2.7665932616054113E-3</v>
      </c>
      <c r="S216" s="8">
        <f>('Raw Data'!S215-'Raw Data'!S214)/'Raw Data'!S214</f>
        <v>2.2756103686762006E-3</v>
      </c>
      <c r="T216" s="8">
        <f>('Raw Data'!T215-'Raw Data'!T214)/'Raw Data'!T214</f>
        <v>5.1880806569080742E-3</v>
      </c>
      <c r="U216" s="8">
        <f>('Raw Data'!U215-'Raw Data'!U214)/'Raw Data'!U214</f>
        <v>7.7275186309871496E-5</v>
      </c>
      <c r="V216" s="8">
        <f>('Raw Data'!V215-'Raw Data'!V214)/'Raw Data'!V214</f>
        <v>1.4028252171577285E-2</v>
      </c>
      <c r="W216" s="8">
        <f>('Raw Data'!W215-'Raw Data'!W214)/'Raw Data'!W214</f>
        <v>1.1733494849427942E-2</v>
      </c>
      <c r="X216" s="8">
        <f>('Raw Data'!X215-'Raw Data'!X214)/'Raw Data'!X214</f>
        <v>3.8852283696538988E-3</v>
      </c>
      <c r="Y216" s="8">
        <f>('Raw Data'!Y215-'Raw Data'!Y214)/'Raw Data'!Y214</f>
        <v>1.2812827235534085E-3</v>
      </c>
      <c r="Z216" s="8">
        <f>('Raw Data'!Z215-'Raw Data'!Z214)/'Raw Data'!Z214</f>
        <v>-1.0745343839542322E-3</v>
      </c>
      <c r="AA216" s="8">
        <f>('Raw Data'!AA215-'Raw Data'!AA214)/'Raw Data'!AA214</f>
        <v>8.3087333825701687E-3</v>
      </c>
      <c r="AB216" s="8">
        <f>('Raw Data'!AB215-'Raw Data'!AB214)/'Raw Data'!AB214</f>
        <v>-3.2788046528191284E-4</v>
      </c>
      <c r="AC216" s="8">
        <f>('Raw Data'!AC215-'Raw Data'!AC214)/'Raw Data'!AC214</f>
        <v>-3.1581542161385773E-3</v>
      </c>
      <c r="AD216" s="8">
        <f>('Raw Data'!AD215-'Raw Data'!AD214)/'Raw Data'!AD214</f>
        <v>-3.8888888888888924E-2</v>
      </c>
      <c r="AE216" s="8">
        <f>('Raw Data'!AE215-'Raw Data'!AE214)/'Raw Data'!AE214</f>
        <v>5.6079955135402912E-4</v>
      </c>
      <c r="AF216" s="8">
        <f>('Raw Data'!AF215-'Raw Data'!AF214)/'Raw Data'!AF214</f>
        <v>6.2210820388382271E-3</v>
      </c>
      <c r="AG216" s="8">
        <f>('Raw Data'!AG215-'Raw Data'!AG214)/'Raw Data'!AG214</f>
        <v>-2.8109628535123382E-3</v>
      </c>
      <c r="AH216" s="8">
        <f>('Raw Data'!AH215-'Raw Data'!AH214)/'Raw Data'!AH214</f>
        <v>-1.0046399863219116E-3</v>
      </c>
      <c r="AI216" s="8">
        <f>('Raw Data'!AI215-'Raw Data'!AI214)/'Raw Data'!AI214</f>
        <v>1.0007950736459583E-3</v>
      </c>
      <c r="AJ216" s="8">
        <f>('Raw Data'!AJ215-'Raw Data'!AJ214)/'Raw Data'!AJ214</f>
        <v>4.8405831302679503E-2</v>
      </c>
      <c r="AK216" s="8">
        <f>('Raw Data'!AK215-'Raw Data'!AK214)/'Raw Data'!AK214</f>
        <v>1.7605043418394348E-2</v>
      </c>
      <c r="AL216" s="8">
        <f>('Raw Data'!AL215-'Raw Data'!AL214)/'Raw Data'!AL214</f>
        <v>7.1428571428571494E-2</v>
      </c>
      <c r="AM216" s="8">
        <f>('Raw Data'!AM215-'Raw Data'!AM214)/'Raw Data'!AM214</f>
        <v>-2.0161901348686277E-3</v>
      </c>
      <c r="AN216" s="8">
        <f>('Raw Data'!AN215-'Raw Data'!AN214)/'Raw Data'!AN214</f>
        <v>1.2815917917287782E-2</v>
      </c>
      <c r="AO216" s="8">
        <f>('Raw Data'!AO215-'Raw Data'!AO214)/'Raw Data'!AO214</f>
        <v>-6.2500000000000056E-2</v>
      </c>
      <c r="AP216" s="8">
        <f>('Raw Data'!AP215-'Raw Data'!AP214)/'Raw Data'!AP214</f>
        <v>-3.075916230366485E-2</v>
      </c>
    </row>
    <row r="217" spans="1:42" x14ac:dyDescent="0.45">
      <c r="A217" s="23">
        <f>'Raw Data'!A216</f>
        <v>43749</v>
      </c>
      <c r="B217" s="8">
        <f>('Raw Data'!B216-'Raw Data'!B215)/'Raw Data'!B215</f>
        <v>2.6598300176848215E-2</v>
      </c>
      <c r="C217" s="8">
        <f>('Raw Data'!C216-'Raw Data'!C215)/'Raw Data'!C215</f>
        <v>-2.0883778876750223E-4</v>
      </c>
      <c r="D217" s="8">
        <f>('Raw Data'!D216-'Raw Data'!D215)/'Raw Data'!D215</f>
        <v>1.287077688831457E-2</v>
      </c>
      <c r="E217" s="8">
        <f>('Raw Data'!E216-'Raw Data'!E215)/'Raw Data'!E215</f>
        <v>-1.8130386398632864E-3</v>
      </c>
      <c r="F217" s="8">
        <f>('Raw Data'!F216-'Raw Data'!F215)/'Raw Data'!F215</f>
        <v>5.4347826086956564E-3</v>
      </c>
      <c r="G217" s="8">
        <f>('Raw Data'!G216-'Raw Data'!G215)/'Raw Data'!G215</f>
        <v>1.4762563519701155E-2</v>
      </c>
      <c r="H217" s="8">
        <f>('Raw Data'!H216-'Raw Data'!H215)/'Raw Data'!H215</f>
        <v>2.8597321266968331E-2</v>
      </c>
      <c r="I217" s="8">
        <f>('Raw Data'!I216-'Raw Data'!I215)/'Raw Data'!I215</f>
        <v>-5.9580771412108329E-4</v>
      </c>
      <c r="J217" s="8">
        <f>('Raw Data'!J216-'Raw Data'!J215)/'Raw Data'!J215</f>
        <v>-2.2346368715083817E-2</v>
      </c>
      <c r="K217" s="8">
        <f>('Raw Data'!K216-'Raw Data'!K215)/'Raw Data'!K215</f>
        <v>3.5230323293749408E-2</v>
      </c>
      <c r="L217" s="8">
        <f>('Raw Data'!L216-'Raw Data'!L215)/'Raw Data'!L215</f>
        <v>-1.7708505695594016E-2</v>
      </c>
      <c r="M217" s="8">
        <f>('Raw Data'!M216-'Raw Data'!M215)/'Raw Data'!M215</f>
        <v>5.5384924951480772E-4</v>
      </c>
      <c r="N217" s="8">
        <f>('Raw Data'!N216-'Raw Data'!N215)/'Raw Data'!N215</f>
        <v>2.2001428569592252E-2</v>
      </c>
      <c r="O217" s="8">
        <f>('Raw Data'!O216-'Raw Data'!O215)/'Raw Data'!O215</f>
        <v>1.8472971403840251E-2</v>
      </c>
      <c r="P217" s="8">
        <f>('Raw Data'!P216-'Raw Data'!P215)/'Raw Data'!P215</f>
        <v>1.1549557437906191E-2</v>
      </c>
      <c r="Q217" s="8">
        <f>('Raw Data'!Q216-'Raw Data'!Q215)/'Raw Data'!Q215</f>
        <v>9.5010819956616019E-2</v>
      </c>
      <c r="R217" s="8">
        <f>('Raw Data'!R216-'Raw Data'!R215)/'Raw Data'!R215</f>
        <v>6.2013434135275618E-3</v>
      </c>
      <c r="S217" s="8">
        <f>('Raw Data'!S216-'Raw Data'!S215)/'Raw Data'!S215</f>
        <v>1.8476381237344748E-2</v>
      </c>
      <c r="T217" s="8">
        <f>('Raw Data'!T216-'Raw Data'!T215)/'Raw Data'!T215</f>
        <v>9.462357221829908E-3</v>
      </c>
      <c r="U217" s="8">
        <f>('Raw Data'!U216-'Raw Data'!U215)/'Raw Data'!U215</f>
        <v>5.2575229706979931E-3</v>
      </c>
      <c r="V217" s="8">
        <f>('Raw Data'!V216-'Raw Data'!V215)/'Raw Data'!V215</f>
        <v>1.6898695533654692E-2</v>
      </c>
      <c r="W217" s="8">
        <f>('Raw Data'!W216-'Raw Data'!W215)/'Raw Data'!W215</f>
        <v>6.3673428619142941E-3</v>
      </c>
      <c r="X217" s="8">
        <f>('Raw Data'!X216-'Raw Data'!X215)/'Raw Data'!X215</f>
        <v>3.9461508152297863E-3</v>
      </c>
      <c r="Y217" s="8">
        <f>('Raw Data'!Y216-'Raw Data'!Y215)/'Raw Data'!Y215</f>
        <v>4.6534157098757798E-3</v>
      </c>
      <c r="Z217" s="8">
        <f>('Raw Data'!Z216-'Raw Data'!Z215)/'Raw Data'!Z215</f>
        <v>3.5858732013576046E-4</v>
      </c>
      <c r="AA217" s="8">
        <f>('Raw Data'!AA216-'Raw Data'!AA215)/'Raw Data'!AA215</f>
        <v>-4.7610876256896162E-3</v>
      </c>
      <c r="AB217" s="8">
        <f>('Raw Data'!AB216-'Raw Data'!AB215)/'Raw Data'!AB215</f>
        <v>-6.9707004313816663E-3</v>
      </c>
      <c r="AC217" s="8">
        <f>('Raw Data'!AC216-'Raw Data'!AC215)/'Raw Data'!AC215</f>
        <v>-6.7089105490483383E-3</v>
      </c>
      <c r="AD217" s="8">
        <f>('Raw Data'!AD216-'Raw Data'!AD215)/'Raw Data'!AD215</f>
        <v>5.4913294797687848E-2</v>
      </c>
      <c r="AE217" s="8">
        <f>('Raw Data'!AE216-'Raw Data'!AE215)/'Raw Data'!AE215</f>
        <v>-1.9937521178136949E-2</v>
      </c>
      <c r="AF217" s="8">
        <f>('Raw Data'!AF216-'Raw Data'!AF215)/'Raw Data'!AF215</f>
        <v>4.1695528018319281E-3</v>
      </c>
      <c r="AG217" s="8">
        <f>('Raw Data'!AG216-'Raw Data'!AG215)/'Raw Data'!AG215</f>
        <v>4.8273468931411816E-2</v>
      </c>
      <c r="AH217" s="8">
        <f>('Raw Data'!AH216-'Raw Data'!AH215)/'Raw Data'!AH215</f>
        <v>6.7780649042699049E-3</v>
      </c>
      <c r="AI217" s="8">
        <f>('Raw Data'!AI216-'Raw Data'!AI215)/'Raw Data'!AI215</f>
        <v>2.3107276693369247E-2</v>
      </c>
      <c r="AJ217" s="8">
        <f>('Raw Data'!AJ216-'Raw Data'!AJ215)/'Raw Data'!AJ215</f>
        <v>8.7349611520089188E-3</v>
      </c>
      <c r="AK217" s="8">
        <f>('Raw Data'!AK216-'Raw Data'!AK215)/'Raw Data'!AK215</f>
        <v>2.522971615679535E-2</v>
      </c>
      <c r="AL217" s="8">
        <f>('Raw Data'!AL216-'Raw Data'!AL215)/'Raw Data'!AL215</f>
        <v>-4.0000000000000036E-2</v>
      </c>
      <c r="AM217" s="8">
        <f>('Raw Data'!AM216-'Raw Data'!AM215)/'Raw Data'!AM215</f>
        <v>1.9191946191930893E-2</v>
      </c>
      <c r="AN217" s="8">
        <f>('Raw Data'!AN216-'Raw Data'!AN215)/'Raw Data'!AN215</f>
        <v>1.3613801103848593E-2</v>
      </c>
      <c r="AO217" s="8">
        <f>('Raw Data'!AO216-'Raw Data'!AO215)/'Raw Data'!AO215</f>
        <v>0</v>
      </c>
      <c r="AP217" s="8">
        <f>('Raw Data'!AP216-'Raw Data'!AP215)/'Raw Data'!AP215</f>
        <v>2.8359216745442263E-2</v>
      </c>
    </row>
    <row r="218" spans="1:42" x14ac:dyDescent="0.45">
      <c r="A218" s="23">
        <f>'Raw Data'!A217</f>
        <v>43752</v>
      </c>
      <c r="B218" s="8">
        <f>('Raw Data'!B217-'Raw Data'!B216)/'Raw Data'!B216</f>
        <v>-1.4394256445863696E-3</v>
      </c>
      <c r="C218" s="8">
        <f>('Raw Data'!C217-'Raw Data'!C216)/'Raw Data'!C216</f>
        <v>-1.0022981796773354E-2</v>
      </c>
      <c r="D218" s="8">
        <f>('Raw Data'!D217-'Raw Data'!D216)/'Raw Data'!D216</f>
        <v>3.6588777427846185E-2</v>
      </c>
      <c r="E218" s="8">
        <f>('Raw Data'!E217-'Raw Data'!E216)/'Raw Data'!E216</f>
        <v>-1.3803802080722312E-3</v>
      </c>
      <c r="F218" s="8">
        <f>('Raw Data'!F217-'Raw Data'!F216)/'Raw Data'!F216</f>
        <v>-2.5675675675675726E-2</v>
      </c>
      <c r="G218" s="8">
        <f>('Raw Data'!G217-'Raw Data'!G216)/'Raw Data'!G216</f>
        <v>4.5678119246852847E-2</v>
      </c>
      <c r="H218" s="8">
        <f>('Raw Data'!H217-'Raw Data'!H216)/'Raw Data'!H216</f>
        <v>-1.8652154895225891E-2</v>
      </c>
      <c r="I218" s="8">
        <f>('Raw Data'!I217-'Raw Data'!I216)/'Raw Data'!I216</f>
        <v>-1.212243150546229E-2</v>
      </c>
      <c r="J218" s="8">
        <f>('Raw Data'!J217-'Raw Data'!J216)/'Raw Data'!J216</f>
        <v>-0.13142857142857142</v>
      </c>
      <c r="K218" s="8">
        <f>('Raw Data'!K217-'Raw Data'!K216)/'Raw Data'!K216</f>
        <v>1.0471465694463365E-3</v>
      </c>
      <c r="L218" s="8">
        <f>('Raw Data'!L217-'Raw Data'!L216)/'Raw Data'!L216</f>
        <v>1.1595182155780493E-2</v>
      </c>
      <c r="M218" s="8">
        <f>('Raw Data'!M217-'Raw Data'!M216)/'Raw Data'!M216</f>
        <v>3.3212761507585486E-3</v>
      </c>
      <c r="N218" s="8">
        <f>('Raw Data'!N217-'Raw Data'!N216)/'Raw Data'!N216</f>
        <v>-2.0833071295306379E-3</v>
      </c>
      <c r="O218" s="8">
        <f>('Raw Data'!O217-'Raw Data'!O216)/'Raw Data'!O216</f>
        <v>1.2091523957839098E-3</v>
      </c>
      <c r="P218" s="8">
        <f>('Raw Data'!P217-'Raw Data'!P216)/'Raw Data'!P216</f>
        <v>-5.0434131865544395E-3</v>
      </c>
      <c r="Q218" s="8">
        <f>('Raw Data'!Q217-'Raw Data'!Q216)/'Raw Data'!Q216</f>
        <v>-1.1885420250841402E-3</v>
      </c>
      <c r="R218" s="8">
        <f>('Raw Data'!R217-'Raw Data'!R216)/'Raw Data'!R216</f>
        <v>2.8653750803295571E-3</v>
      </c>
      <c r="S218" s="8">
        <f>('Raw Data'!S217-'Raw Data'!S216)/'Raw Data'!S216</f>
        <v>-2.6135122801223664E-3</v>
      </c>
      <c r="T218" s="8">
        <f>('Raw Data'!T217-'Raw Data'!T216)/'Raw Data'!T216</f>
        <v>1.0651901752744409E-2</v>
      </c>
      <c r="U218" s="8">
        <f>('Raw Data'!U217-'Raw Data'!U216)/'Raw Data'!U216</f>
        <v>-2.46121358371904E-3</v>
      </c>
      <c r="V218" s="8">
        <f>('Raw Data'!V217-'Raw Data'!V216)/'Raw Data'!V216</f>
        <v>2.6691751564419516E-3</v>
      </c>
      <c r="W218" s="8">
        <f>('Raw Data'!W217-'Raw Data'!W216)/'Raw Data'!W216</f>
        <v>-1.6947821837510898E-3</v>
      </c>
      <c r="X218" s="8">
        <f>('Raw Data'!X217-'Raw Data'!X216)/'Raw Data'!X216</f>
        <v>-3.7416002682126256E-3</v>
      </c>
      <c r="Y218" s="8">
        <f>('Raw Data'!Y217-'Raw Data'!Y216)/'Raw Data'!Y216</f>
        <v>3.0106321555971685E-3</v>
      </c>
      <c r="Z218" s="8">
        <f>('Raw Data'!Z217-'Raw Data'!Z216)/'Raw Data'!Z216</f>
        <v>-3.94261648745514E-3</v>
      </c>
      <c r="AA218" s="8">
        <f>('Raw Data'!AA217-'Raw Data'!AA216)/'Raw Data'!AA216</f>
        <v>-6.2557500002115235E-3</v>
      </c>
      <c r="AB218" s="8">
        <f>('Raw Data'!AB217-'Raw Data'!AB216)/'Raw Data'!AB216</f>
        <v>-8.5886132113285624E-3</v>
      </c>
      <c r="AC218" s="8">
        <f>('Raw Data'!AC217-'Raw Data'!AC216)/'Raw Data'!AC216</f>
        <v>0</v>
      </c>
      <c r="AD218" s="8">
        <f>('Raw Data'!AD217-'Raw Data'!AD216)/'Raw Data'!AD216</f>
        <v>-3.2876712328767155E-2</v>
      </c>
      <c r="AE218" s="8">
        <f>('Raw Data'!AE217-'Raw Data'!AE216)/'Raw Data'!AE216</f>
        <v>9.3954328530158285E-3</v>
      </c>
      <c r="AF218" s="8">
        <f>('Raw Data'!AF217-'Raw Data'!AF216)/'Raw Data'!AF216</f>
        <v>-9.3061152384224684E-4</v>
      </c>
      <c r="AG218" s="8">
        <f>('Raw Data'!AG217-'Raw Data'!AG216)/'Raw Data'!AG216</f>
        <v>2.6218521008403314E-2</v>
      </c>
      <c r="AH218" s="8">
        <f>('Raw Data'!AH217-'Raw Data'!AH216)/'Raw Data'!AH216</f>
        <v>2.6040520840579671E-3</v>
      </c>
      <c r="AI218" s="8">
        <f>('Raw Data'!AI217-'Raw Data'!AI216)/'Raw Data'!AI216</f>
        <v>-4.9405667523690511E-3</v>
      </c>
      <c r="AJ218" s="8">
        <f>('Raw Data'!AJ217-'Raw Data'!AJ216)/'Raw Data'!AJ216</f>
        <v>9.1895736200719828E-3</v>
      </c>
      <c r="AK218" s="8">
        <f>('Raw Data'!AK217-'Raw Data'!AK216)/'Raw Data'!AK216</f>
        <v>-7.5584462569598517E-3</v>
      </c>
      <c r="AL218" s="8">
        <f>('Raw Data'!AL217-'Raw Data'!AL216)/'Raw Data'!AL216</f>
        <v>-1.3888888888888902E-2</v>
      </c>
      <c r="AM218" s="8">
        <f>('Raw Data'!AM217-'Raw Data'!AM216)/'Raw Data'!AM216</f>
        <v>1.1397496329629416E-2</v>
      </c>
      <c r="AN218" s="8">
        <f>('Raw Data'!AN217-'Raw Data'!AN216)/'Raw Data'!AN216</f>
        <v>2.5830163626767533E-4</v>
      </c>
      <c r="AO218" s="8">
        <f>('Raw Data'!AO217-'Raw Data'!AO216)/'Raw Data'!AO216</f>
        <v>-4.0000000000000036E-2</v>
      </c>
      <c r="AP218" s="8">
        <f>('Raw Data'!AP217-'Raw Data'!AP216)/'Raw Data'!AP216</f>
        <v>-2.2980958634274434E-2</v>
      </c>
    </row>
    <row r="219" spans="1:42" x14ac:dyDescent="0.45">
      <c r="A219" s="23">
        <f>'Raw Data'!A218</f>
        <v>43753</v>
      </c>
      <c r="B219" s="8">
        <f>('Raw Data'!B218-'Raw Data'!B217)/'Raw Data'!B217</f>
        <v>-2.3317347366956821E-3</v>
      </c>
      <c r="C219" s="8">
        <f>('Raw Data'!C218-'Raw Data'!C217)/'Raw Data'!C217</f>
        <v>4.0075673711172412E-3</v>
      </c>
      <c r="D219" s="8">
        <f>('Raw Data'!D218-'Raw Data'!D217)/'Raw Data'!D217</f>
        <v>3.6193338752101801E-3</v>
      </c>
      <c r="E219" s="8">
        <f>('Raw Data'!E218-'Raw Data'!E217)/'Raw Data'!E217</f>
        <v>-8.1484485928673446E-3</v>
      </c>
      <c r="F219" s="8">
        <f>('Raw Data'!F218-'Raw Data'!F217)/'Raw Data'!F217</f>
        <v>-5.5478502080443881E-3</v>
      </c>
      <c r="G219" s="8">
        <f>('Raw Data'!G218-'Raw Data'!G217)/'Raw Data'!G217</f>
        <v>5.1699072379869856E-3</v>
      </c>
      <c r="H219" s="8">
        <f>('Raw Data'!H218-'Raw Data'!H217)/'Raw Data'!H217</f>
        <v>3.586157432311278E-2</v>
      </c>
      <c r="I219" s="8">
        <f>('Raw Data'!I218-'Raw Data'!I217)/'Raw Data'!I217</f>
        <v>1.7702720501675651E-2</v>
      </c>
      <c r="J219" s="8">
        <f>('Raw Data'!J218-'Raw Data'!J217)/'Raw Data'!J217</f>
        <v>0.13815789473684209</v>
      </c>
      <c r="K219" s="8">
        <f>('Raw Data'!K218-'Raw Data'!K217)/'Raw Data'!K217</f>
        <v>9.4141208465418607E-3</v>
      </c>
      <c r="L219" s="8">
        <f>('Raw Data'!L218-'Raw Data'!L217)/'Raw Data'!L217</f>
        <v>-1.2226448387538133E-2</v>
      </c>
      <c r="M219" s="8">
        <f>('Raw Data'!M218-'Raw Data'!M217)/'Raw Data'!M217</f>
        <v>2.507172171050192E-4</v>
      </c>
      <c r="N219" s="8">
        <f>('Raw Data'!N218-'Raw Data'!N217)/'Raw Data'!N217</f>
        <v>2.0876563589071594E-3</v>
      </c>
      <c r="O219" s="8">
        <f>('Raw Data'!O218-'Raw Data'!O217)/'Raw Data'!O217</f>
        <v>0</v>
      </c>
      <c r="P219" s="8">
        <f>('Raw Data'!P218-'Raw Data'!P217)/'Raw Data'!P217</f>
        <v>6.7586398914566944E-3</v>
      </c>
      <c r="Q219" s="8">
        <f>('Raw Data'!Q218-'Raw Data'!Q217)/'Raw Data'!Q217</f>
        <v>8.9646725355492698E-3</v>
      </c>
      <c r="R219" s="8">
        <f>('Raw Data'!R218-'Raw Data'!R217)/'Raw Data'!R217</f>
        <v>8.0862159090830422E-3</v>
      </c>
      <c r="S219" s="8">
        <f>('Raw Data'!S218-'Raw Data'!S217)/'Raw Data'!S217</f>
        <v>1.4951876436649619E-2</v>
      </c>
      <c r="T219" s="8">
        <f>('Raw Data'!T218-'Raw Data'!T217)/'Raw Data'!T217</f>
        <v>-9.4850561334412016E-4</v>
      </c>
      <c r="U219" s="8">
        <f>('Raw Data'!U218-'Raw Data'!U217)/'Raw Data'!U217</f>
        <v>4.6259060437763407E-4</v>
      </c>
      <c r="V219" s="8">
        <f>('Raw Data'!V218-'Raw Data'!V217)/'Raw Data'!V217</f>
        <v>3.014170966444937E-2</v>
      </c>
      <c r="W219" s="8">
        <f>('Raw Data'!W218-'Raw Data'!W217)/'Raw Data'!W217</f>
        <v>7.9220853832162787E-3</v>
      </c>
      <c r="X219" s="8">
        <f>('Raw Data'!X218-'Raw Data'!X217)/'Raw Data'!X217</f>
        <v>5.5006903148552173E-3</v>
      </c>
      <c r="Y219" s="8">
        <f>('Raw Data'!Y218-'Raw Data'!Y217)/'Raw Data'!Y217</f>
        <v>-1.9626481347776101E-3</v>
      </c>
      <c r="Z219" s="8">
        <f>('Raw Data'!Z218-'Raw Data'!Z217)/'Raw Data'!Z217</f>
        <v>1.5113277613771934E-2</v>
      </c>
      <c r="AA219" s="8">
        <f>('Raw Data'!AA218-'Raw Data'!AA217)/'Raw Data'!AA217</f>
        <v>-7.4059806482497208E-3</v>
      </c>
      <c r="AB219" s="8">
        <f>('Raw Data'!AB218-'Raw Data'!AB217)/'Raw Data'!AB217</f>
        <v>-2.3740164665333963E-2</v>
      </c>
      <c r="AC219" s="8">
        <f>('Raw Data'!AC218-'Raw Data'!AC217)/'Raw Data'!AC217</f>
        <v>3.9398868371518002E-3</v>
      </c>
      <c r="AD219" s="8">
        <f>('Raw Data'!AD218-'Raw Data'!AD217)/'Raw Data'!AD217</f>
        <v>-1.9830028328611853E-2</v>
      </c>
      <c r="AE219" s="8">
        <f>('Raw Data'!AE218-'Raw Data'!AE217)/'Raw Data'!AE217</f>
        <v>-6.2323268417889084E-3</v>
      </c>
      <c r="AF219" s="8">
        <f>('Raw Data'!AF218-'Raw Data'!AF217)/'Raw Data'!AF217</f>
        <v>1.4475120779878475E-2</v>
      </c>
      <c r="AG219" s="8">
        <f>('Raw Data'!AG218-'Raw Data'!AG217)/'Raw Data'!AG217</f>
        <v>6.223321119445846E-3</v>
      </c>
      <c r="AH219" s="8">
        <f>('Raw Data'!AH218-'Raw Data'!AH217)/'Raw Data'!AH217</f>
        <v>1.7823897328144298E-2</v>
      </c>
      <c r="AI219" s="8">
        <f>('Raw Data'!AI218-'Raw Data'!AI217)/'Raw Data'!AI217</f>
        <v>3.0608904575561379E-2</v>
      </c>
      <c r="AJ219" s="8">
        <f>('Raw Data'!AJ218-'Raw Data'!AJ217)/'Raw Data'!AJ217</f>
        <v>-4.482887978436113E-3</v>
      </c>
      <c r="AK219" s="8">
        <f>('Raw Data'!AK218-'Raw Data'!AK217)/'Raw Data'!AK217</f>
        <v>-1.9482997156979051E-3</v>
      </c>
      <c r="AL219" s="8">
        <f>('Raw Data'!AL218-'Raw Data'!AL217)/'Raw Data'!AL217</f>
        <v>-5.6338028169013982E-2</v>
      </c>
      <c r="AM219" s="8">
        <f>('Raw Data'!AM218-'Raw Data'!AM217)/'Raw Data'!AM217</f>
        <v>3.4296235752221539E-3</v>
      </c>
      <c r="AN219" s="8">
        <f>('Raw Data'!AN218-'Raw Data'!AN217)/'Raw Data'!AN217</f>
        <v>1.1188789719820504E-3</v>
      </c>
      <c r="AO219" s="8">
        <f>('Raw Data'!AO218-'Raw Data'!AO217)/'Raw Data'!AO217</f>
        <v>0</v>
      </c>
      <c r="AP219" s="8">
        <f>('Raw Data'!AP218-'Raw Data'!AP217)/'Raw Data'!AP217</f>
        <v>6.7204301075267381E-4</v>
      </c>
    </row>
    <row r="220" spans="1:42" x14ac:dyDescent="0.45">
      <c r="A220" s="23">
        <f>'Raw Data'!A219</f>
        <v>43754</v>
      </c>
      <c r="B220" s="8">
        <f>('Raw Data'!B219-'Raw Data'!B218)/'Raw Data'!B218</f>
        <v>-4.0371308423180815E-3</v>
      </c>
      <c r="C220" s="8">
        <f>('Raw Data'!C219-'Raw Data'!C218)/'Raw Data'!C218</f>
        <v>4.2016825409579633E-3</v>
      </c>
      <c r="D220" s="8">
        <f>('Raw Data'!D219-'Raw Data'!D218)/'Raw Data'!D218</f>
        <v>7.2123187863632277E-3</v>
      </c>
      <c r="E220" s="8">
        <f>('Raw Data'!E219-'Raw Data'!E218)/'Raw Data'!E218</f>
        <v>6.6014070552968993E-4</v>
      </c>
      <c r="F220" s="8">
        <f>('Raw Data'!F219-'Raw Data'!F218)/'Raw Data'!F218</f>
        <v>-2.928870292887029E-2</v>
      </c>
      <c r="G220" s="8">
        <f>('Raw Data'!G219-'Raw Data'!G218)/'Raw Data'!G218</f>
        <v>-6.4840420836007523E-2</v>
      </c>
      <c r="H220" s="8">
        <f>('Raw Data'!H219-'Raw Data'!H218)/'Raw Data'!H218</f>
        <v>-8.135727886446311E-3</v>
      </c>
      <c r="I220" s="8">
        <f>('Raw Data'!I219-'Raw Data'!I218)/'Raw Data'!I218</f>
        <v>4.7440104279920774E-3</v>
      </c>
      <c r="J220" s="8">
        <f>('Raw Data'!J219-'Raw Data'!J218)/'Raw Data'!J218</f>
        <v>6.3583815028901786E-2</v>
      </c>
      <c r="K220" s="8">
        <f>('Raw Data'!K219-'Raw Data'!K218)/'Raw Data'!K218</f>
        <v>1.5544560390909146E-3</v>
      </c>
      <c r="L220" s="8">
        <f>('Raw Data'!L219-'Raw Data'!L218)/'Raw Data'!L218</f>
        <v>7.5979525444256242E-3</v>
      </c>
      <c r="M220" s="8">
        <f>('Raw Data'!M219-'Raw Data'!M218)/'Raw Data'!M218</f>
        <v>4.7636365308402493E-3</v>
      </c>
      <c r="N220" s="8">
        <f>('Raw Data'!N219-'Raw Data'!N218)/'Raw Data'!N218</f>
        <v>1.7361102376510184E-2</v>
      </c>
      <c r="O220" s="8">
        <f>('Raw Data'!O219-'Raw Data'!O218)/'Raw Data'!O218</f>
        <v>2.5362282689006286E-2</v>
      </c>
      <c r="P220" s="8">
        <f>('Raw Data'!P219-'Raw Data'!P218)/'Raw Data'!P218</f>
        <v>-6.2237559737007998E-3</v>
      </c>
      <c r="Q220" s="8">
        <f>('Raw Data'!Q219-'Raw Data'!Q218)/'Raw Data'!Q218</f>
        <v>1.210883000471764E-2</v>
      </c>
      <c r="R220" s="8">
        <f>('Raw Data'!R219-'Raw Data'!R218)/'Raw Data'!R218</f>
        <v>1.9871643714366319E-3</v>
      </c>
      <c r="S220" s="8">
        <f>('Raw Data'!S219-'Raw Data'!S218)/'Raw Data'!S218</f>
        <v>-1.6630081400584876E-2</v>
      </c>
      <c r="T220" s="8">
        <f>('Raw Data'!T219-'Raw Data'!T218)/'Raw Data'!T218</f>
        <v>9.4940613038813667E-4</v>
      </c>
      <c r="U220" s="8">
        <f>('Raw Data'!U219-'Raw Data'!U218)/'Raw Data'!U218</f>
        <v>8.4772352218417356E-3</v>
      </c>
      <c r="V220" s="8">
        <f>('Raw Data'!V219-'Raw Data'!V218)/'Raw Data'!V218</f>
        <v>-2.3341030538020385E-3</v>
      </c>
      <c r="W220" s="8">
        <f>('Raw Data'!W219-'Raw Data'!W218)/'Raw Data'!W218</f>
        <v>-5.8386916884927472E-3</v>
      </c>
      <c r="X220" s="8">
        <f>('Raw Data'!X219-'Raw Data'!X218)/'Raw Data'!X218</f>
        <v>2.0373817183496731E-3</v>
      </c>
      <c r="Y220" s="8">
        <f>('Raw Data'!Y219-'Raw Data'!Y218)/'Raw Data'!Y218</f>
        <v>3.0074981163684461E-3</v>
      </c>
      <c r="Z220" s="8">
        <f>('Raw Data'!Z219-'Raw Data'!Z218)/'Raw Data'!Z218</f>
        <v>-3.5447714833311186E-3</v>
      </c>
      <c r="AA220" s="8">
        <f>('Raw Data'!AA219-'Raw Data'!AA218)/'Raw Data'!AA218</f>
        <v>-1.7907087895782662E-2</v>
      </c>
      <c r="AB220" s="8">
        <f>('Raw Data'!AB219-'Raw Data'!AB218)/'Raw Data'!AB218</f>
        <v>2.8157479059511322E-3</v>
      </c>
      <c r="AC220" s="8">
        <f>('Raw Data'!AC219-'Raw Data'!AC218)/'Raw Data'!AC218</f>
        <v>-3.7369200737042335E-4</v>
      </c>
      <c r="AD220" s="8">
        <f>('Raw Data'!AD219-'Raw Data'!AD218)/'Raw Data'!AD218</f>
        <v>0</v>
      </c>
      <c r="AE220" s="8">
        <f>('Raw Data'!AE219-'Raw Data'!AE218)/'Raw Data'!AE218</f>
        <v>-3.0134794185818731E-3</v>
      </c>
      <c r="AF220" s="8">
        <f>('Raw Data'!AF219-'Raw Data'!AF218)/'Raw Data'!AF218</f>
        <v>-8.1939375966759206E-3</v>
      </c>
      <c r="AG220" s="8">
        <f>('Raw Data'!AG219-'Raw Data'!AG218)/'Raw Data'!AG218</f>
        <v>2.9296875953674301E-3</v>
      </c>
      <c r="AH220" s="8">
        <f>('Raw Data'!AH219-'Raw Data'!AH218)/'Raw Data'!AH218</f>
        <v>5.6864109425069252E-3</v>
      </c>
      <c r="AI220" s="8">
        <f>('Raw Data'!AI219-'Raw Data'!AI218)/'Raw Data'!AI218</f>
        <v>3.4941182883907736E-3</v>
      </c>
      <c r="AJ220" s="8">
        <f>('Raw Data'!AJ219-'Raw Data'!AJ218)/'Raw Data'!AJ218</f>
        <v>7.1415971855759899E-3</v>
      </c>
      <c r="AK220" s="8">
        <f>('Raw Data'!AK219-'Raw Data'!AK218)/'Raw Data'!AK218</f>
        <v>-8.3406746527302338E-3</v>
      </c>
      <c r="AL220" s="8">
        <f>('Raw Data'!AL219-'Raw Data'!AL218)/'Raw Data'!AL218</f>
        <v>-2.985074626865674E-2</v>
      </c>
      <c r="AM220" s="8">
        <f>('Raw Data'!AM219-'Raw Data'!AM218)/'Raw Data'!AM218</f>
        <v>1.9531842516350242E-3</v>
      </c>
      <c r="AN220" s="8">
        <f>('Raw Data'!AN219-'Raw Data'!AN218)/'Raw Data'!AN218</f>
        <v>-1.0317210421955183E-2</v>
      </c>
      <c r="AO220" s="8">
        <f>('Raw Data'!AO219-'Raw Data'!AO218)/'Raw Data'!AO218</f>
        <v>0</v>
      </c>
      <c r="AP220" s="8">
        <f>('Raw Data'!AP219-'Raw Data'!AP218)/'Raw Data'!AP218</f>
        <v>1.0073875083948863E-2</v>
      </c>
    </row>
    <row r="221" spans="1:42" x14ac:dyDescent="0.45">
      <c r="A221" s="23">
        <f>'Raw Data'!A220</f>
        <v>43755</v>
      </c>
      <c r="B221" s="8">
        <f>('Raw Data'!B220-'Raw Data'!B219)/'Raw Data'!B219</f>
        <v>3.8828004928368339E-3</v>
      </c>
      <c r="C221" s="8">
        <f>('Raw Data'!C220-'Raw Data'!C219)/'Raw Data'!C219</f>
        <v>6.4853648477749106E-3</v>
      </c>
      <c r="D221" s="8">
        <f>('Raw Data'!D220-'Raw Data'!D219)/'Raw Data'!D219</f>
        <v>8.546683349374494E-3</v>
      </c>
      <c r="E221" s="8">
        <f>('Raw Data'!E220-'Raw Data'!E219)/'Raw Data'!E219</f>
        <v>3.9584453113862038E-3</v>
      </c>
      <c r="F221" s="8">
        <f>('Raw Data'!F220-'Raw Data'!F219)/'Raw Data'!F219</f>
        <v>3.0172413793103443E-2</v>
      </c>
      <c r="G221" s="8">
        <f>('Raw Data'!G220-'Raw Data'!G219)/'Raw Data'!G219</f>
        <v>2.3791807697203262E-2</v>
      </c>
      <c r="H221" s="8">
        <f>('Raw Data'!H220-'Raw Data'!H219)/'Raw Data'!H219</f>
        <v>1.1518324808347793E-2</v>
      </c>
      <c r="I221" s="8">
        <f>('Raw Data'!I220-'Raw Data'!I219)/'Raw Data'!I219</f>
        <v>3.9346558316392917E-3</v>
      </c>
      <c r="J221" s="8">
        <f>('Raw Data'!J220-'Raw Data'!J219)/'Raw Data'!J219</f>
        <v>0.10326086956521724</v>
      </c>
      <c r="K221" s="8">
        <f>('Raw Data'!K220-'Raw Data'!K219)/'Raw Data'!K219</f>
        <v>5.4319451629592187E-3</v>
      </c>
      <c r="L221" s="8">
        <f>('Raw Data'!L220-'Raw Data'!L219)/'Raw Data'!L219</f>
        <v>-2.308814805188935E-2</v>
      </c>
      <c r="M221" s="8">
        <f>('Raw Data'!M220-'Raw Data'!M219)/'Raw Data'!M219</f>
        <v>-5.1402284374631275E-3</v>
      </c>
      <c r="N221" s="8">
        <f>('Raw Data'!N220-'Raw Data'!N219)/'Raw Data'!N219</f>
        <v>-1.501708214643876E-2</v>
      </c>
      <c r="O221" s="8">
        <f>('Raw Data'!O220-'Raw Data'!O219)/'Raw Data'!O219</f>
        <v>-1.5312023749559301E-2</v>
      </c>
      <c r="P221" s="8">
        <f>('Raw Data'!P220-'Raw Data'!P219)/'Raw Data'!P219</f>
        <v>-5.5238873627826791E-2</v>
      </c>
      <c r="Q221" s="8">
        <f>('Raw Data'!Q220-'Raw Data'!Q219)/'Raw Data'!Q219</f>
        <v>-9.3221720841960487E-4</v>
      </c>
      <c r="R221" s="8">
        <f>('Raw Data'!R220-'Raw Data'!R219)/'Raw Data'!R219</f>
        <v>-2.8408317527693194E-3</v>
      </c>
      <c r="S221" s="8">
        <f>('Raw Data'!S220-'Raw Data'!S219)/'Raw Data'!S219</f>
        <v>4.8650100059065664E-3</v>
      </c>
      <c r="T221" s="8">
        <f>('Raw Data'!T220-'Raw Data'!T219)/'Raw Data'!T219</f>
        <v>7.1669447653564412E-3</v>
      </c>
      <c r="U221" s="8">
        <f>('Raw Data'!U220-'Raw Data'!U219)/'Raw Data'!U219</f>
        <v>1.1539003427028688E-2</v>
      </c>
      <c r="V221" s="8">
        <f>('Raw Data'!V220-'Raw Data'!V219)/'Raw Data'!V219</f>
        <v>5.5982453208555522E-3</v>
      </c>
      <c r="W221" s="8">
        <f>('Raw Data'!W220-'Raw Data'!W219)/'Raw Data'!W219</f>
        <v>-3.3878957259683701E-4</v>
      </c>
      <c r="X221" s="8">
        <f>('Raw Data'!X220-'Raw Data'!X219)/'Raw Data'!X219</f>
        <v>9.7518620392615975E-3</v>
      </c>
      <c r="Y221" s="8">
        <f>('Raw Data'!Y220-'Raw Data'!Y219)/'Raw Data'!Y219</f>
        <v>-4.8436862911335355E-3</v>
      </c>
      <c r="Z221" s="8">
        <f>('Raw Data'!Z220-'Raw Data'!Z219)/'Raw Data'!Z219</f>
        <v>3.9131268618596256E-3</v>
      </c>
      <c r="AA221" s="8">
        <f>('Raw Data'!AA220-'Raw Data'!AA219)/'Raw Data'!AA219</f>
        <v>5.8878820175543916E-3</v>
      </c>
      <c r="AB221" s="8">
        <f>('Raw Data'!AB220-'Raw Data'!AB219)/'Raw Data'!AB219</f>
        <v>-1.3187336854796733E-3</v>
      </c>
      <c r="AC221" s="8">
        <f>('Raw Data'!AC220-'Raw Data'!AC219)/'Raw Data'!AC219</f>
        <v>5.6085303241965234E-3</v>
      </c>
      <c r="AD221" s="8">
        <f>('Raw Data'!AD220-'Raw Data'!AD219)/'Raw Data'!AD219</f>
        <v>8.6705202312138671E-2</v>
      </c>
      <c r="AE221" s="8">
        <f>('Raw Data'!AE220-'Raw Data'!AE219)/'Raw Data'!AE219</f>
        <v>-1.429621716212018E-2</v>
      </c>
      <c r="AF221" s="8">
        <f>('Raw Data'!AF220-'Raw Data'!AF219)/'Raw Data'!AF219</f>
        <v>-5.1278519209915488E-3</v>
      </c>
      <c r="AG221" s="8">
        <f>('Raw Data'!AG220-'Raw Data'!AG219)/'Raw Data'!AG219</f>
        <v>1.0710808526803207E-2</v>
      </c>
      <c r="AH221" s="8">
        <f>('Raw Data'!AH220-'Raw Data'!AH219)/'Raw Data'!AH219</f>
        <v>5.6541893040366817E-3</v>
      </c>
      <c r="AI221" s="8">
        <f>('Raw Data'!AI220-'Raw Data'!AI219)/'Raw Data'!AI219</f>
        <v>4.4315272313658841E-3</v>
      </c>
      <c r="AJ221" s="8">
        <f>('Raw Data'!AJ220-'Raw Data'!AJ219)/'Raw Data'!AJ219</f>
        <v>2.4696126256448788E-2</v>
      </c>
      <c r="AK221" s="8">
        <f>('Raw Data'!AK220-'Raw Data'!AK219)/'Raw Data'!AK219</f>
        <v>-1.4674301813273057E-2</v>
      </c>
      <c r="AL221" s="8">
        <f>('Raw Data'!AL220-'Raw Data'!AL219)/'Raw Data'!AL219</f>
        <v>1.5384615384615398E-2</v>
      </c>
      <c r="AM221" s="8">
        <f>('Raw Data'!AM220-'Raw Data'!AM219)/'Raw Data'!AM219</f>
        <v>4.873198117321928E-4</v>
      </c>
      <c r="AN221" s="8">
        <f>('Raw Data'!AN220-'Raw Data'!AN219)/'Raw Data'!AN219</f>
        <v>2.0849424555057726E-3</v>
      </c>
      <c r="AO221" s="8">
        <f>('Raw Data'!AO220-'Raw Data'!AO219)/'Raw Data'!AO219</f>
        <v>0.33333333333333331</v>
      </c>
      <c r="AP221" s="8">
        <f>('Raw Data'!AP220-'Raw Data'!AP219)/'Raw Data'!AP219</f>
        <v>5.3191489361702178E-3</v>
      </c>
    </row>
    <row r="222" spans="1:42" x14ac:dyDescent="0.45">
      <c r="A222" s="23">
        <f>'Raw Data'!A221</f>
        <v>43756</v>
      </c>
      <c r="B222" s="8">
        <f>('Raw Data'!B221-'Raw Data'!B220)/'Raw Data'!B220</f>
        <v>4.802785556537321E-3</v>
      </c>
      <c r="C222" s="8">
        <f>('Raw Data'!C221-'Raw Data'!C220)/'Raw Data'!C220</f>
        <v>5.6121643320872798E-3</v>
      </c>
      <c r="D222" s="8">
        <f>('Raw Data'!D221-'Raw Data'!D220)/'Raw Data'!D220</f>
        <v>-1.916245746015785E-2</v>
      </c>
      <c r="E222" s="8">
        <f>('Raw Data'!E221-'Raw Data'!E220)/'Raw Data'!E220</f>
        <v>-5.1840058373306937E-3</v>
      </c>
      <c r="F222" s="8">
        <f>('Raw Data'!F221-'Raw Data'!F220)/'Raw Data'!F220</f>
        <v>8.9260808926080848E-2</v>
      </c>
      <c r="G222" s="8">
        <f>('Raw Data'!G221-'Raw Data'!G220)/'Raw Data'!G220</f>
        <v>-5.1306815371603975E-2</v>
      </c>
      <c r="H222" s="8">
        <f>('Raw Data'!H221-'Raw Data'!H220)/'Raw Data'!H220</f>
        <v>-4.6583851735401702E-3</v>
      </c>
      <c r="I222" s="8">
        <f>('Raw Data'!I221-'Raw Data'!I220)/'Raw Data'!I220</f>
        <v>6.8587960294788112E-3</v>
      </c>
      <c r="J222" s="8">
        <f>('Raw Data'!J221-'Raw Data'!J220)/'Raw Data'!J220</f>
        <v>-2.4630541871921097E-2</v>
      </c>
      <c r="K222" s="8">
        <f>('Raw Data'!K221-'Raw Data'!K220)/'Raw Data'!K220</f>
        <v>-3.6017237870266754E-3</v>
      </c>
      <c r="L222" s="8">
        <f>('Raw Data'!L221-'Raw Data'!L220)/'Raw Data'!L220</f>
        <v>-1.8665525604993773E-2</v>
      </c>
      <c r="M222" s="8">
        <f>('Raw Data'!M221-'Raw Data'!M220)/'Raw Data'!M220</f>
        <v>2.0064910356711622E-3</v>
      </c>
      <c r="N222" s="8">
        <f>('Raw Data'!N221-'Raw Data'!N220)/'Raw Data'!N220</f>
        <v>6.929989678338141E-3</v>
      </c>
      <c r="O222" s="8">
        <f>('Raw Data'!O221-'Raw Data'!O220)/'Raw Data'!O220</f>
        <v>5.6761758361922694E-3</v>
      </c>
      <c r="P222" s="8">
        <f>('Raw Data'!P221-'Raw Data'!P220)/'Raw Data'!P220</f>
        <v>-1.266188109549059E-3</v>
      </c>
      <c r="Q222" s="8">
        <f>('Raw Data'!Q221-'Raw Data'!Q220)/'Raw Data'!Q220</f>
        <v>4.1212984080265412E-3</v>
      </c>
      <c r="R222" s="8">
        <f>('Raw Data'!R221-'Raw Data'!R220)/'Raw Data'!R220</f>
        <v>5.5902442438814631E-3</v>
      </c>
      <c r="S222" s="8">
        <f>('Raw Data'!S221-'Raw Data'!S220)/'Raw Data'!S220</f>
        <v>-5.1487426634192028E-3</v>
      </c>
      <c r="T222" s="8">
        <f>('Raw Data'!T221-'Raw Data'!T220)/'Raw Data'!T220</f>
        <v>5.6509247979845646E-3</v>
      </c>
      <c r="U222" s="8">
        <f>('Raw Data'!U221-'Raw Data'!U220)/'Raw Data'!U220</f>
        <v>-1.1180751347765784E-2</v>
      </c>
      <c r="V222" s="8">
        <f>('Raw Data'!V221-'Raw Data'!V220)/'Raw Data'!V220</f>
        <v>1.7449107061887426E-3</v>
      </c>
      <c r="W222" s="8">
        <f>('Raw Data'!W221-'Raw Data'!W220)/'Raw Data'!W220</f>
        <v>-1.8077804858122573E-3</v>
      </c>
      <c r="X222" s="8">
        <f>('Raw Data'!X221-'Raw Data'!X220)/'Raw Data'!X220</f>
        <v>-1.1074659100315593E-2</v>
      </c>
      <c r="Y222" s="8">
        <f>('Raw Data'!Y221-'Raw Data'!Y220)/'Raw Data'!Y220</f>
        <v>-3.013074580878084E-3</v>
      </c>
      <c r="Z222" s="8">
        <f>('Raw Data'!Z221-'Raw Data'!Z220)/'Raw Data'!Z220</f>
        <v>-3.5435153629878907E-3</v>
      </c>
      <c r="AA222" s="8">
        <f>('Raw Data'!AA221-'Raw Data'!AA220)/'Raw Data'!AA220</f>
        <v>-7.741691989080356E-3</v>
      </c>
      <c r="AB222" s="8">
        <f>('Raw Data'!AB221-'Raw Data'!AB220)/'Raw Data'!AB220</f>
        <v>7.2022980503034162E-3</v>
      </c>
      <c r="AC222" s="8">
        <f>('Raw Data'!AC221-'Raw Data'!AC220)/'Raw Data'!AC220</f>
        <v>1.840487304402642E-2</v>
      </c>
      <c r="AD222" s="8">
        <f>('Raw Data'!AD221-'Raw Data'!AD220)/'Raw Data'!AD220</f>
        <v>-3.9893617021276577E-2</v>
      </c>
      <c r="AE222" s="8">
        <f>('Raw Data'!AE221-'Raw Data'!AE220)/'Raw Data'!AE220</f>
        <v>-1.3757698864322935E-2</v>
      </c>
      <c r="AF222" s="8">
        <f>('Raw Data'!AF221-'Raw Data'!AF220)/'Raw Data'!AF220</f>
        <v>-1.6321812597230791E-2</v>
      </c>
      <c r="AG222" s="8">
        <f>('Raw Data'!AG221-'Raw Data'!AG220)/'Raw Data'!AG220</f>
        <v>-5.4592166171873726E-3</v>
      </c>
      <c r="AH222" s="8">
        <f>('Raw Data'!AH221-'Raw Data'!AH220)/'Raw Data'!AH220</f>
        <v>-1.6766604569188014E-2</v>
      </c>
      <c r="AI222" s="8">
        <f>('Raw Data'!AI221-'Raw Data'!AI220)/'Raw Data'!AI220</f>
        <v>-2.3845753578684466E-2</v>
      </c>
      <c r="AJ222" s="8">
        <f>('Raw Data'!AJ221-'Raw Data'!AJ220)/'Raw Data'!AJ220</f>
        <v>-6.1530654954205191E-2</v>
      </c>
      <c r="AK222" s="8">
        <f>('Raw Data'!AK221-'Raw Data'!AK220)/'Raw Data'!AK220</f>
        <v>-9.2626587493160432E-3</v>
      </c>
      <c r="AL222" s="8">
        <f>('Raw Data'!AL221-'Raw Data'!AL220)/'Raw Data'!AL220</f>
        <v>0</v>
      </c>
      <c r="AM222" s="8">
        <f>('Raw Data'!AM221-'Raw Data'!AM220)/'Raw Data'!AM220</f>
        <v>1.2177304833202767E-2</v>
      </c>
      <c r="AN222" s="8">
        <f>('Raw Data'!AN221-'Raw Data'!AN220)/'Raw Data'!AN220</f>
        <v>-5.2882702611204441E-3</v>
      </c>
      <c r="AO222" s="8">
        <f>('Raw Data'!AO221-'Raw Data'!AO220)/'Raw Data'!AO220</f>
        <v>0</v>
      </c>
      <c r="AP222" s="8">
        <f>('Raw Data'!AP221-'Raw Data'!AP220)/'Raw Data'!AP220</f>
        <v>-3.968253968253966E-2</v>
      </c>
    </row>
    <row r="223" spans="1:42" x14ac:dyDescent="0.45">
      <c r="A223" s="23">
        <f>'Raw Data'!A222</f>
        <v>43759</v>
      </c>
      <c r="B223" s="8">
        <f>('Raw Data'!B222-'Raw Data'!B221)/'Raw Data'!B221</f>
        <v>1.7342732441518814E-2</v>
      </c>
      <c r="C223" s="8">
        <f>('Raw Data'!C222-'Raw Data'!C221)/'Raw Data'!C221</f>
        <v>2.4803147908163299E-3</v>
      </c>
      <c r="D223" s="8">
        <f>('Raw Data'!D222-'Raw Data'!D221)/'Raw Data'!D221</f>
        <v>-1.342678279384558E-2</v>
      </c>
      <c r="E223" s="8">
        <f>('Raw Data'!E222-'Raw Data'!E221)/'Raw Data'!E221</f>
        <v>-9.5418919944958742E-4</v>
      </c>
      <c r="F223" s="8">
        <f>('Raw Data'!F222-'Raw Data'!F221)/'Raw Data'!F221</f>
        <v>4.3533930857874617E-2</v>
      </c>
      <c r="G223" s="8">
        <f>('Raw Data'!G222-'Raw Data'!G221)/'Raw Data'!G221</f>
        <v>1.7147086176077974E-2</v>
      </c>
      <c r="H223" s="8">
        <f>('Raw Data'!H222-'Raw Data'!H221)/'Raw Data'!H221</f>
        <v>-3.3801300637914783E-2</v>
      </c>
      <c r="I223" s="8">
        <f>('Raw Data'!I222-'Raw Data'!I221)/'Raw Data'!I221</f>
        <v>1.0120667274582015E-2</v>
      </c>
      <c r="J223" s="8">
        <f>('Raw Data'!J222-'Raw Data'!J221)/'Raw Data'!J221</f>
        <v>0.17676767676767682</v>
      </c>
      <c r="K223" s="8">
        <f>('Raw Data'!K222-'Raw Data'!K221)/'Raw Data'!K221</f>
        <v>1.0844358378518043E-2</v>
      </c>
      <c r="L223" s="8">
        <f>('Raw Data'!L222-'Raw Data'!L221)/'Raw Data'!L221</f>
        <v>2.2023920236270626E-3</v>
      </c>
      <c r="M223" s="8">
        <f>('Raw Data'!M222-'Raw Data'!M221)/'Raw Data'!M221</f>
        <v>1.2465607008760933E-2</v>
      </c>
      <c r="N223" s="8">
        <f>('Raw Data'!N222-'Raw Data'!N221)/'Raw Data'!N221</f>
        <v>7.5706565642401479E-3</v>
      </c>
      <c r="O223" s="8">
        <f>('Raw Data'!O222-'Raw Data'!O221)/'Raw Data'!O221</f>
        <v>-1.2268478228425706E-3</v>
      </c>
      <c r="P223" s="8">
        <f>('Raw Data'!P222-'Raw Data'!P221)/'Raw Data'!P221</f>
        <v>-1.1261073874880125E-2</v>
      </c>
      <c r="Q223" s="8">
        <f>('Raw Data'!Q222-'Raw Data'!Q221)/'Raw Data'!Q221</f>
        <v>2.7724013485479062E-2</v>
      </c>
      <c r="R223" s="8">
        <f>('Raw Data'!R222-'Raw Data'!R221)/'Raw Data'!R221</f>
        <v>1.3897476866608438E-3</v>
      </c>
      <c r="S223" s="8">
        <f>('Raw Data'!S222-'Raw Data'!S221)/'Raw Data'!S221</f>
        <v>1.1354721546565107E-2</v>
      </c>
      <c r="T223" s="8">
        <f>('Raw Data'!T222-'Raw Data'!T221)/'Raw Data'!T221</f>
        <v>1.2487232772149884E-3</v>
      </c>
      <c r="U223" s="8">
        <f>('Raw Data'!U222-'Raw Data'!U221)/'Raw Data'!U221</f>
        <v>-4.8132325220659935E-3</v>
      </c>
      <c r="V223" s="8">
        <f>('Raw Data'!V222-'Raw Data'!V221)/'Raw Data'!V221</f>
        <v>2.4800970882564305E-2</v>
      </c>
      <c r="W223" s="8">
        <f>('Raw Data'!W222-'Raw Data'!W221)/'Raw Data'!W221</f>
        <v>-1.3581633369711607E-3</v>
      </c>
      <c r="X223" s="8">
        <f>('Raw Data'!X222-'Raw Data'!X221)/'Raw Data'!X221</f>
        <v>3.1672901795015049E-3</v>
      </c>
      <c r="Y223" s="8">
        <f>('Raw Data'!Y222-'Raw Data'!Y221)/'Raw Data'!Y221</f>
        <v>-7.9042572987434792E-3</v>
      </c>
      <c r="Z223" s="8">
        <f>('Raw Data'!Z222-'Raw Data'!Z221)/'Raw Data'!Z221</f>
        <v>9.9572898308218447E-3</v>
      </c>
      <c r="AA223" s="8">
        <f>('Raw Data'!AA222-'Raw Data'!AA221)/'Raw Data'!AA221</f>
        <v>-7.611988727154233E-4</v>
      </c>
      <c r="AB223" s="8">
        <f>('Raw Data'!AB222-'Raw Data'!AB221)/'Raw Data'!AB221</f>
        <v>1.3705635364725986E-2</v>
      </c>
      <c r="AC223" s="8">
        <f>('Raw Data'!AC222-'Raw Data'!AC221)/'Raw Data'!AC221</f>
        <v>-1.0040139887847545E-2</v>
      </c>
      <c r="AD223" s="8">
        <f>('Raw Data'!AD222-'Raw Data'!AD221)/'Raw Data'!AD221</f>
        <v>5.2631578947368411E-2</v>
      </c>
      <c r="AE223" s="8">
        <f>('Raw Data'!AE222-'Raw Data'!AE221)/'Raw Data'!AE221</f>
        <v>-3.4454117647058882E-3</v>
      </c>
      <c r="AF223" s="8">
        <f>('Raw Data'!AF222-'Raw Data'!AF221)/'Raw Data'!AF221</f>
        <v>7.4229238318817923E-3</v>
      </c>
      <c r="AG223" s="8">
        <f>('Raw Data'!AG222-'Raw Data'!AG221)/'Raw Data'!AG221</f>
        <v>3.4226672077063841E-2</v>
      </c>
      <c r="AH223" s="8">
        <f>('Raw Data'!AH222-'Raw Data'!AH221)/'Raw Data'!AH221</f>
        <v>1.6016992130815817E-2</v>
      </c>
      <c r="AI223" s="8">
        <f>('Raw Data'!AI222-'Raw Data'!AI221)/'Raw Data'!AI221</f>
        <v>2.1038412019206476E-2</v>
      </c>
      <c r="AJ223" s="8">
        <f>('Raw Data'!AJ222-'Raw Data'!AJ221)/'Raw Data'!AJ221</f>
        <v>9.9891032323619292E-3</v>
      </c>
      <c r="AK223" s="8">
        <f>('Raw Data'!AK222-'Raw Data'!AK221)/'Raw Data'!AK221</f>
        <v>1.0632484154582667E-2</v>
      </c>
      <c r="AL223" s="8">
        <f>('Raw Data'!AL222-'Raw Data'!AL221)/'Raw Data'!AL221</f>
        <v>-1.5151515151515164E-2</v>
      </c>
      <c r="AM223" s="8">
        <f>('Raw Data'!AM222-'Raw Data'!AM221)/'Raw Data'!AM221</f>
        <v>-9.6249305489341992E-4</v>
      </c>
      <c r="AN223" s="8">
        <f>('Raw Data'!AN222-'Raw Data'!AN221)/'Raw Data'!AN221</f>
        <v>1.6297779858193622E-2</v>
      </c>
      <c r="AO223" s="8">
        <f>('Raw Data'!AO222-'Raw Data'!AO221)/'Raw Data'!AO221</f>
        <v>-1.0416666666666676E-2</v>
      </c>
      <c r="AP223" s="8">
        <f>('Raw Data'!AP222-'Raw Data'!AP221)/'Raw Data'!AP221</f>
        <v>1.6528925619834725E-2</v>
      </c>
    </row>
    <row r="224" spans="1:42" x14ac:dyDescent="0.45">
      <c r="A224" s="23">
        <f>'Raw Data'!A223</f>
        <v>43760</v>
      </c>
      <c r="B224" s="8">
        <f>('Raw Data'!B223-'Raw Data'!B222)/'Raw Data'!B222</f>
        <v>-2.2867500964437125E-3</v>
      </c>
      <c r="C224" s="8">
        <f>('Raw Data'!C223-'Raw Data'!C222)/'Raw Data'!C222</f>
        <v>-2.8865618442767971E-3</v>
      </c>
      <c r="D224" s="8">
        <f>('Raw Data'!D223-'Raw Data'!D222)/'Raw Data'!D222</f>
        <v>8.2051360946745859E-3</v>
      </c>
      <c r="E224" s="8">
        <f>('Raw Data'!E223-'Raw Data'!E222)/'Raw Data'!E222</f>
        <v>3.9671620417249809E-3</v>
      </c>
      <c r="F224" s="8">
        <f>('Raw Data'!F223-'Raw Data'!F222)/'Raw Data'!F222</f>
        <v>-2.4539877300613518E-2</v>
      </c>
      <c r="G224" s="8">
        <f>('Raw Data'!G223-'Raw Data'!G222)/'Raw Data'!G222</f>
        <v>-6.267791045739525E-2</v>
      </c>
      <c r="H224" s="8">
        <f>('Raw Data'!H223-'Raw Data'!H222)/'Raw Data'!H222</f>
        <v>-3.0678201267377071E-2</v>
      </c>
      <c r="I224" s="8">
        <f>('Raw Data'!I223-'Raw Data'!I222)/'Raw Data'!I222</f>
        <v>-1.2909491637090006E-2</v>
      </c>
      <c r="J224" s="8">
        <f>('Raw Data'!J223-'Raw Data'!J222)/'Raw Data'!J222</f>
        <v>0.12875536480686686</v>
      </c>
      <c r="K224" s="8">
        <f>('Raw Data'!K223-'Raw Data'!K222)/'Raw Data'!K222</f>
        <v>1.5324903431678685E-3</v>
      </c>
      <c r="L224" s="8">
        <f>('Raw Data'!L223-'Raw Data'!L222)/'Raw Data'!L222</f>
        <v>5.6793511239702603E-3</v>
      </c>
      <c r="M224" s="8">
        <f>('Raw Data'!M223-'Raw Data'!M222)/'Raw Data'!M222</f>
        <v>1.2213221612608217E-2</v>
      </c>
      <c r="N224" s="8">
        <f>('Raw Data'!N223-'Raw Data'!N222)/'Raw Data'!N222</f>
        <v>4.2349672316744427E-2</v>
      </c>
      <c r="O224" s="8">
        <f>('Raw Data'!O223-'Raw Data'!O222)/'Raw Data'!O222</f>
        <v>4.6682894691694378E-2</v>
      </c>
      <c r="P224" s="8">
        <f>('Raw Data'!P223-'Raw Data'!P222)/'Raw Data'!P222</f>
        <v>1.0408816587234681E-2</v>
      </c>
      <c r="Q224" s="8">
        <f>('Raw Data'!Q223-'Raw Data'!Q222)/'Raw Data'!Q222</f>
        <v>-6.8570865194814328E-3</v>
      </c>
      <c r="R224" s="8">
        <f>('Raw Data'!R223-'Raw Data'!R222)/'Raw Data'!R222</f>
        <v>-2.4661017928067089E-2</v>
      </c>
      <c r="S224" s="8">
        <f>('Raw Data'!S223-'Raw Data'!S222)/'Raw Data'!S222</f>
        <v>-1.8024749416273397E-2</v>
      </c>
      <c r="T224" s="8">
        <f>('Raw Data'!T223-'Raw Data'!T222)/'Raw Data'!T222</f>
        <v>-6.4436349727411829E-3</v>
      </c>
      <c r="U224" s="8">
        <f>('Raw Data'!U223-'Raw Data'!U222)/'Raw Data'!U222</f>
        <v>1.6428674052996767E-2</v>
      </c>
      <c r="V224" s="8">
        <f>('Raw Data'!V223-'Raw Data'!V222)/'Raw Data'!V222</f>
        <v>1.0036406069532834E-2</v>
      </c>
      <c r="W224" s="8">
        <f>('Raw Data'!W223-'Raw Data'!W222)/'Raw Data'!W222</f>
        <v>1.7000811693101345E-3</v>
      </c>
      <c r="X224" s="8">
        <f>('Raw Data'!X223-'Raw Data'!X222)/'Raw Data'!X222</f>
        <v>2.3304830970336233E-3</v>
      </c>
      <c r="Y224" s="8">
        <f>('Raw Data'!Y223-'Raw Data'!Y222)/'Raw Data'!Y222</f>
        <v>-2.2144120805398855E-2</v>
      </c>
      <c r="Z224" s="8">
        <f>('Raw Data'!Z223-'Raw Data'!Z222)/'Raw Data'!Z222</f>
        <v>-2.9929612676056299E-2</v>
      </c>
      <c r="AA224" s="8">
        <f>('Raw Data'!AA223-'Raw Data'!AA222)/'Raw Data'!AA222</f>
        <v>-2.7042431043322445E-2</v>
      </c>
      <c r="AB224" s="8">
        <f>('Raw Data'!AB223-'Raw Data'!AB222)/'Raw Data'!AB222</f>
        <v>2.6032901813354131E-2</v>
      </c>
      <c r="AC224" s="8">
        <f>('Raw Data'!AC223-'Raw Data'!AC222)/'Raw Data'!AC222</f>
        <v>-7.007181012724524E-3</v>
      </c>
      <c r="AD224" s="8">
        <f>('Raw Data'!AD223-'Raw Data'!AD222)/'Raw Data'!AD222</f>
        <v>-2.3684210526315752E-2</v>
      </c>
      <c r="AE224" s="8">
        <f>('Raw Data'!AE223-'Raw Data'!AE222)/'Raw Data'!AE222</f>
        <v>-9.1912980585647317E-3</v>
      </c>
      <c r="AF224" s="8">
        <f>('Raw Data'!AF223-'Raw Data'!AF222)/'Raw Data'!AF222</f>
        <v>-1.4881131844793236E-2</v>
      </c>
      <c r="AG224" s="8">
        <f>('Raw Data'!AG223-'Raw Data'!AG222)/'Raw Data'!AG222</f>
        <v>-1.6234749179979528E-2</v>
      </c>
      <c r="AH224" s="8">
        <f>('Raw Data'!AH223-'Raw Data'!AH222)/'Raw Data'!AH222</f>
        <v>-1.1161169327038837E-2</v>
      </c>
      <c r="AI224" s="8">
        <f>('Raw Data'!AI223-'Raw Data'!AI222)/'Raw Data'!AI222</f>
        <v>-3.9102019369256356E-2</v>
      </c>
      <c r="AJ224" s="8">
        <f>('Raw Data'!AJ223-'Raw Data'!AJ222)/'Raw Data'!AJ222</f>
        <v>-4.0855912570656155E-2</v>
      </c>
      <c r="AK224" s="8">
        <f>('Raw Data'!AK223-'Raw Data'!AK222)/'Raw Data'!AK222</f>
        <v>-1.8501722864108113E-2</v>
      </c>
      <c r="AL224" s="8">
        <f>('Raw Data'!AL223-'Raw Data'!AL222)/'Raw Data'!AL222</f>
        <v>0</v>
      </c>
      <c r="AM224" s="8">
        <f>('Raw Data'!AM223-'Raw Data'!AM222)/'Raw Data'!AM222</f>
        <v>3.8535367830087024E-3</v>
      </c>
      <c r="AN224" s="8">
        <f>('Raw Data'!AN223-'Raw Data'!AN222)/'Raw Data'!AN222</f>
        <v>1.0204975212823117E-2</v>
      </c>
      <c r="AO224" s="8">
        <f>('Raw Data'!AO223-'Raw Data'!AO222)/'Raw Data'!AO222</f>
        <v>-7.3684210526315741E-2</v>
      </c>
      <c r="AP224" s="8">
        <f>('Raw Data'!AP223-'Raw Data'!AP222)/'Raw Data'!AP222</f>
        <v>4.0650406504065375E-3</v>
      </c>
    </row>
    <row r="225" spans="1:42" x14ac:dyDescent="0.45">
      <c r="A225" s="23">
        <f>'Raw Data'!A224</f>
        <v>43761</v>
      </c>
      <c r="B225" s="8">
        <f>('Raw Data'!B224-'Raw Data'!B223)/'Raw Data'!B223</f>
        <v>1.3418820365149891E-2</v>
      </c>
      <c r="C225" s="8">
        <f>('Raw Data'!C224-'Raw Data'!C223)/'Raw Data'!C223</f>
        <v>1.0339231824196958E-3</v>
      </c>
      <c r="D225" s="8">
        <f>('Raw Data'!D224-'Raw Data'!D223)/'Raw Data'!D223</f>
        <v>-3.521437487116114E-3</v>
      </c>
      <c r="E225" s="8">
        <f>('Raw Data'!E224-'Raw Data'!E223)/'Raw Data'!E223</f>
        <v>5.7807393629171026E-3</v>
      </c>
      <c r="F225" s="8">
        <f>('Raw Data'!F224-'Raw Data'!F223)/'Raw Data'!F223</f>
        <v>2.6415094339622636E-2</v>
      </c>
      <c r="G225" s="8">
        <f>('Raw Data'!G224-'Raw Data'!G223)/'Raw Data'!G223</f>
        <v>-8.5087489838916522E-3</v>
      </c>
      <c r="H225" s="8">
        <f>('Raw Data'!H224-'Raw Data'!H223)/'Raw Data'!H223</f>
        <v>-9.1985898426538884E-2</v>
      </c>
      <c r="I225" s="8">
        <f>('Raw Data'!I224-'Raw Data'!I223)/'Raw Data'!I223</f>
        <v>-0.12395076506243836</v>
      </c>
      <c r="J225" s="8">
        <f>('Raw Data'!J224-'Raw Data'!J223)/'Raw Data'!J223</f>
        <v>-0.11406844106463872</v>
      </c>
      <c r="K225" s="8">
        <f>('Raw Data'!K224-'Raw Data'!K223)/'Raw Data'!K223</f>
        <v>3.8256058103952901E-3</v>
      </c>
      <c r="L225" s="8">
        <f>('Raw Data'!L224-'Raw Data'!L223)/'Raw Data'!L223</f>
        <v>2.327099851653061E-3</v>
      </c>
      <c r="M225" s="8">
        <f>('Raw Data'!M224-'Raw Data'!M223)/'Raw Data'!M223</f>
        <v>-5.66657203035505E-3</v>
      </c>
      <c r="N225" s="8">
        <f>('Raw Data'!N224-'Raw Data'!N223)/'Raw Data'!N223</f>
        <v>2.0969855486559441E-2</v>
      </c>
      <c r="O225" s="8">
        <f>('Raw Data'!O224-'Raw Data'!O223)/'Raw Data'!O223</f>
        <v>2.1126830896641805E-2</v>
      </c>
      <c r="P225" s="8">
        <f>('Raw Data'!P224-'Raw Data'!P223)/'Raw Data'!P223</f>
        <v>3.1352846788260018E-3</v>
      </c>
      <c r="Q225" s="8">
        <f>('Raw Data'!Q224-'Raw Data'!Q223)/'Raw Data'!Q223</f>
        <v>-1.0622078665659613E-3</v>
      </c>
      <c r="R225" s="8">
        <f>('Raw Data'!R224-'Raw Data'!R223)/'Raw Data'!R223</f>
        <v>7.3883865620163148E-3</v>
      </c>
      <c r="S225" s="8">
        <f>('Raw Data'!S224-'Raw Data'!S223)/'Raw Data'!S223</f>
        <v>-7.4823137144438098E-2</v>
      </c>
      <c r="T225" s="8">
        <f>('Raw Data'!T224-'Raw Data'!T223)/'Raw Data'!T223</f>
        <v>-3.4309595864953829E-2</v>
      </c>
      <c r="U225" s="8">
        <f>('Raw Data'!U224-'Raw Data'!U223)/'Raw Data'!U223</f>
        <v>-9.592062368220208E-3</v>
      </c>
      <c r="V225" s="8">
        <f>('Raw Data'!V224-'Raw Data'!V223)/'Raw Data'!V223</f>
        <v>2.6444586694088835E-3</v>
      </c>
      <c r="W225" s="8">
        <f>('Raw Data'!W224-'Raw Data'!W223)/'Raw Data'!W223</f>
        <v>7.0151575524396974E-3</v>
      </c>
      <c r="X225" s="8">
        <f>('Raw Data'!X224-'Raw Data'!X223)/'Raw Data'!X223</f>
        <v>9.9373527986440398E-3</v>
      </c>
      <c r="Y225" s="8">
        <f>('Raw Data'!Y224-'Raw Data'!Y223)/'Raw Data'!Y223</f>
        <v>-8.6268417090537633E-3</v>
      </c>
      <c r="Z225" s="8">
        <f>('Raw Data'!Z224-'Raw Data'!Z223)/'Raw Data'!Z223</f>
        <v>-7.2588024413362308E-4</v>
      </c>
      <c r="AA225" s="8">
        <f>('Raw Data'!AA224-'Raw Data'!AA223)/'Raw Data'!AA223</f>
        <v>1.7615971814444373E-3</v>
      </c>
      <c r="AB225" s="8">
        <f>('Raw Data'!AB224-'Raw Data'!AB223)/'Raw Data'!AB223</f>
        <v>6.7114093959730978E-3</v>
      </c>
      <c r="AC225" s="8">
        <f>('Raw Data'!AC224-'Raw Data'!AC223)/'Raw Data'!AC223</f>
        <v>1.4670348536421567E-2</v>
      </c>
      <c r="AD225" s="8">
        <f>('Raw Data'!AD224-'Raw Data'!AD223)/'Raw Data'!AD223</f>
        <v>5.3908355795148294E-3</v>
      </c>
      <c r="AE225" s="8">
        <f>('Raw Data'!AE224-'Raw Data'!AE223)/'Raw Data'!AE223</f>
        <v>7.3191574468084841E-3</v>
      </c>
      <c r="AF225" s="8">
        <f>('Raw Data'!AF224-'Raw Data'!AF223)/'Raw Data'!AF223</f>
        <v>6.3798156528955038E-3</v>
      </c>
      <c r="AG225" s="8">
        <f>('Raw Data'!AG224-'Raw Data'!AG223)/'Raw Data'!AG223</f>
        <v>-4.7603617899080004E-3</v>
      </c>
      <c r="AH225" s="8">
        <f>('Raw Data'!AH224-'Raw Data'!AH223)/'Raw Data'!AH223</f>
        <v>-2.0161270637768223E-3</v>
      </c>
      <c r="AI225" s="8">
        <f>('Raw Data'!AI224-'Raw Data'!AI223)/'Raw Data'!AI223</f>
        <v>2.0895020750137445E-2</v>
      </c>
      <c r="AJ225" s="8">
        <f>('Raw Data'!AJ224-'Raw Data'!AJ223)/'Raw Data'!AJ223</f>
        <v>1.717344844446031E-2</v>
      </c>
      <c r="AK225" s="8">
        <f>('Raw Data'!AK224-'Raw Data'!AK223)/'Raw Data'!AK223</f>
        <v>3.6961743911265366E-4</v>
      </c>
      <c r="AL225" s="8">
        <f>('Raw Data'!AL224-'Raw Data'!AL223)/'Raw Data'!AL223</f>
        <v>-1.5384615384615398E-2</v>
      </c>
      <c r="AM225" s="8">
        <f>('Raw Data'!AM224-'Raw Data'!AM223)/'Raw Data'!AM223</f>
        <v>1.535512018968818E-2</v>
      </c>
      <c r="AN225" s="8">
        <f>('Raw Data'!AN224-'Raw Data'!AN223)/'Raw Data'!AN223</f>
        <v>1.5280247558440679E-3</v>
      </c>
      <c r="AO225" s="8">
        <f>('Raw Data'!AO224-'Raw Data'!AO223)/'Raw Data'!AO223</f>
        <v>-0.26136363636363635</v>
      </c>
      <c r="AP225" s="8">
        <f>('Raw Data'!AP224-'Raw Data'!AP223)/'Raw Data'!AP223</f>
        <v>0</v>
      </c>
    </row>
    <row r="226" spans="1:42" x14ac:dyDescent="0.45">
      <c r="A226" s="23">
        <f>'Raw Data'!A225</f>
        <v>43762</v>
      </c>
      <c r="B226" s="8">
        <f>('Raw Data'!B225-'Raw Data'!B224)/'Raw Data'!B224</f>
        <v>1.6448775712125925E-3</v>
      </c>
      <c r="C226" s="8">
        <f>('Raw Data'!C225-'Raw Data'!C224)/'Raw Data'!C224</f>
        <v>-2.4787777277258433E-3</v>
      </c>
      <c r="D226" s="8">
        <f>('Raw Data'!D225-'Raw Data'!D224)/'Raw Data'!D224</f>
        <v>0.17669232463030587</v>
      </c>
      <c r="E226" s="8">
        <f>('Raw Data'!E225-'Raw Data'!E224)/'Raw Data'!E224</f>
        <v>3.2011307049943224E-3</v>
      </c>
      <c r="F226" s="8">
        <f>('Raw Data'!F225-'Raw Data'!F224)/'Raw Data'!F224</f>
        <v>7.3529411764705843E-2</v>
      </c>
      <c r="G226" s="8">
        <f>('Raw Data'!G225-'Raw Data'!G224)/'Raw Data'!G224</f>
        <v>8.817385635522694E-2</v>
      </c>
      <c r="H226" s="8">
        <f>('Raw Data'!H225-'Raw Data'!H224)/'Raw Data'!H224</f>
        <v>-2.9759538732989435E-2</v>
      </c>
      <c r="I226" s="8">
        <f>('Raw Data'!I225-'Raw Data'!I224)/'Raw Data'!I224</f>
        <v>-1.6265584398481171E-2</v>
      </c>
      <c r="J226" s="8">
        <f>('Raw Data'!J225-'Raw Data'!J224)/'Raw Data'!J224</f>
        <v>-4.2918454935622352E-2</v>
      </c>
      <c r="K226" s="8">
        <f>('Raw Data'!K225-'Raw Data'!K224)/'Raw Data'!K224</f>
        <v>2.5405995289483471E-3</v>
      </c>
      <c r="L226" s="8">
        <f>('Raw Data'!L225-'Raw Data'!L224)/'Raw Data'!L224</f>
        <v>1.0503917378487373E-2</v>
      </c>
      <c r="M226" s="8">
        <f>('Raw Data'!M225-'Raw Data'!M224)/'Raw Data'!M224</f>
        <v>3.7632050538461484E-2</v>
      </c>
      <c r="N226" s="8">
        <f>('Raw Data'!N225-'Raw Data'!N224)/'Raw Data'!N224</f>
        <v>-2.1180992868647698E-2</v>
      </c>
      <c r="O226" s="8">
        <f>('Raw Data'!O225-'Raw Data'!O224)/'Raw Data'!O224</f>
        <v>-1.1495185312398249E-3</v>
      </c>
      <c r="P226" s="8">
        <f>('Raw Data'!P225-'Raw Data'!P224)/'Raw Data'!P224</f>
        <v>-2.3068883160615515E-3</v>
      </c>
      <c r="Q226" s="8">
        <f>('Raw Data'!Q225-'Raw Data'!Q224)/'Raw Data'!Q224</f>
        <v>9.8730818814211224E-4</v>
      </c>
      <c r="R226" s="8">
        <f>('Raw Data'!R225-'Raw Data'!R224)/'Raw Data'!R224</f>
        <v>5.0523874864632128E-3</v>
      </c>
      <c r="S226" s="8">
        <f>('Raw Data'!S225-'Raw Data'!S224)/'Raw Data'!S224</f>
        <v>-4.5396316212718583E-3</v>
      </c>
      <c r="T226" s="8">
        <f>('Raw Data'!T225-'Raw Data'!T224)/'Raw Data'!T224</f>
        <v>-8.8821280817109223E-3</v>
      </c>
      <c r="U226" s="8">
        <f>('Raw Data'!U225-'Raw Data'!U224)/'Raw Data'!U224</f>
        <v>-6.6347133899675188E-3</v>
      </c>
      <c r="V226" s="8">
        <f>('Raw Data'!V225-'Raw Data'!V224)/'Raw Data'!V224</f>
        <v>-7.1934141497737426E-4</v>
      </c>
      <c r="W226" s="8">
        <f>('Raw Data'!W225-'Raw Data'!W224)/'Raw Data'!W224</f>
        <v>1.3483228701886879E-3</v>
      </c>
      <c r="X226" s="8">
        <f>('Raw Data'!X225-'Raw Data'!X224)/'Raw Data'!X224</f>
        <v>-3.2675069698775957E-3</v>
      </c>
      <c r="Y226" s="8">
        <f>('Raw Data'!Y225-'Raw Data'!Y224)/'Raw Data'!Y224</f>
        <v>5.3178693574752215E-3</v>
      </c>
      <c r="Z226" s="8">
        <f>('Raw Data'!Z225-'Raw Data'!Z224)/'Raw Data'!Z224</f>
        <v>2.2157572751268732E-2</v>
      </c>
      <c r="AA226" s="8">
        <f>('Raw Data'!AA225-'Raw Data'!AA224)/'Raw Data'!AA224</f>
        <v>-1.3677022274326458E-3</v>
      </c>
      <c r="AB226" s="8">
        <f>('Raw Data'!AB225-'Raw Data'!AB224)/'Raw Data'!AB224</f>
        <v>1.4552853658536615E-2</v>
      </c>
      <c r="AC226" s="8">
        <f>('Raw Data'!AC225-'Raw Data'!AC224)/'Raw Data'!AC224</f>
        <v>-5.4903779453222977E-4</v>
      </c>
      <c r="AD226" s="8">
        <f>('Raw Data'!AD225-'Raw Data'!AD224)/'Raw Data'!AD224</f>
        <v>-5.3619302949061707E-3</v>
      </c>
      <c r="AE226" s="8">
        <f>('Raw Data'!AE225-'Raw Data'!AE224)/'Raw Data'!AE224</f>
        <v>1.6475135041609169E-2</v>
      </c>
      <c r="AF226" s="8">
        <f>('Raw Data'!AF225-'Raw Data'!AF224)/'Raw Data'!AF224</f>
        <v>1.967355092992892E-2</v>
      </c>
      <c r="AG226" s="8">
        <f>('Raw Data'!AG225-'Raw Data'!AG224)/'Raw Data'!AG224</f>
        <v>1.1479527695168152E-2</v>
      </c>
      <c r="AH226" s="8">
        <f>('Raw Data'!AH225-'Raw Data'!AH224)/'Raw Data'!AH224</f>
        <v>1.0560833821551475E-2</v>
      </c>
      <c r="AI226" s="8">
        <f>('Raw Data'!AI225-'Raw Data'!AI224)/'Raw Data'!AI224</f>
        <v>1.2356218501947353E-3</v>
      </c>
      <c r="AJ226" s="8">
        <f>('Raw Data'!AJ225-'Raw Data'!AJ224)/'Raw Data'!AJ224</f>
        <v>8.4790433636944046E-4</v>
      </c>
      <c r="AK226" s="8">
        <f>('Raw Data'!AK225-'Raw Data'!AK224)/'Raw Data'!AK224</f>
        <v>2.4015702493706405E-3</v>
      </c>
      <c r="AL226" s="8">
        <f>('Raw Data'!AL225-'Raw Data'!AL224)/'Raw Data'!AL224</f>
        <v>1.5625000000000014E-2</v>
      </c>
      <c r="AM226" s="8">
        <f>('Raw Data'!AM225-'Raw Data'!AM224)/'Raw Data'!AM224</f>
        <v>-1.2287376020912217E-2</v>
      </c>
      <c r="AN226" s="8">
        <f>('Raw Data'!AN225-'Raw Data'!AN224)/'Raw Data'!AN224</f>
        <v>-3.3904555863011683E-3</v>
      </c>
      <c r="AO226" s="8">
        <f>('Raw Data'!AO225-'Raw Data'!AO224)/'Raw Data'!AO224</f>
        <v>7.6923076923076816E-2</v>
      </c>
      <c r="AP226" s="8">
        <f>('Raw Data'!AP225-'Raw Data'!AP224)/'Raw Data'!AP224</f>
        <v>-4.7233468286100059E-3</v>
      </c>
    </row>
    <row r="227" spans="1:42" x14ac:dyDescent="0.45">
      <c r="A227" s="23">
        <f>'Raw Data'!A226</f>
        <v>43763</v>
      </c>
      <c r="B227" s="8">
        <f>('Raw Data'!B226-'Raw Data'!B225)/'Raw Data'!B225</f>
        <v>1.2316314705223791E-2</v>
      </c>
      <c r="C227" s="8">
        <f>('Raw Data'!C226-'Raw Data'!C225)/'Raw Data'!C225</f>
        <v>-5.7983958737273323E-3</v>
      </c>
      <c r="D227" s="8">
        <f>('Raw Data'!D226-'Raw Data'!D225)/'Raw Data'!D225</f>
        <v>9.4934639163582593E-2</v>
      </c>
      <c r="E227" s="8">
        <f>('Raw Data'!E226-'Raw Data'!E225)/'Raw Data'!E225</f>
        <v>-9.0651785934090703E-3</v>
      </c>
      <c r="F227" s="8">
        <f>('Raw Data'!F226-'Raw Data'!F225)/'Raw Data'!F225</f>
        <v>-0.12785388127853883</v>
      </c>
      <c r="G227" s="8">
        <f>('Raw Data'!G226-'Raw Data'!G225)/'Raw Data'!G225</f>
        <v>-1.8216069997105989E-2</v>
      </c>
      <c r="H227" s="8">
        <f>('Raw Data'!H226-'Raw Data'!H225)/'Raw Data'!H225</f>
        <v>4.5588279226398368E-2</v>
      </c>
      <c r="I227" s="8">
        <f>('Raw Data'!I226-'Raw Data'!I225)/'Raw Data'!I225</f>
        <v>-2.2423645379322302E-2</v>
      </c>
      <c r="J227" s="8">
        <f>('Raw Data'!J226-'Raw Data'!J225)/'Raw Data'!J225</f>
        <v>0.1345291479820627</v>
      </c>
      <c r="K227" s="8">
        <f>('Raw Data'!K226-'Raw Data'!K225)/'Raw Data'!K225</f>
        <v>1.5205524967195196E-3</v>
      </c>
      <c r="L227" s="8">
        <f>('Raw Data'!L226-'Raw Data'!L225)/'Raw Data'!L225</f>
        <v>-3.3369755005865601E-2</v>
      </c>
      <c r="M227" s="8">
        <f>('Raw Data'!M226-'Raw Data'!M225)/'Raw Data'!M225</f>
        <v>4.450485151491909E-3</v>
      </c>
      <c r="N227" s="8">
        <f>('Raw Data'!N226-'Raw Data'!N225)/'Raw Data'!N225</f>
        <v>3.9344228330560234E-2</v>
      </c>
      <c r="O227" s="8">
        <f>('Raw Data'!O226-'Raw Data'!O225)/'Raw Data'!O225</f>
        <v>1.8411965525444361E-2</v>
      </c>
      <c r="P227" s="8">
        <f>('Raw Data'!P226-'Raw Data'!P225)/'Raw Data'!P225</f>
        <v>1.02185132801414E-2</v>
      </c>
      <c r="Q227" s="8">
        <f>('Raw Data'!Q226-'Raw Data'!Q225)/'Raw Data'!Q225</f>
        <v>6.0704153766803087E-4</v>
      </c>
      <c r="R227" s="8">
        <f>('Raw Data'!R226-'Raw Data'!R225)/'Raw Data'!R225</f>
        <v>-1.0432394594594573E-2</v>
      </c>
      <c r="S227" s="8">
        <f>('Raw Data'!S226-'Raw Data'!S225)/'Raw Data'!S225</f>
        <v>1.7734937041110389E-2</v>
      </c>
      <c r="T227" s="8">
        <f>('Raw Data'!T226-'Raw Data'!T225)/'Raw Data'!T225</f>
        <v>-6.3388027624373339E-3</v>
      </c>
      <c r="U227" s="8">
        <f>('Raw Data'!U226-'Raw Data'!U225)/'Raw Data'!U225</f>
        <v>4.9132429338722824E-3</v>
      </c>
      <c r="V227" s="8">
        <f>('Raw Data'!V226-'Raw Data'!V225)/'Raw Data'!V225</f>
        <v>7.9980805246587256E-3</v>
      </c>
      <c r="W227" s="8">
        <f>('Raw Data'!W226-'Raw Data'!W225)/'Raw Data'!W225</f>
        <v>9.4254952193241984E-3</v>
      </c>
      <c r="X227" s="8">
        <f>('Raw Data'!X226-'Raw Data'!X225)/'Raw Data'!X225</f>
        <v>-3.5017210288949135E-3</v>
      </c>
      <c r="Y227" s="8">
        <f>('Raw Data'!Y226-'Raw Data'!Y225)/'Raw Data'!Y225</f>
        <v>2.4043368486581862E-3</v>
      </c>
      <c r="Z227" s="8">
        <f>('Raw Data'!Z226-'Raw Data'!Z225)/'Raw Data'!Z225</f>
        <v>1.1016418301933869E-2</v>
      </c>
      <c r="AA227" s="8">
        <f>('Raw Data'!AA226-'Raw Data'!AA225)/'Raw Data'!AA225</f>
        <v>-1.173944410605654E-2</v>
      </c>
      <c r="AB227" s="8">
        <f>('Raw Data'!AB226-'Raw Data'!AB225)/'Raw Data'!AB225</f>
        <v>-1.2340740345053797E-2</v>
      </c>
      <c r="AC227" s="8">
        <f>('Raw Data'!AC226-'Raw Data'!AC225)/'Raw Data'!AC225</f>
        <v>-1.5748018567623954E-2</v>
      </c>
      <c r="AD227" s="8">
        <f>('Raw Data'!AD226-'Raw Data'!AD225)/'Raw Data'!AD225</f>
        <v>-5.3908355795148294E-3</v>
      </c>
      <c r="AE227" s="8">
        <f>('Raw Data'!AE226-'Raw Data'!AE225)/'Raw Data'!AE225</f>
        <v>-1.3880799831781147E-2</v>
      </c>
      <c r="AF227" s="8">
        <f>('Raw Data'!AF226-'Raw Data'!AF225)/'Raw Data'!AF225</f>
        <v>5.6451835353990166E-3</v>
      </c>
      <c r="AG227" s="8">
        <f>('Raw Data'!AG226-'Raw Data'!AG225)/'Raw Data'!AG225</f>
        <v>3.1210593669943117E-2</v>
      </c>
      <c r="AH227" s="8">
        <f>('Raw Data'!AH226-'Raw Data'!AH225)/'Raw Data'!AH225</f>
        <v>-1.0922220983645125E-2</v>
      </c>
      <c r="AI227" s="8">
        <f>('Raw Data'!AI226-'Raw Data'!AI225)/'Raw Data'!AI225</f>
        <v>8.1016952435427701E-3</v>
      </c>
      <c r="AJ227" s="8">
        <f>('Raw Data'!AJ226-'Raw Data'!AJ225)/'Raw Data'!AJ225</f>
        <v>1.9594869244935455E-2</v>
      </c>
      <c r="AK227" s="8">
        <f>('Raw Data'!AK226-'Raw Data'!AK225)/'Raw Data'!AK225</f>
        <v>-1.6586804887092589E-3</v>
      </c>
      <c r="AL227" s="8">
        <f>('Raw Data'!AL226-'Raw Data'!AL225)/'Raw Data'!AL225</f>
        <v>-1.5384615384615398E-2</v>
      </c>
      <c r="AM227" s="8">
        <f>('Raw Data'!AM226-'Raw Data'!AM225)/'Raw Data'!AM225</f>
        <v>1.2440233852040317E-2</v>
      </c>
      <c r="AN227" s="8">
        <f>('Raw Data'!AN226-'Raw Data'!AN225)/'Raw Data'!AN225</f>
        <v>9.2702534464984606E-3</v>
      </c>
      <c r="AO227" s="8">
        <f>('Raw Data'!AO226-'Raw Data'!AO225)/'Raw Data'!AO225</f>
        <v>-0.12857142857142853</v>
      </c>
      <c r="AP227" s="8">
        <f>('Raw Data'!AP226-'Raw Data'!AP225)/'Raw Data'!AP225</f>
        <v>-9.4915254237288513E-3</v>
      </c>
    </row>
    <row r="228" spans="1:42" x14ac:dyDescent="0.45">
      <c r="A228" s="23">
        <f>'Raw Data'!A227</f>
        <v>43766</v>
      </c>
      <c r="B228" s="8">
        <f>('Raw Data'!B227-'Raw Data'!B226)/'Raw Data'!B226</f>
        <v>1.0017010158466939E-2</v>
      </c>
      <c r="C228" s="8">
        <f>('Raw Data'!C227-'Raw Data'!C226)/'Raw Data'!C226</f>
        <v>-1.5413382762277326E-2</v>
      </c>
      <c r="D228" s="8">
        <f>('Raw Data'!D227-'Raw Data'!D226)/'Raw Data'!D226</f>
        <v>-1.2800231420469475E-3</v>
      </c>
      <c r="E228" s="8">
        <f>('Raw Data'!E227-'Raw Data'!E226)/'Raw Data'!E226</f>
        <v>-5.1222057639055006E-4</v>
      </c>
      <c r="F228" s="8">
        <f>('Raw Data'!F227-'Raw Data'!F226)/'Raw Data'!F226</f>
        <v>-1.5706806282722526E-2</v>
      </c>
      <c r="G228" s="8">
        <f>('Raw Data'!G227-'Raw Data'!G226)/'Raw Data'!G226</f>
        <v>2.3562705047243813E-2</v>
      </c>
      <c r="H228" s="8">
        <f>('Raw Data'!H227-'Raw Data'!H226)/'Raw Data'!H226</f>
        <v>-8.4388587502512297E-3</v>
      </c>
      <c r="I228" s="8">
        <f>('Raw Data'!I227-'Raw Data'!I226)/'Raw Data'!I226</f>
        <v>7.8777187833955903E-3</v>
      </c>
      <c r="J228" s="8">
        <f>('Raw Data'!J227-'Raw Data'!J226)/'Raw Data'!J226</f>
        <v>-1.9762845849802303E-2</v>
      </c>
      <c r="K228" s="8">
        <f>('Raw Data'!K227-'Raw Data'!K226)/'Raw Data'!K226</f>
        <v>-3.6184210526315777E-2</v>
      </c>
      <c r="L228" s="8">
        <f>('Raw Data'!L227-'Raw Data'!L226)/'Raw Data'!L226</f>
        <v>4.4347366591203146E-3</v>
      </c>
      <c r="M228" s="8">
        <f>('Raw Data'!M227-'Raw Data'!M226)/'Raw Data'!M226</f>
        <v>-2.5453359192646563E-3</v>
      </c>
      <c r="N228" s="8">
        <f>('Raw Data'!N227-'Raw Data'!N226)/'Raw Data'!N226</f>
        <v>9.4637304081126011E-3</v>
      </c>
      <c r="O228" s="8">
        <f>('Raw Data'!O227-'Raw Data'!O226)/'Raw Data'!O226</f>
        <v>3.7288223018965595E-2</v>
      </c>
      <c r="P228" s="8">
        <f>('Raw Data'!P227-'Raw Data'!P226)/'Raw Data'!P226</f>
        <v>3.9130952978775196E-3</v>
      </c>
      <c r="Q228" s="8">
        <f>('Raw Data'!Q227-'Raw Data'!Q226)/'Raw Data'!Q226</f>
        <v>6.8249718216794614E-3</v>
      </c>
      <c r="R228" s="8">
        <f>('Raw Data'!R227-'Raw Data'!R226)/'Raw Data'!R226</f>
        <v>-1.0925437939160354E-3</v>
      </c>
      <c r="S228" s="8">
        <f>('Raw Data'!S227-'Raw Data'!S226)/'Raw Data'!S226</f>
        <v>-4.2320455662489941E-3</v>
      </c>
      <c r="T228" s="8">
        <f>('Raw Data'!T227-'Raw Data'!T226)/'Raw Data'!T226</f>
        <v>-7.6988749206307694E-4</v>
      </c>
      <c r="U228" s="8">
        <f>('Raw Data'!U227-'Raw Data'!U226)/'Raw Data'!U226</f>
        <v>-2.8265471119883227E-3</v>
      </c>
      <c r="V228" s="8">
        <f>('Raw Data'!V227-'Raw Data'!V226)/'Raw Data'!V226</f>
        <v>3.8086408300296534E-3</v>
      </c>
      <c r="W228" s="8">
        <f>('Raw Data'!W227-'Raw Data'!W226)/'Raw Data'!W226</f>
        <v>4.8910406727357015E-3</v>
      </c>
      <c r="X228" s="8">
        <f>('Raw Data'!X227-'Raw Data'!X226)/'Raw Data'!X226</f>
        <v>9.3457943925233649E-4</v>
      </c>
      <c r="Y228" s="8">
        <f>('Raw Data'!Y227-'Raw Data'!Y226)/'Raw Data'!Y226</f>
        <v>2.6385739160665663E-3</v>
      </c>
      <c r="Z228" s="8">
        <f>('Raw Data'!Z227-'Raw Data'!Z226)/'Raw Data'!Z226</f>
        <v>3.5142353773553493E-4</v>
      </c>
      <c r="AA228" s="8">
        <f>('Raw Data'!AA227-'Raw Data'!AA226)/'Raw Data'!AA226</f>
        <v>-1.0096971296653051E-2</v>
      </c>
      <c r="AB228" s="8">
        <f>('Raw Data'!AB227-'Raw Data'!AB226)/'Raw Data'!AB226</f>
        <v>1.8661501014198491E-3</v>
      </c>
      <c r="AC228" s="8">
        <f>('Raw Data'!AC227-'Raw Data'!AC226)/'Raw Data'!AC226</f>
        <v>-3.3488291852885213E-3</v>
      </c>
      <c r="AD228" s="8">
        <f>('Raw Data'!AD227-'Raw Data'!AD226)/'Raw Data'!AD226</f>
        <v>0</v>
      </c>
      <c r="AE228" s="8">
        <f>('Raw Data'!AE227-'Raw Data'!AE226)/'Raw Data'!AE226</f>
        <v>1.576199440123054E-2</v>
      </c>
      <c r="AF228" s="8">
        <f>('Raw Data'!AF227-'Raw Data'!AF226)/'Raw Data'!AF226</f>
        <v>2.4586128070632391E-2</v>
      </c>
      <c r="AG228" s="8">
        <f>('Raw Data'!AG227-'Raw Data'!AG226)/'Raw Data'!AG226</f>
        <v>2.9960257718136794E-2</v>
      </c>
      <c r="AH228" s="8">
        <f>('Raw Data'!AH227-'Raw Data'!AH226)/'Raw Data'!AH226</f>
        <v>8.9421064726386782E-3</v>
      </c>
      <c r="AI228" s="8">
        <f>('Raw Data'!AI227-'Raw Data'!AI226)/'Raw Data'!AI226</f>
        <v>8.0365906010782598E-3</v>
      </c>
      <c r="AJ228" s="8">
        <f>('Raw Data'!AJ227-'Raw Data'!AJ226)/'Raw Data'!AJ226</f>
        <v>1.820669703255957E-2</v>
      </c>
      <c r="AK228" s="8">
        <f>('Raw Data'!AK227-'Raw Data'!AK226)/'Raw Data'!AK226</f>
        <v>8.6764079260258312E-3</v>
      </c>
      <c r="AL228" s="8">
        <f>('Raw Data'!AL227-'Raw Data'!AL226)/'Raw Data'!AL226</f>
        <v>1.5625000000000014E-2</v>
      </c>
      <c r="AM228" s="8">
        <f>('Raw Data'!AM227-'Raw Data'!AM226)/'Raw Data'!AM226</f>
        <v>-6.1436880104561928E-3</v>
      </c>
      <c r="AN228" s="8">
        <f>('Raw Data'!AN227-'Raw Data'!AN226)/'Raw Data'!AN226</f>
        <v>-1.6010351274464644E-3</v>
      </c>
      <c r="AO228" s="8">
        <f>('Raw Data'!AO227-'Raw Data'!AO226)/'Raw Data'!AO226</f>
        <v>-1.6393442622950834E-2</v>
      </c>
      <c r="AP228" s="8">
        <f>('Raw Data'!AP227-'Raw Data'!AP226)/'Raw Data'!AP226</f>
        <v>4.1067761806981859E-3</v>
      </c>
    </row>
    <row r="229" spans="1:42" x14ac:dyDescent="0.45">
      <c r="A229" s="23">
        <f>'Raw Data'!A228</f>
        <v>43767</v>
      </c>
      <c r="B229" s="8">
        <f>('Raw Data'!B228-'Raw Data'!B227)/'Raw Data'!B227</f>
        <v>-2.3127923728492674E-2</v>
      </c>
      <c r="C229" s="8">
        <f>('Raw Data'!C228-'Raw Data'!C227)/'Raw Data'!C227</f>
        <v>6.5580582329809022E-3</v>
      </c>
      <c r="D229" s="8">
        <f>('Raw Data'!D228-'Raw Data'!D227)/'Raw Data'!D227</f>
        <v>-3.5061457738711353E-2</v>
      </c>
      <c r="E229" s="8">
        <f>('Raw Data'!E228-'Raw Data'!E227)/'Raw Data'!E227</f>
        <v>-3.5879861955847464E-3</v>
      </c>
      <c r="F229" s="8">
        <f>('Raw Data'!F228-'Raw Data'!F227)/'Raw Data'!F227</f>
        <v>-1.0638297872340318E-2</v>
      </c>
      <c r="G229" s="8">
        <f>('Raw Data'!G228-'Raw Data'!G227)/'Raw Data'!G227</f>
        <v>-3.8192854668236229E-2</v>
      </c>
      <c r="H229" s="8">
        <f>('Raw Data'!H228-'Raw Data'!H227)/'Raw Data'!H227</f>
        <v>-5.0658563349891116E-3</v>
      </c>
      <c r="I229" s="8">
        <f>('Raw Data'!I228-'Raw Data'!I227)/'Raw Data'!I227</f>
        <v>-4.5977615198684839E-3</v>
      </c>
      <c r="J229" s="8">
        <f>('Raw Data'!J228-'Raw Data'!J227)/'Raw Data'!J227</f>
        <v>-6.4516129032258118E-2</v>
      </c>
      <c r="K229" s="8">
        <f>('Raw Data'!K228-'Raw Data'!K227)/'Raw Data'!K227</f>
        <v>-3.1504069309530049E-3</v>
      </c>
      <c r="L229" s="8">
        <f>('Raw Data'!L228-'Raw Data'!L227)/'Raw Data'!L227</f>
        <v>1.8469631939270204E-3</v>
      </c>
      <c r="M229" s="8">
        <f>('Raw Data'!M228-'Raw Data'!M227)/'Raw Data'!M227</f>
        <v>1.8899390298656674E-4</v>
      </c>
      <c r="N229" s="8">
        <f>('Raw Data'!N228-'Raw Data'!N227)/'Raw Data'!N227</f>
        <v>2.5000314445633004E-3</v>
      </c>
      <c r="O229" s="8">
        <f>('Raw Data'!O228-'Raw Data'!O227)/'Raw Data'!O227</f>
        <v>-1.0893366641672304E-2</v>
      </c>
      <c r="P229" s="8">
        <f>('Raw Data'!P228-'Raw Data'!P227)/'Raw Data'!P227</f>
        <v>-1.5812239716963283E-2</v>
      </c>
      <c r="Q229" s="8">
        <f>('Raw Data'!Q228-'Raw Data'!Q227)/'Raw Data'!Q227</f>
        <v>-7.7577688406185756E-3</v>
      </c>
      <c r="R229" s="8">
        <f>('Raw Data'!R228-'Raw Data'!R227)/'Raw Data'!R227</f>
        <v>1.0553989461201741E-2</v>
      </c>
      <c r="S229" s="8">
        <f>('Raw Data'!S228-'Raw Data'!S227)/'Raw Data'!S227</f>
        <v>2.4166983026715234E-3</v>
      </c>
      <c r="T229" s="8">
        <f>('Raw Data'!T228-'Raw Data'!T227)/'Raw Data'!T227</f>
        <v>-1.7281275902578962E-2</v>
      </c>
      <c r="U229" s="8">
        <f>('Raw Data'!U228-'Raw Data'!U227)/'Raw Data'!U227</f>
        <v>-8.04415083156481E-3</v>
      </c>
      <c r="V229" s="8">
        <f>('Raw Data'!V228-'Raw Data'!V227)/'Raw Data'!V227</f>
        <v>-6.3237687720527622E-4</v>
      </c>
      <c r="W229" s="8">
        <f>('Raw Data'!W228-'Raw Data'!W227)/'Raw Data'!W227</f>
        <v>1.3606181312127331E-2</v>
      </c>
      <c r="X229" s="8">
        <f>('Raw Data'!X228-'Raw Data'!X227)/'Raw Data'!X227</f>
        <v>7.8804295051353671E-3</v>
      </c>
      <c r="Y229" s="8">
        <f>('Raw Data'!Y228-'Raw Data'!Y227)/'Raw Data'!Y227</f>
        <v>6.3396548918357946E-3</v>
      </c>
      <c r="Z229" s="8">
        <f>('Raw Data'!Z228-'Raw Data'!Z227)/'Raw Data'!Z227</f>
        <v>4.9192201306824217E-3</v>
      </c>
      <c r="AA229" s="8">
        <f>('Raw Data'!AA228-'Raw Data'!AA227)/'Raw Data'!AA227</f>
        <v>9.1999800000000676E-3</v>
      </c>
      <c r="AB229" s="8">
        <f>('Raw Data'!AB228-'Raw Data'!AB227)/'Raw Data'!AB227</f>
        <v>9.7177678235076624E-4</v>
      </c>
      <c r="AC229" s="8">
        <f>('Raw Data'!AC228-'Raw Data'!AC227)/'Raw Data'!AC227</f>
        <v>-2.9867328638992757E-3</v>
      </c>
      <c r="AD229" s="8">
        <f>('Raw Data'!AD228-'Raw Data'!AD227)/'Raw Data'!AD227</f>
        <v>2.7100271002710652E-3</v>
      </c>
      <c r="AE229" s="8">
        <f>('Raw Data'!AE228-'Raw Data'!AE227)/'Raw Data'!AE227</f>
        <v>6.3064889833791852E-3</v>
      </c>
      <c r="AF229" s="8">
        <f>('Raw Data'!AF228-'Raw Data'!AF227)/'Raw Data'!AF227</f>
        <v>-9.4319233741829225E-3</v>
      </c>
      <c r="AG229" s="8">
        <f>('Raw Data'!AG228-'Raw Data'!AG227)/'Raw Data'!AG227</f>
        <v>-1.9590383484428233E-2</v>
      </c>
      <c r="AH229" s="8">
        <f>('Raw Data'!AH228-'Raw Data'!AH227)/'Raw Data'!AH227</f>
        <v>-8.0862962589174671E-3</v>
      </c>
      <c r="AI229" s="8">
        <f>('Raw Data'!AI228-'Raw Data'!AI227)/'Raw Data'!AI227</f>
        <v>-4.7516368981503291E-4</v>
      </c>
      <c r="AJ229" s="8">
        <f>('Raw Data'!AJ228-'Raw Data'!AJ227)/'Raw Data'!AJ227</f>
        <v>-2.3060882515834676E-3</v>
      </c>
      <c r="AK229" s="8">
        <f>('Raw Data'!AK228-'Raw Data'!AK227)/'Raw Data'!AK227</f>
        <v>2.9282577402681975E-3</v>
      </c>
      <c r="AL229" s="8">
        <f>('Raw Data'!AL228-'Raw Data'!AL227)/'Raw Data'!AL227</f>
        <v>1.5384615384615398E-2</v>
      </c>
      <c r="AM229" s="8">
        <f>('Raw Data'!AM228-'Raw Data'!AM227)/'Raw Data'!AM227</f>
        <v>-2.3775518616906646E-2</v>
      </c>
      <c r="AN229" s="8">
        <f>('Raw Data'!AN228-'Raw Data'!AN227)/'Raw Data'!AN227</f>
        <v>-2.9541110183640921E-3</v>
      </c>
      <c r="AO229" s="8">
        <f>('Raw Data'!AO228-'Raw Data'!AO227)/'Raw Data'!AO227</f>
        <v>-0.13333333333333328</v>
      </c>
      <c r="AP229" s="8">
        <f>('Raw Data'!AP228-'Raw Data'!AP227)/'Raw Data'!AP227</f>
        <v>7.498295841854085E-3</v>
      </c>
    </row>
    <row r="230" spans="1:42" x14ac:dyDescent="0.45">
      <c r="A230" s="23">
        <f>'Raw Data'!A229</f>
        <v>43768</v>
      </c>
      <c r="B230" s="8">
        <f>('Raw Data'!B229-'Raw Data'!B228)/'Raw Data'!B228</f>
        <v>-1.2329643793143678E-4</v>
      </c>
      <c r="C230" s="8">
        <f>('Raw Data'!C229-'Raw Data'!C228)/'Raw Data'!C228</f>
        <v>5.4644787903127372E-3</v>
      </c>
      <c r="D230" s="8">
        <f>('Raw Data'!D229-'Raw Data'!D228)/'Raw Data'!D228</f>
        <v>-3.826421466616851E-3</v>
      </c>
      <c r="E230" s="8">
        <f>('Raw Data'!E229-'Raw Data'!E228)/'Raw Data'!E228</f>
        <v>6.0258936267787106E-3</v>
      </c>
      <c r="F230" s="8">
        <f>('Raw Data'!F229-'Raw Data'!F228)/'Raw Data'!F228</f>
        <v>5.3763440860215101E-3</v>
      </c>
      <c r="G230" s="8">
        <f>('Raw Data'!G229-'Raw Data'!G228)/'Raw Data'!G228</f>
        <v>2.1118668348602838E-2</v>
      </c>
      <c r="H230" s="8">
        <f>('Raw Data'!H229-'Raw Data'!H228)/'Raw Data'!H228</f>
        <v>-2.8513035784644225E-3</v>
      </c>
      <c r="I230" s="8">
        <f>('Raw Data'!I229-'Raw Data'!I228)/'Raw Data'!I228</f>
        <v>-1.4087753841875559E-2</v>
      </c>
      <c r="J230" s="8">
        <f>('Raw Data'!J229-'Raw Data'!J228)/'Raw Data'!J228</f>
        <v>-6.034482758620676E-2</v>
      </c>
      <c r="K230" s="8">
        <f>('Raw Data'!K229-'Raw Data'!K228)/'Raw Data'!K228</f>
        <v>-1.0534895693050871E-3</v>
      </c>
      <c r="L230" s="8">
        <f>('Raw Data'!L229-'Raw Data'!L228)/'Raw Data'!L228</f>
        <v>1.9903714608721191E-2</v>
      </c>
      <c r="M230" s="8">
        <f>('Raw Data'!M229-'Raw Data'!M228)/'Raw Data'!M228</f>
        <v>1.2615228328331592E-2</v>
      </c>
      <c r="N230" s="8">
        <f>('Raw Data'!N229-'Raw Data'!N228)/'Raw Data'!N228</f>
        <v>1.2468796172928502E-2</v>
      </c>
      <c r="O230" s="8">
        <f>('Raw Data'!O229-'Raw Data'!O228)/'Raw Data'!O228</f>
        <v>2.2027118967720169E-3</v>
      </c>
      <c r="P230" s="8">
        <f>('Raw Data'!P229-'Raw Data'!P228)/'Raw Data'!P228</f>
        <v>1.0685939798350294E-2</v>
      </c>
      <c r="Q230" s="8">
        <f>('Raw Data'!Q229-'Raw Data'!Q228)/'Raw Data'!Q228</f>
        <v>1.1310087622966185E-2</v>
      </c>
      <c r="R230" s="8">
        <f>('Raw Data'!R229-'Raw Data'!R228)/'Raw Data'!R228</f>
        <v>9.6320290644151315E-3</v>
      </c>
      <c r="S230" s="8">
        <f>('Raw Data'!S229-'Raw Data'!S228)/'Raw Data'!S228</f>
        <v>-1.3401440768920681E-2</v>
      </c>
      <c r="T230" s="8">
        <f>('Raw Data'!T229-'Raw Data'!T228)/'Raw Data'!T228</f>
        <v>1.0192723118138415E-2</v>
      </c>
      <c r="U230" s="8">
        <f>('Raw Data'!U229-'Raw Data'!U228)/'Raw Data'!U228</f>
        <v>9.2686131995252548E-4</v>
      </c>
      <c r="V230" s="8">
        <f>('Raw Data'!V229-'Raw Data'!V228)/'Raw Data'!V228</f>
        <v>-5.5366368741596962E-3</v>
      </c>
      <c r="W230" s="8">
        <f>('Raw Data'!W229-'Raw Data'!W228)/'Raw Data'!W228</f>
        <v>-3.4922765019926691E-3</v>
      </c>
      <c r="X230" s="8">
        <f>('Raw Data'!X229-'Raw Data'!X228)/'Raw Data'!X228</f>
        <v>-6.1883313304119617E-3</v>
      </c>
      <c r="Y230" s="8">
        <f>('Raw Data'!Y229-'Raw Data'!Y228)/'Raw Data'!Y228</f>
        <v>7.1325888879837283E-4</v>
      </c>
      <c r="Z230" s="8">
        <f>('Raw Data'!Z229-'Raw Data'!Z228)/'Raw Data'!Z228</f>
        <v>1.3985664335663677E-3</v>
      </c>
      <c r="AA230" s="8">
        <f>('Raw Data'!AA229-'Raw Data'!AA228)/'Raw Data'!AA228</f>
        <v>4.9544194402381973E-3</v>
      </c>
      <c r="AB230" s="8">
        <f>('Raw Data'!AB229-'Raw Data'!AB228)/'Raw Data'!AB228</f>
        <v>1.0841456486107771E-2</v>
      </c>
      <c r="AC230" s="8">
        <f>('Raw Data'!AC229-'Raw Data'!AC228)/'Raw Data'!AC228</f>
        <v>9.9232082149463691E-3</v>
      </c>
      <c r="AD230" s="8">
        <f>('Raw Data'!AD229-'Raw Data'!AD228)/'Raw Data'!AD228</f>
        <v>-7.5675675675675735E-2</v>
      </c>
      <c r="AE230" s="8">
        <f>('Raw Data'!AE229-'Raw Data'!AE228)/'Raw Data'!AE228</f>
        <v>-5.3598912845689824E-3</v>
      </c>
      <c r="AF230" s="8">
        <f>('Raw Data'!AF229-'Raw Data'!AF228)/'Raw Data'!AF228</f>
        <v>1.2462313387859098E-2</v>
      </c>
      <c r="AG230" s="8">
        <f>('Raw Data'!AG229-'Raw Data'!AG228)/'Raw Data'!AG228</f>
        <v>3.0276113541512213E-3</v>
      </c>
      <c r="AH230" s="8">
        <f>('Raw Data'!AH229-'Raw Data'!AH228)/'Raw Data'!AH228</f>
        <v>9.8031039605613324E-3</v>
      </c>
      <c r="AI230" s="8">
        <f>('Raw Data'!AI229-'Raw Data'!AI228)/'Raw Data'!AI228</f>
        <v>-5.5992710960781232E-3</v>
      </c>
      <c r="AJ230" s="8">
        <f>('Raw Data'!AJ229-'Raw Data'!AJ228)/'Raw Data'!AJ228</f>
        <v>3.6414143621234331E-2</v>
      </c>
      <c r="AK230" s="8">
        <f>('Raw Data'!AK229-'Raw Data'!AK228)/'Raw Data'!AK228</f>
        <v>9.1239052759836149E-4</v>
      </c>
      <c r="AL230" s="8">
        <f>('Raw Data'!AL229-'Raw Data'!AL228)/'Raw Data'!AL228</f>
        <v>1.5151515151515164E-2</v>
      </c>
      <c r="AM230" s="8">
        <f>('Raw Data'!AM229-'Raw Data'!AM228)/'Raw Data'!AM228</f>
        <v>9.7417951339512816E-3</v>
      </c>
      <c r="AN230" s="8">
        <f>('Raw Data'!AN229-'Raw Data'!AN228)/'Raw Data'!AN228</f>
        <v>-1.4983504801112442E-2</v>
      </c>
      <c r="AO230" s="8">
        <f>('Raw Data'!AO229-'Raw Data'!AO228)/'Raw Data'!AO228</f>
        <v>7.6923076923076983E-2</v>
      </c>
      <c r="AP230" s="8">
        <f>('Raw Data'!AP229-'Raw Data'!AP228)/'Raw Data'!AP228</f>
        <v>-3.9242219215155624E-2</v>
      </c>
    </row>
    <row r="231" spans="1:42" x14ac:dyDescent="0.45">
      <c r="A231" s="23">
        <f>'Raw Data'!A230</f>
        <v>43769</v>
      </c>
      <c r="B231" s="8">
        <f>('Raw Data'!B230-'Raw Data'!B229)/'Raw Data'!B229</f>
        <v>2.2609550510779262E-2</v>
      </c>
      <c r="C231" s="8">
        <f>('Raw Data'!C230-'Raw Data'!C229)/'Raw Data'!C229</f>
        <v>1.003339400308827E-2</v>
      </c>
      <c r="D231" s="8">
        <f>('Raw Data'!D230-'Raw Data'!D229)/'Raw Data'!D229</f>
        <v>-2.8569568313095635E-4</v>
      </c>
      <c r="E231" s="8">
        <f>('Raw Data'!E230-'Raw Data'!E229)/'Raw Data'!E229</f>
        <v>1.9721763173425437E-3</v>
      </c>
      <c r="F231" s="8">
        <f>('Raw Data'!F230-'Raw Data'!F229)/'Raw Data'!F229</f>
        <v>7.7540106951871662E-2</v>
      </c>
      <c r="G231" s="8">
        <f>('Raw Data'!G230-'Raw Data'!G229)/'Raw Data'!G229</f>
        <v>-1.7391539505382737E-2</v>
      </c>
      <c r="H231" s="8">
        <f>('Raw Data'!H230-'Raw Data'!H229)/'Raw Data'!H229</f>
        <v>-1.838231246695907E-2</v>
      </c>
      <c r="I231" s="8">
        <f>('Raw Data'!I230-'Raw Data'!I229)/'Raw Data'!I229</f>
        <v>-1.1712344078916659E-2</v>
      </c>
      <c r="J231" s="8">
        <f>('Raw Data'!J230-'Raw Data'!J229)/'Raw Data'!J229</f>
        <v>-3.2110091743119393E-2</v>
      </c>
      <c r="K231" s="8">
        <f>('Raw Data'!K230-'Raw Data'!K229)/'Raw Data'!K229</f>
        <v>-3.6909833904561849E-3</v>
      </c>
      <c r="L231" s="8">
        <f>('Raw Data'!L230-'Raw Data'!L229)/'Raw Data'!L229</f>
        <v>-4.5186936323625415E-3</v>
      </c>
      <c r="M231" s="8">
        <f>('Raw Data'!M230-'Raw Data'!M229)/'Raw Data'!M229</f>
        <v>-9.8450911304795424E-3</v>
      </c>
      <c r="N231" s="8">
        <f>('Raw Data'!N230-'Raw Data'!N229)/'Raw Data'!N229</f>
        <v>0</v>
      </c>
      <c r="O231" s="8">
        <f>('Raw Data'!O230-'Raw Data'!O229)/'Raw Data'!O229</f>
        <v>-3.7362700466724269E-2</v>
      </c>
      <c r="P231" s="8">
        <f>('Raw Data'!P230-'Raw Data'!P229)/'Raw Data'!P229</f>
        <v>-1.1238463895335161E-2</v>
      </c>
      <c r="Q231" s="8">
        <f>('Raw Data'!Q230-'Raw Data'!Q229)/'Raw Data'!Q229</f>
        <v>-4.8787361668913686E-3</v>
      </c>
      <c r="R231" s="8">
        <f>('Raw Data'!R230-'Raw Data'!R229)/'Raw Data'!R229</f>
        <v>-6.2171936304299905E-3</v>
      </c>
      <c r="S231" s="8">
        <f>('Raw Data'!S230-'Raw Data'!S229)/'Raw Data'!S229</f>
        <v>1.6979115230671932E-3</v>
      </c>
      <c r="T231" s="8">
        <f>('Raw Data'!T230-'Raw Data'!T229)/'Raw Data'!T229</f>
        <v>-7.0961479038853291E-3</v>
      </c>
      <c r="U231" s="8">
        <f>('Raw Data'!U230-'Raw Data'!U229)/'Raw Data'!U229</f>
        <v>2.469073959764978E-3</v>
      </c>
      <c r="V231" s="8">
        <f>('Raw Data'!V230-'Raw Data'!V229)/'Raw Data'!V229</f>
        <v>-6.4424161351526385E-3</v>
      </c>
      <c r="W231" s="8">
        <f>('Raw Data'!W230-'Raw Data'!W229)/'Raw Data'!W229</f>
        <v>3.7235817142908046E-3</v>
      </c>
      <c r="X231" s="8">
        <f>('Raw Data'!X230-'Raw Data'!X229)/'Raw Data'!X229</f>
        <v>-4.7354076980095985E-3</v>
      </c>
      <c r="Y231" s="8">
        <f>('Raw Data'!Y230-'Raw Data'!Y229)/'Raw Data'!Y229</f>
        <v>4.3947775494522778E-3</v>
      </c>
      <c r="Z231" s="8">
        <f>('Raw Data'!Z230-'Raw Data'!Z229)/'Raw Data'!Z229</f>
        <v>1.9553143140822064E-2</v>
      </c>
      <c r="AA231" s="8">
        <f>('Raw Data'!AA230-'Raw Data'!AA229)/'Raw Data'!AA229</f>
        <v>2.9580359486892026E-3</v>
      </c>
      <c r="AB231" s="8">
        <f>('Raw Data'!AB230-'Raw Data'!AB229)/'Raw Data'!AB229</f>
        <v>-3.4416519378637979E-3</v>
      </c>
      <c r="AC231" s="8">
        <f>('Raw Data'!AC230-'Raw Data'!AC229)/'Raw Data'!AC229</f>
        <v>9.0841676663384694E-3</v>
      </c>
      <c r="AD231" s="8">
        <f>('Raw Data'!AD230-'Raw Data'!AD229)/'Raw Data'!AD229</f>
        <v>-2.9239766081871371E-2</v>
      </c>
      <c r="AE231" s="8">
        <f>('Raw Data'!AE230-'Raw Data'!AE229)/'Raw Data'!AE229</f>
        <v>2.2550098925134352E-2</v>
      </c>
      <c r="AF231" s="8">
        <f>('Raw Data'!AF230-'Raw Data'!AF229)/'Raw Data'!AF229</f>
        <v>-8.57478106482089E-3</v>
      </c>
      <c r="AG231" s="8">
        <f>('Raw Data'!AG230-'Raw Data'!AG229)/'Raw Data'!AG229</f>
        <v>2.4147267607990706E-2</v>
      </c>
      <c r="AH231" s="8">
        <f>('Raw Data'!AH230-'Raw Data'!AH229)/'Raw Data'!AH229</f>
        <v>-1.8707723182196313E-3</v>
      </c>
      <c r="AI231" s="8">
        <f>('Raw Data'!AI230-'Raw Data'!AI229)/'Raw Data'!AI229</f>
        <v>1.8061057104913639E-2</v>
      </c>
      <c r="AJ231" s="8">
        <f>('Raw Data'!AJ230-'Raw Data'!AJ229)/'Raw Data'!AJ229</f>
        <v>-1.3861752731717164E-2</v>
      </c>
      <c r="AK231" s="8">
        <f>('Raw Data'!AK230-'Raw Data'!AK229)/'Raw Data'!AK229</f>
        <v>-6.5632819166192569E-3</v>
      </c>
      <c r="AL231" s="8">
        <f>('Raw Data'!AL230-'Raw Data'!AL229)/'Raw Data'!AL229</f>
        <v>-1.492537313432837E-2</v>
      </c>
      <c r="AM231" s="8">
        <f>('Raw Data'!AM230-'Raw Data'!AM229)/'Raw Data'!AM229</f>
        <v>-2.4602072495698943E-2</v>
      </c>
      <c r="AN231" s="8">
        <f>('Raw Data'!AN230-'Raw Data'!AN229)/'Raw Data'!AN229</f>
        <v>-1.8906546377580225E-3</v>
      </c>
      <c r="AO231" s="8">
        <f>('Raw Data'!AO230-'Raw Data'!AO229)/'Raw Data'!AO229</f>
        <v>0</v>
      </c>
      <c r="AP231" s="8">
        <f>('Raw Data'!AP230-'Raw Data'!AP229)/'Raw Data'!AP229</f>
        <v>-2.8169014084506445E-3</v>
      </c>
    </row>
    <row r="232" spans="1:42" x14ac:dyDescent="0.45">
      <c r="A232" s="23">
        <f>'Raw Data'!A231</f>
        <v>43770</v>
      </c>
      <c r="B232" s="8">
        <f>('Raw Data'!B231-'Raw Data'!B230)/'Raw Data'!B230</f>
        <v>2.8380816430090716E-2</v>
      </c>
      <c r="C232" s="8">
        <f>('Raw Data'!C231-'Raw Data'!C230)/'Raw Data'!C230</f>
        <v>8.2783997461062053E-4</v>
      </c>
      <c r="D232" s="8">
        <f>('Raw Data'!D231-'Raw Data'!D230)/'Raw Data'!D230</f>
        <v>-5.1124569209260633E-3</v>
      </c>
      <c r="E232" s="8">
        <f>('Raw Data'!E231-'Raw Data'!E230)/'Raw Data'!E230</f>
        <v>-1.7496269176278784E-3</v>
      </c>
      <c r="F232" s="8">
        <f>('Raw Data'!F231-'Raw Data'!F230)/'Raw Data'!F230</f>
        <v>2.6054590570719488E-2</v>
      </c>
      <c r="G232" s="8">
        <f>('Raw Data'!G231-'Raw Data'!G230)/'Raw Data'!G230</f>
        <v>1.0173176416072368E-2</v>
      </c>
      <c r="H232" s="8">
        <f>('Raw Data'!H231-'Raw Data'!H230)/'Raw Data'!H230</f>
        <v>1.8726799443887004E-3</v>
      </c>
      <c r="I232" s="8">
        <f>('Raw Data'!I231-'Raw Data'!I230)/'Raw Data'!I230</f>
        <v>-1.5406437900952211E-2</v>
      </c>
      <c r="J232" s="8">
        <f>('Raw Data'!J231-'Raw Data'!J230)/'Raw Data'!J230</f>
        <v>2.3696682464455103E-2</v>
      </c>
      <c r="K232" s="8">
        <f>('Raw Data'!K231-'Raw Data'!K230)/'Raw Data'!K230</f>
        <v>7.4093408994618361E-3</v>
      </c>
      <c r="L232" s="8">
        <f>('Raw Data'!L231-'Raw Data'!L230)/'Raw Data'!L230</f>
        <v>-9.9297332137190334E-4</v>
      </c>
      <c r="M232" s="8">
        <f>('Raw Data'!M231-'Raw Data'!M230)/'Raw Data'!M230</f>
        <v>1.8283723066839272E-2</v>
      </c>
      <c r="N232" s="8">
        <f>('Raw Data'!N231-'Raw Data'!N230)/'Raw Data'!N230</f>
        <v>1.2315301915825822E-2</v>
      </c>
      <c r="O232" s="8">
        <f>('Raw Data'!O231-'Raw Data'!O230)/'Raw Data'!O230</f>
        <v>-5.7077692102957735E-3</v>
      </c>
      <c r="P232" s="8">
        <f>('Raw Data'!P231-'Raw Data'!P230)/'Raw Data'!P230</f>
        <v>1.345998487012201E-2</v>
      </c>
      <c r="Q232" s="8">
        <f>('Raw Data'!Q231-'Raw Data'!Q230)/'Raw Data'!Q230</f>
        <v>8.3723033885607055E-3</v>
      </c>
      <c r="R232" s="8">
        <f>('Raw Data'!R231-'Raw Data'!R230)/'Raw Data'!R230</f>
        <v>1.5100868461879738E-2</v>
      </c>
      <c r="S232" s="8">
        <f>('Raw Data'!S231-'Raw Data'!S230)/'Raw Data'!S230</f>
        <v>4.2379015889129683E-4</v>
      </c>
      <c r="T232" s="8">
        <f>('Raw Data'!T231-'Raw Data'!T230)/'Raw Data'!T230</f>
        <v>-4.1318250148895952E-3</v>
      </c>
      <c r="U232" s="8">
        <f>('Raw Data'!U231-'Raw Data'!U230)/'Raw Data'!U230</f>
        <v>2.1782651197393088E-2</v>
      </c>
      <c r="V232" s="8">
        <f>('Raw Data'!V231-'Raw Data'!V230)/'Raw Data'!V230</f>
        <v>2.3054795437956993E-2</v>
      </c>
      <c r="W232" s="8">
        <f>('Raw Data'!W231-'Raw Data'!W230)/'Raw Data'!W230</f>
        <v>2.7823184184246785E-2</v>
      </c>
      <c r="X232" s="8">
        <f>('Raw Data'!X231-'Raw Data'!X230)/'Raw Data'!X230</f>
        <v>1.3262317651692978E-2</v>
      </c>
      <c r="Y232" s="8">
        <f>('Raw Data'!Y231-'Raw Data'!Y230)/'Raw Data'!Y230</f>
        <v>-1.59649811638789E-2</v>
      </c>
      <c r="Z232" s="8">
        <f>('Raw Data'!Z231-'Raw Data'!Z230)/'Raw Data'!Z230</f>
        <v>2.6027327875776426E-2</v>
      </c>
      <c r="AA232" s="8">
        <f>('Raw Data'!AA231-'Raw Data'!AA230)/'Raw Data'!AA230</f>
        <v>6.2917615750735598E-3</v>
      </c>
      <c r="AB232" s="8">
        <f>('Raw Data'!AB231-'Raw Data'!AB230)/'Raw Data'!AB230</f>
        <v>-5.1401412715422097E-3</v>
      </c>
      <c r="AC232" s="8">
        <f>('Raw Data'!AC231-'Raw Data'!AC230)/'Raw Data'!AC230</f>
        <v>-9.7372693814362799E-3</v>
      </c>
      <c r="AD232" s="8">
        <f>('Raw Data'!AD231-'Raw Data'!AD230)/'Raw Data'!AD230</f>
        <v>9.3373493975903638E-2</v>
      </c>
      <c r="AE232" s="8">
        <f>('Raw Data'!AE231-'Raw Data'!AE230)/'Raw Data'!AE230</f>
        <v>9.0806148558655458E-3</v>
      </c>
      <c r="AF232" s="8">
        <f>('Raw Data'!AF231-'Raw Data'!AF230)/'Raw Data'!AF230</f>
        <v>2.4412563932018449E-3</v>
      </c>
      <c r="AG232" s="8">
        <f>('Raw Data'!AG231-'Raw Data'!AG230)/'Raw Data'!AG230</f>
        <v>2.8293516062481681E-2</v>
      </c>
      <c r="AH232" s="8">
        <f>('Raw Data'!AH231-'Raw Data'!AH230)/'Raw Data'!AH230</f>
        <v>8.3189280544147676E-3</v>
      </c>
      <c r="AI232" s="8">
        <f>('Raw Data'!AI231-'Raw Data'!AI230)/'Raw Data'!AI230</f>
        <v>1.0279160248760542E-2</v>
      </c>
      <c r="AJ232" s="8">
        <f>('Raw Data'!AJ231-'Raw Data'!AJ230)/'Raw Data'!AJ230</f>
        <v>-2.0876308814915417E-3</v>
      </c>
      <c r="AK232" s="8">
        <f>('Raw Data'!AK231-'Raw Data'!AK230)/'Raw Data'!AK230</f>
        <v>9.3594784599200977E-3</v>
      </c>
      <c r="AL232" s="8">
        <f>('Raw Data'!AL231-'Raw Data'!AL230)/'Raw Data'!AL230</f>
        <v>3.0303030303030328E-2</v>
      </c>
      <c r="AM232" s="8">
        <f>('Raw Data'!AM231-'Raw Data'!AM230)/'Raw Data'!AM230</f>
        <v>-2.1760551940702404E-2</v>
      </c>
      <c r="AN232" s="8">
        <f>('Raw Data'!AN231-'Raw Data'!AN230)/'Raw Data'!AN230</f>
        <v>6.0268615444364782E-4</v>
      </c>
      <c r="AO232" s="8">
        <f>('Raw Data'!AO231-'Raw Data'!AO230)/'Raw Data'!AO230</f>
        <v>0</v>
      </c>
      <c r="AP232" s="8">
        <f>('Raw Data'!AP231-'Raw Data'!AP230)/'Raw Data'!AP230</f>
        <v>1.4124293785310684E-2</v>
      </c>
    </row>
    <row r="233" spans="1:42" x14ac:dyDescent="0.45">
      <c r="A233" s="23">
        <f>'Raw Data'!A232</f>
        <v>43773</v>
      </c>
      <c r="B233" s="8">
        <f>('Raw Data'!B232-'Raw Data'!B231)/'Raw Data'!B231</f>
        <v>6.567065376598704E-3</v>
      </c>
      <c r="C233" s="8">
        <f>('Raw Data'!C232-'Raw Data'!C231)/'Raw Data'!C231</f>
        <v>-7.4441676999679801E-3</v>
      </c>
      <c r="D233" s="8">
        <f>('Raw Data'!D232-'Raw Data'!D231)/'Raw Data'!D231</f>
        <v>1.3277594160911576E-2</v>
      </c>
      <c r="E233" s="8">
        <f>('Raw Data'!E232-'Raw Data'!E231)/'Raw Data'!E231</f>
        <v>-1.2926220111154916E-2</v>
      </c>
      <c r="F233" s="8">
        <f>('Raw Data'!F232-'Raw Data'!F231)/'Raw Data'!F231</f>
        <v>-8.464328899637278E-3</v>
      </c>
      <c r="G233" s="8">
        <f>('Raw Data'!G232-'Raw Data'!G231)/'Raw Data'!G231</f>
        <v>-2.7939151788762752E-2</v>
      </c>
      <c r="H233" s="8">
        <f>('Raw Data'!H232-'Raw Data'!H231)/'Raw Data'!H231</f>
        <v>2.8452709098537577E-2</v>
      </c>
      <c r="I233" s="8">
        <f>('Raw Data'!I232-'Raw Data'!I231)/'Raw Data'!I231</f>
        <v>2.1665768391118698E-2</v>
      </c>
      <c r="J233" s="8">
        <f>('Raw Data'!J232-'Raw Data'!J231)/'Raw Data'!J231</f>
        <v>0</v>
      </c>
      <c r="K233" s="8">
        <f>('Raw Data'!K232-'Raw Data'!K231)/'Raw Data'!K231</f>
        <v>1.1820330969267214E-2</v>
      </c>
      <c r="L233" s="8">
        <f>('Raw Data'!L232-'Raw Data'!L231)/'Raw Data'!L231</f>
        <v>-3.2544747048215715E-2</v>
      </c>
      <c r="M233" s="8">
        <f>('Raw Data'!M232-'Raw Data'!M231)/'Raw Data'!M231</f>
        <v>-8.098477636141934E-3</v>
      </c>
      <c r="N233" s="8">
        <f>('Raw Data'!N232-'Raw Data'!N231)/'Raw Data'!N231</f>
        <v>-3.0414465955347493E-3</v>
      </c>
      <c r="O233" s="8">
        <f>('Raw Data'!O232-'Raw Data'!O231)/'Raw Data'!O231</f>
        <v>-6.3791127560073393E-3</v>
      </c>
      <c r="P233" s="8">
        <f>('Raw Data'!P232-'Raw Data'!P231)/'Raw Data'!P231</f>
        <v>1.578987364322015E-2</v>
      </c>
      <c r="Q233" s="8">
        <f>('Raw Data'!Q232-'Raw Data'!Q231)/'Raw Data'!Q231</f>
        <v>5.8343854314551035E-3</v>
      </c>
      <c r="R233" s="8">
        <f>('Raw Data'!R232-'Raw Data'!R231)/'Raw Data'!R231</f>
        <v>-2.2314206660746568E-3</v>
      </c>
      <c r="S233" s="8">
        <f>('Raw Data'!S232-'Raw Data'!S231)/'Raw Data'!S231</f>
        <v>2.4822093995068607E-2</v>
      </c>
      <c r="T233" s="8">
        <f>('Raw Data'!T232-'Raw Data'!T231)/'Raw Data'!T231</f>
        <v>7.6250361644263631E-3</v>
      </c>
      <c r="U233" s="8">
        <f>('Raw Data'!U232-'Raw Data'!U231)/'Raw Data'!U231</f>
        <v>1.2805875706214127E-3</v>
      </c>
      <c r="V233" s="8">
        <f>('Raw Data'!V232-'Raw Data'!V231)/'Raw Data'!V231</f>
        <v>7.9812517688282059E-3</v>
      </c>
      <c r="W233" s="8">
        <f>('Raw Data'!W232-'Raw Data'!W231)/'Raw Data'!W231</f>
        <v>1.5074404859672914E-2</v>
      </c>
      <c r="X233" s="8">
        <f>('Raw Data'!X232-'Raw Data'!X231)/'Raw Data'!X231</f>
        <v>-1.8191163808772014E-2</v>
      </c>
      <c r="Y233" s="8">
        <f>('Raw Data'!Y232-'Raw Data'!Y231)/'Raw Data'!Y231</f>
        <v>-1.009486917986022E-2</v>
      </c>
      <c r="Z233" s="8">
        <f>('Raw Data'!Z232-'Raw Data'!Z231)/'Raw Data'!Z231</f>
        <v>7.0093794061876265E-3</v>
      </c>
      <c r="AA233" s="8">
        <f>('Raw Data'!AA232-'Raw Data'!AA231)/'Raw Data'!AA231</f>
        <v>3.9077960140680018E-3</v>
      </c>
      <c r="AB233" s="8">
        <f>('Raw Data'!AB232-'Raw Data'!AB231)/'Raw Data'!AB231</f>
        <v>-3.8750326017187579E-2</v>
      </c>
      <c r="AC233" s="8">
        <f>('Raw Data'!AC232-'Raw Data'!AC231)/'Raw Data'!AC231</f>
        <v>-1.4100164167088852E-2</v>
      </c>
      <c r="AD233" s="8">
        <f>('Raw Data'!AD232-'Raw Data'!AD231)/'Raw Data'!AD231</f>
        <v>0.10743801652892554</v>
      </c>
      <c r="AE233" s="8">
        <f>('Raw Data'!AE232-'Raw Data'!AE231)/'Raw Data'!AE231</f>
        <v>-1.5828386757419117E-2</v>
      </c>
      <c r="AF233" s="8">
        <f>('Raw Data'!AF232-'Raw Data'!AF231)/'Raw Data'!AF231</f>
        <v>5.7750741416305934E-3</v>
      </c>
      <c r="AG233" s="8">
        <f>('Raw Data'!AG232-'Raw Data'!AG231)/'Raw Data'!AG231</f>
        <v>4.0126169106510817E-2</v>
      </c>
      <c r="AH233" s="8">
        <f>('Raw Data'!AH232-'Raw Data'!AH231)/'Raw Data'!AH231</f>
        <v>7.3795904051465518E-3</v>
      </c>
      <c r="AI233" s="8">
        <f>('Raw Data'!AI232-'Raw Data'!AI231)/'Raw Data'!AI231</f>
        <v>5.681262413006506E-3</v>
      </c>
      <c r="AJ233" s="8">
        <f>('Raw Data'!AJ232-'Raw Data'!AJ231)/'Raw Data'!AJ231</f>
        <v>2.109405893165547E-2</v>
      </c>
      <c r="AK233" s="8">
        <f>('Raw Data'!AK232-'Raw Data'!AK231)/'Raw Data'!AK231</f>
        <v>8.1818363636363689E-3</v>
      </c>
      <c r="AL233" s="8">
        <f>('Raw Data'!AL232-'Raw Data'!AL231)/'Raw Data'!AL231</f>
        <v>-1.4705882352941188E-2</v>
      </c>
      <c r="AM233" s="8">
        <f>('Raw Data'!AM232-'Raw Data'!AM231)/'Raw Data'!AM231</f>
        <v>1.5167041804709522E-3</v>
      </c>
      <c r="AN233" s="8">
        <f>('Raw Data'!AN232-'Raw Data'!AN231)/'Raw Data'!AN231</f>
        <v>4.6123398878045029E-2</v>
      </c>
      <c r="AO233" s="8">
        <f>('Raw Data'!AO232-'Raw Data'!AO231)/'Raw Data'!AO231</f>
        <v>-0.10714285714285723</v>
      </c>
      <c r="AP233" s="8">
        <f>('Raw Data'!AP232-'Raw Data'!AP231)/'Raw Data'!AP231</f>
        <v>3.6211699164345502E-2</v>
      </c>
    </row>
    <row r="234" spans="1:42" x14ac:dyDescent="0.45">
      <c r="A234" s="23">
        <f>'Raw Data'!A233</f>
        <v>43774</v>
      </c>
      <c r="B234" s="8">
        <f>('Raw Data'!B233-'Raw Data'!B232)/'Raw Data'!B232</f>
        <v>-1.4367901046620469E-3</v>
      </c>
      <c r="C234" s="8">
        <f>('Raw Data'!C233-'Raw Data'!C232)/'Raw Data'!C232</f>
        <v>-1.416670202001317E-2</v>
      </c>
      <c r="D234" s="8">
        <f>('Raw Data'!D233-'Raw Data'!D232)/'Raw Data'!D232</f>
        <v>-7.8747597950207574E-4</v>
      </c>
      <c r="E234" s="8">
        <f>('Raw Data'!E233-'Raw Data'!E232)/'Raw Data'!E232</f>
        <v>-8.5085225890583691E-3</v>
      </c>
      <c r="F234" s="8">
        <f>('Raw Data'!F233-'Raw Data'!F232)/'Raw Data'!F232</f>
        <v>-1.7073170731707173E-2</v>
      </c>
      <c r="G234" s="8">
        <f>('Raw Data'!G233-'Raw Data'!G232)/'Raw Data'!G232</f>
        <v>-4.0303997397889077E-2</v>
      </c>
      <c r="H234" s="8">
        <f>('Raw Data'!H233-'Raw Data'!H232)/'Raw Data'!H232</f>
        <v>2.1405533117932092E-2</v>
      </c>
      <c r="I234" s="8">
        <f>('Raw Data'!I233-'Raw Data'!I232)/'Raw Data'!I232</f>
        <v>1.9085824777703791E-2</v>
      </c>
      <c r="J234" s="8">
        <f>('Raw Data'!J233-'Raw Data'!J232)/'Raw Data'!J232</f>
        <v>-0.14351851851851855</v>
      </c>
      <c r="K234" s="8">
        <f>('Raw Data'!K233-'Raw Data'!K232)/'Raw Data'!K232</f>
        <v>-2.3364485981309294E-3</v>
      </c>
      <c r="L234" s="8">
        <f>('Raw Data'!L233-'Raw Data'!L232)/'Raw Data'!L232</f>
        <v>-8.2778864744043265E-3</v>
      </c>
      <c r="M234" s="8">
        <f>('Raw Data'!M233-'Raw Data'!M232)/'Raw Data'!M232</f>
        <v>-5.8318560386648507E-3</v>
      </c>
      <c r="N234" s="8">
        <f>('Raw Data'!N233-'Raw Data'!N232)/'Raw Data'!N232</f>
        <v>-1.8302386714230277E-3</v>
      </c>
      <c r="O234" s="8">
        <f>('Raw Data'!O233-'Raw Data'!O232)/'Raw Data'!O232</f>
        <v>1.7340959558389421E-2</v>
      </c>
      <c r="P234" s="8">
        <f>('Raw Data'!P233-'Raw Data'!P232)/'Raw Data'!P232</f>
        <v>1.5980690350711553E-3</v>
      </c>
      <c r="Q234" s="8">
        <f>('Raw Data'!Q233-'Raw Data'!Q232)/'Raw Data'!Q232</f>
        <v>-6.7673309528717045E-3</v>
      </c>
      <c r="R234" s="8">
        <f>('Raw Data'!R233-'Raw Data'!R232)/'Raw Data'!R232</f>
        <v>-4.8988178131178861E-3</v>
      </c>
      <c r="S234" s="8">
        <f>('Raw Data'!S233-'Raw Data'!S232)/'Raw Data'!S232</f>
        <v>-9.1758286420118278E-3</v>
      </c>
      <c r="T234" s="8">
        <f>('Raw Data'!T233-'Raw Data'!T232)/'Raw Data'!T232</f>
        <v>2.2251321620609201E-4</v>
      </c>
      <c r="U234" s="8">
        <f>('Raw Data'!U233-'Raw Data'!U232)/'Raw Data'!U232</f>
        <v>-1.1059291469444623E-2</v>
      </c>
      <c r="V234" s="8">
        <f>('Raw Data'!V233-'Raw Data'!V232)/'Raw Data'!V232</f>
        <v>2.1735676508696637E-3</v>
      </c>
      <c r="W234" s="8">
        <f>('Raw Data'!W233-'Raw Data'!W232)/'Raw Data'!W232</f>
        <v>6.5885177607107855E-3</v>
      </c>
      <c r="X234" s="8">
        <f>('Raw Data'!X233-'Raw Data'!X232)/'Raw Data'!X232</f>
        <v>2.161629059822762E-2</v>
      </c>
      <c r="Y234" s="8">
        <f>('Raw Data'!Y233-'Raw Data'!Y232)/'Raw Data'!Y232</f>
        <v>-5.8273941980498288E-3</v>
      </c>
      <c r="Z234" s="8">
        <f>('Raw Data'!Z233-'Raw Data'!Z232)/'Raw Data'!Z232</f>
        <v>-1.4252568776930834E-2</v>
      </c>
      <c r="AA234" s="8">
        <f>('Raw Data'!AA233-'Raw Data'!AA232)/'Raw Data'!AA232</f>
        <v>4.0871739181165719E-3</v>
      </c>
      <c r="AB234" s="8">
        <f>('Raw Data'!AB233-'Raw Data'!AB232)/'Raw Data'!AB232</f>
        <v>-1.427714789619489E-3</v>
      </c>
      <c r="AC234" s="8">
        <f>('Raw Data'!AC233-'Raw Data'!AC232)/'Raw Data'!AC232</f>
        <v>-1.3549158584632912E-2</v>
      </c>
      <c r="AD234" s="8">
        <f>('Raw Data'!AD233-'Raw Data'!AD232)/'Raw Data'!AD232</f>
        <v>3.9800995024875663E-2</v>
      </c>
      <c r="AE234" s="8">
        <f>('Raw Data'!AE233-'Raw Data'!AE232)/'Raw Data'!AE232</f>
        <v>-3.2655890809958265E-3</v>
      </c>
      <c r="AF234" s="8">
        <f>('Raw Data'!AF233-'Raw Data'!AF232)/'Raw Data'!AF232</f>
        <v>-6.2259562086427567E-4</v>
      </c>
      <c r="AG234" s="8">
        <f>('Raw Data'!AG233-'Raw Data'!AG232)/'Raw Data'!AG232</f>
        <v>-3.8577844073356734E-3</v>
      </c>
      <c r="AH234" s="8">
        <f>('Raw Data'!AH233-'Raw Data'!AH232)/'Raw Data'!AH232</f>
        <v>-1.6346973637251696E-3</v>
      </c>
      <c r="AI234" s="8">
        <f>('Raw Data'!AI233-'Raw Data'!AI232)/'Raw Data'!AI232</f>
        <v>-2.0542008933124053E-3</v>
      </c>
      <c r="AJ234" s="8">
        <f>('Raw Data'!AJ233-'Raw Data'!AJ232)/'Raw Data'!AJ232</f>
        <v>-1.6492475064492064E-2</v>
      </c>
      <c r="AK234" s="8">
        <f>('Raw Data'!AK233-'Raw Data'!AK232)/'Raw Data'!AK232</f>
        <v>3.9674841484673611E-3</v>
      </c>
      <c r="AL234" s="8">
        <f>('Raw Data'!AL233-'Raw Data'!AL232)/'Raw Data'!AL232</f>
        <v>1.492537313432837E-2</v>
      </c>
      <c r="AM234" s="8">
        <f>('Raw Data'!AM233-'Raw Data'!AM232)/'Raw Data'!AM232</f>
        <v>-7.5719858593369981E-3</v>
      </c>
      <c r="AN234" s="8">
        <f>('Raw Data'!AN233-'Raw Data'!AN232)/'Raw Data'!AN232</f>
        <v>3.0435489478302219E-3</v>
      </c>
      <c r="AO234" s="8">
        <f>('Raw Data'!AO233-'Raw Data'!AO232)/'Raw Data'!AO232</f>
        <v>0</v>
      </c>
      <c r="AP234" s="8">
        <f>('Raw Data'!AP233-'Raw Data'!AP232)/'Raw Data'!AP232</f>
        <v>1.0080645161290227E-2</v>
      </c>
    </row>
    <row r="235" spans="1:42" x14ac:dyDescent="0.45">
      <c r="A235" s="23">
        <f>'Raw Data'!A234</f>
        <v>43775</v>
      </c>
      <c r="B235" s="8">
        <f>('Raw Data'!B234-'Raw Data'!B233)/'Raw Data'!B233</f>
        <v>4.2771434484552116E-4</v>
      </c>
      <c r="C235" s="8">
        <f>('Raw Data'!C234-'Raw Data'!C233)/'Raw Data'!C233</f>
        <v>3.6216873374879418E-3</v>
      </c>
      <c r="D235" s="8">
        <f>('Raw Data'!D234-'Raw Data'!D233)/'Raw Data'!D233</f>
        <v>2.9506292070152259E-2</v>
      </c>
      <c r="E235" s="8">
        <f>('Raw Data'!E234-'Raw Data'!E233)/'Raw Data'!E233</f>
        <v>3.2087751682791407E-3</v>
      </c>
      <c r="F235" s="8">
        <f>('Raw Data'!F234-'Raw Data'!F233)/'Raw Data'!F233</f>
        <v>-3.1017369727047255E-2</v>
      </c>
      <c r="G235" s="8">
        <f>('Raw Data'!G234-'Raw Data'!G233)/'Raw Data'!G233</f>
        <v>-1.6244027072757712E-3</v>
      </c>
      <c r="H235" s="8">
        <f>('Raw Data'!H234-'Raw Data'!H233)/'Raw Data'!H233</f>
        <v>-2.2143198017271666E-2</v>
      </c>
      <c r="I235" s="8">
        <f>('Raw Data'!I234-'Raw Data'!I233)/'Raw Data'!I233</f>
        <v>1.4797656481661736E-2</v>
      </c>
      <c r="J235" s="8">
        <f>('Raw Data'!J234-'Raw Data'!J233)/'Raw Data'!J233</f>
        <v>9.1891891891891855E-2</v>
      </c>
      <c r="K235" s="8">
        <f>('Raw Data'!K234-'Raw Data'!K233)/'Raw Data'!K233</f>
        <v>1.8214936247723207E-3</v>
      </c>
      <c r="L235" s="8">
        <f>('Raw Data'!L234-'Raw Data'!L233)/'Raw Data'!L233</f>
        <v>1.8262518727297082E-2</v>
      </c>
      <c r="M235" s="8">
        <f>('Raw Data'!M234-'Raw Data'!M233)/'Raw Data'!M233</f>
        <v>1.0512018593308312E-2</v>
      </c>
      <c r="N235" s="8">
        <f>('Raw Data'!N234-'Raw Data'!N233)/'Raw Data'!N233</f>
        <v>-2.5061237704638643E-2</v>
      </c>
      <c r="O235" s="8">
        <f>('Raw Data'!O234-'Raw Data'!O233)/'Raw Data'!O233</f>
        <v>-2.1590916197223579E-2</v>
      </c>
      <c r="P235" s="8">
        <f>('Raw Data'!P234-'Raw Data'!P233)/'Raw Data'!P233</f>
        <v>6.4543986209138282E-3</v>
      </c>
      <c r="Q235" s="8">
        <f>('Raw Data'!Q234-'Raw Data'!Q233)/'Raw Data'!Q233</f>
        <v>1.1605293674832219E-2</v>
      </c>
      <c r="R235" s="8">
        <f>('Raw Data'!R234-'Raw Data'!R233)/'Raw Data'!R233</f>
        <v>1.2574865887872747E-2</v>
      </c>
      <c r="S235" s="8">
        <f>('Raw Data'!S234-'Raw Data'!S233)/'Raw Data'!S233</f>
        <v>4.1715334208949325E-3</v>
      </c>
      <c r="T235" s="8">
        <f>('Raw Data'!T234-'Raw Data'!T233)/'Raw Data'!T233</f>
        <v>-4.4502670947798471E-3</v>
      </c>
      <c r="U235" s="8">
        <f>('Raw Data'!U234-'Raw Data'!U233)/'Raw Data'!U233</f>
        <v>-1.3692887341792491E-3</v>
      </c>
      <c r="V235" s="8">
        <f>('Raw Data'!V234-'Raw Data'!V233)/'Raw Data'!V233</f>
        <v>1.5491633671960959E-3</v>
      </c>
      <c r="W235" s="8">
        <f>('Raw Data'!W234-'Raw Data'!W233)/'Raw Data'!W233</f>
        <v>1.2467609078365583E-3</v>
      </c>
      <c r="X235" s="8">
        <f>('Raw Data'!X234-'Raw Data'!X233)/'Raw Data'!X233</f>
        <v>1.63668608683534E-2</v>
      </c>
      <c r="Y235" s="8">
        <f>('Raw Data'!Y234-'Raw Data'!Y233)/'Raw Data'!Y233</f>
        <v>1.3432644570676984E-2</v>
      </c>
      <c r="Z235" s="8">
        <f>('Raw Data'!Z234-'Raw Data'!Z233)/'Raw Data'!Z233</f>
        <v>-2.3537289845326104E-2</v>
      </c>
      <c r="AA235" s="8">
        <f>('Raw Data'!AA234-'Raw Data'!AA233)/'Raw Data'!AA233</f>
        <v>1.705758867997674E-2</v>
      </c>
      <c r="AB235" s="8">
        <f>('Raw Data'!AB234-'Raw Data'!AB233)/'Raw Data'!AB233</f>
        <v>1.1942792061517313E-2</v>
      </c>
      <c r="AC235" s="8">
        <f>('Raw Data'!AC234-'Raw Data'!AC233)/'Raw Data'!AC233</f>
        <v>7.2491307258613028E-3</v>
      </c>
      <c r="AD235" s="8">
        <f>('Raw Data'!AD234-'Raw Data'!AD233)/'Raw Data'!AD233</f>
        <v>-5.2631578947368363E-2</v>
      </c>
      <c r="AE235" s="8">
        <f>('Raw Data'!AE234-'Raw Data'!AE233)/'Raw Data'!AE233</f>
        <v>-8.1857648680781791E-5</v>
      </c>
      <c r="AF235" s="8">
        <f>('Raw Data'!AF234-'Raw Data'!AF233)/'Raw Data'!AF233</f>
        <v>-2.7689845172582696E-3</v>
      </c>
      <c r="AG235" s="8">
        <f>('Raw Data'!AG234-'Raw Data'!AG233)/'Raw Data'!AG233</f>
        <v>-6.0858087919331491E-3</v>
      </c>
      <c r="AH235" s="8">
        <f>('Raw Data'!AH234-'Raw Data'!AH233)/'Raw Data'!AH233</f>
        <v>-3.2968353001185911E-3</v>
      </c>
      <c r="AI235" s="8">
        <f>('Raw Data'!AI234-'Raw Data'!AI233)/'Raw Data'!AI233</f>
        <v>-1.4254857452737741E-2</v>
      </c>
      <c r="AJ235" s="8">
        <f>('Raw Data'!AJ234-'Raw Data'!AJ233)/'Raw Data'!AJ233</f>
        <v>1.9442315104129481E-3</v>
      </c>
      <c r="AK235" s="8">
        <f>('Raw Data'!AK234-'Raw Data'!AK233)/'Raw Data'!AK233</f>
        <v>5.3894379518390977E-4</v>
      </c>
      <c r="AL235" s="8">
        <f>('Raw Data'!AL234-'Raw Data'!AL233)/'Raw Data'!AL233</f>
        <v>-2.9411764705882377E-2</v>
      </c>
      <c r="AM235" s="8">
        <f>('Raw Data'!AM234-'Raw Data'!AM233)/'Raw Data'!AM233</f>
        <v>2.08545233603302E-2</v>
      </c>
      <c r="AN235" s="8">
        <f>('Raw Data'!AN234-'Raw Data'!AN233)/'Raw Data'!AN233</f>
        <v>-1.6729537785105726E-2</v>
      </c>
      <c r="AO235" s="8">
        <f>('Raw Data'!AO234-'Raw Data'!AO233)/'Raw Data'!AO233</f>
        <v>-0.33999999999999997</v>
      </c>
      <c r="AP235" s="8">
        <f>('Raw Data'!AP234-'Raw Data'!AP233)/'Raw Data'!AP233</f>
        <v>-8.6493679308049902E-3</v>
      </c>
    </row>
    <row r="236" spans="1:42" x14ac:dyDescent="0.45">
      <c r="A236" s="23">
        <f>'Raw Data'!A235</f>
        <v>43776</v>
      </c>
      <c r="B236" s="8">
        <f>('Raw Data'!B235-'Raw Data'!B234)/'Raw Data'!B234</f>
        <v>1.1541279636833626E-2</v>
      </c>
      <c r="C236" s="8">
        <f>('Raw Data'!C235-'Raw Data'!C234)/'Raw Data'!C234</f>
        <v>-8.2784969586392806E-3</v>
      </c>
      <c r="D236" s="8">
        <f>('Raw Data'!D235-'Raw Data'!D234)/'Raw Data'!D234</f>
        <v>2.7435918784576289E-2</v>
      </c>
      <c r="E236" s="8">
        <f>('Raw Data'!E235-'Raw Data'!E234)/'Raw Data'!E234</f>
        <v>-8.3308778678666678E-3</v>
      </c>
      <c r="F236" s="8">
        <f>('Raw Data'!F235-'Raw Data'!F234)/'Raw Data'!F234</f>
        <v>6.402048655569874E-3</v>
      </c>
      <c r="G236" s="8">
        <f>('Raw Data'!G235-'Raw Data'!G234)/'Raw Data'!G234</f>
        <v>-3.1421562421656821E-2</v>
      </c>
      <c r="H236" s="8">
        <f>('Raw Data'!H235-'Raw Data'!H234)/'Raw Data'!H234</f>
        <v>-4.2458351040404055E-3</v>
      </c>
      <c r="I236" s="8">
        <f>('Raw Data'!I235-'Raw Data'!I234)/'Raw Data'!I234</f>
        <v>-2.2783953515710404E-3</v>
      </c>
      <c r="J236" s="8">
        <f>('Raw Data'!J235-'Raw Data'!J234)/'Raw Data'!J234</f>
        <v>4.9504950495048447E-3</v>
      </c>
      <c r="K236" s="8">
        <f>('Raw Data'!K235-'Raw Data'!K234)/'Raw Data'!K234</f>
        <v>-1.558467532467526E-3</v>
      </c>
      <c r="L236" s="8">
        <f>('Raw Data'!L235-'Raw Data'!L234)/'Raw Data'!L234</f>
        <v>-1.7150341149983546E-3</v>
      </c>
      <c r="M236" s="8">
        <f>('Raw Data'!M235-'Raw Data'!M234)/'Raw Data'!M234</f>
        <v>-1.5325407371705102E-3</v>
      </c>
      <c r="N236" s="8">
        <f>('Raw Data'!N235-'Raw Data'!N234)/'Raw Data'!N234</f>
        <v>2.3824467745849766E-2</v>
      </c>
      <c r="O236" s="8">
        <f>('Raw Data'!O235-'Raw Data'!O234)/'Raw Data'!O234</f>
        <v>-6.9685394817470573E-3</v>
      </c>
      <c r="P236" s="8">
        <f>('Raw Data'!P235-'Raw Data'!P234)/'Raw Data'!P234</f>
        <v>3.8640856265942237E-3</v>
      </c>
      <c r="Q236" s="8">
        <f>('Raw Data'!Q235-'Raw Data'!Q234)/'Raw Data'!Q234</f>
        <v>-2.2203389666175532E-4</v>
      </c>
      <c r="R236" s="8">
        <f>('Raw Data'!R235-'Raw Data'!R234)/'Raw Data'!R234</f>
        <v>-7.39840421494203E-4</v>
      </c>
      <c r="S236" s="8">
        <f>('Raw Data'!S235-'Raw Data'!S234)/'Raw Data'!S234</f>
        <v>-3.6557244628137729E-3</v>
      </c>
      <c r="T236" s="8">
        <f>('Raw Data'!T235-'Raw Data'!T234)/'Raw Data'!T234</f>
        <v>1.0281596615133766E-2</v>
      </c>
      <c r="U236" s="8">
        <f>('Raw Data'!U235-'Raw Data'!U234)/'Raw Data'!U234</f>
        <v>1.2874251150323651E-2</v>
      </c>
      <c r="V236" s="8">
        <f>('Raw Data'!V235-'Raw Data'!V234)/'Raw Data'!V234</f>
        <v>5.413743107183038E-3</v>
      </c>
      <c r="W236" s="8">
        <f>('Raw Data'!W235-'Raw Data'!W234)/'Raw Data'!W234</f>
        <v>-1.7640357510025984E-3</v>
      </c>
      <c r="X236" s="8">
        <f>('Raw Data'!X235-'Raw Data'!X234)/'Raw Data'!X234</f>
        <v>1.3890856615802636E-2</v>
      </c>
      <c r="Y236" s="8">
        <f>('Raw Data'!Y235-'Raw Data'!Y234)/'Raw Data'!Y234</f>
        <v>-1.2531640537123023E-2</v>
      </c>
      <c r="Z236" s="8">
        <f>('Raw Data'!Z235-'Raw Data'!Z234)/'Raw Data'!Z234</f>
        <v>-1.1363704842847641E-2</v>
      </c>
      <c r="AA236" s="8">
        <f>('Raw Data'!AA235-'Raw Data'!AA234)/'Raw Data'!AA234</f>
        <v>-9.3386885965564687E-3</v>
      </c>
      <c r="AB236" s="8">
        <f>('Raw Data'!AB235-'Raw Data'!AB234)/'Raw Data'!AB234</f>
        <v>-5.8177942154255006E-3</v>
      </c>
      <c r="AC236" s="8">
        <f>('Raw Data'!AC235-'Raw Data'!AC234)/'Raw Data'!AC234</f>
        <v>-9.6590203532539373E-3</v>
      </c>
      <c r="AD236" s="8">
        <f>('Raw Data'!AD235-'Raw Data'!AD234)/'Raw Data'!AD234</f>
        <v>5.0505050505050553E-3</v>
      </c>
      <c r="AE236" s="8">
        <f>('Raw Data'!AE235-'Raw Data'!AE234)/'Raw Data'!AE234</f>
        <v>-5.3243937528767932E-3</v>
      </c>
      <c r="AF236" s="8">
        <f>('Raw Data'!AF235-'Raw Data'!AF234)/'Raw Data'!AF234</f>
        <v>1.3883330584294866E-3</v>
      </c>
      <c r="AG236" s="8">
        <f>('Raw Data'!AG235-'Raw Data'!AG234)/'Raw Data'!AG234</f>
        <v>9.7411355413302772E-3</v>
      </c>
      <c r="AH236" s="8">
        <f>('Raw Data'!AH235-'Raw Data'!AH234)/'Raw Data'!AH234</f>
        <v>-4.2155002676789741E-3</v>
      </c>
      <c r="AI236" s="8">
        <f>('Raw Data'!AI235-'Raw Data'!AI234)/'Raw Data'!AI234</f>
        <v>-5.8992690279415514E-3</v>
      </c>
      <c r="AJ236" s="8">
        <f>('Raw Data'!AJ235-'Raw Data'!AJ234)/'Raw Data'!AJ234</f>
        <v>3.3958592244479275E-3</v>
      </c>
      <c r="AK236" s="8">
        <f>('Raw Data'!AK235-'Raw Data'!AK234)/'Raw Data'!AK234</f>
        <v>5.0269119384754868E-3</v>
      </c>
      <c r="AL236" s="8">
        <f>('Raw Data'!AL235-'Raw Data'!AL234)/'Raw Data'!AL234</f>
        <v>-0.15151515151515146</v>
      </c>
      <c r="AM236" s="8">
        <f>('Raw Data'!AM235-'Raw Data'!AM234)/'Raw Data'!AM234</f>
        <v>1.0463421394232262E-2</v>
      </c>
      <c r="AN236" s="8">
        <f>('Raw Data'!AN235-'Raw Data'!AN234)/'Raw Data'!AN234</f>
        <v>1.6597147228955035E-2</v>
      </c>
      <c r="AO236" s="8">
        <f>('Raw Data'!AO235-'Raw Data'!AO234)/'Raw Data'!AO234</f>
        <v>0.39393939393939392</v>
      </c>
      <c r="AP236" s="8">
        <f>('Raw Data'!AP235-'Raw Data'!AP234)/'Raw Data'!AP234</f>
        <v>6.7114093959731544E-2</v>
      </c>
    </row>
    <row r="237" spans="1:42" x14ac:dyDescent="0.45">
      <c r="A237" s="23">
        <f>'Raw Data'!A236</f>
        <v>43777</v>
      </c>
      <c r="B237" s="8">
        <f>('Raw Data'!B236-'Raw Data'!B235)/'Raw Data'!B235</f>
        <v>2.7368539457963935E-3</v>
      </c>
      <c r="C237" s="8">
        <f>('Raw Data'!C236-'Raw Data'!C235)/'Raw Data'!C235</f>
        <v>-2.7825555911268071E-3</v>
      </c>
      <c r="D237" s="8">
        <f>('Raw Data'!D236-'Raw Data'!D235)/'Raw Data'!D235</f>
        <v>4.7684507274362254E-3</v>
      </c>
      <c r="E237" s="8">
        <f>('Raw Data'!E236-'Raw Data'!E235)/'Raw Data'!E235</f>
        <v>-1.4251165009606782E-3</v>
      </c>
      <c r="F237" s="8">
        <f>('Raw Data'!F236-'Raw Data'!F235)/'Raw Data'!F235</f>
        <v>-2.2900763358778702E-2</v>
      </c>
      <c r="G237" s="8">
        <f>('Raw Data'!G236-'Raw Data'!G235)/'Raw Data'!G235</f>
        <v>4.1609851268591444E-2</v>
      </c>
      <c r="H237" s="8">
        <f>('Raw Data'!H236-'Raw Data'!H235)/'Raw Data'!H235</f>
        <v>1.4213197969543206E-3</v>
      </c>
      <c r="I237" s="8">
        <f>('Raw Data'!I236-'Raw Data'!I235)/'Raw Data'!I235</f>
        <v>-4.5674758392931378E-4</v>
      </c>
      <c r="J237" s="8">
        <f>('Raw Data'!J236-'Raw Data'!J235)/'Raw Data'!J235</f>
        <v>0</v>
      </c>
      <c r="K237" s="8">
        <f>('Raw Data'!K236-'Raw Data'!K235)/'Raw Data'!K235</f>
        <v>-5.2028357232788511E-3</v>
      </c>
      <c r="L237" s="8">
        <f>('Raw Data'!L236-'Raw Data'!L235)/'Raw Data'!L235</f>
        <v>1.9450883918989723E-2</v>
      </c>
      <c r="M237" s="8">
        <f>('Raw Data'!M236-'Raw Data'!M235)/'Raw Data'!M235</f>
        <v>3.9069581395349464E-3</v>
      </c>
      <c r="N237" s="8">
        <f>('Raw Data'!N236-'Raw Data'!N235)/'Raw Data'!N235</f>
        <v>-3.1230840575223573E-2</v>
      </c>
      <c r="O237" s="8">
        <f>('Raw Data'!O236-'Raw Data'!O235)/'Raw Data'!O235</f>
        <v>-4.0935792962032959E-2</v>
      </c>
      <c r="P237" s="8">
        <f>('Raw Data'!P236-'Raw Data'!P235)/'Raw Data'!P235</f>
        <v>-5.8102257853102186E-4</v>
      </c>
      <c r="Q237" s="8">
        <f>('Raw Data'!Q236-'Raw Data'!Q235)/'Raw Data'!Q235</f>
        <v>1.0068107638908572E-2</v>
      </c>
      <c r="R237" s="8">
        <f>('Raw Data'!R236-'Raw Data'!R235)/'Raw Data'!R235</f>
        <v>3.2259824046957123E-3</v>
      </c>
      <c r="S237" s="8">
        <f>('Raw Data'!S236-'Raw Data'!S235)/'Raw Data'!S235</f>
        <v>1.5844146361642714E-3</v>
      </c>
      <c r="T237" s="8">
        <f>('Raw Data'!T236-'Raw Data'!T235)/'Raw Data'!T235</f>
        <v>-6.5266204855658804E-3</v>
      </c>
      <c r="U237" s="8">
        <f>('Raw Data'!U236-'Raw Data'!U235)/'Raw Data'!U235</f>
        <v>3.7605292845690058E-2</v>
      </c>
      <c r="V237" s="8">
        <f>('Raw Data'!V236-'Raw Data'!V235)/'Raw Data'!V235</f>
        <v>2.923115384615471E-3</v>
      </c>
      <c r="W237" s="8">
        <f>('Raw Data'!W236-'Raw Data'!W235)/'Raw Data'!W235</f>
        <v>3.5343061443989048E-3</v>
      </c>
      <c r="X237" s="8">
        <f>('Raw Data'!X236-'Raw Data'!X235)/'Raw Data'!X235</f>
        <v>-2.1820283533691017E-3</v>
      </c>
      <c r="Y237" s="8">
        <f>('Raw Data'!Y236-'Raw Data'!Y235)/'Raw Data'!Y235</f>
        <v>-2.196501748311536E-3</v>
      </c>
      <c r="Z237" s="8">
        <f>('Raw Data'!Z236-'Raw Data'!Z235)/'Raw Data'!Z235</f>
        <v>4.876384704854974E-3</v>
      </c>
      <c r="AA237" s="8">
        <f>('Raw Data'!AA236-'Raw Data'!AA235)/'Raw Data'!AA235</f>
        <v>1.0003847633705333E-2</v>
      </c>
      <c r="AB237" s="8">
        <f>('Raw Data'!AB236-'Raw Data'!AB235)/'Raw Data'!AB235</f>
        <v>6.6873430859217778E-4</v>
      </c>
      <c r="AC237" s="8">
        <f>('Raw Data'!AC236-'Raw Data'!AC235)/'Raw Data'!AC235</f>
        <v>-1.5299897351388136E-3</v>
      </c>
      <c r="AD237" s="8">
        <f>('Raw Data'!AD236-'Raw Data'!AD235)/'Raw Data'!AD235</f>
        <v>0.13567839195979889</v>
      </c>
      <c r="AE237" s="8">
        <f>('Raw Data'!AE236-'Raw Data'!AE235)/'Raw Data'!AE235</f>
        <v>2.141167750967636E-3</v>
      </c>
      <c r="AF237" s="8">
        <f>('Raw Data'!AF236-'Raw Data'!AF235)/'Raw Data'!AF235</f>
        <v>1.1784348505525935E-2</v>
      </c>
      <c r="AG237" s="8">
        <f>('Raw Data'!AG236-'Raw Data'!AG235)/'Raw Data'!AG235</f>
        <v>2.7568909249418855E-4</v>
      </c>
      <c r="AH237" s="8">
        <f>('Raw Data'!AH236-'Raw Data'!AH235)/'Raw Data'!AH235</f>
        <v>-1.2973638650994866E-3</v>
      </c>
      <c r="AI237" s="8">
        <f>('Raw Data'!AI236-'Raw Data'!AI235)/'Raw Data'!AI235</f>
        <v>2.2056401870145016E-3</v>
      </c>
      <c r="AJ237" s="8">
        <f>('Raw Data'!AJ236-'Raw Data'!AJ235)/'Raw Data'!AJ235</f>
        <v>6.9067926637857912E-3</v>
      </c>
      <c r="AK237" s="8">
        <f>('Raw Data'!AK236-'Raw Data'!AK235)/'Raw Data'!AK235</f>
        <v>9.1104322972490187E-3</v>
      </c>
      <c r="AL237" s="8">
        <f>('Raw Data'!AL236-'Raw Data'!AL235)/'Raw Data'!AL235</f>
        <v>-1.785714285714287E-2</v>
      </c>
      <c r="AM237" s="8">
        <f>('Raw Data'!AM236-'Raw Data'!AM235)/'Raw Data'!AM235</f>
        <v>1.775147432741362E-2</v>
      </c>
      <c r="AN237" s="8">
        <f>('Raw Data'!AN236-'Raw Data'!AN235)/'Raw Data'!AN235</f>
        <v>-7.8759371405053621E-3</v>
      </c>
      <c r="AO237" s="8">
        <f>('Raw Data'!AO236-'Raw Data'!AO235)/'Raw Data'!AO235</f>
        <v>-0.34782608695652178</v>
      </c>
      <c r="AP237" s="8">
        <f>('Raw Data'!AP236-'Raw Data'!AP235)/'Raw Data'!AP235</f>
        <v>1.0062830188679301E-2</v>
      </c>
    </row>
    <row r="238" spans="1:42" x14ac:dyDescent="0.45">
      <c r="A238" s="23">
        <f>'Raw Data'!A237</f>
        <v>43780</v>
      </c>
      <c r="B238" s="8">
        <f>('Raw Data'!B237-'Raw Data'!B236)/'Raw Data'!B236</f>
        <v>7.9188009580148967E-3</v>
      </c>
      <c r="C238" s="8">
        <f>('Raw Data'!C237-'Raw Data'!C236)/'Raw Data'!C236</f>
        <v>-1.2019768190598986E-2</v>
      </c>
      <c r="D238" s="8">
        <f>('Raw Data'!D237-'Raw Data'!D236)/'Raw Data'!D236</f>
        <v>2.35806509055295E-2</v>
      </c>
      <c r="E238" s="8">
        <f>('Raw Data'!E237-'Raw Data'!E236)/'Raw Data'!E236</f>
        <v>-5.5585530272494639E-3</v>
      </c>
      <c r="F238" s="8">
        <f>('Raw Data'!F237-'Raw Data'!F236)/'Raw Data'!F236</f>
        <v>-1.3020833333333287E-2</v>
      </c>
      <c r="G238" s="8">
        <f>('Raw Data'!G237-'Raw Data'!G236)/'Raw Data'!G236</f>
        <v>1.9083428684815683E-2</v>
      </c>
      <c r="H238" s="8">
        <f>('Raw Data'!H237-'Raw Data'!H236)/'Raw Data'!H236</f>
        <v>-1.6220194647202624E-3</v>
      </c>
      <c r="I238" s="8">
        <f>('Raw Data'!I237-'Raw Data'!I236)/'Raw Data'!I236</f>
        <v>2.3760656502805708E-2</v>
      </c>
      <c r="J238" s="8">
        <f>('Raw Data'!J237-'Raw Data'!J236)/'Raw Data'!J236</f>
        <v>0</v>
      </c>
      <c r="K238" s="8">
        <f>('Raw Data'!K237-'Raw Data'!K236)/'Raw Data'!K236</f>
        <v>-1.3859910362975233E-2</v>
      </c>
      <c r="L238" s="8">
        <f>('Raw Data'!L237-'Raw Data'!L236)/'Raw Data'!L236</f>
        <v>-3.1418832791674326E-4</v>
      </c>
      <c r="M238" s="8">
        <f>('Raw Data'!M237-'Raw Data'!M236)/'Raw Data'!M236</f>
        <v>7.4130839031328786E-4</v>
      </c>
      <c r="N238" s="8">
        <f>('Raw Data'!N237-'Raw Data'!N236)/'Raw Data'!N236</f>
        <v>1.1377986446351955E-2</v>
      </c>
      <c r="O238" s="8">
        <f>('Raw Data'!O237-'Raw Data'!O236)/'Raw Data'!O236</f>
        <v>-1.2194741008787131E-3</v>
      </c>
      <c r="P238" s="8">
        <f>('Raw Data'!P237-'Raw Data'!P236)/'Raw Data'!P236</f>
        <v>-1.5551195294301427E-2</v>
      </c>
      <c r="Q238" s="8">
        <f>('Raw Data'!Q237-'Raw Data'!Q236)/'Raw Data'!Q236</f>
        <v>2.4919158239239177E-3</v>
      </c>
      <c r="R238" s="8">
        <f>('Raw Data'!R237-'Raw Data'!R236)/'Raw Data'!R236</f>
        <v>1.897738564539941E-3</v>
      </c>
      <c r="S238" s="8">
        <f>('Raw Data'!S237-'Raw Data'!S236)/'Raw Data'!S236</f>
        <v>-1.6901165457487623E-2</v>
      </c>
      <c r="T238" s="8">
        <f>('Raw Data'!T237-'Raw Data'!T236)/'Raw Data'!T236</f>
        <v>2.672359752270499E-3</v>
      </c>
      <c r="U238" s="8">
        <f>('Raw Data'!U237-'Raw Data'!U236)/'Raw Data'!U236</f>
        <v>-8.8431569882422081E-3</v>
      </c>
      <c r="V238" s="8">
        <f>('Raw Data'!V237-'Raw Data'!V236)/'Raw Data'!V236</f>
        <v>-3.5282020429437677E-3</v>
      </c>
      <c r="W238" s="8">
        <f>('Raw Data'!W237-'Raw Data'!W236)/'Raw Data'!W236</f>
        <v>-1.8645183730370287E-3</v>
      </c>
      <c r="X238" s="8">
        <f>('Raw Data'!X237-'Raw Data'!X236)/'Raw Data'!X236</f>
        <v>-3.330468177167361E-2</v>
      </c>
      <c r="Y238" s="8">
        <f>('Raw Data'!Y237-'Raw Data'!Y236)/'Raw Data'!Y236</f>
        <v>8.0714911189483565E-3</v>
      </c>
      <c r="Z238" s="8">
        <f>('Raw Data'!Z237-'Raw Data'!Z236)/'Raw Data'!Z236</f>
        <v>1.76776776429809E-2</v>
      </c>
      <c r="AA238" s="8">
        <f>('Raw Data'!AA237-'Raw Data'!AA236)/'Raw Data'!AA236</f>
        <v>-2.666647619047678E-3</v>
      </c>
      <c r="AB238" s="8">
        <f>('Raw Data'!AB237-'Raw Data'!AB236)/'Raw Data'!AB236</f>
        <v>-3.0910192921726051E-3</v>
      </c>
      <c r="AC238" s="8">
        <f>('Raw Data'!AC237-'Raw Data'!AC236)/'Raw Data'!AC236</f>
        <v>-7.0867513606291607E-3</v>
      </c>
      <c r="AD238" s="8">
        <f>('Raw Data'!AD237-'Raw Data'!AD236)/'Raw Data'!AD236</f>
        <v>-1.7699115044247607E-2</v>
      </c>
      <c r="AE238" s="8">
        <f>('Raw Data'!AE237-'Raw Data'!AE236)/'Raw Data'!AE236</f>
        <v>7.1492808423159219E-3</v>
      </c>
      <c r="AF238" s="8">
        <f>('Raw Data'!AF237-'Raw Data'!AF236)/'Raw Data'!AF236</f>
        <v>1.0276696954795489E-3</v>
      </c>
      <c r="AG238" s="8">
        <f>('Raw Data'!AG237-'Raw Data'!AG236)/'Raw Data'!AG236</f>
        <v>5.5111599473373193E-4</v>
      </c>
      <c r="AH238" s="8">
        <f>('Raw Data'!AH237-'Raw Data'!AH236)/'Raw Data'!AH236</f>
        <v>-7.9680499026584667E-3</v>
      </c>
      <c r="AI238" s="8">
        <f>('Raw Data'!AI237-'Raw Data'!AI236)/'Raw Data'!AI236</f>
        <v>-6.4451636228288452E-3</v>
      </c>
      <c r="AJ238" s="8">
        <f>('Raw Data'!AJ237-'Raw Data'!AJ236)/'Raw Data'!AJ236</f>
        <v>8.9514899932764663E-3</v>
      </c>
      <c r="AK238" s="8">
        <f>('Raw Data'!AK237-'Raw Data'!AK236)/'Raw Data'!AK236</f>
        <v>-1.0621702580218926E-3</v>
      </c>
      <c r="AL238" s="8">
        <f>('Raw Data'!AL237-'Raw Data'!AL236)/'Raw Data'!AL236</f>
        <v>9.0909090909090787E-2</v>
      </c>
      <c r="AM238" s="8">
        <f>('Raw Data'!AM237-'Raw Data'!AM236)/'Raw Data'!AM236</f>
        <v>6.7829573379888895E-3</v>
      </c>
      <c r="AN238" s="8">
        <f>('Raw Data'!AN237-'Raw Data'!AN236)/'Raw Data'!AN236</f>
        <v>-9.923586422127934E-4</v>
      </c>
      <c r="AO238" s="8">
        <f>('Raw Data'!AO237-'Raw Data'!AO236)/'Raw Data'!AO236</f>
        <v>0.83333333333333359</v>
      </c>
      <c r="AP238" s="8">
        <f>('Raw Data'!AP237-'Raw Data'!AP236)/'Raw Data'!AP236</f>
        <v>1.5566626124945585E-2</v>
      </c>
    </row>
    <row r="239" spans="1:42" x14ac:dyDescent="0.45">
      <c r="A239" s="23">
        <f>'Raw Data'!A238</f>
        <v>43781</v>
      </c>
      <c r="B239" s="8">
        <f>('Raw Data'!B238-'Raw Data'!B237)/'Raw Data'!B237</f>
        <v>-9.154118574182708E-4</v>
      </c>
      <c r="C239" s="8">
        <f>('Raw Data'!C238-'Raw Data'!C237)/'Raw Data'!C237</f>
        <v>5.8657398623885078E-3</v>
      </c>
      <c r="D239" s="8">
        <f>('Raw Data'!D238-'Raw Data'!D237)/'Raw Data'!D237</f>
        <v>1.4025318195546995E-2</v>
      </c>
      <c r="E239" s="8">
        <f>('Raw Data'!E238-'Raw Data'!E237)/'Raw Data'!E237</f>
        <v>-3.0969319364337168E-3</v>
      </c>
      <c r="F239" s="8">
        <f>('Raw Data'!F238-'Raw Data'!F237)/'Raw Data'!F237</f>
        <v>7.9155672823218483E-3</v>
      </c>
      <c r="G239" s="8">
        <f>('Raw Data'!G238-'Raw Data'!G237)/'Raw Data'!G237</f>
        <v>7.3849101553002143E-3</v>
      </c>
      <c r="H239" s="8">
        <f>('Raw Data'!H238-'Raw Data'!H237)/'Raw Data'!H237</f>
        <v>-3.1681599038115335E-2</v>
      </c>
      <c r="I239" s="8">
        <f>('Raw Data'!I238-'Raw Data'!I237)/'Raw Data'!I237</f>
        <v>2.3432218425349104E-2</v>
      </c>
      <c r="J239" s="8">
        <f>('Raw Data'!J238-'Raw Data'!J237)/'Raw Data'!J237</f>
        <v>5.9113300492610897E-2</v>
      </c>
      <c r="K239" s="8">
        <f>('Raw Data'!K238-'Raw Data'!K237)/'Raw Data'!K237</f>
        <v>-7.9551845122042186E-4</v>
      </c>
      <c r="L239" s="8">
        <f>('Raw Data'!L238-'Raw Data'!L237)/'Raw Data'!L237</f>
        <v>4.8285936107313396E-3</v>
      </c>
      <c r="M239" s="8">
        <f>('Raw Data'!M238-'Raw Data'!M237)/'Raw Data'!M237</f>
        <v>4.0740972222222741E-3</v>
      </c>
      <c r="N239" s="8">
        <f>('Raw Data'!N238-'Raw Data'!N237)/'Raw Data'!N237</f>
        <v>-1.6414062008678652E-2</v>
      </c>
      <c r="O239" s="8">
        <f>('Raw Data'!O238-'Raw Data'!O237)/'Raw Data'!O237</f>
        <v>-1.4651922912934013E-2</v>
      </c>
      <c r="P239" s="8">
        <f>('Raw Data'!P238-'Raw Data'!P237)/'Raw Data'!P237</f>
        <v>8.8576806019228691E-4</v>
      </c>
      <c r="Q239" s="8">
        <f>('Raw Data'!Q238-'Raw Data'!Q237)/'Raw Data'!Q237</f>
        <v>-1.0308553957512566E-2</v>
      </c>
      <c r="R239" s="8">
        <f>('Raw Data'!R238-'Raw Data'!R237)/'Raw Data'!R237</f>
        <v>7.2082237946776611E-3</v>
      </c>
      <c r="S239" s="8">
        <f>('Raw Data'!S238-'Raw Data'!S237)/'Raw Data'!S237</f>
        <v>7.9606621280376537E-3</v>
      </c>
      <c r="T239" s="8">
        <f>('Raw Data'!T238-'Raw Data'!T237)/'Raw Data'!T237</f>
        <v>-6.1077111032873067E-3</v>
      </c>
      <c r="U239" s="8">
        <f>('Raw Data'!U238-'Raw Data'!U237)/'Raw Data'!U237</f>
        <v>1.345617180575656E-2</v>
      </c>
      <c r="V239" s="8">
        <f>('Raw Data'!V238-'Raw Data'!V237)/'Raw Data'!V237</f>
        <v>-5.849707602366235E-3</v>
      </c>
      <c r="W239" s="8">
        <f>('Raw Data'!W238-'Raw Data'!W237)/'Raw Data'!W237</f>
        <v>-1.1415551926622174E-3</v>
      </c>
      <c r="X239" s="8">
        <f>('Raw Data'!X238-'Raw Data'!X237)/'Raw Data'!X237</f>
        <v>2.1138557859563738E-2</v>
      </c>
      <c r="Y239" s="8">
        <f>('Raw Data'!Y238-'Raw Data'!Y237)/'Raw Data'!Y237</f>
        <v>1.5849743191916853E-2</v>
      </c>
      <c r="Z239" s="8">
        <f>('Raw Data'!Z238-'Raw Data'!Z237)/'Raw Data'!Z237</f>
        <v>0.15088555344395241</v>
      </c>
      <c r="AA239" s="8">
        <f>('Raw Data'!AA238-'Raw Data'!AA237)/'Raw Data'!AA237</f>
        <v>0</v>
      </c>
      <c r="AB239" s="8">
        <f>('Raw Data'!AB238-'Raw Data'!AB237)/'Raw Data'!AB237</f>
        <v>-5.028492331709644E-4</v>
      </c>
      <c r="AC239" s="8">
        <f>('Raw Data'!AC238-'Raw Data'!AC237)/'Raw Data'!AC237</f>
        <v>-2.507713293952993E-3</v>
      </c>
      <c r="AD239" s="8">
        <f>('Raw Data'!AD238-'Raw Data'!AD237)/'Raw Data'!AD237</f>
        <v>-5.8558558558558703E-2</v>
      </c>
      <c r="AE239" s="8">
        <f>('Raw Data'!AE238-'Raw Data'!AE237)/'Raw Data'!AE237</f>
        <v>1.2075742690531136E-2</v>
      </c>
      <c r="AF239" s="8">
        <f>('Raw Data'!AF238-'Raw Data'!AF237)/'Raw Data'!AF237</f>
        <v>6.5703751226946095E-3</v>
      </c>
      <c r="AG239" s="8">
        <f>('Raw Data'!AG238-'Raw Data'!AG237)/'Raw Data'!AG237</f>
        <v>1.1016193582589096E-2</v>
      </c>
      <c r="AH239" s="8">
        <f>('Raw Data'!AH238-'Raw Data'!AH237)/'Raw Data'!AH237</f>
        <v>3.5842157954329525E-3</v>
      </c>
      <c r="AI239" s="8">
        <f>('Raw Data'!AI238-'Raw Data'!AI237)/'Raw Data'!AI237</f>
        <v>2.5631559381722617E-2</v>
      </c>
      <c r="AJ239" s="8">
        <f>('Raw Data'!AJ238-'Raw Data'!AJ237)/'Raw Data'!AJ237</f>
        <v>-7.3763785832981574E-3</v>
      </c>
      <c r="AK239" s="8">
        <f>('Raw Data'!AK238-'Raw Data'!AK237)/'Raw Data'!AK237</f>
        <v>2.8353712564239534E-3</v>
      </c>
      <c r="AL239" s="8">
        <f>('Raw Data'!AL238-'Raw Data'!AL237)/'Raw Data'!AL237</f>
        <v>-1.6666666666666684E-2</v>
      </c>
      <c r="AM239" s="8">
        <f>('Raw Data'!AM238-'Raw Data'!AM237)/'Raw Data'!AM237</f>
        <v>-1.1068405326523447E-2</v>
      </c>
      <c r="AN239" s="8">
        <f>('Raw Data'!AN238-'Raw Data'!AN237)/'Raw Data'!AN237</f>
        <v>1.2416825848918559E-3</v>
      </c>
      <c r="AO239" s="8">
        <f>('Raw Data'!AO238-'Raw Data'!AO237)/'Raw Data'!AO237</f>
        <v>-0.4363636363636364</v>
      </c>
      <c r="AP239" s="8">
        <f>('Raw Data'!AP238-'Raw Data'!AP237)/'Raw Data'!AP237</f>
        <v>2.8816801276321191E-2</v>
      </c>
    </row>
    <row r="240" spans="1:42" x14ac:dyDescent="0.45">
      <c r="A240" s="23">
        <f>'Raw Data'!A239</f>
        <v>43782</v>
      </c>
      <c r="B240" s="8">
        <f>('Raw Data'!B239-'Raw Data'!B238)/'Raw Data'!B238</f>
        <v>9.581654016777021E-3</v>
      </c>
      <c r="C240" s="8">
        <f>('Raw Data'!C239-'Raw Data'!C238)/'Raw Data'!C238</f>
        <v>1.3390907416650267E-2</v>
      </c>
      <c r="D240" s="8">
        <f>('Raw Data'!D239-'Raw Data'!D238)/'Raw Data'!D238</f>
        <v>-1.0916492088176133E-2</v>
      </c>
      <c r="E240" s="8">
        <f>('Raw Data'!E239-'Raw Data'!E238)/'Raw Data'!E238</f>
        <v>9.9257530001298951E-3</v>
      </c>
      <c r="F240" s="8">
        <f>('Raw Data'!F239-'Raw Data'!F238)/'Raw Data'!F238</f>
        <v>-3.9267015706805448E-3</v>
      </c>
      <c r="G240" s="8">
        <f>('Raw Data'!G239-'Raw Data'!G238)/'Raw Data'!G238</f>
        <v>2.8635947300929096E-2</v>
      </c>
      <c r="H240" s="8">
        <f>('Raw Data'!H239-'Raw Data'!H238)/'Raw Data'!H238</f>
        <v>-5.8095637583892683E-2</v>
      </c>
      <c r="I240" s="8">
        <f>('Raw Data'!I239-'Raw Data'!I238)/'Raw Data'!I238</f>
        <v>1.3082824661752239E-3</v>
      </c>
      <c r="J240" s="8">
        <f>('Raw Data'!J239-'Raw Data'!J238)/'Raw Data'!J238</f>
        <v>-2.3255813953488292E-2</v>
      </c>
      <c r="K240" s="8">
        <f>('Raw Data'!K239-'Raw Data'!K238)/'Raw Data'!K238</f>
        <v>-2.0700583864118872E-2</v>
      </c>
      <c r="L240" s="8">
        <f>('Raw Data'!L239-'Raw Data'!L238)/'Raw Data'!L238</f>
        <v>5.7721103642913866E-3</v>
      </c>
      <c r="M240" s="8">
        <f>('Raw Data'!M239-'Raw Data'!M238)/'Raw Data'!M238</f>
        <v>-6.9624214551268684E-3</v>
      </c>
      <c r="N240" s="8">
        <f>('Raw Data'!N239-'Raw Data'!N238)/'Raw Data'!N238</f>
        <v>-1.5345268542199501E-2</v>
      </c>
      <c r="O240" s="8">
        <f>('Raw Data'!O239-'Raw Data'!O238)/'Raw Data'!O238</f>
        <v>-1.363079947196735E-2</v>
      </c>
      <c r="P240" s="8">
        <f>('Raw Data'!P239-'Raw Data'!P238)/'Raw Data'!P238</f>
        <v>-8.1864446695611194E-3</v>
      </c>
      <c r="Q240" s="8">
        <f>('Raw Data'!Q239-'Raw Data'!Q238)/'Raw Data'!Q238</f>
        <v>-7.9042035866218729E-3</v>
      </c>
      <c r="R240" s="8">
        <f>('Raw Data'!R239-'Raw Data'!R238)/'Raw Data'!R238</f>
        <v>1.6037230905608421E-2</v>
      </c>
      <c r="S240" s="8">
        <f>('Raw Data'!S239-'Raw Data'!S238)/'Raw Data'!S238</f>
        <v>-5.0411612764533747E-3</v>
      </c>
      <c r="T240" s="8">
        <f>('Raw Data'!T239-'Raw Data'!T238)/'Raw Data'!T238</f>
        <v>1.9999971994153425E-2</v>
      </c>
      <c r="U240" s="8">
        <f>('Raw Data'!U239-'Raw Data'!U238)/'Raw Data'!U238</f>
        <v>7.3170723435261514E-2</v>
      </c>
      <c r="V240" s="8">
        <f>('Raw Data'!V239-'Raw Data'!V238)/'Raw Data'!V238</f>
        <v>-5.2648496356502645E-3</v>
      </c>
      <c r="W240" s="8">
        <f>('Raw Data'!W239-'Raw Data'!W238)/'Raw Data'!W238</f>
        <v>-2.0778862912473875E-3</v>
      </c>
      <c r="X240" s="8">
        <f>('Raw Data'!X239-'Raw Data'!X238)/'Raw Data'!X238</f>
        <v>2.1063627650693309E-3</v>
      </c>
      <c r="Y240" s="8">
        <f>('Raw Data'!Y239-'Raw Data'!Y238)/'Raw Data'!Y238</f>
        <v>7.4412145943352588E-3</v>
      </c>
      <c r="Z240" s="8">
        <f>('Raw Data'!Z239-'Raw Data'!Z238)/'Raw Data'!Z238</f>
        <v>3.9064810918472609E-2</v>
      </c>
      <c r="AA240" s="8">
        <f>('Raw Data'!AA239-'Raw Data'!AA238)/'Raw Data'!AA238</f>
        <v>4.5835942592896911E-3</v>
      </c>
      <c r="AB240" s="8">
        <f>('Raw Data'!AB239-'Raw Data'!AB238)/'Raw Data'!AB238</f>
        <v>1.1570428730705821E-2</v>
      </c>
      <c r="AC240" s="8">
        <f>('Raw Data'!AC239-'Raw Data'!AC238)/'Raw Data'!AC238</f>
        <v>1.3537014048093989E-2</v>
      </c>
      <c r="AD240" s="8">
        <f>('Raw Data'!AD239-'Raw Data'!AD238)/'Raw Data'!AD238</f>
        <v>-0.11244019138755976</v>
      </c>
      <c r="AE240" s="8">
        <f>('Raw Data'!AE239-'Raw Data'!AE238)/'Raw Data'!AE238</f>
        <v>2.5636891118696398E-2</v>
      </c>
      <c r="AF240" s="8">
        <f>('Raw Data'!AF239-'Raw Data'!AF238)/'Raw Data'!AF238</f>
        <v>1.6318410691962609E-3</v>
      </c>
      <c r="AG240" s="8">
        <f>('Raw Data'!AG239-'Raw Data'!AG238)/'Raw Data'!AG238</f>
        <v>2.2064860312308907E-2</v>
      </c>
      <c r="AH240" s="8">
        <f>('Raw Data'!AH239-'Raw Data'!AH238)/'Raw Data'!AH238</f>
        <v>-1.399888357705284E-2</v>
      </c>
      <c r="AI240" s="8">
        <f>('Raw Data'!AI239-'Raw Data'!AI238)/'Raw Data'!AI238</f>
        <v>-6.581986905013713E-3</v>
      </c>
      <c r="AJ240" s="8">
        <f>('Raw Data'!AJ239-'Raw Data'!AJ238)/'Raw Data'!AJ238</f>
        <v>-3.0478492843447481E-2</v>
      </c>
      <c r="AK240" s="8">
        <f>('Raw Data'!AK239-'Raw Data'!AK238)/'Raw Data'!AK238</f>
        <v>-6.714984979678389E-3</v>
      </c>
      <c r="AL240" s="8">
        <f>('Raw Data'!AL239-'Raw Data'!AL238)/'Raw Data'!AL238</f>
        <v>1.6949152542372899E-2</v>
      </c>
      <c r="AM240" s="8">
        <f>('Raw Data'!AM239-'Raw Data'!AM238)/'Raw Data'!AM238</f>
        <v>3.8929161545188367E-3</v>
      </c>
      <c r="AN240" s="8">
        <f>('Raw Data'!AN239-'Raw Data'!AN238)/'Raw Data'!AN238</f>
        <v>1.0912644825592477E-2</v>
      </c>
      <c r="AO240" s="8">
        <f>('Raw Data'!AO239-'Raw Data'!AO238)/'Raw Data'!AO238</f>
        <v>0.61290322580645162</v>
      </c>
      <c r="AP240" s="8">
        <f>('Raw Data'!AP239-'Raw Data'!AP238)/'Raw Data'!AP238</f>
        <v>-1.7878485227742134E-2</v>
      </c>
    </row>
    <row r="241" spans="1:42" x14ac:dyDescent="0.45">
      <c r="A241" s="23">
        <f>'Raw Data'!A240</f>
        <v>43783</v>
      </c>
      <c r="B241" s="8">
        <f>('Raw Data'!B240-'Raw Data'!B239)/'Raw Data'!B239</f>
        <v>-6.9194464138865389E-3</v>
      </c>
      <c r="C241" s="8">
        <f>('Raw Data'!C240-'Raw Data'!C239)/'Raw Data'!C239</f>
        <v>-3.8362320475802815E-3</v>
      </c>
      <c r="D241" s="8">
        <f>('Raw Data'!D240-'Raw Data'!D239)/'Raw Data'!D239</f>
        <v>9.3612468302525648E-3</v>
      </c>
      <c r="E241" s="8">
        <f>('Raw Data'!E240-'Raw Data'!E239)/'Raw Data'!E239</f>
        <v>3.001823358563394E-4</v>
      </c>
      <c r="F241" s="8">
        <f>('Raw Data'!F240-'Raw Data'!F239)/'Raw Data'!F239</f>
        <v>1.3140604467805472E-2</v>
      </c>
      <c r="G241" s="8">
        <f>('Raw Data'!G240-'Raw Data'!G239)/'Raw Data'!G239</f>
        <v>-5.9176800351097708E-3</v>
      </c>
      <c r="H241" s="8">
        <f>('Raw Data'!H240-'Raw Data'!H239)/'Raw Data'!H239</f>
        <v>4.4533511467386165E-4</v>
      </c>
      <c r="I241" s="8">
        <f>('Raw Data'!I240-'Raw Data'!I239)/'Raw Data'!I239</f>
        <v>-2.2212430641842165E-2</v>
      </c>
      <c r="J241" s="8">
        <f>('Raw Data'!J240-'Raw Data'!J239)/'Raw Data'!J239</f>
        <v>4.2857142857142788E-2</v>
      </c>
      <c r="K241" s="8">
        <f>('Raw Data'!K240-'Raw Data'!K239)/'Raw Data'!K239</f>
        <v>-2.4390513583170234E-3</v>
      </c>
      <c r="L241" s="8">
        <f>('Raw Data'!L240-'Raw Data'!L239)/'Raw Data'!L239</f>
        <v>5.5694198016541007E-3</v>
      </c>
      <c r="M241" s="8">
        <f>('Raw Data'!M240-'Raw Data'!M239)/'Raw Data'!M239</f>
        <v>6.1754284760047818E-3</v>
      </c>
      <c r="N241" s="8">
        <f>('Raw Data'!N240-'Raw Data'!N239)/'Raw Data'!N239</f>
        <v>-1.8181818181818254E-2</v>
      </c>
      <c r="O241" s="8">
        <f>('Raw Data'!O240-'Raw Data'!O239)/'Raw Data'!O239</f>
        <v>-6.2814618313706133E-3</v>
      </c>
      <c r="P241" s="8">
        <f>('Raw Data'!P240-'Raw Data'!P239)/'Raw Data'!P239</f>
        <v>-3.5692743476881117E-3</v>
      </c>
      <c r="Q241" s="8">
        <f>('Raw Data'!Q240-'Raw Data'!Q239)/'Raw Data'!Q239</f>
        <v>8.1906922965580789E-4</v>
      </c>
      <c r="R241" s="8">
        <f>('Raw Data'!R240-'Raw Data'!R239)/'Raw Data'!R239</f>
        <v>8.9974293059125968E-3</v>
      </c>
      <c r="S241" s="8">
        <f>('Raw Data'!S240-'Raw Data'!S239)/'Raw Data'!S239</f>
        <v>-7.1778248130017156E-3</v>
      </c>
      <c r="T241" s="8">
        <f>('Raw Data'!T240-'Raw Data'!T239)/'Raw Data'!T239</f>
        <v>-2.1911555249915545E-4</v>
      </c>
      <c r="U241" s="8">
        <f>('Raw Data'!U240-'Raw Data'!U239)/'Raw Data'!U239</f>
        <v>-1.0556797938698265E-2</v>
      </c>
      <c r="V241" s="8">
        <f>('Raw Data'!V240-'Raw Data'!V239)/'Raw Data'!V239</f>
        <v>9.3407537154661588E-4</v>
      </c>
      <c r="W241" s="8">
        <f>('Raw Data'!W240-'Raw Data'!W239)/'Raw Data'!W239</f>
        <v>9.8906754559870257E-3</v>
      </c>
      <c r="X241" s="8">
        <f>('Raw Data'!X240-'Raw Data'!X239)/'Raw Data'!X239</f>
        <v>-7.6106478210942706E-3</v>
      </c>
      <c r="Y241" s="8">
        <f>('Raw Data'!Y240-'Raw Data'!Y239)/'Raw Data'!Y239</f>
        <v>5.241779717851283E-3</v>
      </c>
      <c r="Z241" s="8">
        <f>('Raw Data'!Z240-'Raw Data'!Z239)/'Raw Data'!Z239</f>
        <v>1.1392679823620803E-2</v>
      </c>
      <c r="AA241" s="8">
        <f>('Raw Data'!AA240-'Raw Data'!AA239)/'Raw Data'!AA239</f>
        <v>-1.3307795182806435E-3</v>
      </c>
      <c r="AB241" s="8">
        <f>('Raw Data'!AB240-'Raw Data'!AB239)/'Raw Data'!AB239</f>
        <v>-1.2432822006915561E-3</v>
      </c>
      <c r="AC241" s="8">
        <f>('Raw Data'!AC240-'Raw Data'!AC239)/'Raw Data'!AC239</f>
        <v>4.1977327183865031E-3</v>
      </c>
      <c r="AD241" s="8">
        <f>('Raw Data'!AD240-'Raw Data'!AD239)/'Raw Data'!AD239</f>
        <v>4.8517520215633464E-2</v>
      </c>
      <c r="AE241" s="8">
        <f>('Raw Data'!AE240-'Raw Data'!AE239)/'Raw Data'!AE239</f>
        <v>1.0139867865588268E-2</v>
      </c>
      <c r="AF241" s="8">
        <f>('Raw Data'!AF240-'Raw Data'!AF239)/'Raw Data'!AF239</f>
        <v>5.0912728004902773E-3</v>
      </c>
      <c r="AG241" s="8">
        <f>('Raw Data'!AG240-'Raw Data'!AG239)/'Raw Data'!AG239</f>
        <v>2.2121481876332519E-2</v>
      </c>
      <c r="AH241" s="8">
        <f>('Raw Data'!AH240-'Raw Data'!AH239)/'Raw Data'!AH239</f>
        <v>8.4991301900543231E-4</v>
      </c>
      <c r="AI241" s="8">
        <f>('Raw Data'!AI240-'Raw Data'!AI239)/'Raw Data'!AI239</f>
        <v>-2.0709146221759586E-4</v>
      </c>
      <c r="AJ241" s="8">
        <f>('Raw Data'!AJ240-'Raw Data'!AJ239)/'Raw Data'!AJ239</f>
        <v>2.2994632280454619E-2</v>
      </c>
      <c r="AK241" s="8">
        <f>('Raw Data'!AK240-'Raw Data'!AK239)/'Raw Data'!AK239</f>
        <v>-2.1348336974707999E-3</v>
      </c>
      <c r="AL241" s="8">
        <f>('Raw Data'!AL240-'Raw Data'!AL239)/'Raw Data'!AL239</f>
        <v>3.3333333333333368E-2</v>
      </c>
      <c r="AM241" s="8">
        <f>('Raw Data'!AM240-'Raw Data'!AM239)/'Raw Data'!AM239</f>
        <v>-1.6480723411003529E-2</v>
      </c>
      <c r="AN241" s="8">
        <f>('Raw Data'!AN240-'Raw Data'!AN239)/'Raw Data'!AN239</f>
        <v>-2.6168979700162023E-3</v>
      </c>
      <c r="AO241" s="8">
        <f>('Raw Data'!AO240-'Raw Data'!AO239)/'Raw Data'!AO239</f>
        <v>0</v>
      </c>
      <c r="AP241" s="8">
        <f>('Raw Data'!AP240-'Raw Data'!AP239)/'Raw Data'!AP239</f>
        <v>4.2475121359222849E-3</v>
      </c>
    </row>
    <row r="242" spans="1:42" x14ac:dyDescent="0.45">
      <c r="A242" s="23">
        <f>'Raw Data'!A241</f>
        <v>43784</v>
      </c>
      <c r="B242" s="8">
        <f>('Raw Data'!B241-'Raw Data'!B240)/'Raw Data'!B240</f>
        <v>1.1879358901194157E-2</v>
      </c>
      <c r="C242" s="8">
        <f>('Raw Data'!C241-'Raw Data'!C240)/'Raw Data'!C240</f>
        <v>6.4184635678877318E-3</v>
      </c>
      <c r="D242" s="8">
        <f>('Raw Data'!D241-'Raw Data'!D240)/'Raw Data'!D240</f>
        <v>8.0721538616489261E-3</v>
      </c>
      <c r="E242" s="8">
        <f>('Raw Data'!E241-'Raw Data'!E240)/'Raw Data'!E240</f>
        <v>3.6000345552079371E-3</v>
      </c>
      <c r="F242" s="8">
        <f>('Raw Data'!F241-'Raw Data'!F240)/'Raw Data'!F240</f>
        <v>1.8158236057068702E-2</v>
      </c>
      <c r="G242" s="8">
        <f>('Raw Data'!G241-'Raw Data'!G240)/'Raw Data'!G240</f>
        <v>-2.2405824071478143E-4</v>
      </c>
      <c r="H242" s="8">
        <f>('Raw Data'!H241-'Raw Data'!H240)/'Raw Data'!H240</f>
        <v>4.4513910527487271E-3</v>
      </c>
      <c r="I242" s="8">
        <f>('Raw Data'!I241-'Raw Data'!I240)/'Raw Data'!I240</f>
        <v>-6.6816359436227962E-3</v>
      </c>
      <c r="J242" s="8">
        <f>('Raw Data'!J241-'Raw Data'!J240)/'Raw Data'!J240</f>
        <v>-1.8264840182648418E-2</v>
      </c>
      <c r="K242" s="8">
        <f>('Raw Data'!K241-'Raw Data'!K240)/'Raw Data'!K240</f>
        <v>5.4332245196082258E-3</v>
      </c>
      <c r="L242" s="8">
        <f>('Raw Data'!L241-'Raw Data'!L240)/'Raw Data'!L240</f>
        <v>2.7270893208205462E-3</v>
      </c>
      <c r="M242" s="8">
        <f>('Raw Data'!M241-'Raw Data'!M240)/'Raw Data'!M240</f>
        <v>1.0060027827319329E-2</v>
      </c>
      <c r="N242" s="8">
        <f>('Raw Data'!N241-'Raw Data'!N240)/'Raw Data'!N240</f>
        <v>2.1164021164021184E-2</v>
      </c>
      <c r="O242" s="8">
        <f>('Raw Data'!O241-'Raw Data'!O240)/'Raw Data'!O240</f>
        <v>1.5170828515485674E-2</v>
      </c>
      <c r="P242" s="8">
        <f>('Raw Data'!P241-'Raw Data'!P240)/'Raw Data'!P240</f>
        <v>2.9850298507462119E-3</v>
      </c>
      <c r="Q242" s="8">
        <f>('Raw Data'!Q241-'Raw Data'!Q240)/'Raw Data'!Q240</f>
        <v>7.9606574522534303E-3</v>
      </c>
      <c r="R242" s="8">
        <f>('Raw Data'!R241-'Raw Data'!R240)/'Raw Data'!R240</f>
        <v>2.8534929936306105E-3</v>
      </c>
      <c r="S242" s="8">
        <f>('Raw Data'!S241-'Raw Data'!S240)/'Raw Data'!S240</f>
        <v>3.6573955941142031E-3</v>
      </c>
      <c r="T242" s="8">
        <f>('Raw Data'!T241-'Raw Data'!T240)/'Raw Data'!T240</f>
        <v>1.9393037844092995E-2</v>
      </c>
      <c r="U242" s="8">
        <f>('Raw Data'!U241-'Raw Data'!U240)/'Raw Data'!U240</f>
        <v>-1.6853524302556207E-2</v>
      </c>
      <c r="V242" s="8">
        <f>('Raw Data'!V241-'Raw Data'!V240)/'Raw Data'!V240</f>
        <v>7.2316715132967882E-3</v>
      </c>
      <c r="W242" s="8">
        <f>('Raw Data'!W241-'Raw Data'!W240)/'Raw Data'!W240</f>
        <v>1.2061833933883123E-2</v>
      </c>
      <c r="X242" s="8">
        <f>('Raw Data'!X241-'Raw Data'!X240)/'Raw Data'!X240</f>
        <v>-1.0773042179635475E-2</v>
      </c>
      <c r="Y242" s="8">
        <f>('Raw Data'!Y241-'Raw Data'!Y240)/'Raw Data'!Y240</f>
        <v>-2.0146717947857563E-3</v>
      </c>
      <c r="Z242" s="8">
        <f>('Raw Data'!Z241-'Raw Data'!Z240)/'Raw Data'!Z240</f>
        <v>5.6324982051515445E-4</v>
      </c>
      <c r="AA242" s="8">
        <f>('Raw Data'!AA241-'Raw Data'!AA240)/'Raw Data'!AA240</f>
        <v>5.7114031165321738E-4</v>
      </c>
      <c r="AB242" s="8">
        <f>('Raw Data'!AB241-'Raw Data'!AB240)/'Raw Data'!AB240</f>
        <v>3.3195850622409734E-4</v>
      </c>
      <c r="AC242" s="8">
        <f>('Raw Data'!AC241-'Raw Data'!AC240)/'Raw Data'!AC240</f>
        <v>7.5995714224574189E-4</v>
      </c>
      <c r="AD242" s="8">
        <f>('Raw Data'!AD241-'Raw Data'!AD240)/'Raw Data'!AD240</f>
        <v>-7.712082262210861E-3</v>
      </c>
      <c r="AE242" s="8">
        <f>('Raw Data'!AE241-'Raw Data'!AE240)/'Raw Data'!AE240</f>
        <v>7.2368456632496882E-3</v>
      </c>
      <c r="AF242" s="8">
        <f>('Raw Data'!AF241-'Raw Data'!AF240)/'Raw Data'!AF240</f>
        <v>1.2900252058358078E-2</v>
      </c>
      <c r="AG242" s="8">
        <f>('Raw Data'!AG241-'Raw Data'!AG240)/'Raw Data'!AG240</f>
        <v>5.4759585645871578E-3</v>
      </c>
      <c r="AH242" s="8">
        <f>('Raw Data'!AH241-'Raw Data'!AH240)/'Raw Data'!AH240</f>
        <v>-8.6116415175420784E-3</v>
      </c>
      <c r="AI242" s="8">
        <f>('Raw Data'!AI241-'Raw Data'!AI240)/'Raw Data'!AI240</f>
        <v>1.0095842922987692E-2</v>
      </c>
      <c r="AJ242" s="8">
        <f>('Raw Data'!AJ241-'Raw Data'!AJ240)/'Raw Data'!AJ240</f>
        <v>1.8679663329184016E-2</v>
      </c>
      <c r="AK242" s="8">
        <f>('Raw Data'!AK241-'Raw Data'!AK240)/'Raw Data'!AK240</f>
        <v>5.8833660188981323E-3</v>
      </c>
      <c r="AL242" s="8">
        <f>('Raw Data'!AL241-'Raw Data'!AL240)/'Raw Data'!AL240</f>
        <v>1.612903225806453E-2</v>
      </c>
      <c r="AM242" s="8">
        <f>('Raw Data'!AM241-'Raw Data'!AM240)/'Raw Data'!AM240</f>
        <v>7.3927567778236201E-3</v>
      </c>
      <c r="AN242" s="8">
        <f>('Raw Data'!AN241-'Raw Data'!AN240)/'Raw Data'!AN240</f>
        <v>-1.0764676301575433E-3</v>
      </c>
      <c r="AO242" s="8">
        <f>('Raw Data'!AO241-'Raw Data'!AO240)/'Raw Data'!AO240</f>
        <v>-0.19999999999999996</v>
      </c>
      <c r="AP242" s="8">
        <f>('Raw Data'!AP241-'Raw Data'!AP240)/'Raw Data'!AP240</f>
        <v>1.8126949735767461E-2</v>
      </c>
    </row>
    <row r="243" spans="1:42" x14ac:dyDescent="0.45">
      <c r="A243" s="23">
        <f>'Raw Data'!A242</f>
        <v>43787</v>
      </c>
      <c r="B243" s="8">
        <f>('Raw Data'!B242-'Raw Data'!B241)/'Raw Data'!B241</f>
        <v>5.0421280462774852E-3</v>
      </c>
      <c r="C243" s="8">
        <f>('Raw Data'!C242-'Raw Data'!C241)/'Raw Data'!C241</f>
        <v>-5.7398170548506903E-3</v>
      </c>
      <c r="D243" s="8">
        <f>('Raw Data'!D242-'Raw Data'!D241)/'Raw Data'!D241</f>
        <v>-6.1902573175644168E-3</v>
      </c>
      <c r="E243" s="8">
        <f>('Raw Data'!E242-'Raw Data'!E241)/'Raw Data'!E241</f>
        <v>1.8683199889898076E-3</v>
      </c>
      <c r="F243" s="8">
        <f>('Raw Data'!F242-'Raw Data'!F241)/'Raw Data'!F241</f>
        <v>3.8216560509554457E-3</v>
      </c>
      <c r="G243" s="8">
        <f>('Raw Data'!G242-'Raw Data'!G241)/'Raw Data'!G241</f>
        <v>3.3933048947867223E-2</v>
      </c>
      <c r="H243" s="8">
        <f>('Raw Data'!H242-'Raw Data'!H241)/'Raw Data'!H241</f>
        <v>3.4345201986589802E-2</v>
      </c>
      <c r="I243" s="8">
        <f>('Raw Data'!I242-'Raw Data'!I241)/'Raw Data'!I241</f>
        <v>3.2511257407593259E-2</v>
      </c>
      <c r="J243" s="8">
        <f>('Raw Data'!J242-'Raw Data'!J241)/'Raw Data'!J241</f>
        <v>2.7906976744186074E-2</v>
      </c>
      <c r="K243" s="8">
        <f>('Raw Data'!K242-'Raw Data'!K241)/'Raw Data'!K241</f>
        <v>6.2146450264599813E-3</v>
      </c>
      <c r="L243" s="8">
        <f>('Raw Data'!L242-'Raw Data'!L241)/'Raw Data'!L241</f>
        <v>1.1216746007401179E-4</v>
      </c>
      <c r="M243" s="8">
        <f>('Raw Data'!M242-'Raw Data'!M241)/'Raw Data'!M241</f>
        <v>1.8731176472697834E-3</v>
      </c>
      <c r="N243" s="8">
        <f>('Raw Data'!N242-'Raw Data'!N241)/'Raw Data'!N241</f>
        <v>-2.2020725388601028E-2</v>
      </c>
      <c r="O243" s="8">
        <f>('Raw Data'!O242-'Raw Data'!O241)/'Raw Data'!O241</f>
        <v>-2.1170693074044431E-2</v>
      </c>
      <c r="P243" s="8">
        <f>('Raw Data'!P242-'Raw Data'!P241)/'Raw Data'!P241</f>
        <v>-6.6961312513142736E-4</v>
      </c>
      <c r="Q243" s="8">
        <f>('Raw Data'!Q242-'Raw Data'!Q241)/'Raw Data'!Q241</f>
        <v>-2.214371190267852E-3</v>
      </c>
      <c r="R243" s="8">
        <f>('Raw Data'!R242-'Raw Data'!R241)/'Raw Data'!R241</f>
        <v>6.1480921309698547E-3</v>
      </c>
      <c r="S243" s="8">
        <f>('Raw Data'!S242-'Raw Data'!S241)/'Raw Data'!S241</f>
        <v>-9.3221186440675349E-4</v>
      </c>
      <c r="T243" s="8">
        <f>('Raw Data'!T242-'Raw Data'!T241)/'Raw Data'!T241</f>
        <v>1.2252858118202937E-2</v>
      </c>
      <c r="U243" s="8">
        <f>('Raw Data'!U242-'Raw Data'!U241)/'Raw Data'!U241</f>
        <v>2.0598576354442198E-2</v>
      </c>
      <c r="V243" s="8">
        <f>('Raw Data'!V242-'Raw Data'!V241)/'Raw Data'!V241</f>
        <v>8.4150081711958091E-3</v>
      </c>
      <c r="W243" s="8">
        <f>('Raw Data'!W242-'Raw Data'!W241)/'Raw Data'!W241</f>
        <v>-8.2510208576396307E-3</v>
      </c>
      <c r="X243" s="8">
        <f>('Raw Data'!X242-'Raw Data'!X241)/'Raw Data'!X241</f>
        <v>1.8679846819996959E-2</v>
      </c>
      <c r="Y243" s="8">
        <f>('Raw Data'!Y242-'Raw Data'!Y241)/'Raw Data'!Y241</f>
        <v>-2.2562878785925729E-3</v>
      </c>
      <c r="Z243" s="8">
        <f>('Raw Data'!Z242-'Raw Data'!Z241)/'Raw Data'!Z241</f>
        <v>3.6870279675493577E-2</v>
      </c>
      <c r="AA243" s="8">
        <f>('Raw Data'!AA242-'Raw Data'!AA241)/'Raw Data'!AA241</f>
        <v>6.2785006415811018E-3</v>
      </c>
      <c r="AB243" s="8">
        <f>('Raw Data'!AB242-'Raw Data'!AB241)/'Raw Data'!AB241</f>
        <v>1.1199585107021853E-2</v>
      </c>
      <c r="AC243" s="8">
        <f>('Raw Data'!AC242-'Raw Data'!AC241)/'Raw Data'!AC241</f>
        <v>6.8349942524302742E-3</v>
      </c>
      <c r="AD243" s="8">
        <f>('Raw Data'!AD242-'Raw Data'!AD241)/'Raw Data'!AD241</f>
        <v>-2.5906735751295359E-2</v>
      </c>
      <c r="AE243" s="8">
        <f>('Raw Data'!AE242-'Raw Data'!AE241)/'Raw Data'!AE241</f>
        <v>9.8115341500071805E-3</v>
      </c>
      <c r="AF243" s="8">
        <f>('Raw Data'!AF242-'Raw Data'!AF241)/'Raw Data'!AF241</f>
        <v>2.46715162479462E-3</v>
      </c>
      <c r="AG243" s="8">
        <f>('Raw Data'!AG242-'Raw Data'!AG241)/'Raw Data'!AG241</f>
        <v>3.4232364257459444E-2</v>
      </c>
      <c r="AH243" s="8">
        <f>('Raw Data'!AH242-'Raw Data'!AH241)/'Raw Data'!AH241</f>
        <v>7.4964725724003612E-3</v>
      </c>
      <c r="AI243" s="8">
        <f>('Raw Data'!AI242-'Raw Data'!AI241)/'Raw Data'!AI241</f>
        <v>1.1788764373487434E-2</v>
      </c>
      <c r="AJ243" s="8">
        <f>('Raw Data'!AJ242-'Raw Data'!AJ241)/'Raw Data'!AJ241</f>
        <v>2.5556750247624823E-2</v>
      </c>
      <c r="AK243" s="8">
        <f>('Raw Data'!AK242-'Raw Data'!AK241)/'Raw Data'!AK241</f>
        <v>-4.0765510129936447E-3</v>
      </c>
      <c r="AL243" s="8">
        <f>('Raw Data'!AL242-'Raw Data'!AL241)/'Raw Data'!AL241</f>
        <v>7.936507936507943E-2</v>
      </c>
      <c r="AM243" s="8">
        <f>('Raw Data'!AM242-'Raw Data'!AM241)/'Raw Data'!AM241</f>
        <v>-7.3385049952806661E-3</v>
      </c>
      <c r="AN243" s="8">
        <f>('Raw Data'!AN242-'Raw Data'!AN241)/'Raw Data'!AN241</f>
        <v>-1.7324237544133262E-2</v>
      </c>
      <c r="AO243" s="8">
        <f>('Raw Data'!AO242-'Raw Data'!AO241)/'Raw Data'!AO241</f>
        <v>0</v>
      </c>
      <c r="AP243" s="8">
        <f>('Raw Data'!AP242-'Raw Data'!AP241)/'Raw Data'!AP241</f>
        <v>4.1543026706231615E-3</v>
      </c>
    </row>
    <row r="244" spans="1:42" x14ac:dyDescent="0.45">
      <c r="A244" s="23">
        <f>'Raw Data'!A243</f>
        <v>43788</v>
      </c>
      <c r="B244" s="8">
        <f>('Raw Data'!B243-'Raw Data'!B242)/'Raw Data'!B242</f>
        <v>-3.0325607705153322E-3</v>
      </c>
      <c r="C244" s="8">
        <f>('Raw Data'!C243-'Raw Data'!C242)/'Raw Data'!C242</f>
        <v>-7.2696172760317165E-3</v>
      </c>
      <c r="D244" s="8">
        <f>('Raw Data'!D243-'Raw Data'!D242)/'Raw Data'!D242</f>
        <v>2.7229347330762325E-2</v>
      </c>
      <c r="E244" s="8">
        <f>('Raw Data'!E243-'Raw Data'!E242)/'Raw Data'!E242</f>
        <v>3.8043970964293863E-3</v>
      </c>
      <c r="F244" s="8">
        <f>('Raw Data'!F243-'Raw Data'!F242)/'Raw Data'!F242</f>
        <v>1.5228426395939101E-2</v>
      </c>
      <c r="G244" s="8">
        <f>('Raw Data'!G243-'Raw Data'!G242)/'Raw Data'!G242</f>
        <v>-2.0744354981150879E-2</v>
      </c>
      <c r="H244" s="8">
        <f>('Raw Data'!H243-'Raw Data'!H242)/'Raw Data'!H242</f>
        <v>-5.7840616966581644E-3</v>
      </c>
      <c r="I244" s="8">
        <f>('Raw Data'!I243-'Raw Data'!I242)/'Raw Data'!I242</f>
        <v>-1.9544153714886477E-3</v>
      </c>
      <c r="J244" s="8">
        <f>('Raw Data'!J243-'Raw Data'!J242)/'Raw Data'!J242</f>
        <v>8.5972850678733004E-2</v>
      </c>
      <c r="K244" s="8">
        <f>('Raw Data'!K243-'Raw Data'!K242)/'Raw Data'!K242</f>
        <v>5.3704884333787986E-3</v>
      </c>
      <c r="L244" s="8">
        <f>('Raw Data'!L243-'Raw Data'!L242)/'Raw Data'!L242</f>
        <v>-8.8590254947013818E-3</v>
      </c>
      <c r="M244" s="8">
        <f>('Raw Data'!M243-'Raw Data'!M242)/'Raw Data'!M242</f>
        <v>-5.4721922491009255E-3</v>
      </c>
      <c r="N244" s="8">
        <f>('Raw Data'!N243-'Raw Data'!N242)/'Raw Data'!N242</f>
        <v>-1.6556291390728478E-2</v>
      </c>
      <c r="O244" s="8">
        <f>('Raw Data'!O243-'Raw Data'!O242)/'Raw Data'!O242</f>
        <v>-5.089026456521646E-3</v>
      </c>
      <c r="P244" s="8">
        <f>('Raw Data'!P243-'Raw Data'!P242)/'Raw Data'!P242</f>
        <v>1.5635917141476898E-3</v>
      </c>
      <c r="Q244" s="8">
        <f>('Raw Data'!Q243-'Raw Data'!Q242)/'Raw Data'!Q242</f>
        <v>4.1427136336661917E-3</v>
      </c>
      <c r="R244" s="8">
        <f>('Raw Data'!R243-'Raw Data'!R242)/'Raw Data'!R242</f>
        <v>1.6159579513997655E-3</v>
      </c>
      <c r="S244" s="8">
        <f>('Raw Data'!S243-'Raw Data'!S242)/'Raw Data'!S242</f>
        <v>-4.2414963460983481E-4</v>
      </c>
      <c r="T244" s="8">
        <f>('Raw Data'!T243-'Raw Data'!T242)/'Raw Data'!T242</f>
        <v>-6.0522661130691709E-3</v>
      </c>
      <c r="U244" s="8">
        <f>('Raw Data'!U243-'Raw Data'!U242)/'Raw Data'!U242</f>
        <v>4.9441993204552307E-3</v>
      </c>
      <c r="V244" s="8">
        <f>('Raw Data'!V243-'Raw Data'!V242)/'Raw Data'!V242</f>
        <v>-3.0617823863782336E-4</v>
      </c>
      <c r="W244" s="8">
        <f>('Raw Data'!W243-'Raw Data'!W242)/'Raw Data'!W242</f>
        <v>1.8693529580213815E-2</v>
      </c>
      <c r="X244" s="8">
        <f>('Raw Data'!X243-'Raw Data'!X242)/'Raw Data'!X242</f>
        <v>2.6817097725469752E-3</v>
      </c>
      <c r="Y244" s="8">
        <f>('Raw Data'!Y243-'Raw Data'!Y242)/'Raw Data'!Y242</f>
        <v>-4.2846109599361552E-3</v>
      </c>
      <c r="Z244" s="8">
        <f>('Raw Data'!Z243-'Raw Data'!Z242)/'Raw Data'!Z242</f>
        <v>-6.7861020629750267E-3</v>
      </c>
      <c r="AA244" s="8">
        <f>('Raw Data'!AA243-'Raw Data'!AA242)/'Raw Data'!AA242</f>
        <v>3.7816223063255296E-4</v>
      </c>
      <c r="AB244" s="8">
        <f>('Raw Data'!AB243-'Raw Data'!AB242)/'Raw Data'!AB242</f>
        <v>-3.8559439154642731E-3</v>
      </c>
      <c r="AC244" s="8">
        <f>('Raw Data'!AC243-'Raw Data'!AC242)/'Raw Data'!AC242</f>
        <v>9.4293313854952327E-4</v>
      </c>
      <c r="AD244" s="8">
        <f>('Raw Data'!AD243-'Raw Data'!AD242)/'Raw Data'!AD242</f>
        <v>-1.3297872340425485E-2</v>
      </c>
      <c r="AE244" s="8">
        <f>('Raw Data'!AE243-'Raw Data'!AE242)/'Raw Data'!AE242</f>
        <v>1.2011260928170659E-2</v>
      </c>
      <c r="AF244" s="8">
        <f>('Raw Data'!AF243-'Raw Data'!AF242)/'Raw Data'!AF242</f>
        <v>3.3250980092983042E-4</v>
      </c>
      <c r="AG244" s="8">
        <f>('Raw Data'!AG243-'Raw Data'!AG242)/'Raw Data'!AG242</f>
        <v>3.5356067318052388E-2</v>
      </c>
      <c r="AH244" s="8">
        <f>('Raw Data'!AH243-'Raw Data'!AH242)/'Raw Data'!AH242</f>
        <v>1.483626503953991E-4</v>
      </c>
      <c r="AI244" s="8">
        <f>('Raw Data'!AI243-'Raw Data'!AI242)/'Raw Data'!AI242</f>
        <v>9.7265099207653038E-3</v>
      </c>
      <c r="AJ244" s="8">
        <f>('Raw Data'!AJ243-'Raw Data'!AJ242)/'Raw Data'!AJ242</f>
        <v>9.9147302462243339E-5</v>
      </c>
      <c r="AK244" s="8">
        <f>('Raw Data'!AK243-'Raw Data'!AK242)/'Raw Data'!AK242</f>
        <v>1.4237587012593269E-3</v>
      </c>
      <c r="AL244" s="8">
        <f>('Raw Data'!AL243-'Raw Data'!AL242)/'Raw Data'!AL242</f>
        <v>-2.9411764705882377E-2</v>
      </c>
      <c r="AM244" s="8">
        <f>('Raw Data'!AM243-'Raw Data'!AM242)/'Raw Data'!AM242</f>
        <v>0</v>
      </c>
      <c r="AN244" s="8">
        <f>('Raw Data'!AN243-'Raw Data'!AN242)/'Raw Data'!AN242</f>
        <v>-1.771409487016215E-2</v>
      </c>
      <c r="AO244" s="8">
        <f>('Raw Data'!AO243-'Raw Data'!AO242)/'Raw Data'!AO242</f>
        <v>0</v>
      </c>
      <c r="AP244" s="8">
        <f>('Raw Data'!AP243-'Raw Data'!AP242)/'Raw Data'!AP242</f>
        <v>1.2411288416075639E-2</v>
      </c>
    </row>
    <row r="245" spans="1:42" x14ac:dyDescent="0.45">
      <c r="A245" s="23">
        <f>'Raw Data'!A244</f>
        <v>43789</v>
      </c>
      <c r="B245" s="8">
        <f>('Raw Data'!B244-'Raw Data'!B243)/'Raw Data'!B243</f>
        <v>-1.1641469432674079E-2</v>
      </c>
      <c r="C245" s="8">
        <f>('Raw Data'!C244-'Raw Data'!C243)/'Raw Data'!C243</f>
        <v>9.476609950463068E-3</v>
      </c>
      <c r="D245" s="8">
        <f>('Raw Data'!D244-'Raw Data'!D243)/'Raw Data'!D243</f>
        <v>-2.0304818155743726E-2</v>
      </c>
      <c r="E245" s="8">
        <f>('Raw Data'!E244-'Raw Data'!E243)/'Raw Data'!E243</f>
        <v>-6.1678463676645102E-3</v>
      </c>
      <c r="F245" s="8">
        <f>('Raw Data'!F244-'Raw Data'!F243)/'Raw Data'!F243</f>
        <v>2.4999999999999467E-3</v>
      </c>
      <c r="G245" s="8">
        <f>('Raw Data'!G244-'Raw Data'!G243)/'Raw Data'!G243</f>
        <v>2.4345168914712487E-3</v>
      </c>
      <c r="H245" s="8">
        <f>('Raw Data'!H244-'Raw Data'!H243)/'Raw Data'!H243</f>
        <v>-2.82267183796595E-2</v>
      </c>
      <c r="I245" s="8">
        <f>('Raw Data'!I244-'Raw Data'!I243)/'Raw Data'!I243</f>
        <v>2.8285849494430314E-3</v>
      </c>
      <c r="J245" s="8">
        <f>('Raw Data'!J244-'Raw Data'!J243)/'Raw Data'!J243</f>
        <v>9.5833333333333326E-2</v>
      </c>
      <c r="K245" s="8">
        <f>('Raw Data'!K244-'Raw Data'!K243)/'Raw Data'!K243</f>
        <v>-9.0812235331523619E-3</v>
      </c>
      <c r="L245" s="8">
        <f>('Raw Data'!L244-'Raw Data'!L243)/'Raw Data'!L243</f>
        <v>-1.5274481128962382E-3</v>
      </c>
      <c r="M245" s="8">
        <f>('Raw Data'!M244-'Raw Data'!M243)/'Raw Data'!M243</f>
        <v>-4.6769178720146775E-3</v>
      </c>
      <c r="N245" s="8">
        <f>('Raw Data'!N244-'Raw Data'!N243)/'Raw Data'!N243</f>
        <v>1.346801346801318E-3</v>
      </c>
      <c r="O245" s="8">
        <f>('Raw Data'!O244-'Raw Data'!O243)/'Raw Data'!O243</f>
        <v>-6.3939173593986695E-3</v>
      </c>
      <c r="P245" s="8">
        <f>('Raw Data'!P244-'Raw Data'!P243)/'Raw Data'!P243</f>
        <v>-9.812719006460956E-3</v>
      </c>
      <c r="Q245" s="8">
        <f>('Raw Data'!Q244-'Raw Data'!Q243)/'Raw Data'!Q243</f>
        <v>-5.4516352787816417E-3</v>
      </c>
      <c r="R245" s="8">
        <f>('Raw Data'!R244-'Raw Data'!R243)/'Raw Data'!R243</f>
        <v>-3.1763084234408432E-3</v>
      </c>
      <c r="S245" s="8">
        <f>('Raw Data'!S244-'Raw Data'!S243)/'Raw Data'!S243</f>
        <v>-1.3662534408096916E-2</v>
      </c>
      <c r="T245" s="8">
        <f>('Raw Data'!T244-'Raw Data'!T243)/'Raw Data'!T243</f>
        <v>-5.9822497775135E-3</v>
      </c>
      <c r="U245" s="8">
        <f>('Raw Data'!U244-'Raw Data'!U243)/'Raw Data'!U243</f>
        <v>-9.7722870409663026E-3</v>
      </c>
      <c r="V245" s="8">
        <f>('Raw Data'!V244-'Raw Data'!V243)/'Raw Data'!V243</f>
        <v>-7.2752104874373958E-3</v>
      </c>
      <c r="W245" s="8">
        <f>('Raw Data'!W244-'Raw Data'!W243)/'Raw Data'!W243</f>
        <v>-6.9570678185043571E-3</v>
      </c>
      <c r="X245" s="8">
        <f>('Raw Data'!X244-'Raw Data'!X243)/'Raw Data'!X243</f>
        <v>-6.1803962818518634E-3</v>
      </c>
      <c r="Y245" s="8">
        <f>('Raw Data'!Y244-'Raw Data'!Y243)/'Raw Data'!Y243</f>
        <v>-7.1726030517523442E-4</v>
      </c>
      <c r="Z245" s="8">
        <f>('Raw Data'!Z244-'Raw Data'!Z243)/'Raw Data'!Z243</f>
        <v>-1.6398196228479599E-3</v>
      </c>
      <c r="AA245" s="8">
        <f>('Raw Data'!AA244-'Raw Data'!AA243)/'Raw Data'!AA243</f>
        <v>4.9139671139671725E-3</v>
      </c>
      <c r="AB245" s="8">
        <f>('Raw Data'!AB244-'Raw Data'!AB243)/'Raw Data'!AB243</f>
        <v>7.1652364876500568E-3</v>
      </c>
      <c r="AC245" s="8">
        <f>('Raw Data'!AC244-'Raw Data'!AC243)/'Raw Data'!AC243</f>
        <v>2.6375281948673931E-3</v>
      </c>
      <c r="AD245" s="8">
        <f>('Raw Data'!AD244-'Raw Data'!AD243)/'Raw Data'!AD243</f>
        <v>1.6172506738544489E-2</v>
      </c>
      <c r="AE245" s="8">
        <f>('Raw Data'!AE244-'Raw Data'!AE243)/'Raw Data'!AE243</f>
        <v>3.6286362536183557E-3</v>
      </c>
      <c r="AF245" s="8">
        <f>('Raw Data'!AF244-'Raw Data'!AF243)/'Raw Data'!AF243</f>
        <v>-1.7346878659386322E-3</v>
      </c>
      <c r="AG245" s="8">
        <f>('Raw Data'!AG244-'Raw Data'!AG243)/'Raw Data'!AG243</f>
        <v>-7.5078951923493479E-3</v>
      </c>
      <c r="AH245" s="8">
        <f>('Raw Data'!AH244-'Raw Data'!AH243)/'Raw Data'!AH243</f>
        <v>-4.141973561272598E-3</v>
      </c>
      <c r="AI245" s="8">
        <f>('Raw Data'!AI244-'Raw Data'!AI243)/'Raw Data'!AI243</f>
        <v>-9.0809348606936402E-3</v>
      </c>
      <c r="AJ245" s="8">
        <f>('Raw Data'!AJ244-'Raw Data'!AJ243)/'Raw Data'!AJ243</f>
        <v>8.460006441639023E-3</v>
      </c>
      <c r="AK245" s="8">
        <f>('Raw Data'!AK244-'Raw Data'!AK243)/'Raw Data'!AK243</f>
        <v>-5.331082281856439E-4</v>
      </c>
      <c r="AL245" s="8">
        <f>('Raw Data'!AL244-'Raw Data'!AL243)/'Raw Data'!AL243</f>
        <v>3.0303030303030328E-2</v>
      </c>
      <c r="AM245" s="8">
        <f>('Raw Data'!AM244-'Raw Data'!AM243)/'Raw Data'!AM243</f>
        <v>-1.6264242423764293E-2</v>
      </c>
      <c r="AN245" s="8">
        <f>('Raw Data'!AN244-'Raw Data'!AN243)/'Raw Data'!AN243</f>
        <v>7.6427567447683413E-3</v>
      </c>
      <c r="AO245" s="8">
        <f>('Raw Data'!AO244-'Raw Data'!AO243)/'Raw Data'!AO243</f>
        <v>1.1249999999999998</v>
      </c>
      <c r="AP245" s="8">
        <f>('Raw Data'!AP244-'Raw Data'!AP243)/'Raw Data'!AP243</f>
        <v>-2.6269645433137607E-2</v>
      </c>
    </row>
    <row r="246" spans="1:42" x14ac:dyDescent="0.45">
      <c r="A246" s="23">
        <f>'Raw Data'!A245</f>
        <v>43790</v>
      </c>
      <c r="B246" s="8">
        <f>('Raw Data'!B245-'Raw Data'!B244)/'Raw Data'!B244</f>
        <v>-4.4834225883700939E-3</v>
      </c>
      <c r="C246" s="8">
        <f>('Raw Data'!C245-'Raw Data'!C244)/'Raw Data'!C244</f>
        <v>-4.9071902049751884E-3</v>
      </c>
      <c r="D246" s="8">
        <f>('Raw Data'!D245-'Raw Data'!D244)/'Raw Data'!D244</f>
        <v>7.410101619981518E-3</v>
      </c>
      <c r="E246" s="8">
        <f>('Raw Data'!E245-'Raw Data'!E244)/'Raw Data'!E244</f>
        <v>1.2710510775755717E-3</v>
      </c>
      <c r="F246" s="8">
        <f>('Raw Data'!F245-'Raw Data'!F244)/'Raw Data'!F244</f>
        <v>-4.7381546134663333E-2</v>
      </c>
      <c r="G246" s="8">
        <f>('Raw Data'!G245-'Raw Data'!G244)/'Raw Data'!G244</f>
        <v>-3.090935300713556E-3</v>
      </c>
      <c r="H246" s="8">
        <f>('Raw Data'!H245-'Raw Data'!H244)/'Raw Data'!H244</f>
        <v>2.0399158332556993E-2</v>
      </c>
      <c r="I246" s="8">
        <f>('Raw Data'!I245-'Raw Data'!I244)/'Raw Data'!I244</f>
        <v>-1.6272519626797519E-2</v>
      </c>
      <c r="J246" s="8">
        <f>('Raw Data'!J245-'Raw Data'!J244)/'Raw Data'!J244</f>
        <v>3.4220532319391754E-2</v>
      </c>
      <c r="K246" s="8">
        <f>('Raw Data'!K245-'Raw Data'!K244)/'Raw Data'!K244</f>
        <v>-7.0080327228048897E-3</v>
      </c>
      <c r="L246" s="8">
        <f>('Raw Data'!L245-'Raw Data'!L244)/'Raw Data'!L244</f>
        <v>-1.3541066584952098E-2</v>
      </c>
      <c r="M246" s="8">
        <f>('Raw Data'!M245-'Raw Data'!M244)/'Raw Data'!M244</f>
        <v>-5.8046204421046367E-3</v>
      </c>
      <c r="N246" s="8">
        <f>('Raw Data'!N245-'Raw Data'!N244)/'Raw Data'!N244</f>
        <v>2.2192333557498323E-2</v>
      </c>
      <c r="O246" s="8">
        <f>('Raw Data'!O245-'Raw Data'!O244)/'Raw Data'!O244</f>
        <v>1.5444047264461008E-2</v>
      </c>
      <c r="P246" s="8">
        <f>('Raw Data'!P245-'Raw Data'!P244)/'Raw Data'!P244</f>
        <v>4.8047974055135849E-3</v>
      </c>
      <c r="Q246" s="8">
        <f>('Raw Data'!Q245-'Raw Data'!Q244)/'Raw Data'!Q244</f>
        <v>3.1851333333333042E-3</v>
      </c>
      <c r="R246" s="8">
        <f>('Raw Data'!R245-'Raw Data'!R244)/'Raw Data'!R244</f>
        <v>-4.7038994844605247E-3</v>
      </c>
      <c r="S246" s="8">
        <f>('Raw Data'!S245-'Raw Data'!S244)/'Raw Data'!S244</f>
        <v>-1.1185149844657326E-3</v>
      </c>
      <c r="T246" s="8">
        <f>('Raw Data'!T245-'Raw Data'!T244)/'Raw Data'!T244</f>
        <v>-9.5647093944802707E-3</v>
      </c>
      <c r="U246" s="8">
        <f>('Raw Data'!U245-'Raw Data'!U244)/'Raw Data'!U244</f>
        <v>-2.041720644470708E-4</v>
      </c>
      <c r="V246" s="8">
        <f>('Raw Data'!V245-'Raw Data'!V244)/'Raw Data'!V244</f>
        <v>2.3141864416342866E-3</v>
      </c>
      <c r="W246" s="8">
        <f>('Raw Data'!W245-'Raw Data'!W244)/'Raw Data'!W244</f>
        <v>-6.2949704295194621E-3</v>
      </c>
      <c r="X246" s="8">
        <f>('Raw Data'!X245-'Raw Data'!X244)/'Raw Data'!X244</f>
        <v>-2.4002727482988857E-3</v>
      </c>
      <c r="Y246" s="8">
        <f>('Raw Data'!Y245-'Raw Data'!Y244)/'Raw Data'!Y244</f>
        <v>-1.5550179797851138E-2</v>
      </c>
      <c r="Z246" s="8">
        <f>('Raw Data'!Z245-'Raw Data'!Z244)/'Raw Data'!Z244</f>
        <v>1.3413660372670872E-2</v>
      </c>
      <c r="AA246" s="8">
        <f>('Raw Data'!AA245-'Raw Data'!AA244)/'Raw Data'!AA244</f>
        <v>-1.5610269535838543E-2</v>
      </c>
      <c r="AB246" s="8">
        <f>('Raw Data'!AB245-'Raw Data'!AB244)/'Raw Data'!AB244</f>
        <v>-1.5945743593542078E-2</v>
      </c>
      <c r="AC246" s="8">
        <f>('Raw Data'!AC245-'Raw Data'!AC244)/'Raw Data'!AC244</f>
        <v>-4.8854516291239507E-3</v>
      </c>
      <c r="AD246" s="8">
        <f>('Raw Data'!AD245-'Raw Data'!AD244)/'Raw Data'!AD244</f>
        <v>-1.3262599469495973E-2</v>
      </c>
      <c r="AE246" s="8">
        <f>('Raw Data'!AE245-'Raw Data'!AE244)/'Raw Data'!AE244</f>
        <v>-2.2069848676930095E-2</v>
      </c>
      <c r="AF246" s="8">
        <f>('Raw Data'!AF245-'Raw Data'!AF244)/'Raw Data'!AF244</f>
        <v>-9.3569713058731818E-4</v>
      </c>
      <c r="AG246" s="8">
        <f>('Raw Data'!AG245-'Raw Data'!AG244)/'Raw Data'!AG244</f>
        <v>-3.5627135187896383E-2</v>
      </c>
      <c r="AH246" s="8">
        <f>('Raw Data'!AH245-'Raw Data'!AH244)/'Raw Data'!AH244</f>
        <v>-6.1987292227786654E-3</v>
      </c>
      <c r="AI246" s="8">
        <f>('Raw Data'!AI245-'Raw Data'!AI244)/'Raw Data'!AI244</f>
        <v>2.1264645366427786E-3</v>
      </c>
      <c r="AJ246" s="8">
        <f>('Raw Data'!AJ245-'Raw Data'!AJ244)/'Raw Data'!AJ244</f>
        <v>2.1398603730520261E-2</v>
      </c>
      <c r="AK246" s="8">
        <f>('Raw Data'!AK245-'Raw Data'!AK244)/'Raw Data'!AK244</f>
        <v>-1.7784494388887231E-4</v>
      </c>
      <c r="AL246" s="8">
        <f>('Raw Data'!AL245-'Raw Data'!AL244)/'Raw Data'!AL244</f>
        <v>0</v>
      </c>
      <c r="AM246" s="8">
        <f>('Raw Data'!AM245-'Raw Data'!AM244)/'Raw Data'!AM244</f>
        <v>1.6032099185114581E-2</v>
      </c>
      <c r="AN246" s="8">
        <f>('Raw Data'!AN245-'Raw Data'!AN244)/'Raw Data'!AN244</f>
        <v>1.2186816505430973E-2</v>
      </c>
      <c r="AO246" s="8">
        <f>('Raw Data'!AO245-'Raw Data'!AO244)/'Raw Data'!AO244</f>
        <v>0</v>
      </c>
      <c r="AP246" s="8">
        <f>('Raw Data'!AP245-'Raw Data'!AP244)/'Raw Data'!AP244</f>
        <v>-2.6978417266187008E-2</v>
      </c>
    </row>
    <row r="247" spans="1:42" x14ac:dyDescent="0.45">
      <c r="A247" s="23">
        <f>'Raw Data'!A246</f>
        <v>43791</v>
      </c>
      <c r="B247" s="8">
        <f>('Raw Data'!B246-'Raw Data'!B245)/'Raw Data'!B245</f>
        <v>-8.77871040118075E-4</v>
      </c>
      <c r="C247" s="8">
        <f>('Raw Data'!C246-'Raw Data'!C245)/'Raw Data'!C245</f>
        <v>1.500859809195108E-2</v>
      </c>
      <c r="D247" s="8">
        <f>('Raw Data'!D246-'Raw Data'!D245)/'Raw Data'!D245</f>
        <v>-6.1409629395274355E-2</v>
      </c>
      <c r="E247" s="8">
        <f>('Raw Data'!E246-'Raw Data'!E245)/'Raw Data'!E245</f>
        <v>1.1949669156108077E-3</v>
      </c>
      <c r="F247" s="8">
        <f>('Raw Data'!F246-'Raw Data'!F245)/'Raw Data'!F245</f>
        <v>-3.0104712041884758E-2</v>
      </c>
      <c r="G247" s="8">
        <f>('Raw Data'!G246-'Raw Data'!G245)/'Raw Data'!G245</f>
        <v>-4.9040338079277676E-3</v>
      </c>
      <c r="H247" s="8">
        <f>('Raw Data'!H246-'Raw Data'!H245)/'Raw Data'!H245</f>
        <v>1.0647501086484136E-2</v>
      </c>
      <c r="I247" s="8">
        <f>('Raw Data'!I246-'Raw Data'!I245)/'Raw Data'!I245</f>
        <v>5.0727950586075552E-3</v>
      </c>
      <c r="J247" s="8">
        <f>('Raw Data'!J246-'Raw Data'!J245)/'Raw Data'!J245</f>
        <v>9.5588235294117557E-2</v>
      </c>
      <c r="K247" s="8">
        <f>('Raw Data'!K246-'Raw Data'!K245)/'Raw Data'!K245</f>
        <v>9.5005157437566996E-3</v>
      </c>
      <c r="L247" s="8">
        <f>('Raw Data'!L246-'Raw Data'!L245)/'Raw Data'!L245</f>
        <v>2.6994695241866319E-3</v>
      </c>
      <c r="M247" s="8">
        <f>('Raw Data'!M246-'Raw Data'!M245)/'Raw Data'!M245</f>
        <v>2.7338677793787157E-3</v>
      </c>
      <c r="N247" s="8">
        <f>('Raw Data'!N246-'Raw Data'!N245)/'Raw Data'!N245</f>
        <v>3.2894736842105734E-3</v>
      </c>
      <c r="O247" s="8">
        <f>('Raw Data'!O246-'Raw Data'!O245)/'Raw Data'!O245</f>
        <v>1.3941642097349849E-2</v>
      </c>
      <c r="P247" s="8">
        <f>('Raw Data'!P246-'Raw Data'!P245)/'Raw Data'!P245</f>
        <v>3.7358040566588179E-3</v>
      </c>
      <c r="Q247" s="8">
        <f>('Raw Data'!Q246-'Raw Data'!Q245)/'Raw Data'!Q245</f>
        <v>-1.4759655196917555E-4</v>
      </c>
      <c r="R247" s="8">
        <f>('Raw Data'!R246-'Raw Data'!R245)/'Raw Data'!R245</f>
        <v>-6.0979266495482184E-4</v>
      </c>
      <c r="S247" s="8">
        <f>('Raw Data'!S246-'Raw Data'!S245)/'Raw Data'!S245</f>
        <v>7.8381052168493646E-3</v>
      </c>
      <c r="T247" s="8">
        <f>('Raw Data'!T246-'Raw Data'!T245)/'Raw Data'!T245</f>
        <v>1.2803698618533713E-2</v>
      </c>
      <c r="U247" s="8">
        <f>('Raw Data'!U246-'Raw Data'!U245)/'Raw Data'!U245</f>
        <v>9.4622127758563247E-3</v>
      </c>
      <c r="V247" s="8">
        <f>('Raw Data'!V246-'Raw Data'!V245)/'Raw Data'!V245</f>
        <v>6.6189490212626555E-3</v>
      </c>
      <c r="W247" s="8">
        <f>('Raw Data'!W246-'Raw Data'!W245)/'Raw Data'!W245</f>
        <v>3.0649256085576548E-4</v>
      </c>
      <c r="X247" s="8">
        <f>('Raw Data'!X246-'Raw Data'!X245)/'Raw Data'!X245</f>
        <v>2.5154095914505918E-3</v>
      </c>
      <c r="Y247" s="8">
        <f>('Raw Data'!Y246-'Raw Data'!Y245)/'Raw Data'!Y245</f>
        <v>8.7484079435574229E-3</v>
      </c>
      <c r="Z247" s="8">
        <f>('Raw Data'!Z246-'Raw Data'!Z245)/'Raw Data'!Z245</f>
        <v>3.2414640734737968E-3</v>
      </c>
      <c r="AA247" s="8">
        <f>('Raw Data'!AA246-'Raw Data'!AA245)/'Raw Data'!AA245</f>
        <v>6.6870271303018118E-3</v>
      </c>
      <c r="AB247" s="8">
        <f>('Raw Data'!AB246-'Raw Data'!AB245)/'Raw Data'!AB245</f>
        <v>-4.1544791143250141E-4</v>
      </c>
      <c r="AC247" s="8">
        <f>('Raw Data'!AC246-'Raw Data'!AC245)/'Raw Data'!AC245</f>
        <v>1.321752326924914E-3</v>
      </c>
      <c r="AD247" s="8">
        <f>('Raw Data'!AD246-'Raw Data'!AD245)/'Raw Data'!AD245</f>
        <v>8.0645161290322058E-3</v>
      </c>
      <c r="AE247" s="8">
        <f>('Raw Data'!AE246-'Raw Data'!AE245)/'Raw Data'!AE245</f>
        <v>-7.1632749416426491E-3</v>
      </c>
      <c r="AF247" s="8">
        <f>('Raw Data'!AF246-'Raw Data'!AF245)/'Raw Data'!AF245</f>
        <v>7.3588441894267668E-4</v>
      </c>
      <c r="AG247" s="8">
        <f>('Raw Data'!AG246-'Raw Data'!AG245)/'Raw Data'!AG245</f>
        <v>-9.362297570850265E-3</v>
      </c>
      <c r="AH247" s="8">
        <f>('Raw Data'!AH246-'Raw Data'!AH245)/'Raw Data'!AH245</f>
        <v>6.3468880951447803E-3</v>
      </c>
      <c r="AI247" s="8">
        <f>('Raw Data'!AI246-'Raw Data'!AI245)/'Raw Data'!AI245</f>
        <v>4.4966100716226868E-3</v>
      </c>
      <c r="AJ247" s="8">
        <f>('Raw Data'!AJ246-'Raw Data'!AJ245)/'Raw Data'!AJ245</f>
        <v>-3.8820334057426786E-3</v>
      </c>
      <c r="AK247" s="8">
        <f>('Raw Data'!AK246-'Raw Data'!AK245)/'Raw Data'!AK245</f>
        <v>2.8454383780900983E-3</v>
      </c>
      <c r="AL247" s="8">
        <f>('Raw Data'!AL246-'Raw Data'!AL245)/'Raw Data'!AL245</f>
        <v>1.4705882352941025E-2</v>
      </c>
      <c r="AM247" s="8">
        <f>('Raw Data'!AM246-'Raw Data'!AM245)/'Raw Data'!AM245</f>
        <v>8.8756631636692403E-3</v>
      </c>
      <c r="AN247" s="8">
        <f>('Raw Data'!AN246-'Raw Data'!AN245)/'Raw Data'!AN245</f>
        <v>-1.1787488720741532E-3</v>
      </c>
      <c r="AO247" s="8">
        <f>('Raw Data'!AO246-'Raw Data'!AO245)/'Raw Data'!AO245</f>
        <v>-5.8823529411764629E-2</v>
      </c>
      <c r="AP247" s="8">
        <f>('Raw Data'!AP246-'Raw Data'!AP245)/'Raw Data'!AP245</f>
        <v>5.5452865064694922E-3</v>
      </c>
    </row>
    <row r="248" spans="1:42" x14ac:dyDescent="0.45">
      <c r="A248" s="23">
        <f>'Raw Data'!A247</f>
        <v>43794</v>
      </c>
      <c r="B248" s="8">
        <f>('Raw Data'!B247-'Raw Data'!B246)/'Raw Data'!B246</f>
        <v>1.7533791800495968E-2</v>
      </c>
      <c r="C248" s="8">
        <f>('Raw Data'!C247-'Raw Data'!C246)/'Raw Data'!C246</f>
        <v>8.0270595690747782E-3</v>
      </c>
      <c r="D248" s="8">
        <f>('Raw Data'!D247-'Raw Data'!D246)/'Raw Data'!D246</f>
        <v>9.9086803711922414E-3</v>
      </c>
      <c r="E248" s="8">
        <f>('Raw Data'!E247-'Raw Data'!E246)/'Raw Data'!E246</f>
        <v>-1.7902021010132564E-3</v>
      </c>
      <c r="F248" s="8">
        <f>('Raw Data'!F247-'Raw Data'!F246)/'Raw Data'!F246</f>
        <v>-1.3495276653171462E-2</v>
      </c>
      <c r="G248" s="8">
        <f>('Raw Data'!G247-'Raw Data'!G246)/'Raw Data'!G246</f>
        <v>8.1076500355593169E-3</v>
      </c>
      <c r="H248" s="8">
        <f>('Raw Data'!H247-'Raw Data'!H246)/'Raw Data'!H246</f>
        <v>2.2145840556690489E-2</v>
      </c>
      <c r="I248" s="8">
        <f>('Raw Data'!I247-'Raw Data'!I246)/'Raw Data'!I246</f>
        <v>-1.3605480056023196E-2</v>
      </c>
      <c r="J248" s="8">
        <f>('Raw Data'!J247-'Raw Data'!J246)/'Raw Data'!J246</f>
        <v>5.3691275167785282E-2</v>
      </c>
      <c r="K248" s="8">
        <f>('Raw Data'!K247-'Raw Data'!K246)/'Raw Data'!K246</f>
        <v>1.0755606634998919E-2</v>
      </c>
      <c r="L248" s="8">
        <f>('Raw Data'!L247-'Raw Data'!L246)/'Raw Data'!L246</f>
        <v>1.689786947113644E-3</v>
      </c>
      <c r="M248" s="8">
        <f>('Raw Data'!M247-'Raw Data'!M246)/'Raw Data'!M246</f>
        <v>-5.0832256492568432E-4</v>
      </c>
      <c r="N248" s="8">
        <f>('Raw Data'!N247-'Raw Data'!N246)/'Raw Data'!N246</f>
        <v>-1.9672131147540563E-3</v>
      </c>
      <c r="O248" s="8">
        <f>('Raw Data'!O247-'Raw Data'!O246)/'Raw Data'!O246</f>
        <v>-8.7499765491623385E-3</v>
      </c>
      <c r="P248" s="8">
        <f>('Raw Data'!P247-'Raw Data'!P246)/'Raw Data'!P246</f>
        <v>1.2133430463999588E-2</v>
      </c>
      <c r="Q248" s="8">
        <f>('Raw Data'!Q247-'Raw Data'!Q246)/'Raw Data'!Q246</f>
        <v>2.437050367416059E-3</v>
      </c>
      <c r="R248" s="8">
        <f>('Raw Data'!R247-'Raw Data'!R246)/'Raw Data'!R246</f>
        <v>8.6443453952132782E-3</v>
      </c>
      <c r="S248" s="8">
        <f>('Raw Data'!S247-'Raw Data'!S246)/'Raw Data'!S246</f>
        <v>1.7092555899623007E-2</v>
      </c>
      <c r="T248" s="8">
        <f>('Raw Data'!T247-'Raw Data'!T246)/'Raw Data'!T246</f>
        <v>-4.7138967071318353E-3</v>
      </c>
      <c r="U248" s="8">
        <f>('Raw Data'!U247-'Raw Data'!U246)/'Raw Data'!U246</f>
        <v>9.4410214180803351E-3</v>
      </c>
      <c r="V248" s="8">
        <f>('Raw Data'!V247-'Raw Data'!V246)/'Raw Data'!V246</f>
        <v>5.3521831750536659E-3</v>
      </c>
      <c r="W248" s="8">
        <f>('Raw Data'!W247-'Raw Data'!W246)/'Raw Data'!W246</f>
        <v>8.2736944702056173E-3</v>
      </c>
      <c r="X248" s="8">
        <f>('Raw Data'!X247-'Raw Data'!X246)/'Raw Data'!X246</f>
        <v>-2.4727018181819071E-3</v>
      </c>
      <c r="Y248" s="8">
        <f>('Raw Data'!Y247-'Raw Data'!Y246)/'Raw Data'!Y246</f>
        <v>8.7930983664091956E-3</v>
      </c>
      <c r="Z248" s="8">
        <f>('Raw Data'!Z247-'Raw Data'!Z246)/'Raw Data'!Z246</f>
        <v>1.8039903555193866E-2</v>
      </c>
      <c r="AA248" s="8">
        <f>('Raw Data'!AA247-'Raw Data'!AA246)/'Raw Data'!AA246</f>
        <v>5.6940597019186114E-4</v>
      </c>
      <c r="AB248" s="8">
        <f>('Raw Data'!AB247-'Raw Data'!AB246)/'Raw Data'!AB246</f>
        <v>1.8289217571791053E-3</v>
      </c>
      <c r="AC248" s="8">
        <f>('Raw Data'!AC247-'Raw Data'!AC246)/'Raw Data'!AC246</f>
        <v>3.5829483461557159E-3</v>
      </c>
      <c r="AD248" s="8">
        <f>('Raw Data'!AD247-'Raw Data'!AD246)/'Raw Data'!AD246</f>
        <v>3.9999999999999973E-2</v>
      </c>
      <c r="AE248" s="8">
        <f>('Raw Data'!AE247-'Raw Data'!AE246)/'Raw Data'!AE246</f>
        <v>-1.7842979884079738E-3</v>
      </c>
      <c r="AF248" s="8">
        <f>('Raw Data'!AF247-'Raw Data'!AF246)/'Raw Data'!AF246</f>
        <v>1.0963299978963741E-2</v>
      </c>
      <c r="AG248" s="8">
        <f>('Raw Data'!AG247-'Raw Data'!AG246)/'Raw Data'!AG246</f>
        <v>1.6347355486725033E-2</v>
      </c>
      <c r="AH248" s="8">
        <f>('Raw Data'!AH247-'Raw Data'!AH246)/'Raw Data'!AH246</f>
        <v>1.6107964316803943E-2</v>
      </c>
      <c r="AI248" s="8">
        <f>('Raw Data'!AI247-'Raw Data'!AI246)/'Raw Data'!AI246</f>
        <v>4.8787142432803847E-3</v>
      </c>
      <c r="AJ248" s="8">
        <f>('Raw Data'!AJ247-'Raw Data'!AJ246)/'Raw Data'!AJ246</f>
        <v>1.6329479581215278E-2</v>
      </c>
      <c r="AK248" s="8">
        <f>('Raw Data'!AK247-'Raw Data'!AK246)/'Raw Data'!AK246</f>
        <v>3.0147544425385901E-3</v>
      </c>
      <c r="AL248" s="8">
        <f>('Raw Data'!AL247-'Raw Data'!AL246)/'Raw Data'!AL246</f>
        <v>1.449275362318842E-2</v>
      </c>
      <c r="AM248" s="8">
        <f>('Raw Data'!AM247-'Raw Data'!AM246)/'Raw Data'!AM246</f>
        <v>2.0039244657697904E-2</v>
      </c>
      <c r="AN248" s="8">
        <f>('Raw Data'!AN247-'Raw Data'!AN246)/'Raw Data'!AN246</f>
        <v>-2.1073927870031051E-3</v>
      </c>
      <c r="AO248" s="8">
        <f>('Raw Data'!AO247-'Raw Data'!AO246)/'Raw Data'!AO246</f>
        <v>-0.4375</v>
      </c>
      <c r="AP248" s="8">
        <f>('Raw Data'!AP247-'Raw Data'!AP246)/'Raw Data'!AP246</f>
        <v>1.3480453431372542E-2</v>
      </c>
    </row>
    <row r="249" spans="1:42" x14ac:dyDescent="0.45">
      <c r="A249" s="23">
        <f>'Raw Data'!A248</f>
        <v>43795</v>
      </c>
      <c r="B249" s="8">
        <f>('Raw Data'!B248-'Raw Data'!B247)/'Raw Data'!B247</f>
        <v>-7.8086347525742131E-3</v>
      </c>
      <c r="C249" s="8">
        <f>('Raw Data'!C248-'Raw Data'!C247)/'Raw Data'!C247</f>
        <v>1.0477577316060759E-3</v>
      </c>
      <c r="D249" s="8">
        <f>('Raw Data'!D248-'Raw Data'!D247)/'Raw Data'!D247</f>
        <v>-2.2060959410845692E-2</v>
      </c>
      <c r="E249" s="8">
        <f>('Raw Data'!E248-'Raw Data'!E247)/'Raw Data'!E247</f>
        <v>1.3972964866235981E-2</v>
      </c>
      <c r="F249" s="8">
        <f>('Raw Data'!F248-'Raw Data'!F247)/'Raw Data'!F247</f>
        <v>-4.651162790697673E-2</v>
      </c>
      <c r="G249" s="8">
        <f>('Raw Data'!G248-'Raw Data'!G247)/'Raw Data'!G247</f>
        <v>6.030212438226621E-2</v>
      </c>
      <c r="H249" s="8">
        <f>('Raw Data'!H248-'Raw Data'!H247)/'Raw Data'!H247</f>
        <v>-3.8704248239287933E-2</v>
      </c>
      <c r="I249" s="8">
        <f>('Raw Data'!I248-'Raw Data'!I247)/'Raw Data'!I247</f>
        <v>-1.2458306060314162E-2</v>
      </c>
      <c r="J249" s="8">
        <f>('Raw Data'!J248-'Raw Data'!J247)/'Raw Data'!J247</f>
        <v>3.8216560509554034E-2</v>
      </c>
      <c r="K249" s="8">
        <f>('Raw Data'!K248-'Raw Data'!K247)/'Raw Data'!K247</f>
        <v>-1.5961957967546381E-3</v>
      </c>
      <c r="L249" s="8">
        <f>('Raw Data'!L248-'Raw Data'!L247)/'Raw Data'!L247</f>
        <v>1.1722637879022455E-2</v>
      </c>
      <c r="M249" s="8">
        <f>('Raw Data'!M248-'Raw Data'!M247)/'Raw Data'!M247</f>
        <v>3.7912433609445877E-3</v>
      </c>
      <c r="N249" s="8">
        <f>('Raw Data'!N248-'Raw Data'!N247)/'Raw Data'!N247</f>
        <v>-3.022339027595275E-2</v>
      </c>
      <c r="O249" s="8">
        <f>('Raw Data'!O248-'Raw Data'!O247)/'Raw Data'!O247</f>
        <v>-2.017654428937515E-2</v>
      </c>
      <c r="P249" s="8">
        <f>('Raw Data'!P248-'Raw Data'!P247)/'Raw Data'!P247</f>
        <v>-6.4720526110754592E-3</v>
      </c>
      <c r="Q249" s="8">
        <f>('Raw Data'!Q248-'Raw Data'!Q247)/'Raw Data'!Q247</f>
        <v>-2.9468762727685397E-3</v>
      </c>
      <c r="R249" s="8">
        <f>('Raw Data'!R248-'Raw Data'!R247)/'Raw Data'!R247</f>
        <v>1.2905812598780847E-2</v>
      </c>
      <c r="S249" s="8">
        <f>('Raw Data'!S248-'Raw Data'!S247)/'Raw Data'!S247</f>
        <v>1.0082765984660933E-3</v>
      </c>
      <c r="T249" s="8">
        <f>('Raw Data'!T248-'Raw Data'!T247)/'Raw Data'!T247</f>
        <v>4.6286877972389158E-3</v>
      </c>
      <c r="U249" s="8">
        <f>('Raw Data'!U248-'Raw Data'!U247)/'Raw Data'!U247</f>
        <v>1.3026902090628579E-2</v>
      </c>
      <c r="V249" s="8">
        <f>('Raw Data'!V248-'Raw Data'!V247)/'Raw Data'!V247</f>
        <v>1.3688721055261659E-3</v>
      </c>
      <c r="W249" s="8">
        <f>('Raw Data'!W248-'Raw Data'!W247)/'Raw Data'!W247</f>
        <v>5.571941180973222E-3</v>
      </c>
      <c r="X249" s="8">
        <f>('Raw Data'!X248-'Raw Data'!X247)/'Raw Data'!X247</f>
        <v>9.7695863648764956E-3</v>
      </c>
      <c r="Y249" s="8">
        <f>('Raw Data'!Y248-'Raw Data'!Y247)/'Raw Data'!Y247</f>
        <v>9.6716179104476795E-3</v>
      </c>
      <c r="Z249" s="8">
        <f>('Raw Data'!Z248-'Raw Data'!Z247)/'Raw Data'!Z247</f>
        <v>-1.3224807902014256E-3</v>
      </c>
      <c r="AA249" s="8">
        <f>('Raw Data'!AA248-'Raw Data'!AA247)/'Raw Data'!AA247</f>
        <v>1.1001479305738181E-2</v>
      </c>
      <c r="AB249" s="8">
        <f>('Raw Data'!AB248-'Raw Data'!AB247)/'Raw Data'!AB247</f>
        <v>1.4521616222361361E-2</v>
      </c>
      <c r="AC249" s="8">
        <f>('Raw Data'!AC248-'Raw Data'!AC247)/'Raw Data'!AC247</f>
        <v>1.2777126796907375E-2</v>
      </c>
      <c r="AD249" s="8">
        <f>('Raw Data'!AD248-'Raw Data'!AD247)/'Raw Data'!AD247</f>
        <v>1.0256410256410265E-2</v>
      </c>
      <c r="AE249" s="8">
        <f>('Raw Data'!AE248-'Raw Data'!AE247)/'Raw Data'!AE247</f>
        <v>1.9429548759299742E-3</v>
      </c>
      <c r="AF249" s="8">
        <f>('Raw Data'!AF248-'Raw Data'!AF247)/'Raw Data'!AF247</f>
        <v>5.2899756738736129E-3</v>
      </c>
      <c r="AG249" s="8">
        <f>('Raw Data'!AG248-'Raw Data'!AG247)/'Raw Data'!AG247</f>
        <v>-2.010552852210282E-2</v>
      </c>
      <c r="AH249" s="8">
        <f>('Raw Data'!AH248-'Raw Data'!AH247)/'Raw Data'!AH247</f>
        <v>1.3022581203923604E-2</v>
      </c>
      <c r="AI249" s="8">
        <f>('Raw Data'!AI248-'Raw Data'!AI247)/'Raw Data'!AI247</f>
        <v>-4.1042696267575987E-3</v>
      </c>
      <c r="AJ249" s="8">
        <f>('Raw Data'!AJ248-'Raw Data'!AJ247)/'Raw Data'!AJ247</f>
        <v>-9.6973478572910214E-3</v>
      </c>
      <c r="AK249" s="8">
        <f>('Raw Data'!AK248-'Raw Data'!AK247)/'Raw Data'!AK247</f>
        <v>-8.8406999851355539E-4</v>
      </c>
      <c r="AL249" s="8">
        <f>('Raw Data'!AL248-'Raw Data'!AL247)/'Raw Data'!AL247</f>
        <v>1.4285714285714299E-2</v>
      </c>
      <c r="AM249" s="8">
        <f>('Raw Data'!AM248-'Raw Data'!AM247)/'Raw Data'!AM247</f>
        <v>3.8332255192214141E-3</v>
      </c>
      <c r="AN249" s="8">
        <f>('Raw Data'!AN248-'Raw Data'!AN247)/'Raw Data'!AN247</f>
        <v>-4.9839163283641515E-3</v>
      </c>
      <c r="AO249" s="8">
        <f>('Raw Data'!AO248-'Raw Data'!AO247)/'Raw Data'!AO247</f>
        <v>0</v>
      </c>
      <c r="AP249" s="8">
        <f>('Raw Data'!AP248-'Raw Data'!AP247)/'Raw Data'!AP247</f>
        <v>1.0277992123458738E-2</v>
      </c>
    </row>
    <row r="250" spans="1:42" x14ac:dyDescent="0.45">
      <c r="A250" s="23">
        <f>'Raw Data'!A249</f>
        <v>43796</v>
      </c>
      <c r="B250" s="8">
        <f>('Raw Data'!B249-'Raw Data'!B248)/'Raw Data'!B248</f>
        <v>1.3432164966932168E-2</v>
      </c>
      <c r="C250" s="8">
        <f>('Raw Data'!C249-'Raw Data'!C248)/'Raw Data'!C248</f>
        <v>4.1869374084139619E-4</v>
      </c>
      <c r="D250" s="8">
        <f>('Raw Data'!D249-'Raw Data'!D248)/'Raw Data'!D248</f>
        <v>7.2053870434451639E-3</v>
      </c>
      <c r="E250" s="8">
        <f>('Raw Data'!E249-'Raw Data'!E248)/'Raw Data'!E248</f>
        <v>1.5475510747436122E-3</v>
      </c>
      <c r="F250" s="8">
        <f>('Raw Data'!F249-'Raw Data'!F248)/'Raw Data'!F248</f>
        <v>1.4347202295552444E-2</v>
      </c>
      <c r="G250" s="8">
        <f>('Raw Data'!G249-'Raw Data'!G248)/'Raw Data'!G248</f>
        <v>1.4307379670380583E-2</v>
      </c>
      <c r="H250" s="8">
        <f>('Raw Data'!H249-'Raw Data'!H248)/'Raw Data'!H248</f>
        <v>-3.1291049643521827E-2</v>
      </c>
      <c r="I250" s="8">
        <f>('Raw Data'!I249-'Raw Data'!I248)/'Raw Data'!I248</f>
        <v>4.5913684385385607E-3</v>
      </c>
      <c r="J250" s="8">
        <f>('Raw Data'!J249-'Raw Data'!J248)/'Raw Data'!J248</f>
        <v>-6.1349693251532443E-3</v>
      </c>
      <c r="K250" s="8">
        <f>('Raw Data'!K249-'Raw Data'!K248)/'Raw Data'!K248</f>
        <v>2.3980815986699979E-3</v>
      </c>
      <c r="L250" s="8">
        <f>('Raw Data'!L249-'Raw Data'!L248)/'Raw Data'!L248</f>
        <v>-2.7412672936319286E-3</v>
      </c>
      <c r="M250" s="8">
        <f>('Raw Data'!M249-'Raw Data'!M248)/'Raw Data'!M248</f>
        <v>6.5864860826931621E-3</v>
      </c>
      <c r="N250" s="8">
        <f>('Raw Data'!N249-'Raw Data'!N248)/'Raw Data'!N248</f>
        <v>2.7100271002710652E-3</v>
      </c>
      <c r="O250" s="8">
        <f>('Raw Data'!O249-'Raw Data'!O248)/'Raw Data'!O248</f>
        <v>1.0296074434095788E-2</v>
      </c>
      <c r="P250" s="8">
        <f>('Raw Data'!P249-'Raw Data'!P248)/'Raw Data'!P248</f>
        <v>-9.7712046715880668E-3</v>
      </c>
      <c r="Q250" s="8">
        <f>('Raw Data'!Q249-'Raw Data'!Q248)/'Raw Data'!Q248</f>
        <v>5.1727502637116207E-4</v>
      </c>
      <c r="R250" s="8">
        <f>('Raw Data'!R249-'Raw Data'!R248)/'Raw Data'!R248</f>
        <v>1.642454724691006E-3</v>
      </c>
      <c r="S250" s="8">
        <f>('Raw Data'!S249-'Raw Data'!S248)/'Raw Data'!S248</f>
        <v>2.1824948085913183E-2</v>
      </c>
      <c r="T250" s="8">
        <f>('Raw Data'!T249-'Raw Data'!T248)/'Raw Data'!T248</f>
        <v>8.6788061488039161E-3</v>
      </c>
      <c r="U250" s="8">
        <f>('Raw Data'!U249-'Raw Data'!U248)/'Raw Data'!U248</f>
        <v>-1.0551503630647546E-3</v>
      </c>
      <c r="V250" s="8">
        <f>('Raw Data'!V249-'Raw Data'!V248)/'Raw Data'!V248</f>
        <v>2.9619503753620076E-3</v>
      </c>
      <c r="W250" s="8">
        <f>('Raw Data'!W249-'Raw Data'!W248)/'Raw Data'!W248</f>
        <v>2.3170761175042888E-3</v>
      </c>
      <c r="X250" s="8">
        <f>('Raw Data'!X249-'Raw Data'!X248)/'Raw Data'!X248</f>
        <v>2.2202144404332103E-2</v>
      </c>
      <c r="Y250" s="8">
        <f>('Raw Data'!Y249-'Raw Data'!Y248)/'Raw Data'!Y248</f>
        <v>1.4309354643078523E-2</v>
      </c>
      <c r="Z250" s="8">
        <f>('Raw Data'!Z249-'Raw Data'!Z248)/'Raw Data'!Z248</f>
        <v>1.7478814485106606E-2</v>
      </c>
      <c r="AA250" s="8">
        <f>('Raw Data'!AA249-'Raw Data'!AA248)/'Raw Data'!AA248</f>
        <v>3.3771295192706698E-3</v>
      </c>
      <c r="AB250" s="8">
        <f>('Raw Data'!AB249-'Raw Data'!AB248)/'Raw Data'!AB248</f>
        <v>-4.0896449519115825E-3</v>
      </c>
      <c r="AC250" s="8">
        <f>('Raw Data'!AC249-'Raw Data'!AC248)/'Raw Data'!AC248</f>
        <v>9.2763844436969376E-4</v>
      </c>
      <c r="AD250" s="8">
        <f>('Raw Data'!AD249-'Raw Data'!AD248)/'Raw Data'!AD248</f>
        <v>1.5228426395939101E-2</v>
      </c>
      <c r="AE250" s="8">
        <f>('Raw Data'!AE249-'Raw Data'!AE248)/'Raw Data'!AE248</f>
        <v>5.1970059757526603E-3</v>
      </c>
      <c r="AF250" s="8">
        <f>('Raw Data'!AF249-'Raw Data'!AF248)/'Raw Data'!AF248</f>
        <v>1.9075708867169056E-3</v>
      </c>
      <c r="AG250" s="8">
        <f>('Raw Data'!AG249-'Raw Data'!AG248)/'Raw Data'!AG248</f>
        <v>1.077194097091864E-2</v>
      </c>
      <c r="AH250" s="8">
        <f>('Raw Data'!AH249-'Raw Data'!AH248)/'Raw Data'!AH248</f>
        <v>1.2003778483545809E-2</v>
      </c>
      <c r="AI250" s="8">
        <f>('Raw Data'!AI249-'Raw Data'!AI248)/'Raw Data'!AI248</f>
        <v>1.5228421293519537E-2</v>
      </c>
      <c r="AJ250" s="8">
        <f>('Raw Data'!AJ249-'Raw Data'!AJ248)/'Raw Data'!AJ248</f>
        <v>1.1008362219858778E-2</v>
      </c>
      <c r="AK250" s="8">
        <f>('Raw Data'!AK249-'Raw Data'!AK248)/'Raw Data'!AK248</f>
        <v>1.7696514517660015E-3</v>
      </c>
      <c r="AL250" s="8">
        <f>('Raw Data'!AL249-'Raw Data'!AL248)/'Raw Data'!AL248</f>
        <v>1.4084507042253534E-2</v>
      </c>
      <c r="AM250" s="8">
        <f>('Raw Data'!AM249-'Raw Data'!AM248)/'Raw Data'!AM248</f>
        <v>5.2505406056818395E-3</v>
      </c>
      <c r="AN250" s="8">
        <f>('Raw Data'!AN249-'Raw Data'!AN248)/'Raw Data'!AN248</f>
        <v>2.3771032992858997E-3</v>
      </c>
      <c r="AO250" s="8">
        <f>('Raw Data'!AO249-'Raw Data'!AO248)/'Raw Data'!AO248</f>
        <v>0</v>
      </c>
      <c r="AP250" s="8">
        <f>('Raw Data'!AP249-'Raw Data'!AP248)/'Raw Data'!AP248</f>
        <v>2.3938361695892488E-3</v>
      </c>
    </row>
    <row r="251" spans="1:42" x14ac:dyDescent="0.45">
      <c r="A251" s="23">
        <f>'Raw Data'!A250</f>
        <v>43798</v>
      </c>
      <c r="B251" s="8">
        <f>('Raw Data'!B250-'Raw Data'!B249)/'Raw Data'!B249</f>
        <v>-2.202792744963994E-3</v>
      </c>
      <c r="C251" s="8">
        <f>('Raw Data'!C250-'Raw Data'!C249)/'Raw Data'!C249</f>
        <v>-2.092529774167537E-3</v>
      </c>
      <c r="D251" s="8">
        <f>('Raw Data'!D250-'Raw Data'!D249)/'Raw Data'!D249</f>
        <v>-4.0750006439222415E-3</v>
      </c>
      <c r="E251" s="8">
        <f>('Raw Data'!E250-'Raw Data'!E249)/'Raw Data'!E249</f>
        <v>-5.8869477818033577E-4</v>
      </c>
      <c r="F251" s="8">
        <f>('Raw Data'!F250-'Raw Data'!F249)/'Raw Data'!F249</f>
        <v>7.0721357850070466E-3</v>
      </c>
      <c r="G251" s="8">
        <f>('Raw Data'!G250-'Raw Data'!G249)/'Raw Data'!G249</f>
        <v>-1.2463343108504398E-2</v>
      </c>
      <c r="H251" s="8">
        <f>('Raw Data'!H250-'Raw Data'!H249)/'Raw Data'!H249</f>
        <v>-1.6037926360966868E-2</v>
      </c>
      <c r="I251" s="8">
        <f>('Raw Data'!I250-'Raw Data'!I249)/'Raw Data'!I249</f>
        <v>-6.3984920657447512E-3</v>
      </c>
      <c r="J251" s="8">
        <f>('Raw Data'!J250-'Raw Data'!J249)/'Raw Data'!J249</f>
        <v>-0.14814814814814828</v>
      </c>
      <c r="K251" s="8">
        <f>('Raw Data'!K250-'Raw Data'!K249)/'Raw Data'!K249</f>
        <v>-9.5694048264062127E-3</v>
      </c>
      <c r="L251" s="8">
        <f>('Raw Data'!L250-'Raw Data'!L249)/'Raw Data'!L249</f>
        <v>5.9731198428326947E-4</v>
      </c>
      <c r="M251" s="8">
        <f>('Raw Data'!M250-'Raw Data'!M249)/'Raw Data'!M249</f>
        <v>-5.1248972081737783E-3</v>
      </c>
      <c r="N251" s="8">
        <f>('Raw Data'!N250-'Raw Data'!N249)/'Raw Data'!N249</f>
        <v>-4.7297297297297491E-3</v>
      </c>
      <c r="O251" s="8">
        <f>('Raw Data'!O250-'Raw Data'!O249)/'Raw Data'!O249</f>
        <v>0</v>
      </c>
      <c r="P251" s="8">
        <f>('Raw Data'!P250-'Raw Data'!P249)/'Raw Data'!P249</f>
        <v>5.0832995415025636E-3</v>
      </c>
      <c r="Q251" s="8">
        <f>('Raw Data'!Q250-'Raw Data'!Q249)/'Raw Data'!Q249</f>
        <v>3.9878368218644305E-3</v>
      </c>
      <c r="R251" s="8">
        <f>('Raw Data'!R250-'Raw Data'!R249)/'Raw Data'!R249</f>
        <v>-4.4718509316776897E-4</v>
      </c>
      <c r="S251" s="8">
        <f>('Raw Data'!S250-'Raw Data'!S249)/'Raw Data'!S249</f>
        <v>-1.2486683336399821E-2</v>
      </c>
      <c r="T251" s="8">
        <f>('Raw Data'!T250-'Raw Data'!T249)/'Raw Data'!T249</f>
        <v>-4.3133182058678124E-3</v>
      </c>
      <c r="U251" s="8">
        <f>('Raw Data'!U250-'Raw Data'!U249)/'Raw Data'!U249</f>
        <v>6.6019278215459943E-4</v>
      </c>
      <c r="V251" s="8">
        <f>('Raw Data'!V250-'Raw Data'!V249)/'Raw Data'!V249</f>
        <v>-2.2717174355856326E-3</v>
      </c>
      <c r="W251" s="8">
        <f>('Raw Data'!W250-'Raw Data'!W249)/'Raw Data'!W249</f>
        <v>-4.8245748908448674E-3</v>
      </c>
      <c r="X251" s="8">
        <f>('Raw Data'!X250-'Raw Data'!X249)/'Raw Data'!X249</f>
        <v>-4.8384073071886316E-3</v>
      </c>
      <c r="Y251" s="8">
        <f>('Raw Data'!Y250-'Raw Data'!Y249)/'Raw Data'!Y249</f>
        <v>-3.964055169548353E-3</v>
      </c>
      <c r="Z251" s="8">
        <f>('Raw Data'!Z250-'Raw Data'!Z249)/'Raw Data'!Z249</f>
        <v>-2.4206039781678353E-2</v>
      </c>
      <c r="AA251" s="8">
        <f>('Raw Data'!AA250-'Raw Data'!AA249)/'Raw Data'!AA249</f>
        <v>-2.9917726252804153E-3</v>
      </c>
      <c r="AB251" s="8">
        <f>('Raw Data'!AB250-'Raw Data'!AB249)/'Raw Data'!AB249</f>
        <v>2.4638304457320313E-3</v>
      </c>
      <c r="AC251" s="8">
        <f>('Raw Data'!AC250-'Raw Data'!AC249)/'Raw Data'!AC249</f>
        <v>-2.8010644780777504E-3</v>
      </c>
      <c r="AD251" s="8">
        <f>('Raw Data'!AD250-'Raw Data'!AD249)/'Raw Data'!AD249</f>
        <v>4.9999999999998934E-3</v>
      </c>
      <c r="AE251" s="8">
        <f>('Raw Data'!AE250-'Raw Data'!AE249)/'Raw Data'!AE249</f>
        <v>2.315016662242781E-3</v>
      </c>
      <c r="AF251" s="8">
        <f>('Raw Data'!AF250-'Raw Data'!AF249)/'Raw Data'!AF249</f>
        <v>-6.1712313340426296E-3</v>
      </c>
      <c r="AG251" s="8">
        <f>('Raw Data'!AG250-'Raw Data'!AG249)/'Raw Data'!AG249</f>
        <v>-6.5972595787870082E-3</v>
      </c>
      <c r="AH251" s="8">
        <f>('Raw Data'!AH250-'Raw Data'!AH249)/'Raw Data'!AH249</f>
        <v>-9.7387206573583945E-3</v>
      </c>
      <c r="AI251" s="8">
        <f>('Raw Data'!AI250-'Raw Data'!AI249)/'Raw Data'!AI249</f>
        <v>-1.7821831683168868E-3</v>
      </c>
      <c r="AJ251" s="8">
        <f>('Raw Data'!AJ250-'Raw Data'!AJ249)/'Raw Data'!AJ249</f>
        <v>-4.019843092263828E-3</v>
      </c>
      <c r="AK251" s="8">
        <f>('Raw Data'!AK250-'Raw Data'!AK249)/'Raw Data'!AK249</f>
        <v>-8.3024552499123584E-3</v>
      </c>
      <c r="AL251" s="8">
        <f>('Raw Data'!AL250-'Raw Data'!AL249)/'Raw Data'!AL249</f>
        <v>0</v>
      </c>
      <c r="AM251" s="8">
        <f>('Raw Data'!AM250-'Raw Data'!AM249)/'Raw Data'!AM249</f>
        <v>-1.3295322040951811E-2</v>
      </c>
      <c r="AN251" s="8">
        <f>('Raw Data'!AN250-'Raw Data'!AN249)/'Raw Data'!AN249</f>
        <v>-7.9614042517150013E-3</v>
      </c>
      <c r="AO251" s="8">
        <f>('Raw Data'!AO250-'Raw Data'!AO249)/'Raw Data'!AO249</f>
        <v>0.55555555555555547</v>
      </c>
      <c r="AP251" s="8">
        <f>('Raw Data'!AP250-'Raw Data'!AP249)/'Raw Data'!AP249</f>
        <v>-4.1791044776119573E-3</v>
      </c>
    </row>
    <row r="252" spans="1:42" x14ac:dyDescent="0.45">
      <c r="A252" s="23">
        <f>'Raw Data'!A251</f>
        <v>43801</v>
      </c>
      <c r="B252" s="8">
        <f>('Raw Data'!B251-'Raw Data'!B250)/'Raw Data'!B250</f>
        <v>-1.1562192703461123E-2</v>
      </c>
      <c r="C252" s="8">
        <f>('Raw Data'!C251-'Raw Data'!C250)/'Raw Data'!C250</f>
        <v>-3.5646677199552283E-3</v>
      </c>
      <c r="D252" s="8">
        <f>('Raw Data'!D251-'Raw Data'!D250)/'Raw Data'!D250</f>
        <v>1.4942089380238364E-2</v>
      </c>
      <c r="E252" s="8">
        <f>('Raw Data'!E251-'Raw Data'!E250)/'Raw Data'!E250</f>
        <v>3.6810555593631567E-4</v>
      </c>
      <c r="F252" s="8">
        <f>('Raw Data'!F251-'Raw Data'!F250)/'Raw Data'!F250</f>
        <v>5.7584269662921364E-2</v>
      </c>
      <c r="G252" s="8">
        <f>('Raw Data'!G251-'Raw Data'!G250)/'Raw Data'!G250</f>
        <v>-1.7550123236822614E-2</v>
      </c>
      <c r="H252" s="8">
        <f>('Raw Data'!H251-'Raw Data'!H250)/'Raw Data'!H250</f>
        <v>6.1983699219841752E-3</v>
      </c>
      <c r="I252" s="8">
        <f>('Raw Data'!I251-'Raw Data'!I250)/'Raw Data'!I250</f>
        <v>-1.8169296228150798E-2</v>
      </c>
      <c r="J252" s="8">
        <f>('Raw Data'!J251-'Raw Data'!J250)/'Raw Data'!J250</f>
        <v>-5.797101449275352E-2</v>
      </c>
      <c r="K252" s="8">
        <f>('Raw Data'!K251-'Raw Data'!K250)/'Raw Data'!K250</f>
        <v>-1.2077214818959552E-2</v>
      </c>
      <c r="L252" s="8">
        <f>('Raw Data'!L251-'Raw Data'!L250)/'Raw Data'!L250</f>
        <v>-2.8541314819212786E-2</v>
      </c>
      <c r="M252" s="8">
        <f>('Raw Data'!M251-'Raw Data'!M250)/'Raw Data'!M250</f>
        <v>-1.5453960219427403E-2</v>
      </c>
      <c r="N252" s="8">
        <f>('Raw Data'!N251-'Raw Data'!N250)/'Raw Data'!N250</f>
        <v>0</v>
      </c>
      <c r="O252" s="8">
        <f>('Raw Data'!O251-'Raw Data'!O250)/'Raw Data'!O250</f>
        <v>1.2738836454258787E-2</v>
      </c>
      <c r="P252" s="8">
        <f>('Raw Data'!P251-'Raw Data'!P250)/'Raw Data'!P250</f>
        <v>-1.1454020337389891E-2</v>
      </c>
      <c r="Q252" s="8">
        <f>('Raw Data'!Q251-'Raw Data'!Q250)/'Raw Data'!Q250</f>
        <v>-1.8389114050513734E-2</v>
      </c>
      <c r="R252" s="8">
        <f>('Raw Data'!R251-'Raw Data'!R250)/'Raw Data'!R250</f>
        <v>-7.8047721653454185E-3</v>
      </c>
      <c r="S252" s="8">
        <f>('Raw Data'!S251-'Raw Data'!S250)/'Raw Data'!S250</f>
        <v>-1.1812644636990577E-2</v>
      </c>
      <c r="T252" s="8">
        <f>('Raw Data'!T251-'Raw Data'!T250)/'Raw Data'!T250</f>
        <v>7.4874319710642391E-4</v>
      </c>
      <c r="U252" s="8">
        <f>('Raw Data'!U251-'Raw Data'!U250)/'Raw Data'!U250</f>
        <v>-6.3333354488279972E-3</v>
      </c>
      <c r="V252" s="8">
        <f>('Raw Data'!V251-'Raw Data'!V250)/'Raw Data'!V250</f>
        <v>-2.2009260094462448E-3</v>
      </c>
      <c r="W252" s="8">
        <f>('Raw Data'!W251-'Raw Data'!W250)/'Raw Data'!W250</f>
        <v>-1.4846987891862789E-2</v>
      </c>
      <c r="X252" s="8">
        <f>('Raw Data'!X251-'Raw Data'!X250)/'Raw Data'!X250</f>
        <v>-1.8702494920514047E-2</v>
      </c>
      <c r="Y252" s="8">
        <f>('Raw Data'!Y251-'Raw Data'!Y250)/'Raw Data'!Y250</f>
        <v>-1.0066721292286241E-2</v>
      </c>
      <c r="Z252" s="8">
        <f>('Raw Data'!Z251-'Raw Data'!Z250)/'Raw Data'!Z250</f>
        <v>-1.2270018017070269E-2</v>
      </c>
      <c r="AA252" s="8">
        <f>('Raw Data'!AA251-'Raw Data'!AA250)/'Raw Data'!AA250</f>
        <v>3.0007501875468226E-3</v>
      </c>
      <c r="AB252" s="8">
        <f>('Raw Data'!AB251-'Raw Data'!AB250)/'Raw Data'!AB250</f>
        <v>5.407201464971376E-3</v>
      </c>
      <c r="AC252" s="8">
        <f>('Raw Data'!AC251-'Raw Data'!AC250)/'Raw Data'!AC250</f>
        <v>6.5542694174430807E-3</v>
      </c>
      <c r="AD252" s="8">
        <f>('Raw Data'!AD251-'Raw Data'!AD250)/'Raw Data'!AD250</f>
        <v>-2.9850746268656636E-2</v>
      </c>
      <c r="AE252" s="8">
        <f>('Raw Data'!AE251-'Raw Data'!AE250)/'Raw Data'!AE250</f>
        <v>-3.0487327973572332E-2</v>
      </c>
      <c r="AF252" s="8">
        <f>('Raw Data'!AF251-'Raw Data'!AF250)/'Raw Data'!AF250</f>
        <v>-1.208879600710812E-2</v>
      </c>
      <c r="AG252" s="8">
        <f>('Raw Data'!AG251-'Raw Data'!AG250)/'Raw Data'!AG250</f>
        <v>-1.0728019886180433E-2</v>
      </c>
      <c r="AH252" s="8">
        <f>('Raw Data'!AH251-'Raw Data'!AH250)/'Raw Data'!AH250</f>
        <v>-1.0661968279411111E-2</v>
      </c>
      <c r="AI252" s="8">
        <f>('Raw Data'!AI251-'Raw Data'!AI250)/'Raw Data'!AI250</f>
        <v>-9.62111688961074E-3</v>
      </c>
      <c r="AJ252" s="8">
        <f>('Raw Data'!AJ251-'Raw Data'!AJ250)/'Raw Data'!AJ250</f>
        <v>-1.4841460435499254E-2</v>
      </c>
      <c r="AK252" s="8">
        <f>('Raw Data'!AK251-'Raw Data'!AK250)/'Raw Data'!AK250</f>
        <v>-1.2646936456126466E-2</v>
      </c>
      <c r="AL252" s="8">
        <f>('Raw Data'!AL251-'Raw Data'!AL250)/'Raw Data'!AL250</f>
        <v>2.7777777777777804E-2</v>
      </c>
      <c r="AM252" s="8">
        <f>('Raw Data'!AM251-'Raw Data'!AM250)/'Raw Data'!AM250</f>
        <v>1.9248416708314404E-3</v>
      </c>
      <c r="AN252" s="8">
        <f>('Raw Data'!AN251-'Raw Data'!AN250)/'Raw Data'!AN250</f>
        <v>-2.8173312426534019E-3</v>
      </c>
      <c r="AO252" s="8">
        <f>('Raw Data'!AO251-'Raw Data'!AO250)/'Raw Data'!AO250</f>
        <v>0</v>
      </c>
      <c r="AP252" s="8">
        <f>('Raw Data'!AP251-'Raw Data'!AP250)/'Raw Data'!AP250</f>
        <v>-1.7386151079136703E-2</v>
      </c>
    </row>
    <row r="253" spans="1:42" x14ac:dyDescent="0.45">
      <c r="A253" s="23">
        <f>'Raw Data'!A252</f>
        <v>43802</v>
      </c>
      <c r="B253" s="8">
        <f>('Raw Data'!B252-'Raw Data'!B251)/'Raw Data'!B251</f>
        <v>-1.7830072413233304E-2</v>
      </c>
      <c r="C253" s="8">
        <f>('Raw Data'!C252-'Raw Data'!C251)/'Raw Data'!C251</f>
        <v>4.629671717171587E-3</v>
      </c>
      <c r="D253" s="8">
        <f>('Raw Data'!D252-'Raw Data'!D251)/'Raw Data'!D251</f>
        <v>3.9717413320354304E-3</v>
      </c>
      <c r="E253" s="8">
        <f>('Raw Data'!E252-'Raw Data'!E251)/'Raw Data'!E251</f>
        <v>-3.090883657764536E-3</v>
      </c>
      <c r="F253" s="8">
        <f>('Raw Data'!F252-'Raw Data'!F251)/'Raw Data'!F251</f>
        <v>1.8592297476759584E-2</v>
      </c>
      <c r="G253" s="8">
        <f>('Raw Data'!G252-'Raw Data'!G251)/'Raw Data'!G251</f>
        <v>5.9908137588056402E-2</v>
      </c>
      <c r="H253" s="8">
        <f>('Raw Data'!H252-'Raw Data'!H251)/'Raw Data'!H251</f>
        <v>4.5630159907361217E-3</v>
      </c>
      <c r="I253" s="8">
        <f>('Raw Data'!I252-'Raw Data'!I251)/'Raw Data'!I251</f>
        <v>1.4055048349848813E-3</v>
      </c>
      <c r="J253" s="8">
        <f>('Raw Data'!J252-'Raw Data'!J251)/'Raw Data'!J251</f>
        <v>-0.11153846153846154</v>
      </c>
      <c r="K253" s="8">
        <f>('Raw Data'!K252-'Raw Data'!K251)/'Raw Data'!K251</f>
        <v>-1.3039907279546105E-2</v>
      </c>
      <c r="L253" s="8">
        <f>('Raw Data'!L252-'Raw Data'!L251)/'Raw Data'!L251</f>
        <v>4.1552774245514016E-3</v>
      </c>
      <c r="M253" s="8">
        <f>('Raw Data'!M252-'Raw Data'!M251)/'Raw Data'!M251</f>
        <v>-1.354732330699205E-3</v>
      </c>
      <c r="N253" s="8">
        <f>('Raw Data'!N252-'Raw Data'!N251)/'Raw Data'!N251</f>
        <v>-3.3944331296673937E-3</v>
      </c>
      <c r="O253" s="8">
        <f>('Raw Data'!O252-'Raw Data'!O251)/'Raw Data'!O251</f>
        <v>6.861889635602871E-3</v>
      </c>
      <c r="P253" s="8">
        <f>('Raw Data'!P252-'Raw Data'!P251)/'Raw Data'!P251</f>
        <v>-5.9439393290515426E-3</v>
      </c>
      <c r="Q253" s="8">
        <f>('Raw Data'!Q252-'Raw Data'!Q251)/'Raw Data'!Q251</f>
        <v>5.7699813961029928E-3</v>
      </c>
      <c r="R253" s="8">
        <f>('Raw Data'!R252-'Raw Data'!R251)/'Raw Data'!R251</f>
        <v>-4.2086077300187603E-3</v>
      </c>
      <c r="S253" s="8">
        <f>('Raw Data'!S252-'Raw Data'!S251)/'Raw Data'!S251</f>
        <v>-8.7549540470161606E-3</v>
      </c>
      <c r="T253" s="8">
        <f>('Raw Data'!T252-'Raw Data'!T251)/'Raw Data'!T251</f>
        <v>-1.1757150742991647E-2</v>
      </c>
      <c r="U253" s="8">
        <f>('Raw Data'!U252-'Raw Data'!U251)/'Raw Data'!U251</f>
        <v>-1.3543972033726209E-2</v>
      </c>
      <c r="V253" s="8">
        <f>('Raw Data'!V252-'Raw Data'!V251)/'Raw Data'!V251</f>
        <v>-1.2854658759757618E-2</v>
      </c>
      <c r="W253" s="8">
        <f>('Raw Data'!W252-'Raw Data'!W251)/'Raw Data'!W251</f>
        <v>-6.8689668713615088E-3</v>
      </c>
      <c r="X253" s="8">
        <f>('Raw Data'!X252-'Raw Data'!X251)/'Raw Data'!X251</f>
        <v>-2.6762900916318107E-3</v>
      </c>
      <c r="Y253" s="8">
        <f>('Raw Data'!Y252-'Raw Data'!Y251)/'Raw Data'!Y251</f>
        <v>2.9561310157266174E-3</v>
      </c>
      <c r="Z253" s="8">
        <f>('Raw Data'!Z252-'Raw Data'!Z251)/'Raw Data'!Z251</f>
        <v>-5.130948018658957E-3</v>
      </c>
      <c r="AA253" s="8">
        <f>('Raw Data'!AA252-'Raw Data'!AA251)/'Raw Data'!AA251</f>
        <v>3.1787958115183953E-3</v>
      </c>
      <c r="AB253" s="8">
        <f>('Raw Data'!AB252-'Raw Data'!AB251)/'Raw Data'!AB251</f>
        <v>1.8741525271011028E-3</v>
      </c>
      <c r="AC253" s="8">
        <f>('Raw Data'!AC252-'Raw Data'!AC251)/'Raw Data'!AC251</f>
        <v>9.3021395348836622E-4</v>
      </c>
      <c r="AD253" s="8">
        <f>('Raw Data'!AD252-'Raw Data'!AD251)/'Raw Data'!AD251</f>
        <v>1.0256410256410265E-2</v>
      </c>
      <c r="AE253" s="8">
        <f>('Raw Data'!AE252-'Raw Data'!AE251)/'Raw Data'!AE251</f>
        <v>1.7787643929166885E-2</v>
      </c>
      <c r="AF253" s="8">
        <f>('Raw Data'!AF252-'Raw Data'!AF251)/'Raw Data'!AF251</f>
        <v>-1.6048478447706648E-3</v>
      </c>
      <c r="AG253" s="8">
        <f>('Raw Data'!AG252-'Raw Data'!AG251)/'Raw Data'!AG251</f>
        <v>4.3894138910406345E-3</v>
      </c>
      <c r="AH253" s="8">
        <f>('Raw Data'!AH252-'Raw Data'!AH251)/'Raw Data'!AH251</f>
        <v>-6.5334615832976124E-3</v>
      </c>
      <c r="AI253" s="8">
        <f>('Raw Data'!AI252-'Raw Data'!AI251)/'Raw Data'!AI251</f>
        <v>-4.4065599059572962E-3</v>
      </c>
      <c r="AJ253" s="8">
        <f>('Raw Data'!AJ252-'Raw Data'!AJ251)/'Raw Data'!AJ251</f>
        <v>-1.2355192501538397E-2</v>
      </c>
      <c r="AK253" s="8">
        <f>('Raw Data'!AK252-'Raw Data'!AK251)/'Raw Data'!AK251</f>
        <v>-1.5154248601840092E-2</v>
      </c>
      <c r="AL253" s="8">
        <f>('Raw Data'!AL252-'Raw Data'!AL251)/'Raw Data'!AL251</f>
        <v>1.3513513513513526E-2</v>
      </c>
      <c r="AM253" s="8">
        <f>('Raw Data'!AM252-'Raw Data'!AM251)/'Raw Data'!AM251</f>
        <v>-2.2104710336603082E-2</v>
      </c>
      <c r="AN253" s="8">
        <f>('Raw Data'!AN252-'Raw Data'!AN251)/'Raw Data'!AN251</f>
        <v>-7.7911299368716687E-3</v>
      </c>
      <c r="AO253" s="8">
        <f>('Raw Data'!AO252-'Raw Data'!AO251)/'Raw Data'!AO251</f>
        <v>0</v>
      </c>
      <c r="AP253" s="8">
        <f>('Raw Data'!AP252-'Raw Data'!AP251)/'Raw Data'!AP251</f>
        <v>1.8303966949601354E-2</v>
      </c>
    </row>
    <row r="254" spans="1:42" x14ac:dyDescent="0.45">
      <c r="A254" s="23">
        <f>'Raw Data'!A253</f>
        <v>43803</v>
      </c>
      <c r="B254" s="8">
        <f>('Raw Data'!B253-'Raw Data'!B252)/'Raw Data'!B252</f>
        <v>8.8262782581793146E-3</v>
      </c>
      <c r="C254" s="8">
        <f>('Raw Data'!C253-'Raw Data'!C252)/'Raw Data'!C252</f>
        <v>9.4259945778804814E-3</v>
      </c>
      <c r="D254" s="8">
        <f>('Raw Data'!D253-'Raw Data'!D252)/'Raw Data'!D252</f>
        <v>-9.4289496931964402E-3</v>
      </c>
      <c r="E254" s="8">
        <f>('Raw Data'!E253-'Raw Data'!E252)/'Raw Data'!E252</f>
        <v>1.358328715543208E-2</v>
      </c>
      <c r="F254" s="8">
        <f>('Raw Data'!F253-'Raw Data'!F252)/'Raw Data'!F252</f>
        <v>9.1264667535854351E-3</v>
      </c>
      <c r="G254" s="8">
        <f>('Raw Data'!G253-'Raw Data'!G252)/'Raw Data'!G252</f>
        <v>6.0856658177646017E-2</v>
      </c>
      <c r="H254" s="8">
        <f>('Raw Data'!H253-'Raw Data'!H252)/'Raw Data'!H252</f>
        <v>4.9966160571569274E-3</v>
      </c>
      <c r="I254" s="8">
        <f>('Raw Data'!I253-'Raw Data'!I252)/'Raw Data'!I252</f>
        <v>9.3567719298245765E-3</v>
      </c>
      <c r="J254" s="8">
        <f>('Raw Data'!J253-'Raw Data'!J252)/'Raw Data'!J252</f>
        <v>3.463203463203466E-2</v>
      </c>
      <c r="K254" s="8">
        <f>('Raw Data'!K253-'Raw Data'!K252)/'Raw Data'!K252</f>
        <v>3.8535368096044445E-3</v>
      </c>
      <c r="L254" s="8">
        <f>('Raw Data'!L253-'Raw Data'!L252)/'Raw Data'!L252</f>
        <v>1.7484190892921842E-4</v>
      </c>
      <c r="M254" s="8">
        <f>('Raw Data'!M253-'Raw Data'!M252)/'Raw Data'!M252</f>
        <v>5.0989239818698372E-3</v>
      </c>
      <c r="N254" s="8">
        <f>('Raw Data'!N253-'Raw Data'!N252)/'Raw Data'!N252</f>
        <v>1.0899182561307912E-2</v>
      </c>
      <c r="O254" s="8">
        <f>('Raw Data'!O253-'Raw Data'!O252)/'Raw Data'!O252</f>
        <v>2.0000000000000018E-2</v>
      </c>
      <c r="P254" s="8">
        <f>('Raw Data'!P253-'Raw Data'!P252)/'Raw Data'!P252</f>
        <v>-9.8387832969560967E-4</v>
      </c>
      <c r="Q254" s="8">
        <f>('Raw Data'!Q253-'Raw Data'!Q252)/'Raw Data'!Q252</f>
        <v>9.8345402336870308E-3</v>
      </c>
      <c r="R254" s="8">
        <f>('Raw Data'!R253-'Raw Data'!R252)/'Raw Data'!R252</f>
        <v>4.1761106918239369E-3</v>
      </c>
      <c r="S254" s="8">
        <f>('Raw Data'!S253-'Raw Data'!S252)/'Raw Data'!S252</f>
        <v>2.1486191082802579E-2</v>
      </c>
      <c r="T254" s="8">
        <f>('Raw Data'!T253-'Raw Data'!T252)/'Raw Data'!T252</f>
        <v>1.3627536379272512E-2</v>
      </c>
      <c r="U254" s="8">
        <f>('Raw Data'!U253-'Raw Data'!U252)/'Raw Data'!U252</f>
        <v>-2.0191344458321101E-3</v>
      </c>
      <c r="V254" s="8">
        <f>('Raw Data'!V253-'Raw Data'!V252)/'Raw Data'!V252</f>
        <v>1.9725666664552909E-2</v>
      </c>
      <c r="W254" s="8">
        <f>('Raw Data'!W253-'Raw Data'!W252)/'Raw Data'!W252</f>
        <v>-1.7549305822681291E-3</v>
      </c>
      <c r="X254" s="8">
        <f>('Raw Data'!X253-'Raw Data'!X252)/'Raw Data'!X252</f>
        <v>8.7391815503173372E-3</v>
      </c>
      <c r="Y254" s="8">
        <f>('Raw Data'!Y253-'Raw Data'!Y252)/'Raw Data'!Y252</f>
        <v>6.8380334826692703E-3</v>
      </c>
      <c r="Z254" s="8">
        <f>('Raw Data'!Z253-'Raw Data'!Z252)/'Raw Data'!Z252</f>
        <v>-3.9902307274701503E-2</v>
      </c>
      <c r="AA254" s="8">
        <f>('Raw Data'!AA253-'Raw Data'!AA252)/'Raw Data'!AA252</f>
        <v>-6.5238208192424851E-3</v>
      </c>
      <c r="AB254" s="8">
        <f>('Raw Data'!AB253-'Raw Data'!AB252)/'Raw Data'!AB252</f>
        <v>1.2850768918684948E-2</v>
      </c>
      <c r="AC254" s="8">
        <f>('Raw Data'!AC253-'Raw Data'!AC252)/'Raw Data'!AC252</f>
        <v>9.1078440354617277E-3</v>
      </c>
      <c r="AD254" s="8">
        <f>('Raw Data'!AD253-'Raw Data'!AD252)/'Raw Data'!AD252</f>
        <v>-7.3604060913705596E-2</v>
      </c>
      <c r="AE254" s="8">
        <f>('Raw Data'!AE253-'Raw Data'!AE252)/'Raw Data'!AE252</f>
        <v>-1.2483654716136379E-3</v>
      </c>
      <c r="AF254" s="8">
        <f>('Raw Data'!AF253-'Raw Data'!AF252)/'Raw Data'!AF252</f>
        <v>3.6166901562747341E-3</v>
      </c>
      <c r="AG254" s="8">
        <f>('Raw Data'!AG253-'Raw Data'!AG252)/'Raw Data'!AG252</f>
        <v>2.0308405125531861E-2</v>
      </c>
      <c r="AH254" s="8">
        <f>('Raw Data'!AH253-'Raw Data'!AH252)/'Raw Data'!AH252</f>
        <v>-5.2374179101557262E-3</v>
      </c>
      <c r="AI254" s="8">
        <f>('Raw Data'!AI253-'Raw Data'!AI252)/'Raw Data'!AI252</f>
        <v>-5.5326423964975331E-4</v>
      </c>
      <c r="AJ254" s="8">
        <f>('Raw Data'!AJ253-'Raw Data'!AJ252)/'Raw Data'!AJ252</f>
        <v>-6.0099195713364285E-3</v>
      </c>
      <c r="AK254" s="8">
        <f>('Raw Data'!AK253-'Raw Data'!AK252)/'Raw Data'!AK252</f>
        <v>-3.2973071991208428E-3</v>
      </c>
      <c r="AL254" s="8">
        <f>('Raw Data'!AL253-'Raw Data'!AL252)/'Raw Data'!AL252</f>
        <v>-5.3333333333333378E-2</v>
      </c>
      <c r="AM254" s="8">
        <f>('Raw Data'!AM253-'Raw Data'!AM252)/'Raw Data'!AM252</f>
        <v>2.1130270270270132E-2</v>
      </c>
      <c r="AN254" s="8">
        <f>('Raw Data'!AN253-'Raw Data'!AN252)/'Raw Data'!AN252</f>
        <v>9.0603417815199368E-3</v>
      </c>
      <c r="AO254" s="8">
        <f>('Raw Data'!AO253-'Raw Data'!AO252)/'Raw Data'!AO252</f>
        <v>-0.42857142857142849</v>
      </c>
      <c r="AP254" s="8">
        <f>('Raw Data'!AP253-'Raw Data'!AP252)/'Raw Data'!AP252</f>
        <v>7.7890348838206506E-3</v>
      </c>
    </row>
    <row r="255" spans="1:42" x14ac:dyDescent="0.45">
      <c r="A255" s="23">
        <f>'Raw Data'!A254</f>
        <v>43804</v>
      </c>
      <c r="B255" s="8">
        <f>('Raw Data'!B254-'Raw Data'!B253)/'Raw Data'!B253</f>
        <v>1.4671036703256693E-2</v>
      </c>
      <c r="C255" s="8">
        <f>('Raw Data'!C254-'Raw Data'!C253)/'Raw Data'!C253</f>
        <v>4.5652833485220938E-3</v>
      </c>
      <c r="D255" s="8">
        <f>('Raw Data'!D254-'Raw Data'!D253)/'Raw Data'!D253</f>
        <v>-7.9872804491704606E-3</v>
      </c>
      <c r="E255" s="8">
        <f>('Raw Data'!E254-'Raw Data'!E253)/'Raw Data'!E253</f>
        <v>-3.6708349871828661E-5</v>
      </c>
      <c r="F255" s="8">
        <f>('Raw Data'!F254-'Raw Data'!F253)/'Raw Data'!F253</f>
        <v>1.1627906976744167E-2</v>
      </c>
      <c r="G255" s="8">
        <f>('Raw Data'!G254-'Raw Data'!G253)/'Raw Data'!G253</f>
        <v>-2.2607537634408641E-2</v>
      </c>
      <c r="H255" s="8">
        <f>('Raw Data'!H254-'Raw Data'!H253)/'Raw Data'!H253</f>
        <v>1.3559548022598813E-3</v>
      </c>
      <c r="I255" s="8">
        <f>('Raw Data'!I254-'Raw Data'!I253)/'Raw Data'!I253</f>
        <v>1.5527183521335634E-2</v>
      </c>
      <c r="J255" s="8">
        <f>('Raw Data'!J254-'Raw Data'!J253)/'Raw Data'!J253</f>
        <v>4.6025104602510407E-2</v>
      </c>
      <c r="K255" s="8">
        <f>('Raw Data'!K254-'Raw Data'!K253)/'Raw Data'!K253</f>
        <v>-2.742034473758404E-3</v>
      </c>
      <c r="L255" s="8">
        <f>('Raw Data'!L254-'Raw Data'!L253)/'Raw Data'!L253</f>
        <v>3.4964395893708486E-3</v>
      </c>
      <c r="M255" s="8">
        <f>('Raw Data'!M254-'Raw Data'!M253)/'Raw Data'!M253</f>
        <v>1.3961649381160417E-4</v>
      </c>
      <c r="N255" s="8">
        <f>('Raw Data'!N254-'Raw Data'!N253)/'Raw Data'!N253</f>
        <v>2.5606469002695472E-2</v>
      </c>
      <c r="O255" s="8">
        <f>('Raw Data'!O254-'Raw Data'!O253)/'Raw Data'!O253</f>
        <v>9.8039215686274595E-3</v>
      </c>
      <c r="P255" s="8">
        <f>('Raw Data'!P254-'Raw Data'!P253)/'Raw Data'!P253</f>
        <v>-6.0611407659246614E-4</v>
      </c>
      <c r="Q255" s="8">
        <f>('Raw Data'!Q254-'Raw Data'!Q253)/'Raw Data'!Q253</f>
        <v>-5.0906524688989919E-3</v>
      </c>
      <c r="R255" s="8">
        <f>('Raw Data'!R254-'Raw Data'!R253)/'Raw Data'!R253</f>
        <v>1.3528609945599665E-3</v>
      </c>
      <c r="S255" s="8">
        <f>('Raw Data'!S254-'Raw Data'!S253)/'Raw Data'!S253</f>
        <v>3.8244014285367285E-3</v>
      </c>
      <c r="T255" s="8">
        <f>('Raw Data'!T254-'Raw Data'!T253)/'Raw Data'!T253</f>
        <v>2.2087067626045027E-2</v>
      </c>
      <c r="U255" s="8">
        <f>('Raw Data'!U254-'Raw Data'!U253)/'Raw Data'!U253</f>
        <v>-5.6649379934242579E-3</v>
      </c>
      <c r="V255" s="8">
        <f>('Raw Data'!V254-'Raw Data'!V253)/'Raw Data'!V253</f>
        <v>5.4405472401555287E-3</v>
      </c>
      <c r="W255" s="8">
        <f>('Raw Data'!W254-'Raw Data'!W253)/'Raw Data'!W253</f>
        <v>1.159902675225836E-2</v>
      </c>
      <c r="X255" s="8">
        <f>('Raw Data'!X254-'Raw Data'!X253)/'Raw Data'!X253</f>
        <v>4.169972784491229E-3</v>
      </c>
      <c r="Y255" s="8">
        <f>('Raw Data'!Y254-'Raw Data'!Y253)/'Raw Data'!Y253</f>
        <v>-1.1124180067349465E-2</v>
      </c>
      <c r="Z255" s="8">
        <f>('Raw Data'!Z254-'Raw Data'!Z253)/'Raw Data'!Z253</f>
        <v>3.5906136157934386E-2</v>
      </c>
      <c r="AA255" s="8">
        <f>('Raw Data'!AA254-'Raw Data'!AA253)/'Raw Data'!AA253</f>
        <v>1.1257092143660283E-2</v>
      </c>
      <c r="AB255" s="8">
        <f>('Raw Data'!AB254-'Raw Data'!AB253)/'Raw Data'!AB253</f>
        <v>7.2274954406763715E-4</v>
      </c>
      <c r="AC255" s="8">
        <f>('Raw Data'!AC254-'Raw Data'!AC253)/'Raw Data'!AC253</f>
        <v>-1.8419966505433731E-3</v>
      </c>
      <c r="AD255" s="8">
        <f>('Raw Data'!AD254-'Raw Data'!AD253)/'Raw Data'!AD253</f>
        <v>-6.8493150684931503E-2</v>
      </c>
      <c r="AE255" s="8">
        <f>('Raw Data'!AE254-'Raw Data'!AE253)/'Raw Data'!AE253</f>
        <v>-8.2805877775403974E-3</v>
      </c>
      <c r="AF255" s="8">
        <f>('Raw Data'!AF254-'Raw Data'!AF253)/'Raw Data'!AF253</f>
        <v>5.33780425741114E-4</v>
      </c>
      <c r="AG255" s="8">
        <f>('Raw Data'!AG254-'Raw Data'!AG253)/'Raw Data'!AG253</f>
        <v>-1.7636684747711958E-3</v>
      </c>
      <c r="AH255" s="8">
        <f>('Raw Data'!AH254-'Raw Data'!AH253)/'Raw Data'!AH253</f>
        <v>-1.1478432703785192E-2</v>
      </c>
      <c r="AI255" s="8">
        <f>('Raw Data'!AI254-'Raw Data'!AI253)/'Raw Data'!AI253</f>
        <v>3.2710682758922195E-3</v>
      </c>
      <c r="AJ255" s="8">
        <f>('Raw Data'!AJ254-'Raw Data'!AJ253)/'Raw Data'!AJ253</f>
        <v>-4.7976536751327724E-3</v>
      </c>
      <c r="AK255" s="8">
        <f>('Raw Data'!AK254-'Raw Data'!AK253)/'Raw Data'!AK253</f>
        <v>4.9623231023709453E-3</v>
      </c>
      <c r="AL255" s="8">
        <f>('Raw Data'!AL254-'Raw Data'!AL253)/'Raw Data'!AL253</f>
        <v>0</v>
      </c>
      <c r="AM255" s="8">
        <f>('Raw Data'!AM254-'Raw Data'!AM253)/'Raw Data'!AM253</f>
        <v>9.6245904896733077E-3</v>
      </c>
      <c r="AN255" s="8">
        <f>('Raw Data'!AN254-'Raw Data'!AN253)/'Raw Data'!AN253</f>
        <v>-5.2163501758791964E-3</v>
      </c>
      <c r="AO255" s="8">
        <f>('Raw Data'!AO254-'Raw Data'!AO253)/'Raw Data'!AO253</f>
        <v>0.24999999999999994</v>
      </c>
      <c r="AP255" s="8">
        <f>('Raw Data'!AP254-'Raw Data'!AP253)/'Raw Data'!AP253</f>
        <v>-1.5457847800237755E-2</v>
      </c>
    </row>
    <row r="256" spans="1:42" x14ac:dyDescent="0.45">
      <c r="A256" s="23">
        <f>'Raw Data'!A255</f>
        <v>43805</v>
      </c>
      <c r="B256" s="8">
        <f>('Raw Data'!B255-'Raw Data'!B254)/'Raw Data'!B254</f>
        <v>1.9316229577193197E-2</v>
      </c>
      <c r="C256" s="8">
        <f>('Raw Data'!C255-'Raw Data'!C254)/'Raw Data'!C254</f>
        <v>-6.1968601528602683E-4</v>
      </c>
      <c r="D256" s="8">
        <f>('Raw Data'!D255-'Raw Data'!D254)/'Raw Data'!D254</f>
        <v>1.6708599701979559E-2</v>
      </c>
      <c r="E256" s="8">
        <f>('Raw Data'!E255-'Raw Data'!E254)/'Raw Data'!E254</f>
        <v>7.4813336506185423E-3</v>
      </c>
      <c r="F256" s="8">
        <f>('Raw Data'!F255-'Raw Data'!F254)/'Raw Data'!F254</f>
        <v>2.0434227330779074E-2</v>
      </c>
      <c r="G256" s="8">
        <f>('Raw Data'!G255-'Raw Data'!G254)/'Raw Data'!G254</f>
        <v>2.7778817104748463E-3</v>
      </c>
      <c r="H256" s="8">
        <f>('Raw Data'!H255-'Raw Data'!H254)/'Raw Data'!H254</f>
        <v>2.3245293991304664E-2</v>
      </c>
      <c r="I256" s="8">
        <f>('Raw Data'!I255-'Raw Data'!I254)/'Raw Data'!I254</f>
        <v>6.8461661341852964E-3</v>
      </c>
      <c r="J256" s="8">
        <f>('Raw Data'!J255-'Raw Data'!J254)/'Raw Data'!J254</f>
        <v>-7.2000000000000064E-2</v>
      </c>
      <c r="K256" s="8">
        <f>('Raw Data'!K255-'Raw Data'!K254)/'Raw Data'!K254</f>
        <v>1.3747594549012773E-2</v>
      </c>
      <c r="L256" s="8">
        <f>('Raw Data'!L255-'Raw Data'!L254)/'Raw Data'!L254</f>
        <v>1.0162480646177966E-3</v>
      </c>
      <c r="M256" s="8">
        <f>('Raw Data'!M255-'Raw Data'!M254)/'Raw Data'!M254</f>
        <v>1.0796258601127368E-2</v>
      </c>
      <c r="N256" s="8">
        <f>('Raw Data'!N255-'Raw Data'!N254)/'Raw Data'!N254</f>
        <v>1.9053876478317945E-2</v>
      </c>
      <c r="O256" s="8">
        <f>('Raw Data'!O255-'Raw Data'!O254)/'Raw Data'!O254</f>
        <v>4.8543689320387313E-3</v>
      </c>
      <c r="P256" s="8">
        <f>('Raw Data'!P255-'Raw Data'!P254)/'Raw Data'!P254</f>
        <v>9.9309905259347114E-3</v>
      </c>
      <c r="Q256" s="8">
        <f>('Raw Data'!Q255-'Raw Data'!Q254)/'Raw Data'!Q254</f>
        <v>1.1123025089075072E-3</v>
      </c>
      <c r="R256" s="8">
        <f>('Raw Data'!R255-'Raw Data'!R254)/'Raw Data'!R254</f>
        <v>1.3510117182583402E-2</v>
      </c>
      <c r="S256" s="8">
        <f>('Raw Data'!S255-'Raw Data'!S254)/'Raw Data'!S254</f>
        <v>1.3500124457514046E-2</v>
      </c>
      <c r="T256" s="8">
        <f>('Raw Data'!T255-'Raw Data'!T254)/'Raw Data'!T254</f>
        <v>1.2631788155007914E-2</v>
      </c>
      <c r="U256" s="8">
        <f>('Raw Data'!U255-'Raw Data'!U254)/'Raw Data'!U254</f>
        <v>1.4921459374369367E-3</v>
      </c>
      <c r="V256" s="8">
        <f>('Raw Data'!V255-'Raw Data'!V254)/'Raw Data'!V254</f>
        <v>1.4880467681955041E-2</v>
      </c>
      <c r="W256" s="8">
        <f>('Raw Data'!W255-'Raw Data'!W254)/'Raw Data'!W254</f>
        <v>8.9066646191645876E-3</v>
      </c>
      <c r="X256" s="8">
        <f>('Raw Data'!X255-'Raw Data'!X254)/'Raw Data'!X254</f>
        <v>2.2875403062581866E-2</v>
      </c>
      <c r="Y256" s="8">
        <f>('Raw Data'!Y255-'Raw Data'!Y254)/'Raw Data'!Y254</f>
        <v>2.2143316357962656E-2</v>
      </c>
      <c r="Z256" s="8">
        <f>('Raw Data'!Z255-'Raw Data'!Z254)/'Raw Data'!Z254</f>
        <v>-1.6102620526818337E-2</v>
      </c>
      <c r="AA256" s="8">
        <f>('Raw Data'!AA255-'Raw Data'!AA254)/'Raw Data'!AA254</f>
        <v>-1.0946214807190562E-2</v>
      </c>
      <c r="AB256" s="8">
        <f>('Raw Data'!AB255-'Raw Data'!AB254)/'Raw Data'!AB254</f>
        <v>-3.4504974293732772E-3</v>
      </c>
      <c r="AC256" s="8">
        <f>('Raw Data'!AC255-'Raw Data'!AC254)/'Raw Data'!AC254</f>
        <v>4.2443071460473618E-3</v>
      </c>
      <c r="AD256" s="8">
        <f>('Raw Data'!AD255-'Raw Data'!AD254)/'Raw Data'!AD254</f>
        <v>-4.7058823529411674E-2</v>
      </c>
      <c r="AE256" s="8">
        <f>('Raw Data'!AE255-'Raw Data'!AE254)/'Raw Data'!AE254</f>
        <v>7.0106263964701248E-3</v>
      </c>
      <c r="AF256" s="8">
        <f>('Raw Data'!AF255-'Raw Data'!AF254)/'Raw Data'!AF254</f>
        <v>1.2139045454367519E-2</v>
      </c>
      <c r="AG256" s="8">
        <f>('Raw Data'!AG255-'Raw Data'!AG254)/'Raw Data'!AG254</f>
        <v>2.5244826482706539E-4</v>
      </c>
      <c r="AH256" s="8">
        <f>('Raw Data'!AH255-'Raw Data'!AH254)/'Raw Data'!AH254</f>
        <v>6.3890398785281634E-3</v>
      </c>
      <c r="AI256" s="8">
        <f>('Raw Data'!AI255-'Raw Data'!AI254)/'Raw Data'!AI254</f>
        <v>8.4771367953594291E-3</v>
      </c>
      <c r="AJ256" s="8">
        <f>('Raw Data'!AJ255-'Raw Data'!AJ254)/'Raw Data'!AJ254</f>
        <v>1.4825401909730706E-2</v>
      </c>
      <c r="AK256" s="8">
        <f>('Raw Data'!AK255-'Raw Data'!AK254)/'Raw Data'!AK254</f>
        <v>2.7432699341624111E-3</v>
      </c>
      <c r="AL256" s="8">
        <f>('Raw Data'!AL255-'Raw Data'!AL254)/'Raw Data'!AL254</f>
        <v>2.8169014084507067E-2</v>
      </c>
      <c r="AM256" s="8">
        <f>('Raw Data'!AM255-'Raw Data'!AM254)/'Raw Data'!AM254</f>
        <v>1.9065776930409508E-3</v>
      </c>
      <c r="AN256" s="8">
        <f>('Raw Data'!AN255-'Raw Data'!AN254)/'Raw Data'!AN254</f>
        <v>1.4441674298260623E-2</v>
      </c>
      <c r="AO256" s="8">
        <f>('Raw Data'!AO255-'Raw Data'!AO254)/'Raw Data'!AO254</f>
        <v>-0.30000000000000004</v>
      </c>
      <c r="AP256" s="8">
        <f>('Raw Data'!AP255-'Raw Data'!AP254)/'Raw Data'!AP254</f>
        <v>1.3889010500544047E-2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10687-0FCF-44F1-8360-18011F3ABE1A}">
  <dimension ref="A1:AP88"/>
  <sheetViews>
    <sheetView showGridLines="0" zoomScale="85" zoomScaleNormal="85" workbookViewId="0">
      <selection activeCell="I25" sqref="I25"/>
    </sheetView>
  </sheetViews>
  <sheetFormatPr defaultRowHeight="14.25" x14ac:dyDescent="0.45"/>
  <cols>
    <col min="1" max="1" width="13.3984375" customWidth="1"/>
  </cols>
  <sheetData>
    <row r="1" spans="1:42" ht="23.65" thickBot="1" x14ac:dyDescent="0.75">
      <c r="A1" s="28" t="s">
        <v>85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x14ac:dyDescent="0.45">
      <c r="A2" s="34"/>
      <c r="B2" s="30" t="str">
        <f>'% Change in Returns'!B3</f>
        <v>APPLE</v>
      </c>
      <c r="C2" s="30" t="str">
        <f>'% Change in Returns'!C3</f>
        <v>FirstEnergy</v>
      </c>
      <c r="D2" s="30" t="str">
        <f>'% Change in Returns'!D3</f>
        <v>TESLA</v>
      </c>
      <c r="E2" s="30" t="str">
        <f>'% Change in Returns'!E3</f>
        <v>PEPSI</v>
      </c>
      <c r="F2" s="30" t="str">
        <f>'% Change in Returns'!F3</f>
        <v>MediciNova</v>
      </c>
      <c r="G2" s="30" t="str">
        <f>'% Change in Returns'!G3</f>
        <v>Shopify</v>
      </c>
      <c r="H2" s="30" t="str">
        <f>'% Change in Returns'!H3</f>
        <v xml:space="preserve">iRobot </v>
      </c>
      <c r="I2" s="30" t="str">
        <f>'% Change in Returns'!I3</f>
        <v xml:space="preserve">Six Flags </v>
      </c>
      <c r="J2" s="30" t="str">
        <f>'% Change in Returns'!J3</f>
        <v>NanoViricides</v>
      </c>
      <c r="K2" s="30" t="str">
        <f>'% Change in Returns'!K3</f>
        <v>HSBC</v>
      </c>
      <c r="L2" s="30" t="str">
        <f>'% Change in Returns'!L3</f>
        <v xml:space="preserve">Northrop </v>
      </c>
      <c r="M2" s="30" t="str">
        <f>'% Change in Returns'!M3</f>
        <v>Raytheon</v>
      </c>
      <c r="N2" s="30" t="str">
        <f>'% Change in Returns'!N3</f>
        <v>Petrobras</v>
      </c>
      <c r="O2" s="30" t="str">
        <f>'% Change in Returns'!O3</f>
        <v>Bradesco</v>
      </c>
      <c r="P2" s="30" t="str">
        <f>'% Change in Returns'!P3</f>
        <v>IBM</v>
      </c>
      <c r="Q2" s="30" t="str">
        <f>'% Change in Returns'!Q3</f>
        <v>SAP</v>
      </c>
      <c r="R2" s="30" t="str">
        <f>'% Change in Returns'!R3</f>
        <v>Accenture</v>
      </c>
      <c r="S2" s="30" t="str">
        <f>'% Change in Returns'!S3</f>
        <v>Texas Instr.</v>
      </c>
      <c r="T2" s="30" t="str">
        <f>'% Change in Returns'!T3</f>
        <v>Nike</v>
      </c>
      <c r="U2" s="30" t="str">
        <f>'% Change in Returns'!U3</f>
        <v>Walt Disney</v>
      </c>
      <c r="V2" s="30" t="str">
        <f>'% Change in Returns'!V3</f>
        <v>JP Morgan</v>
      </c>
      <c r="W2" s="30" t="str">
        <f>'% Change in Returns'!W3</f>
        <v>Ametek</v>
      </c>
      <c r="X2" s="30" t="str">
        <f>'% Change in Returns'!X3</f>
        <v>Madison Sq</v>
      </c>
      <c r="Y2" s="30" t="str">
        <f>'% Change in Returns'!Y3</f>
        <v>Starbucks</v>
      </c>
      <c r="Z2" s="30" t="str">
        <f>'% Change in Returns'!Z3</f>
        <v>Cannae H</v>
      </c>
      <c r="AA2" s="30" t="str">
        <f>'% Change in Returns'!AA3</f>
        <v>General Mills</v>
      </c>
      <c r="AB2" s="30" t="str">
        <f>'% Change in Returns'!AB3</f>
        <v>P&amp;G</v>
      </c>
      <c r="AC2" s="30" t="str">
        <f>'% Change in Returns'!AC3</f>
        <v>Coca Cola</v>
      </c>
      <c r="AD2" s="30" t="str">
        <f>'% Change in Returns'!AD3</f>
        <v>Amyris</v>
      </c>
      <c r="AE2" s="30" t="str">
        <f>'% Change in Returns'!AE3</f>
        <v>Heico Corp</v>
      </c>
      <c r="AF2" s="30" t="str">
        <f>'% Change in Returns'!AF3</f>
        <v>Microsoft</v>
      </c>
      <c r="AG2" s="30" t="str">
        <f>'% Change in Returns'!AG3</f>
        <v>AMD</v>
      </c>
      <c r="AH2" s="30" t="str">
        <f>'% Change in Returns'!AH3</f>
        <v>Amazon</v>
      </c>
      <c r="AI2" s="30" t="str">
        <f>'% Change in Returns'!AI3</f>
        <v>Facebook</v>
      </c>
      <c r="AJ2" s="30" t="str">
        <f>'% Change in Returns'!AJ3</f>
        <v>Netflix</v>
      </c>
      <c r="AK2" s="30" t="str">
        <f>'% Change in Returns'!AK3</f>
        <v>ORACLE</v>
      </c>
      <c r="AL2" s="30" t="str">
        <f>'% Change in Returns'!AL3</f>
        <v>SuperCom</v>
      </c>
      <c r="AM2" s="30" t="str">
        <f>'% Change in Returns'!AM3</f>
        <v>Callaway G</v>
      </c>
      <c r="AN2" s="30" t="str">
        <f>'% Change in Returns'!AN3</f>
        <v>Chevron</v>
      </c>
      <c r="AO2" s="30" t="str">
        <f>'% Change in Returns'!AO3</f>
        <v>Rhino Res</v>
      </c>
      <c r="AP2" s="30" t="str">
        <f>'% Change in Returns'!AP3</f>
        <v>Career Ed</v>
      </c>
    </row>
    <row r="3" spans="1:42" x14ac:dyDescent="0.45">
      <c r="A3" s="35" t="str">
        <f t="array" ref="A3:A43">TRANSPOSE(B2:AP2)</f>
        <v>APPLE</v>
      </c>
      <c r="B3" s="33">
        <v>3.14053861597339E-4</v>
      </c>
      <c r="C3" s="33">
        <v>2.8213799485538599E-5</v>
      </c>
      <c r="D3" s="33">
        <v>2.14108162369031E-4</v>
      </c>
      <c r="E3" s="33">
        <v>6.6838870067130999E-5</v>
      </c>
      <c r="F3" s="33">
        <v>1.85394158981115E-4</v>
      </c>
      <c r="G3" s="33">
        <v>2.2293015559319901E-4</v>
      </c>
      <c r="H3" s="33">
        <v>1.8175352907961599E-4</v>
      </c>
      <c r="I3" s="33">
        <v>9.4251427316644596E-5</v>
      </c>
      <c r="J3" s="33">
        <v>-1.20685582533408E-4</v>
      </c>
      <c r="K3" s="33">
        <v>8.4113761842022599E-5</v>
      </c>
      <c r="L3" s="33">
        <v>6.7724151452412397E-5</v>
      </c>
      <c r="M3" s="33">
        <v>8.3873141351402102E-5</v>
      </c>
      <c r="N3" s="33">
        <v>1.2604300771692001E-4</v>
      </c>
      <c r="O3" s="33">
        <v>9.6639343748039305E-5</v>
      </c>
      <c r="P3" s="33">
        <v>1.2406295878034999E-4</v>
      </c>
      <c r="Q3" s="33">
        <v>1.2775806198632201E-4</v>
      </c>
      <c r="R3" s="33">
        <v>1.2589840956145199E-4</v>
      </c>
      <c r="S3" s="33">
        <v>1.90181567225045E-4</v>
      </c>
      <c r="T3" s="33">
        <v>1.2978583976409999E-4</v>
      </c>
      <c r="U3" s="33">
        <v>9.8016061233452694E-5</v>
      </c>
      <c r="V3" s="33">
        <v>1.1387342367777101E-4</v>
      </c>
      <c r="W3" s="33">
        <v>1.21321475625823E-4</v>
      </c>
      <c r="X3" s="33">
        <v>8.1422485726833504E-5</v>
      </c>
      <c r="Y3" s="33">
        <v>1.05788459125415E-4</v>
      </c>
      <c r="Z3" s="33">
        <v>1.14995718050065E-4</v>
      </c>
      <c r="AA3" s="33">
        <v>2.5327812284334E-5</v>
      </c>
      <c r="AB3" s="33">
        <v>5.2196954012171399E-5</v>
      </c>
      <c r="AC3" s="33">
        <v>4.1473963234832798E-5</v>
      </c>
      <c r="AD3" s="33">
        <v>2.6170790200138002E-4</v>
      </c>
      <c r="AE3" s="33">
        <v>9.82288568919003E-5</v>
      </c>
      <c r="AF3" s="33">
        <v>1.7101105778279601E-4</v>
      </c>
      <c r="AG3" s="33">
        <v>3.3507222849614101E-4</v>
      </c>
      <c r="AH3" s="33">
        <v>1.9508217265825899E-4</v>
      </c>
      <c r="AI3" s="33">
        <v>1.84149272225359E-4</v>
      </c>
      <c r="AJ3" s="33">
        <v>1.960652487609E-4</v>
      </c>
      <c r="AK3" s="33">
        <v>1.2456662902315E-4</v>
      </c>
      <c r="AL3" s="33">
        <v>3.0048481711525101E-5</v>
      </c>
      <c r="AM3" s="33">
        <v>1.6423047242612401E-4</v>
      </c>
      <c r="AN3" s="33">
        <v>9.84585607629086E-5</v>
      </c>
      <c r="AO3" s="33">
        <v>-3.4970802747976597E-4</v>
      </c>
      <c r="AP3" s="33">
        <v>7.74032875337223E-5</v>
      </c>
    </row>
    <row r="4" spans="1:42" x14ac:dyDescent="0.45">
      <c r="A4" s="35" t="str">
        <v>FirstEnergy</v>
      </c>
      <c r="B4" s="33">
        <v>2.8213799485538599E-5</v>
      </c>
      <c r="C4" s="33">
        <v>9.6970355731225104E-5</v>
      </c>
      <c r="D4" s="33">
        <v>3.1194773825208602E-5</v>
      </c>
      <c r="E4" s="33">
        <v>4.27489804881109E-5</v>
      </c>
      <c r="F4" s="33">
        <v>2.7773558567036801E-5</v>
      </c>
      <c r="G4" s="33">
        <v>8.5848375054896694E-5</v>
      </c>
      <c r="H4" s="33">
        <v>3.24947299077734E-5</v>
      </c>
      <c r="I4" s="33">
        <v>2.3743318275926901E-5</v>
      </c>
      <c r="J4" s="33">
        <v>4.1420572181441601E-6</v>
      </c>
      <c r="K4" s="33">
        <v>1.37540309931614E-5</v>
      </c>
      <c r="L4" s="33">
        <v>5.1939817428947798E-5</v>
      </c>
      <c r="M4" s="33">
        <v>3.2295156534286999E-5</v>
      </c>
      <c r="N4" s="33">
        <v>-6.2299391429826101E-6</v>
      </c>
      <c r="O4" s="33">
        <v>6.9196624631407204E-7</v>
      </c>
      <c r="P4" s="33">
        <v>3.4473759332455E-5</v>
      </c>
      <c r="Q4" s="33">
        <v>2.11761089152393E-5</v>
      </c>
      <c r="R4" s="33">
        <v>3.59753591818809E-5</v>
      </c>
      <c r="S4" s="33">
        <v>3.0444679716418799E-5</v>
      </c>
      <c r="T4" s="33">
        <v>3.7337220026350402E-5</v>
      </c>
      <c r="U4" s="33">
        <v>3.7570512579208199E-5</v>
      </c>
      <c r="V4" s="33">
        <v>9.69140159357551E-6</v>
      </c>
      <c r="W4" s="33">
        <v>2.71973900495639E-5</v>
      </c>
      <c r="X4" s="33">
        <v>3.5181733483907401E-5</v>
      </c>
      <c r="Y4" s="33">
        <v>4.0600398393876602E-5</v>
      </c>
      <c r="Z4" s="33">
        <v>2.9147822949996801E-5</v>
      </c>
      <c r="AA4" s="33">
        <v>5.5981366459627297E-5</v>
      </c>
      <c r="AB4" s="33">
        <v>5.0744400527009197E-5</v>
      </c>
      <c r="AC4" s="33">
        <v>4.0493114373549097E-5</v>
      </c>
      <c r="AD4" s="33">
        <v>-2.9286922015182801E-5</v>
      </c>
      <c r="AE4" s="33">
        <v>3.0476441432963101E-5</v>
      </c>
      <c r="AF4" s="33">
        <v>4.4839042599912098E-5</v>
      </c>
      <c r="AG4" s="33">
        <v>2.95095990965556E-5</v>
      </c>
      <c r="AH4" s="33">
        <v>3.73273417403852E-5</v>
      </c>
      <c r="AI4" s="33">
        <v>2.2854758767802199E-5</v>
      </c>
      <c r="AJ4" s="33">
        <v>3.3457588305414402E-5</v>
      </c>
      <c r="AK4" s="33">
        <v>2.75733578016186E-5</v>
      </c>
      <c r="AL4" s="33">
        <v>-2.3525362318840501E-5</v>
      </c>
      <c r="AM4" s="33">
        <v>2.74601135579396E-5</v>
      </c>
      <c r="AN4" s="33">
        <v>2.1812252964426801E-5</v>
      </c>
      <c r="AO4" s="33">
        <v>7.0241240040152999E-4</v>
      </c>
      <c r="AP4" s="33">
        <v>3.3109291674508999E-5</v>
      </c>
    </row>
    <row r="5" spans="1:42" x14ac:dyDescent="0.45">
      <c r="A5" s="35" t="str">
        <v>TESLA</v>
      </c>
      <c r="B5" s="33">
        <v>2.14108162369031E-4</v>
      </c>
      <c r="C5" s="33">
        <v>3.1194773825208602E-5</v>
      </c>
      <c r="D5" s="33">
        <v>1.0378993349645499E-3</v>
      </c>
      <c r="E5" s="33">
        <v>4.2302700922266099E-5</v>
      </c>
      <c r="F5" s="33">
        <v>2.3289453541627399E-4</v>
      </c>
      <c r="G5" s="33">
        <v>2.7515560888386901E-4</v>
      </c>
      <c r="H5" s="33">
        <v>2.0563841834494E-4</v>
      </c>
      <c r="I5" s="33">
        <v>1.2312256101386501E-4</v>
      </c>
      <c r="J5" s="33">
        <v>-1.39749858836815E-4</v>
      </c>
      <c r="K5" s="33">
        <v>8.2645413764978896E-5</v>
      </c>
      <c r="L5" s="33">
        <v>3.6133869753434897E-5</v>
      </c>
      <c r="M5" s="33">
        <v>9.7410565280130394E-5</v>
      </c>
      <c r="N5" s="33">
        <v>1.0969347198695001E-4</v>
      </c>
      <c r="O5" s="33">
        <v>7.0639092791266599E-5</v>
      </c>
      <c r="P5" s="33">
        <v>1.04624145178492E-4</v>
      </c>
      <c r="Q5" s="33">
        <v>7.7327231946797096E-5</v>
      </c>
      <c r="R5" s="33">
        <v>9.2469100947361701E-5</v>
      </c>
      <c r="S5" s="33">
        <v>1.8576256352343301E-4</v>
      </c>
      <c r="T5" s="33">
        <v>1.3517366051822501E-4</v>
      </c>
      <c r="U5" s="33">
        <v>6.73067209360688E-5</v>
      </c>
      <c r="V5" s="33">
        <v>1.02897829223916E-4</v>
      </c>
      <c r="W5" s="33">
        <v>1.15528168329255E-4</v>
      </c>
      <c r="X5" s="33">
        <v>1.04808218834305E-4</v>
      </c>
      <c r="Y5" s="33">
        <v>7.7090242486981594E-5</v>
      </c>
      <c r="Z5" s="33">
        <v>1.2961287251395901E-4</v>
      </c>
      <c r="AA5" s="33">
        <v>7.76846100759145E-6</v>
      </c>
      <c r="AB5" s="33">
        <v>5.5691464332768598E-5</v>
      </c>
      <c r="AC5" s="33">
        <v>3.2180720245937598E-5</v>
      </c>
      <c r="AD5" s="33">
        <v>3.1340614216701098E-4</v>
      </c>
      <c r="AE5" s="33">
        <v>9.42483217265826E-5</v>
      </c>
      <c r="AF5" s="33">
        <v>1.6206995420038801E-4</v>
      </c>
      <c r="AG5" s="33">
        <v>3.2204989334337099E-4</v>
      </c>
      <c r="AH5" s="33">
        <v>1.84464175920697E-4</v>
      </c>
      <c r="AI5" s="33">
        <v>1.4889491185143301E-4</v>
      </c>
      <c r="AJ5" s="33">
        <v>2.5189473931865199E-4</v>
      </c>
      <c r="AK5" s="33">
        <v>9.4871274860405303E-5</v>
      </c>
      <c r="AL5" s="33">
        <v>-2.6978951000690101E-5</v>
      </c>
      <c r="AM5" s="33">
        <v>1.5803831796223E-4</v>
      </c>
      <c r="AN5" s="33">
        <v>9.0267959094045999E-5</v>
      </c>
      <c r="AO5" s="33">
        <v>2.9349678461634902E-4</v>
      </c>
      <c r="AP5" s="33">
        <v>3.3501254783863403E-5</v>
      </c>
    </row>
    <row r="6" spans="1:42" x14ac:dyDescent="0.45">
      <c r="A6" s="35" t="str">
        <v>PEPSI</v>
      </c>
      <c r="B6" s="33">
        <v>6.6838870067130999E-5</v>
      </c>
      <c r="C6" s="33">
        <v>4.27489804881109E-5</v>
      </c>
      <c r="D6" s="33">
        <v>4.2302700922266099E-5</v>
      </c>
      <c r="E6" s="33">
        <v>9.0336878097747601E-5</v>
      </c>
      <c r="F6" s="33">
        <v>7.1174132630654404E-5</v>
      </c>
      <c r="G6" s="33">
        <v>1.02851119894598E-4</v>
      </c>
      <c r="H6" s="33">
        <v>4.9041705878662298E-5</v>
      </c>
      <c r="I6" s="33">
        <v>3.05142574816487E-5</v>
      </c>
      <c r="J6" s="33">
        <v>-9.19375117635987E-5</v>
      </c>
      <c r="K6" s="33">
        <v>2.8077498588368101E-5</v>
      </c>
      <c r="L6" s="33">
        <v>4.5426344187213698E-5</v>
      </c>
      <c r="M6" s="33">
        <v>3.4780601041470597E-5</v>
      </c>
      <c r="N6" s="33">
        <v>2.7376403789447201E-5</v>
      </c>
      <c r="O6" s="33">
        <v>2.80955517912039E-5</v>
      </c>
      <c r="P6" s="33">
        <v>3.5857048748353003E-5</v>
      </c>
      <c r="Q6" s="33">
        <v>4.33679026287721E-5</v>
      </c>
      <c r="R6" s="33">
        <v>5.6751913545391799E-5</v>
      </c>
      <c r="S6" s="33">
        <v>4.7513833992094803E-5</v>
      </c>
      <c r="T6" s="33">
        <v>5.3092108977978503E-5</v>
      </c>
      <c r="U6" s="33">
        <v>4.9454631720935997E-5</v>
      </c>
      <c r="V6" s="33">
        <v>3.3072667670493699E-5</v>
      </c>
      <c r="W6" s="33">
        <v>4.1643915866741897E-5</v>
      </c>
      <c r="X6" s="33">
        <v>2.92956113934374E-5</v>
      </c>
      <c r="Y6" s="33">
        <v>5.6994298575820301E-5</v>
      </c>
      <c r="Z6" s="33">
        <v>2.0348100570926599E-5</v>
      </c>
      <c r="AA6" s="33">
        <v>4.0062284334023398E-5</v>
      </c>
      <c r="AB6" s="33">
        <v>6.28501160675073E-5</v>
      </c>
      <c r="AC6" s="33">
        <v>6.4854648974214198E-5</v>
      </c>
      <c r="AD6" s="33">
        <v>1.3334541062801901E-5</v>
      </c>
      <c r="AE6" s="33">
        <v>4.3155232448710599E-5</v>
      </c>
      <c r="AF6" s="33">
        <v>6.6349990589120996E-5</v>
      </c>
      <c r="AG6" s="33">
        <v>9.1658871321914802E-5</v>
      </c>
      <c r="AH6" s="33">
        <v>6.20572181441747E-5</v>
      </c>
      <c r="AI6" s="33">
        <v>4.9376482213438697E-5</v>
      </c>
      <c r="AJ6" s="33">
        <v>5.1745874898048797E-5</v>
      </c>
      <c r="AK6" s="33">
        <v>4.5888041909781003E-5</v>
      </c>
      <c r="AL6" s="33">
        <v>-6.62543133195307E-6</v>
      </c>
      <c r="AM6" s="33">
        <v>4.4872137524311397E-5</v>
      </c>
      <c r="AN6" s="33">
        <v>3.1599363197189202E-5</v>
      </c>
      <c r="AO6" s="33">
        <v>-3.8011967501097899E-5</v>
      </c>
      <c r="AP6" s="33">
        <v>3.5796191730974299E-5</v>
      </c>
    </row>
    <row r="7" spans="1:42" x14ac:dyDescent="0.45">
      <c r="A7" s="35" t="str">
        <v>MediciNova</v>
      </c>
      <c r="B7" s="33">
        <v>1.85394158981115E-4</v>
      </c>
      <c r="C7" s="33">
        <v>2.7773558567036801E-5</v>
      </c>
      <c r="D7" s="33">
        <v>2.3289453541627399E-4</v>
      </c>
      <c r="E7" s="33">
        <v>7.1174132630654404E-5</v>
      </c>
      <c r="F7" s="33">
        <v>1.69220318087709E-3</v>
      </c>
      <c r="G7" s="33">
        <v>1.58999921576008E-4</v>
      </c>
      <c r="H7" s="33">
        <v>1.5826283016500301E-4</v>
      </c>
      <c r="I7" s="33">
        <v>2.18138857519292E-4</v>
      </c>
      <c r="J7" s="33">
        <v>6.2320754125101896E-5</v>
      </c>
      <c r="K7" s="33">
        <v>6.8907538114059804E-5</v>
      </c>
      <c r="L7" s="33">
        <v>9.14807704372921E-5</v>
      </c>
      <c r="M7" s="33">
        <v>7.2487263943785704E-5</v>
      </c>
      <c r="N7" s="33">
        <v>1.4098392308174899E-4</v>
      </c>
      <c r="O7" s="33">
        <v>6.9674069891461295E-5</v>
      </c>
      <c r="P7" s="33">
        <v>1.09649366334148E-4</v>
      </c>
      <c r="Q7" s="33">
        <v>1.53713454419976E-4</v>
      </c>
      <c r="R7" s="33">
        <v>1.24678493004579E-4</v>
      </c>
      <c r="S7" s="33">
        <v>1.6548759332454899E-4</v>
      </c>
      <c r="T7" s="33">
        <v>1.5361543854695999E-4</v>
      </c>
      <c r="U7" s="33">
        <v>7.5453514963297506E-5</v>
      </c>
      <c r="V7" s="33">
        <v>1.1992289353158901E-4</v>
      </c>
      <c r="W7" s="33">
        <v>1.59260303343998E-4</v>
      </c>
      <c r="X7" s="33">
        <v>8.9147857456553005E-5</v>
      </c>
      <c r="Y7" s="33">
        <v>4.6796795595708601E-5</v>
      </c>
      <c r="Z7" s="33">
        <v>1.4702430045799599E-4</v>
      </c>
      <c r="AA7" s="33">
        <v>2.6330227743271199E-5</v>
      </c>
      <c r="AB7" s="33">
        <v>8.1042897923332694E-5</v>
      </c>
      <c r="AC7" s="33">
        <v>1.09888763410502E-4</v>
      </c>
      <c r="AD7" s="33">
        <v>2.3327294685990301E-4</v>
      </c>
      <c r="AE7" s="33">
        <v>1.23288882614969E-4</v>
      </c>
      <c r="AF7" s="33">
        <v>1.3314549218896999E-4</v>
      </c>
      <c r="AG7" s="33">
        <v>3.5558745843528402E-4</v>
      </c>
      <c r="AH7" s="33">
        <v>1.9098685613902901E-4</v>
      </c>
      <c r="AI7" s="33">
        <v>2.1006910722128099E-4</v>
      </c>
      <c r="AJ7" s="33">
        <v>2.02658996800301E-4</v>
      </c>
      <c r="AK7" s="33">
        <v>1.14141916054959E-4</v>
      </c>
      <c r="AL7" s="33">
        <v>1.00021566597653E-4</v>
      </c>
      <c r="AM7" s="33">
        <v>2.10849112240416E-4</v>
      </c>
      <c r="AN7" s="33">
        <v>9.7408463517159103E-5</v>
      </c>
      <c r="AO7" s="33">
        <v>7.6289455110107197E-4</v>
      </c>
      <c r="AP7" s="33">
        <v>1.0330044231131099E-4</v>
      </c>
    </row>
    <row r="8" spans="1:42" x14ac:dyDescent="0.45">
      <c r="A8" s="35" t="str">
        <v>Shopify</v>
      </c>
      <c r="B8" s="33">
        <v>2.2293015559319901E-4</v>
      </c>
      <c r="C8" s="33">
        <v>8.5848375054896694E-5</v>
      </c>
      <c r="D8" s="33">
        <v>2.7515560888386901E-4</v>
      </c>
      <c r="E8" s="33">
        <v>1.02851119894598E-4</v>
      </c>
      <c r="F8" s="33">
        <v>1.58999921576008E-4</v>
      </c>
      <c r="G8" s="33">
        <v>9.1280851998243296E-4</v>
      </c>
      <c r="H8" s="33">
        <v>2.2468882928665501E-4</v>
      </c>
      <c r="I8" s="33">
        <v>1.4195277307233801E-4</v>
      </c>
      <c r="J8" s="33">
        <v>-2.4607291862726601E-4</v>
      </c>
      <c r="K8" s="33">
        <v>5.2804583098061302E-5</v>
      </c>
      <c r="L8" s="33">
        <v>1.5418878223226001E-4</v>
      </c>
      <c r="M8" s="33">
        <v>1.24984597528075E-4</v>
      </c>
      <c r="N8" s="33">
        <v>4.82862789384529E-5</v>
      </c>
      <c r="O8" s="33">
        <v>8.7784443817052498E-5</v>
      </c>
      <c r="P8" s="33">
        <v>1.2452379383901099E-4</v>
      </c>
      <c r="Q8" s="33">
        <v>1.48956819750298E-4</v>
      </c>
      <c r="R8" s="33">
        <v>1.8841566283957499E-4</v>
      </c>
      <c r="S8" s="33">
        <v>1.9729992471296799E-4</v>
      </c>
      <c r="T8" s="33">
        <v>1.5639293086140899E-4</v>
      </c>
      <c r="U8" s="33">
        <v>1.2526380105401801E-4</v>
      </c>
      <c r="V8" s="33">
        <v>7.31979578392621E-5</v>
      </c>
      <c r="W8" s="33">
        <v>1.20506724073028E-4</v>
      </c>
      <c r="X8" s="33">
        <v>9.4690670681974994E-5</v>
      </c>
      <c r="Y8" s="33">
        <v>1.7059461854570501E-4</v>
      </c>
      <c r="Z8" s="33">
        <v>1.76531760148064E-4</v>
      </c>
      <c r="AA8" s="33">
        <v>7.8415804002760595E-5</v>
      </c>
      <c r="AB8" s="33">
        <v>1.02334807704372E-4</v>
      </c>
      <c r="AC8" s="33">
        <v>6.0009504987765797E-5</v>
      </c>
      <c r="AD8" s="33">
        <v>1.4002467218771501E-4</v>
      </c>
      <c r="AE8" s="33">
        <v>1.96460395884308E-4</v>
      </c>
      <c r="AF8" s="33">
        <v>2.6081626827278997E-4</v>
      </c>
      <c r="AG8" s="33">
        <v>4.1927581717798998E-4</v>
      </c>
      <c r="AH8" s="33">
        <v>2.7523572683355198E-4</v>
      </c>
      <c r="AI8" s="33">
        <v>2.26501239099065E-4</v>
      </c>
      <c r="AJ8" s="33">
        <v>3.1997484158353701E-4</v>
      </c>
      <c r="AK8" s="33">
        <v>1.2776176359872001E-4</v>
      </c>
      <c r="AL8" s="33">
        <v>1.47180814354727E-4</v>
      </c>
      <c r="AM8" s="33">
        <v>1.70933716042411E-4</v>
      </c>
      <c r="AN8" s="33">
        <v>8.6168015559319897E-5</v>
      </c>
      <c r="AO8" s="33">
        <v>-2.9191799987452101E-4</v>
      </c>
      <c r="AP8" s="33">
        <v>1.1875835999749001E-4</v>
      </c>
    </row>
    <row r="9" spans="1:42" x14ac:dyDescent="0.45">
      <c r="A9" s="35" t="str">
        <v xml:space="preserve">iRobot </v>
      </c>
      <c r="B9" s="33">
        <v>1.8175352907961599E-4</v>
      </c>
      <c r="C9" s="33">
        <v>3.24947299077734E-5</v>
      </c>
      <c r="D9" s="33">
        <v>2.0563841834494E-4</v>
      </c>
      <c r="E9" s="33">
        <v>4.9041705878662298E-5</v>
      </c>
      <c r="F9" s="33">
        <v>1.5826283016500301E-4</v>
      </c>
      <c r="G9" s="33">
        <v>2.2468882928665501E-4</v>
      </c>
      <c r="H9" s="33">
        <v>9.1215832235397299E-4</v>
      </c>
      <c r="I9" s="33">
        <v>2.0647949996863E-4</v>
      </c>
      <c r="J9" s="33">
        <v>-2.0516495702365201E-4</v>
      </c>
      <c r="K9" s="33">
        <v>1.11812268649225E-4</v>
      </c>
      <c r="L9" s="33">
        <v>6.5203322040278402E-5</v>
      </c>
      <c r="M9" s="33">
        <v>9.3557939644896098E-5</v>
      </c>
      <c r="N9" s="33">
        <v>1.63285400589748E-4</v>
      </c>
      <c r="O9" s="33">
        <v>1.1638959470481199E-4</v>
      </c>
      <c r="P9" s="33">
        <v>1.2857716920760301E-4</v>
      </c>
      <c r="Q9" s="33">
        <v>1.7880983750548901E-6</v>
      </c>
      <c r="R9" s="33">
        <v>1.0554994039776599E-4</v>
      </c>
      <c r="S9" s="33">
        <v>1.30338666164753E-4</v>
      </c>
      <c r="T9" s="33">
        <v>1.26371828533785E-4</v>
      </c>
      <c r="U9" s="33">
        <v>4.3383338038772797E-5</v>
      </c>
      <c r="V9" s="33">
        <v>1.11325208607817E-4</v>
      </c>
      <c r="W9" s="33">
        <v>1.4681875117636E-4</v>
      </c>
      <c r="X9" s="33">
        <v>8.2024054206662894E-5</v>
      </c>
      <c r="Y9" s="33">
        <v>7.2185088462262405E-5</v>
      </c>
      <c r="Z9" s="33">
        <v>8.4687293744902504E-5</v>
      </c>
      <c r="AA9" s="33">
        <v>5.0061766735679702E-5</v>
      </c>
      <c r="AB9" s="33">
        <v>3.3817523056653503E-5</v>
      </c>
      <c r="AC9" s="33">
        <v>2.7898158604680299E-5</v>
      </c>
      <c r="AD9" s="33">
        <v>1.4170807453416101E-4</v>
      </c>
      <c r="AE9" s="33">
        <v>8.2344312692138698E-5</v>
      </c>
      <c r="AF9" s="33">
        <v>1.46864859777903E-4</v>
      </c>
      <c r="AG9" s="33">
        <v>3.0553503983938701E-4</v>
      </c>
      <c r="AH9" s="33">
        <v>1.9385493130058299E-4</v>
      </c>
      <c r="AI9" s="33">
        <v>1.3788379132944299E-4</v>
      </c>
      <c r="AJ9" s="33">
        <v>2.43624647092038E-4</v>
      </c>
      <c r="AK9" s="33">
        <v>1.0682944350335601E-4</v>
      </c>
      <c r="AL9" s="33">
        <v>1.36980676328502E-4</v>
      </c>
      <c r="AM9" s="33">
        <v>1.43898817366208E-4</v>
      </c>
      <c r="AN9" s="33">
        <v>1.23915035447644E-4</v>
      </c>
      <c r="AO9" s="33">
        <v>-3.9224220465524799E-4</v>
      </c>
      <c r="AP9" s="33">
        <v>9.2166431394692197E-5</v>
      </c>
    </row>
    <row r="10" spans="1:42" x14ac:dyDescent="0.45">
      <c r="A10" s="35" t="str">
        <v xml:space="preserve">Six Flags </v>
      </c>
      <c r="B10" s="33">
        <v>9.4251427316644596E-5</v>
      </c>
      <c r="C10" s="33">
        <v>2.3743318275926901E-5</v>
      </c>
      <c r="D10" s="33">
        <v>1.2312256101386501E-4</v>
      </c>
      <c r="E10" s="33">
        <v>3.05142574816487E-5</v>
      </c>
      <c r="F10" s="33">
        <v>2.18138857519292E-4</v>
      </c>
      <c r="G10" s="33">
        <v>1.4195277307233801E-4</v>
      </c>
      <c r="H10" s="33">
        <v>2.0647949996863E-4</v>
      </c>
      <c r="I10" s="33">
        <v>3.8807158541941101E-4</v>
      </c>
      <c r="J10" s="33">
        <v>-2.7504564276303298E-5</v>
      </c>
      <c r="K10" s="33">
        <v>2.6009928477319799E-5</v>
      </c>
      <c r="L10" s="33">
        <v>5.6735036702428001E-5</v>
      </c>
      <c r="M10" s="33">
        <v>5.6758124725516002E-5</v>
      </c>
      <c r="N10" s="33">
        <v>1.07589560198255E-5</v>
      </c>
      <c r="O10" s="33">
        <v>-3.66003199698851E-6</v>
      </c>
      <c r="P10" s="33">
        <v>6.5288882614969503E-5</v>
      </c>
      <c r="Q10" s="33">
        <v>4.7083521550912799E-5</v>
      </c>
      <c r="R10" s="33">
        <v>6.7889281008846102E-5</v>
      </c>
      <c r="S10" s="33">
        <v>9.6288223853441301E-5</v>
      </c>
      <c r="T10" s="33">
        <v>8.5639870757262001E-5</v>
      </c>
      <c r="U10" s="33">
        <v>6.9585202961289897E-5</v>
      </c>
      <c r="V10" s="33">
        <v>6.4500611707133496E-5</v>
      </c>
      <c r="W10" s="33">
        <v>5.7975070581592301E-5</v>
      </c>
      <c r="X10" s="33">
        <v>7.26551571616788E-5</v>
      </c>
      <c r="Y10" s="33">
        <v>6.4291815672250403E-5</v>
      </c>
      <c r="Z10" s="33">
        <v>8.4294767551289294E-5</v>
      </c>
      <c r="AA10" s="33">
        <v>2.65671152518978E-5</v>
      </c>
      <c r="AB10" s="33">
        <v>3.5499796097622103E-5</v>
      </c>
      <c r="AC10" s="33">
        <v>6.8861738503042793E-5</v>
      </c>
      <c r="AD10" s="33">
        <v>1.0554399585921299E-4</v>
      </c>
      <c r="AE10" s="33">
        <v>5.6730190099755301E-5</v>
      </c>
      <c r="AF10" s="33">
        <v>7.3371745404354099E-5</v>
      </c>
      <c r="AG10" s="33">
        <v>1.5702699353786301E-4</v>
      </c>
      <c r="AH10" s="33">
        <v>9.8272068511199003E-5</v>
      </c>
      <c r="AI10" s="33">
        <v>8.6936209925340399E-5</v>
      </c>
      <c r="AJ10" s="33">
        <v>1.0242723822071599E-4</v>
      </c>
      <c r="AK10" s="33">
        <v>5.6937245122027697E-5</v>
      </c>
      <c r="AL10" s="33">
        <v>9.4788992408557595E-5</v>
      </c>
      <c r="AM10" s="33">
        <v>6.4270311813790099E-5</v>
      </c>
      <c r="AN10" s="33">
        <v>5.6191809398331098E-5</v>
      </c>
      <c r="AO10" s="33">
        <v>7.9253914925654005E-4</v>
      </c>
      <c r="AP10" s="33">
        <v>9.0454137649789704E-5</v>
      </c>
    </row>
    <row r="11" spans="1:42" x14ac:dyDescent="0.45">
      <c r="A11" s="35" t="str">
        <v>NanoViricides</v>
      </c>
      <c r="B11" s="33">
        <v>-1.20685582533408E-4</v>
      </c>
      <c r="C11" s="33">
        <v>4.1420572181441601E-6</v>
      </c>
      <c r="D11" s="33">
        <v>-1.39749858836815E-4</v>
      </c>
      <c r="E11" s="33">
        <v>-9.19375117635987E-5</v>
      </c>
      <c r="F11" s="33">
        <v>6.2320754125101896E-5</v>
      </c>
      <c r="G11" s="33">
        <v>-2.4607291862726601E-4</v>
      </c>
      <c r="H11" s="33">
        <v>-2.0516495702365201E-4</v>
      </c>
      <c r="I11" s="33">
        <v>-2.7504564276303298E-5</v>
      </c>
      <c r="J11" s="33">
        <v>5.5779514712340902E-3</v>
      </c>
      <c r="K11" s="33">
        <v>-4.6633759959846902E-5</v>
      </c>
      <c r="L11" s="33">
        <v>-1.4708758391367E-4</v>
      </c>
      <c r="M11" s="33">
        <v>-5.0142778718865699E-5</v>
      </c>
      <c r="N11" s="33">
        <v>1.06746125854821E-4</v>
      </c>
      <c r="O11" s="33">
        <v>5.94739946044294E-5</v>
      </c>
      <c r="P11" s="33">
        <v>-3.3074738063868501E-5</v>
      </c>
      <c r="Q11" s="33">
        <v>-3.1051508877595801E-5</v>
      </c>
      <c r="R11" s="33">
        <v>-5.6699902754250498E-5</v>
      </c>
      <c r="S11" s="33">
        <v>-2.16682665160925E-5</v>
      </c>
      <c r="T11" s="33">
        <v>-4.4150318401405301E-5</v>
      </c>
      <c r="U11" s="33">
        <v>-1.90467077608381E-5</v>
      </c>
      <c r="V11" s="33">
        <v>-1.5318197502980101E-5</v>
      </c>
      <c r="W11" s="33">
        <v>-7.6512966622749198E-5</v>
      </c>
      <c r="X11" s="33">
        <v>3.4741037706255102E-5</v>
      </c>
      <c r="Y11" s="33">
        <v>-3.5372788443440601E-5</v>
      </c>
      <c r="Z11" s="33">
        <v>1.0468313727335399E-4</v>
      </c>
      <c r="AA11" s="33">
        <v>2.3099723947549901E-5</v>
      </c>
      <c r="AB11" s="33">
        <v>-3.05777965995357E-5</v>
      </c>
      <c r="AC11" s="33">
        <v>-8.4756352343308799E-5</v>
      </c>
      <c r="AD11" s="33">
        <v>8.3828519668736998E-4</v>
      </c>
      <c r="AE11" s="33">
        <v>-1.07757262061609E-4</v>
      </c>
      <c r="AF11" s="33">
        <v>-7.2906283330196405E-5</v>
      </c>
      <c r="AG11" s="33">
        <v>-1.6315575004705401E-4</v>
      </c>
      <c r="AH11" s="33">
        <v>-3.7206082564778198E-5</v>
      </c>
      <c r="AI11" s="33">
        <v>-6.3286169144864703E-5</v>
      </c>
      <c r="AJ11" s="33">
        <v>3.7203478888261399E-5</v>
      </c>
      <c r="AK11" s="33">
        <v>-1.0454388606562501E-5</v>
      </c>
      <c r="AL11" s="33">
        <v>1.5563595583160801E-4</v>
      </c>
      <c r="AM11" s="33">
        <v>-8.6188296003513403E-5</v>
      </c>
      <c r="AN11" s="33">
        <v>1.73322353974527E-5</v>
      </c>
      <c r="AO11" s="33">
        <v>-5.0240829098437796E-4</v>
      </c>
      <c r="AP11" s="33">
        <v>5.55695150260367E-5</v>
      </c>
    </row>
    <row r="12" spans="1:42" x14ac:dyDescent="0.45">
      <c r="A12" s="35" t="str">
        <v>HSBC</v>
      </c>
      <c r="B12" s="33">
        <v>8.4113761842022599E-5</v>
      </c>
      <c r="C12" s="33">
        <v>1.37540309931614E-5</v>
      </c>
      <c r="D12" s="33">
        <v>8.2645413764978896E-5</v>
      </c>
      <c r="E12" s="33">
        <v>2.8077498588368101E-5</v>
      </c>
      <c r="F12" s="33">
        <v>6.8907538114059804E-5</v>
      </c>
      <c r="G12" s="33">
        <v>5.2804583098061302E-5</v>
      </c>
      <c r="H12" s="33">
        <v>1.11812268649225E-4</v>
      </c>
      <c r="I12" s="33">
        <v>2.6009928477319799E-5</v>
      </c>
      <c r="J12" s="33">
        <v>-4.6633759959846902E-5</v>
      </c>
      <c r="K12" s="33">
        <v>1.00623313884183E-4</v>
      </c>
      <c r="L12" s="33">
        <v>1.52528232636928E-5</v>
      </c>
      <c r="M12" s="33">
        <v>3.0852390363259901E-5</v>
      </c>
      <c r="N12" s="33">
        <v>7.0249058912102299E-5</v>
      </c>
      <c r="O12" s="33">
        <v>5.6716403162055298E-5</v>
      </c>
      <c r="P12" s="33">
        <v>5.5668015559319901E-5</v>
      </c>
      <c r="Q12" s="33">
        <v>6.2491279252148798E-5</v>
      </c>
      <c r="R12" s="33">
        <v>4.3939503732981997E-5</v>
      </c>
      <c r="S12" s="33">
        <v>7.7543776272037007E-5</v>
      </c>
      <c r="T12" s="33">
        <v>5.6180564966434503E-5</v>
      </c>
      <c r="U12" s="33">
        <v>3.17404903067946E-5</v>
      </c>
      <c r="V12" s="33">
        <v>7.6928006775832804E-5</v>
      </c>
      <c r="W12" s="33">
        <v>6.8195936068762101E-5</v>
      </c>
      <c r="X12" s="33">
        <v>3.4027718175544199E-5</v>
      </c>
      <c r="Y12" s="33">
        <v>3.3098916180437899E-5</v>
      </c>
      <c r="Z12" s="33">
        <v>3.1505532028357998E-5</v>
      </c>
      <c r="AA12" s="33">
        <v>1.1851966873705999E-5</v>
      </c>
      <c r="AB12" s="33">
        <v>2.0980346947738201E-5</v>
      </c>
      <c r="AC12" s="33">
        <v>1.9813523433088599E-5</v>
      </c>
      <c r="AD12" s="33">
        <v>1.60453588681849E-4</v>
      </c>
      <c r="AE12" s="33">
        <v>2.7346430139908299E-5</v>
      </c>
      <c r="AF12" s="33">
        <v>6.0364420603550998E-5</v>
      </c>
      <c r="AG12" s="33">
        <v>1.10152738565782E-4</v>
      </c>
      <c r="AH12" s="33">
        <v>7.3183841520797999E-5</v>
      </c>
      <c r="AI12" s="33">
        <v>6.5643437480394001E-5</v>
      </c>
      <c r="AJ12" s="33">
        <v>7.2270766672940598E-5</v>
      </c>
      <c r="AK12" s="33">
        <v>6.6345473367212496E-5</v>
      </c>
      <c r="AL12" s="33">
        <v>-1.65381297446514E-5</v>
      </c>
      <c r="AM12" s="33">
        <v>6.3795658447832304E-5</v>
      </c>
      <c r="AN12" s="33">
        <v>4.1626058723884802E-5</v>
      </c>
      <c r="AO12" s="33">
        <v>-4.3175835999749001E-4</v>
      </c>
      <c r="AP12" s="33">
        <v>4.4935802120584698E-5</v>
      </c>
    </row>
    <row r="13" spans="1:42" x14ac:dyDescent="0.45">
      <c r="A13" s="35" t="str">
        <v xml:space="preserve">Northrop </v>
      </c>
      <c r="B13" s="33">
        <v>6.7724151452412397E-5</v>
      </c>
      <c r="C13" s="33">
        <v>5.1939817428947798E-5</v>
      </c>
      <c r="D13" s="33">
        <v>3.6133869753434897E-5</v>
      </c>
      <c r="E13" s="33">
        <v>4.5426344187213698E-5</v>
      </c>
      <c r="F13" s="33">
        <v>9.14807704372921E-5</v>
      </c>
      <c r="G13" s="33">
        <v>1.5418878223226001E-4</v>
      </c>
      <c r="H13" s="33">
        <v>6.5203322040278402E-5</v>
      </c>
      <c r="I13" s="33">
        <v>5.6735036702428001E-5</v>
      </c>
      <c r="J13" s="33">
        <v>-1.4708758391367E-4</v>
      </c>
      <c r="K13" s="33">
        <v>1.52528232636928E-5</v>
      </c>
      <c r="L13" s="33">
        <v>2.2507353033439999E-4</v>
      </c>
      <c r="M13" s="33">
        <v>1.4360744086831001E-4</v>
      </c>
      <c r="N13" s="33">
        <v>3.0859087772131201E-5</v>
      </c>
      <c r="O13" s="33">
        <v>4.3662290607942702E-5</v>
      </c>
      <c r="P13" s="33">
        <v>7.7398535039839399E-5</v>
      </c>
      <c r="Q13" s="33">
        <v>3.2325694836564303E-5</v>
      </c>
      <c r="R13" s="33">
        <v>8.5339575883054003E-5</v>
      </c>
      <c r="S13" s="33">
        <v>7.4693126921387704E-5</v>
      </c>
      <c r="T13" s="33">
        <v>6.8051488487358002E-5</v>
      </c>
      <c r="U13" s="33">
        <v>6.8896478762783106E-5</v>
      </c>
      <c r="V13" s="33">
        <v>4.69464050442311E-5</v>
      </c>
      <c r="W13" s="33">
        <v>7.4703583976410001E-5</v>
      </c>
      <c r="X13" s="33">
        <v>6.7454990902816894E-5</v>
      </c>
      <c r="Y13" s="33">
        <v>6.6345308676830396E-5</v>
      </c>
      <c r="Z13" s="33">
        <v>4.5927032749858797E-5</v>
      </c>
      <c r="AA13" s="33">
        <v>4.0796411318150398E-5</v>
      </c>
      <c r="AB13" s="33">
        <v>5.4049611017002298E-5</v>
      </c>
      <c r="AC13" s="33">
        <v>4.83964960160612E-5</v>
      </c>
      <c r="AD13" s="33">
        <v>5.7670807453416602E-6</v>
      </c>
      <c r="AE13" s="33">
        <v>1.1795176924524701E-4</v>
      </c>
      <c r="AF13" s="33">
        <v>9.67370757262061E-5</v>
      </c>
      <c r="AG13" s="33">
        <v>1.07828784741828E-4</v>
      </c>
      <c r="AH13" s="33">
        <v>8.29843465713031E-5</v>
      </c>
      <c r="AI13" s="33">
        <v>5.7460176297132799E-5</v>
      </c>
      <c r="AJ13" s="33">
        <v>1.15869251521425E-4</v>
      </c>
      <c r="AK13" s="33">
        <v>6.2269355041094096E-5</v>
      </c>
      <c r="AL13" s="33">
        <v>-1.10698757763975E-5</v>
      </c>
      <c r="AM13" s="33">
        <v>8.0280506932680793E-5</v>
      </c>
      <c r="AN13" s="33">
        <v>4.90394786373047E-5</v>
      </c>
      <c r="AO13" s="33">
        <v>2.09319922830792E-4</v>
      </c>
      <c r="AP13" s="33">
        <v>6.5060982495765101E-5</v>
      </c>
    </row>
    <row r="14" spans="1:42" x14ac:dyDescent="0.45">
      <c r="A14" s="35" t="str">
        <v>Raytheon</v>
      </c>
      <c r="B14" s="33">
        <v>8.3873141351402102E-5</v>
      </c>
      <c r="C14" s="33">
        <v>3.2295156534286999E-5</v>
      </c>
      <c r="D14" s="33">
        <v>9.7410565280130394E-5</v>
      </c>
      <c r="E14" s="33">
        <v>3.4780601041470597E-5</v>
      </c>
      <c r="F14" s="33">
        <v>7.2487263943785704E-5</v>
      </c>
      <c r="G14" s="33">
        <v>1.24984597528075E-4</v>
      </c>
      <c r="H14" s="33">
        <v>9.3557939644896098E-5</v>
      </c>
      <c r="I14" s="33">
        <v>5.6758124725516002E-5</v>
      </c>
      <c r="J14" s="33">
        <v>-5.0142778718865699E-5</v>
      </c>
      <c r="K14" s="33">
        <v>3.0852390363259901E-5</v>
      </c>
      <c r="L14" s="33">
        <v>1.4360744086831001E-4</v>
      </c>
      <c r="M14" s="33">
        <v>2.00608162369032E-4</v>
      </c>
      <c r="N14" s="33">
        <v>5.6560747223790601E-5</v>
      </c>
      <c r="O14" s="33">
        <v>4.3229390175042302E-5</v>
      </c>
      <c r="P14" s="33">
        <v>7.5937135328439605E-5</v>
      </c>
      <c r="Q14" s="33">
        <v>4.24454639563335E-5</v>
      </c>
      <c r="R14" s="33">
        <v>7.2147295940774096E-5</v>
      </c>
      <c r="S14" s="33">
        <v>8.0340313068573906E-5</v>
      </c>
      <c r="T14" s="33">
        <v>6.0181575067444597E-5</v>
      </c>
      <c r="U14" s="33">
        <v>5.4807084823389102E-5</v>
      </c>
      <c r="V14" s="33">
        <v>5.9938829286655298E-5</v>
      </c>
      <c r="W14" s="33">
        <v>7.5411592634418699E-5</v>
      </c>
      <c r="X14" s="33">
        <v>5.2805712403538403E-5</v>
      </c>
      <c r="Y14" s="33">
        <v>3.8284702616224297E-5</v>
      </c>
      <c r="Z14" s="33">
        <v>4.2112530585356602E-5</v>
      </c>
      <c r="AA14" s="33">
        <v>2.6260697032436099E-5</v>
      </c>
      <c r="AB14" s="33">
        <v>3.1437056904448199E-5</v>
      </c>
      <c r="AC14" s="33">
        <v>2.5984879854444999E-5</v>
      </c>
      <c r="AD14" s="33">
        <v>2.35012077294686E-5</v>
      </c>
      <c r="AE14" s="33">
        <v>8.6131783675261897E-5</v>
      </c>
      <c r="AF14" s="33">
        <v>8.90556182947487E-5</v>
      </c>
      <c r="AG14" s="33">
        <v>1.1834429700734E-4</v>
      </c>
      <c r="AH14" s="33">
        <v>8.1816958403914896E-5</v>
      </c>
      <c r="AI14" s="33">
        <v>4.0954404291360699E-5</v>
      </c>
      <c r="AJ14" s="33">
        <v>1.08803955706129E-4</v>
      </c>
      <c r="AK14" s="33">
        <v>6.3755646527385599E-5</v>
      </c>
      <c r="AL14" s="33">
        <v>-3.52225672877846E-6</v>
      </c>
      <c r="AM14" s="33">
        <v>8.8468818620992507E-5</v>
      </c>
      <c r="AN14" s="33">
        <v>6.5160330008155994E-5</v>
      </c>
      <c r="AO14" s="33">
        <v>-5.5351433590563999E-5</v>
      </c>
      <c r="AP14" s="33">
        <v>5.4161631846414401E-5</v>
      </c>
    </row>
    <row r="15" spans="1:42" x14ac:dyDescent="0.45">
      <c r="A15" s="35" t="str">
        <v>Petrobras</v>
      </c>
      <c r="B15" s="33">
        <v>1.2604300771692001E-4</v>
      </c>
      <c r="C15" s="33">
        <v>-6.2299391429826101E-6</v>
      </c>
      <c r="D15" s="33">
        <v>1.0969347198695001E-4</v>
      </c>
      <c r="E15" s="33">
        <v>2.7376403789447201E-5</v>
      </c>
      <c r="F15" s="33">
        <v>1.4098392308174899E-4</v>
      </c>
      <c r="G15" s="33">
        <v>4.82862789384529E-5</v>
      </c>
      <c r="H15" s="33">
        <v>1.63285400589748E-4</v>
      </c>
      <c r="I15" s="33">
        <v>1.07589560198255E-5</v>
      </c>
      <c r="J15" s="33">
        <v>1.06746125854821E-4</v>
      </c>
      <c r="K15" s="33">
        <v>7.0249058912102299E-5</v>
      </c>
      <c r="L15" s="33">
        <v>3.0859087772131201E-5</v>
      </c>
      <c r="M15" s="33">
        <v>5.6560747223790601E-5</v>
      </c>
      <c r="N15" s="33">
        <v>4.71615753811405E-4</v>
      </c>
      <c r="O15" s="33">
        <v>3.0531495074973301E-4</v>
      </c>
      <c r="P15" s="33">
        <v>1.06592022711587E-4</v>
      </c>
      <c r="Q15" s="33">
        <v>7.5370271033314503E-5</v>
      </c>
      <c r="R15" s="33">
        <v>7.1111675763849694E-5</v>
      </c>
      <c r="S15" s="33">
        <v>8.6008375682288698E-5</v>
      </c>
      <c r="T15" s="33">
        <v>1.0531828690633E-4</v>
      </c>
      <c r="U15" s="33">
        <v>1.28919144864796E-5</v>
      </c>
      <c r="V15" s="33">
        <v>9.3799611017002295E-5</v>
      </c>
      <c r="W15" s="33">
        <v>9.97728794152707E-5</v>
      </c>
      <c r="X15" s="33">
        <v>2.7844632662023901E-5</v>
      </c>
      <c r="Y15" s="33">
        <v>2.7190452663278699E-5</v>
      </c>
      <c r="Z15" s="33">
        <v>5.5140989083380401E-5</v>
      </c>
      <c r="AA15" s="33">
        <v>8.5612491373360901E-6</v>
      </c>
      <c r="AB15" s="33">
        <v>4.0337960348829902E-5</v>
      </c>
      <c r="AC15" s="33">
        <v>1.6210427253905401E-5</v>
      </c>
      <c r="AD15" s="33">
        <v>2.1703002070393301E-4</v>
      </c>
      <c r="AE15" s="33">
        <v>5.5226394378568203E-5</v>
      </c>
      <c r="AF15" s="33">
        <v>9.2057218144174697E-5</v>
      </c>
      <c r="AG15" s="33">
        <v>2.0791156910722101E-4</v>
      </c>
      <c r="AH15" s="33">
        <v>1.3128431833866599E-4</v>
      </c>
      <c r="AI15" s="33">
        <v>1.10710364514712E-4</v>
      </c>
      <c r="AJ15" s="33">
        <v>1.42148080180688E-4</v>
      </c>
      <c r="AK15" s="33">
        <v>8.6268680594767496E-5</v>
      </c>
      <c r="AL15" s="33">
        <v>6.1130434782608698E-5</v>
      </c>
      <c r="AM15" s="33">
        <v>1.5639591567852401E-4</v>
      </c>
      <c r="AN15" s="33">
        <v>1.47236840454231E-4</v>
      </c>
      <c r="AO15" s="33">
        <v>-2.8558283141978701E-4</v>
      </c>
      <c r="AP15" s="33">
        <v>5.6594751866490902E-5</v>
      </c>
    </row>
    <row r="16" spans="1:42" x14ac:dyDescent="0.45">
      <c r="A16" s="35" t="str">
        <v>Bradesco</v>
      </c>
      <c r="B16" s="33">
        <v>9.6639343748039305E-5</v>
      </c>
      <c r="C16" s="33">
        <v>6.9196624631407204E-7</v>
      </c>
      <c r="D16" s="33">
        <v>7.0639092791266599E-5</v>
      </c>
      <c r="E16" s="33">
        <v>2.80955517912039E-5</v>
      </c>
      <c r="F16" s="33">
        <v>6.9674069891461295E-5</v>
      </c>
      <c r="G16" s="33">
        <v>8.7784443817052498E-5</v>
      </c>
      <c r="H16" s="33">
        <v>1.1638959470481199E-4</v>
      </c>
      <c r="I16" s="33">
        <v>-3.66003199698851E-6</v>
      </c>
      <c r="J16" s="33">
        <v>5.94739946044294E-5</v>
      </c>
      <c r="K16" s="33">
        <v>5.6716403162055298E-5</v>
      </c>
      <c r="L16" s="33">
        <v>4.3662290607942702E-5</v>
      </c>
      <c r="M16" s="33">
        <v>4.3229390175042302E-5</v>
      </c>
      <c r="N16" s="33">
        <v>3.0531495074973301E-4</v>
      </c>
      <c r="O16" s="33">
        <v>4.3265644017817902E-4</v>
      </c>
      <c r="P16" s="33">
        <v>1.03474496517974E-4</v>
      </c>
      <c r="Q16" s="33">
        <v>6.8511136206788302E-5</v>
      </c>
      <c r="R16" s="33">
        <v>5.5804285086893799E-5</v>
      </c>
      <c r="S16" s="33">
        <v>8.7796630905326501E-5</v>
      </c>
      <c r="T16" s="33">
        <v>7.6472247317899405E-5</v>
      </c>
      <c r="U16" s="33">
        <v>3.51968630403413E-5</v>
      </c>
      <c r="V16" s="33">
        <v>8.1931033941903499E-5</v>
      </c>
      <c r="W16" s="33">
        <v>7.9099215760085196E-5</v>
      </c>
      <c r="X16" s="33">
        <v>2.4171798732668299E-5</v>
      </c>
      <c r="Y16" s="33">
        <v>4.0639437856829097E-5</v>
      </c>
      <c r="Z16" s="33">
        <v>3.0549143610013098E-5</v>
      </c>
      <c r="AA16" s="33">
        <v>-6.9237405106968797E-7</v>
      </c>
      <c r="AB16" s="33">
        <v>4.1048120961164402E-5</v>
      </c>
      <c r="AC16" s="33">
        <v>8.8638402660141792E-6</v>
      </c>
      <c r="AD16" s="33">
        <v>1.19910628019323E-4</v>
      </c>
      <c r="AE16" s="33">
        <v>7.4885453918062601E-5</v>
      </c>
      <c r="AF16" s="33">
        <v>8.6942687747035505E-5</v>
      </c>
      <c r="AG16" s="33">
        <v>1.75272382207164E-4</v>
      </c>
      <c r="AH16" s="33">
        <v>1.20617228182445E-4</v>
      </c>
      <c r="AI16" s="33">
        <v>1.32272711587929E-4</v>
      </c>
      <c r="AJ16" s="33">
        <v>1.01132097371227E-4</v>
      </c>
      <c r="AK16" s="33">
        <v>7.1849833741138001E-5</v>
      </c>
      <c r="AL16" s="33">
        <v>4.3400966183574801E-5</v>
      </c>
      <c r="AM16" s="33">
        <v>1.04702443691574E-4</v>
      </c>
      <c r="AN16" s="33">
        <v>8.1828220089089602E-5</v>
      </c>
      <c r="AO16" s="33">
        <v>-8.2282255787690598E-4</v>
      </c>
      <c r="AP16" s="33">
        <v>5.4208435284522199E-5</v>
      </c>
    </row>
    <row r="17" spans="1:42" x14ac:dyDescent="0.45">
      <c r="A17" s="35" t="str">
        <v>IBM</v>
      </c>
      <c r="B17" s="33">
        <v>1.2406295878034999E-4</v>
      </c>
      <c r="C17" s="33">
        <v>3.4473759332455E-5</v>
      </c>
      <c r="D17" s="33">
        <v>1.04624145178492E-4</v>
      </c>
      <c r="E17" s="33">
        <v>3.5857048748353003E-5</v>
      </c>
      <c r="F17" s="33">
        <v>1.09649366334148E-4</v>
      </c>
      <c r="G17" s="33">
        <v>1.2452379383901099E-4</v>
      </c>
      <c r="H17" s="33">
        <v>1.2857716920760301E-4</v>
      </c>
      <c r="I17" s="33">
        <v>6.5288882614969503E-5</v>
      </c>
      <c r="J17" s="33">
        <v>-3.3074738063868501E-5</v>
      </c>
      <c r="K17" s="33">
        <v>5.5668015559319901E-5</v>
      </c>
      <c r="L17" s="33">
        <v>7.7398535039839399E-5</v>
      </c>
      <c r="M17" s="33">
        <v>7.5937135328439605E-5</v>
      </c>
      <c r="N17" s="33">
        <v>1.06592022711587E-4</v>
      </c>
      <c r="O17" s="33">
        <v>1.03474496517974E-4</v>
      </c>
      <c r="P17" s="33">
        <v>1.9144971453667099E-4</v>
      </c>
      <c r="Q17" s="33">
        <v>7.64014210427254E-5</v>
      </c>
      <c r="R17" s="33">
        <v>8.5337285902503305E-5</v>
      </c>
      <c r="S17" s="33">
        <v>1.2306259802998901E-4</v>
      </c>
      <c r="T17" s="33">
        <v>9.3227214693519006E-5</v>
      </c>
      <c r="U17" s="33">
        <v>6.5464036325992895E-5</v>
      </c>
      <c r="V17" s="33">
        <v>8.3164737436476594E-5</v>
      </c>
      <c r="W17" s="33">
        <v>9.78141241608632E-5</v>
      </c>
      <c r="X17" s="33">
        <v>6.2113222284961305E-5</v>
      </c>
      <c r="Y17" s="33">
        <v>6.9745867055649599E-5</v>
      </c>
      <c r="Z17" s="33">
        <v>7.0525018821758002E-5</v>
      </c>
      <c r="AA17" s="33">
        <v>3.9555728088336702E-5</v>
      </c>
      <c r="AB17" s="33">
        <v>6.5064135140222105E-5</v>
      </c>
      <c r="AC17" s="33">
        <v>3.6810292364640203E-5</v>
      </c>
      <c r="AD17" s="33">
        <v>8.7261732229123502E-5</v>
      </c>
      <c r="AE17" s="33">
        <v>7.2564919380136697E-5</v>
      </c>
      <c r="AF17" s="33">
        <v>1.17717987326682E-4</v>
      </c>
      <c r="AG17" s="33">
        <v>1.8761511073467601E-4</v>
      </c>
      <c r="AH17" s="33">
        <v>1.2056562519605899E-4</v>
      </c>
      <c r="AI17" s="33">
        <v>8.4512234142668897E-5</v>
      </c>
      <c r="AJ17" s="33">
        <v>1.11175450153711E-4</v>
      </c>
      <c r="AK17" s="33">
        <v>1.0449187527448399E-4</v>
      </c>
      <c r="AL17" s="33">
        <v>3.0797101449275399E-6</v>
      </c>
      <c r="AM17" s="33">
        <v>1.1065236213062199E-4</v>
      </c>
      <c r="AN17" s="33">
        <v>7.3320581592320604E-5</v>
      </c>
      <c r="AO17" s="33">
        <v>-2.62583788192483E-4</v>
      </c>
      <c r="AP17" s="33">
        <v>6.1226755128929004E-5</v>
      </c>
    </row>
    <row r="18" spans="1:42" x14ac:dyDescent="0.45">
      <c r="A18" s="35" t="str">
        <v>SAP</v>
      </c>
      <c r="B18" s="33">
        <v>1.2775806198632201E-4</v>
      </c>
      <c r="C18" s="33">
        <v>2.11761089152393E-5</v>
      </c>
      <c r="D18" s="33">
        <v>7.7327231946797096E-5</v>
      </c>
      <c r="E18" s="33">
        <v>4.33679026287721E-5</v>
      </c>
      <c r="F18" s="33">
        <v>1.53713454419976E-4</v>
      </c>
      <c r="G18" s="33">
        <v>1.48956819750298E-4</v>
      </c>
      <c r="H18" s="33">
        <v>1.7880983750548901E-6</v>
      </c>
      <c r="I18" s="33">
        <v>4.7083521550912799E-5</v>
      </c>
      <c r="J18" s="33">
        <v>-3.1051508877595801E-5</v>
      </c>
      <c r="K18" s="33">
        <v>6.2491279252148798E-5</v>
      </c>
      <c r="L18" s="33">
        <v>3.2325694836564303E-5</v>
      </c>
      <c r="M18" s="33">
        <v>4.24454639563335E-5</v>
      </c>
      <c r="N18" s="33">
        <v>7.5370271033314503E-5</v>
      </c>
      <c r="O18" s="33">
        <v>6.8511136206788302E-5</v>
      </c>
      <c r="P18" s="33">
        <v>7.64014210427254E-5</v>
      </c>
      <c r="Q18" s="33">
        <v>2.7071133697220597E-4</v>
      </c>
      <c r="R18" s="33">
        <v>9.5567930861409006E-5</v>
      </c>
      <c r="S18" s="33">
        <v>1.3271332894158899E-4</v>
      </c>
      <c r="T18" s="33">
        <v>8.47756226864922E-5</v>
      </c>
      <c r="U18" s="33">
        <v>6.0064624505928802E-5</v>
      </c>
      <c r="V18" s="33">
        <v>7.4676924524750594E-5</v>
      </c>
      <c r="W18" s="33">
        <v>8.4362783110609104E-5</v>
      </c>
      <c r="X18" s="33">
        <v>5.6628728276554399E-5</v>
      </c>
      <c r="Y18" s="33">
        <v>6.9905734362255998E-5</v>
      </c>
      <c r="Z18" s="33">
        <v>7.2536736934562999E-5</v>
      </c>
      <c r="AA18" s="33">
        <v>2.2931331953070999E-5</v>
      </c>
      <c r="AB18" s="33">
        <v>4.0794199761591E-5</v>
      </c>
      <c r="AC18" s="33">
        <v>2.6715038584603798E-5</v>
      </c>
      <c r="AD18" s="33">
        <v>1.4167184265010299E-4</v>
      </c>
      <c r="AE18" s="33">
        <v>5.3441307484785699E-5</v>
      </c>
      <c r="AF18" s="33">
        <v>1.17420697659828E-4</v>
      </c>
      <c r="AG18" s="33">
        <v>2.1552683668987999E-4</v>
      </c>
      <c r="AH18" s="33">
        <v>1.20701879038835E-4</v>
      </c>
      <c r="AI18" s="33">
        <v>1.15696467783424E-4</v>
      </c>
      <c r="AJ18" s="33">
        <v>1.36343638245812E-4</v>
      </c>
      <c r="AK18" s="33">
        <v>1.0231517033690901E-4</v>
      </c>
      <c r="AL18" s="33">
        <v>-2.44468599033816E-5</v>
      </c>
      <c r="AM18" s="33">
        <v>1.2404818370035701E-4</v>
      </c>
      <c r="AN18" s="33">
        <v>5.2993663341489402E-5</v>
      </c>
      <c r="AO18" s="33">
        <v>-5.5432365581278603E-4</v>
      </c>
      <c r="AP18" s="33">
        <v>6.4447346132128698E-5</v>
      </c>
    </row>
    <row r="19" spans="1:42" x14ac:dyDescent="0.45">
      <c r="A19" s="35" t="str">
        <v>Accenture</v>
      </c>
      <c r="B19" s="33">
        <v>1.2589840956145199E-4</v>
      </c>
      <c r="C19" s="33">
        <v>3.59753591818809E-5</v>
      </c>
      <c r="D19" s="33">
        <v>9.2469100947361701E-5</v>
      </c>
      <c r="E19" s="33">
        <v>5.6751913545391799E-5</v>
      </c>
      <c r="F19" s="33">
        <v>1.24678493004579E-4</v>
      </c>
      <c r="G19" s="33">
        <v>1.8841566283957499E-4</v>
      </c>
      <c r="H19" s="33">
        <v>1.0554994039776599E-4</v>
      </c>
      <c r="I19" s="33">
        <v>6.7889281008846102E-5</v>
      </c>
      <c r="J19" s="33">
        <v>-5.6699902754250498E-5</v>
      </c>
      <c r="K19" s="33">
        <v>4.3939503732981997E-5</v>
      </c>
      <c r="L19" s="33">
        <v>8.5339575883054003E-5</v>
      </c>
      <c r="M19" s="33">
        <v>7.2147295940774096E-5</v>
      </c>
      <c r="N19" s="33">
        <v>7.1111675763849694E-5</v>
      </c>
      <c r="O19" s="33">
        <v>5.5804285086893799E-5</v>
      </c>
      <c r="P19" s="33">
        <v>8.5337285902503305E-5</v>
      </c>
      <c r="Q19" s="33">
        <v>9.5567930861409006E-5</v>
      </c>
      <c r="R19" s="33">
        <v>1.49221218395131E-4</v>
      </c>
      <c r="S19" s="33">
        <v>1.05688813601857E-4</v>
      </c>
      <c r="T19" s="33">
        <v>8.6649280067758295E-5</v>
      </c>
      <c r="U19" s="33">
        <v>8.0812213752431104E-5</v>
      </c>
      <c r="V19" s="33">
        <v>7.5400338791643099E-5</v>
      </c>
      <c r="W19" s="33">
        <v>1.00378152644457E-4</v>
      </c>
      <c r="X19" s="33">
        <v>6.8782734174038397E-5</v>
      </c>
      <c r="Y19" s="33">
        <v>9.5495412196499094E-5</v>
      </c>
      <c r="Z19" s="33">
        <v>9.2056363322667701E-5</v>
      </c>
      <c r="AA19" s="33">
        <v>4.1316597653554198E-5</v>
      </c>
      <c r="AB19" s="33">
        <v>5.9676077545642802E-5</v>
      </c>
      <c r="AC19" s="33">
        <v>4.9783314511575299E-5</v>
      </c>
      <c r="AD19" s="33">
        <v>4.7437370600413998E-5</v>
      </c>
      <c r="AE19" s="33">
        <v>1.08142935566848E-4</v>
      </c>
      <c r="AF19" s="33">
        <v>1.2096309366961501E-4</v>
      </c>
      <c r="AG19" s="33">
        <v>1.91525817177991E-4</v>
      </c>
      <c r="AH19" s="33">
        <v>1.20755568103394E-4</v>
      </c>
      <c r="AI19" s="33">
        <v>1.0389806449589001E-4</v>
      </c>
      <c r="AJ19" s="33">
        <v>1.2249865110734601E-4</v>
      </c>
      <c r="AK19" s="33">
        <v>9.2218112805069299E-5</v>
      </c>
      <c r="AL19" s="33">
        <v>2.9645100069013099E-5</v>
      </c>
      <c r="AM19" s="33">
        <v>1.02243239851935E-4</v>
      </c>
      <c r="AN19" s="33">
        <v>6.5711666352970694E-5</v>
      </c>
      <c r="AO19" s="33">
        <v>-1.09695777652299E-4</v>
      </c>
      <c r="AP19" s="33">
        <v>8.0036137775268195E-5</v>
      </c>
    </row>
    <row r="20" spans="1:42" x14ac:dyDescent="0.45">
      <c r="A20" s="35" t="str">
        <v>Texas Instr.</v>
      </c>
      <c r="B20" s="33">
        <v>1.90181567225045E-4</v>
      </c>
      <c r="C20" s="33">
        <v>3.0444679716418799E-5</v>
      </c>
      <c r="D20" s="33">
        <v>1.8576256352343301E-4</v>
      </c>
      <c r="E20" s="33">
        <v>4.7513833992094803E-5</v>
      </c>
      <c r="F20" s="33">
        <v>1.6548759332454899E-4</v>
      </c>
      <c r="G20" s="33">
        <v>1.9729992471296799E-4</v>
      </c>
      <c r="H20" s="33">
        <v>1.30338666164753E-4</v>
      </c>
      <c r="I20" s="33">
        <v>9.6288223853441301E-5</v>
      </c>
      <c r="J20" s="33">
        <v>-2.16682665160925E-5</v>
      </c>
      <c r="K20" s="33">
        <v>7.7543776272037007E-5</v>
      </c>
      <c r="L20" s="33">
        <v>7.4693126921387704E-5</v>
      </c>
      <c r="M20" s="33">
        <v>8.0340313068573906E-5</v>
      </c>
      <c r="N20" s="33">
        <v>8.6008375682288698E-5</v>
      </c>
      <c r="O20" s="33">
        <v>8.7796630905326501E-5</v>
      </c>
      <c r="P20" s="33">
        <v>1.2306259802998901E-4</v>
      </c>
      <c r="Q20" s="33">
        <v>1.3271332894158899E-4</v>
      </c>
      <c r="R20" s="33">
        <v>1.05688813601857E-4</v>
      </c>
      <c r="S20" s="33">
        <v>3.2313539117886898E-4</v>
      </c>
      <c r="T20" s="33">
        <v>1.5491332894158901E-4</v>
      </c>
      <c r="U20" s="33">
        <v>8.3698168015559294E-5</v>
      </c>
      <c r="V20" s="33">
        <v>1.0806534286969E-4</v>
      </c>
      <c r="W20" s="33">
        <v>1.2512176422611201E-4</v>
      </c>
      <c r="X20" s="33">
        <v>8.10237844281323E-5</v>
      </c>
      <c r="Y20" s="33">
        <v>8.9046034882991394E-5</v>
      </c>
      <c r="Z20" s="33">
        <v>9.3658344312692198E-5</v>
      </c>
      <c r="AA20" s="33">
        <v>1.8847653554175199E-5</v>
      </c>
      <c r="AB20" s="33">
        <v>4.6520547085764401E-5</v>
      </c>
      <c r="AC20" s="33">
        <v>3.58195620804316E-5</v>
      </c>
      <c r="AD20" s="33">
        <v>1.8443409247757001E-4</v>
      </c>
      <c r="AE20" s="33">
        <v>1.01917168580211E-4</v>
      </c>
      <c r="AF20" s="33">
        <v>1.4840030742204599E-4</v>
      </c>
      <c r="AG20" s="33">
        <v>3.6126522993914199E-4</v>
      </c>
      <c r="AH20" s="33">
        <v>1.6436103268711901E-4</v>
      </c>
      <c r="AI20" s="33">
        <v>1.3623332705941301E-4</v>
      </c>
      <c r="AJ20" s="33">
        <v>1.8038739883305101E-4</v>
      </c>
      <c r="AK20" s="33">
        <v>1.17861001317523E-4</v>
      </c>
      <c r="AL20" s="33">
        <v>-1.05824706694271E-5</v>
      </c>
      <c r="AM20" s="33">
        <v>1.3885276679841799E-4</v>
      </c>
      <c r="AN20" s="33">
        <v>9.9561013865361595E-5</v>
      </c>
      <c r="AO20" s="33">
        <v>-1.6477426595143899E-3</v>
      </c>
      <c r="AP20" s="33">
        <v>8.13495357299705E-5</v>
      </c>
    </row>
    <row r="21" spans="1:42" x14ac:dyDescent="0.45">
      <c r="A21" s="35" t="str">
        <v>Nike</v>
      </c>
      <c r="B21" s="33">
        <v>1.2978583976409999E-4</v>
      </c>
      <c r="C21" s="33">
        <v>3.7337220026350402E-5</v>
      </c>
      <c r="D21" s="33">
        <v>1.3517366051822501E-4</v>
      </c>
      <c r="E21" s="33">
        <v>5.3092108977978503E-5</v>
      </c>
      <c r="F21" s="33">
        <v>1.5361543854695999E-4</v>
      </c>
      <c r="G21" s="33">
        <v>1.5639293086140899E-4</v>
      </c>
      <c r="H21" s="33">
        <v>1.26371828533785E-4</v>
      </c>
      <c r="I21" s="33">
        <v>8.5639870757262001E-5</v>
      </c>
      <c r="J21" s="33">
        <v>-4.4150318401405301E-5</v>
      </c>
      <c r="K21" s="33">
        <v>5.6180564966434503E-5</v>
      </c>
      <c r="L21" s="33">
        <v>6.8051488487358002E-5</v>
      </c>
      <c r="M21" s="33">
        <v>6.0181575067444597E-5</v>
      </c>
      <c r="N21" s="33">
        <v>1.0531828690633E-4</v>
      </c>
      <c r="O21" s="33">
        <v>7.6472247317899405E-5</v>
      </c>
      <c r="P21" s="33">
        <v>9.3227214693519006E-5</v>
      </c>
      <c r="Q21" s="33">
        <v>8.47756226864922E-5</v>
      </c>
      <c r="R21" s="33">
        <v>8.6649280067758295E-5</v>
      </c>
      <c r="S21" s="33">
        <v>1.5491332894158901E-4</v>
      </c>
      <c r="T21" s="33">
        <v>2.41815940146809E-4</v>
      </c>
      <c r="U21" s="33">
        <v>8.6609545140849397E-5</v>
      </c>
      <c r="V21" s="33">
        <v>9.4922162619988598E-5</v>
      </c>
      <c r="W21" s="33">
        <v>1.1208246565029101E-4</v>
      </c>
      <c r="X21" s="33">
        <v>5.7853410816236901E-5</v>
      </c>
      <c r="Y21" s="33">
        <v>8.1756924838446597E-5</v>
      </c>
      <c r="Z21" s="33">
        <v>7.9562213125039299E-5</v>
      </c>
      <c r="AA21" s="33">
        <v>4.5058316080055197E-5</v>
      </c>
      <c r="AB21" s="33">
        <v>6.6547771190162496E-5</v>
      </c>
      <c r="AC21" s="33">
        <v>5.2441625886191102E-5</v>
      </c>
      <c r="AD21" s="33">
        <v>1.27837715665976E-4</v>
      </c>
      <c r="AE21" s="33">
        <v>7.4410355103833397E-5</v>
      </c>
      <c r="AF21" s="33">
        <v>1.1972307861220901E-4</v>
      </c>
      <c r="AG21" s="33">
        <v>2.21422868435911E-4</v>
      </c>
      <c r="AH21" s="33">
        <v>1.17821720308676E-4</v>
      </c>
      <c r="AI21" s="33">
        <v>7.9722261434218004E-5</v>
      </c>
      <c r="AJ21" s="33">
        <v>1.3404522554739899E-4</v>
      </c>
      <c r="AK21" s="33">
        <v>8.9471122717861803E-5</v>
      </c>
      <c r="AL21" s="33">
        <v>8.9567115251897705E-6</v>
      </c>
      <c r="AM21" s="33">
        <v>1.56573183700357E-4</v>
      </c>
      <c r="AN21" s="33">
        <v>8.0928980801806899E-5</v>
      </c>
      <c r="AO21" s="33">
        <v>8.3637852123721505E-5</v>
      </c>
      <c r="AP21" s="33">
        <v>6.6789409624192205E-5</v>
      </c>
    </row>
    <row r="22" spans="1:42" x14ac:dyDescent="0.45">
      <c r="A22" s="35" t="str">
        <v>Walt Disney</v>
      </c>
      <c r="B22" s="33">
        <v>9.8016061233452694E-5</v>
      </c>
      <c r="C22" s="33">
        <v>3.7570512579208199E-5</v>
      </c>
      <c r="D22" s="33">
        <v>6.73067209360688E-5</v>
      </c>
      <c r="E22" s="33">
        <v>4.9454631720935997E-5</v>
      </c>
      <c r="F22" s="33">
        <v>7.5453514963297506E-5</v>
      </c>
      <c r="G22" s="33">
        <v>1.2526380105401801E-4</v>
      </c>
      <c r="H22" s="33">
        <v>4.3383338038772797E-5</v>
      </c>
      <c r="I22" s="33">
        <v>6.9585202961289897E-5</v>
      </c>
      <c r="J22" s="33">
        <v>-1.90467077608381E-5</v>
      </c>
      <c r="K22" s="33">
        <v>3.17404903067946E-5</v>
      </c>
      <c r="L22" s="33">
        <v>6.8896478762783106E-5</v>
      </c>
      <c r="M22" s="33">
        <v>5.4807084823389102E-5</v>
      </c>
      <c r="N22" s="33">
        <v>1.28919144864796E-5</v>
      </c>
      <c r="O22" s="33">
        <v>3.51968630403413E-5</v>
      </c>
      <c r="P22" s="33">
        <v>6.5464036325992895E-5</v>
      </c>
      <c r="Q22" s="33">
        <v>6.0064624505928802E-5</v>
      </c>
      <c r="R22" s="33">
        <v>8.0812213752431104E-5</v>
      </c>
      <c r="S22" s="33">
        <v>8.3698168015559294E-5</v>
      </c>
      <c r="T22" s="33">
        <v>8.6609545140849397E-5</v>
      </c>
      <c r="U22" s="33">
        <v>2.2419749231444801E-4</v>
      </c>
      <c r="V22" s="33">
        <v>9.0152688374427406E-5</v>
      </c>
      <c r="W22" s="33">
        <v>7.0696238157977201E-5</v>
      </c>
      <c r="X22" s="33">
        <v>6.9732536859275896E-5</v>
      </c>
      <c r="Y22" s="33">
        <v>7.58685221783048E-5</v>
      </c>
      <c r="Z22" s="33">
        <v>8.2515581592320695E-5</v>
      </c>
      <c r="AA22" s="33">
        <v>3.3258109040717698E-5</v>
      </c>
      <c r="AB22" s="33">
        <v>5.2527807578894498E-5</v>
      </c>
      <c r="AC22" s="33">
        <v>3.5468192797540601E-5</v>
      </c>
      <c r="AD22" s="33">
        <v>1.07974430641821E-4</v>
      </c>
      <c r="AE22" s="33">
        <v>7.7298469163686502E-5</v>
      </c>
      <c r="AF22" s="33">
        <v>8.88707290294247E-5</v>
      </c>
      <c r="AG22" s="33">
        <v>1.2882239789196301E-4</v>
      </c>
      <c r="AH22" s="33">
        <v>9.0084167764602503E-5</v>
      </c>
      <c r="AI22" s="33">
        <v>8.6344304849739594E-5</v>
      </c>
      <c r="AJ22" s="33">
        <v>7.7769822448083304E-5</v>
      </c>
      <c r="AK22" s="33">
        <v>6.8060453918062597E-5</v>
      </c>
      <c r="AL22" s="33">
        <v>2.4115027605245E-5</v>
      </c>
      <c r="AM22" s="33">
        <v>1.20826640629901E-4</v>
      </c>
      <c r="AN22" s="33">
        <v>3.2005971202710297E-5</v>
      </c>
      <c r="AO22" s="33">
        <v>-3.2669738848108398E-4</v>
      </c>
      <c r="AP22" s="33">
        <v>8.0166654118827996E-5</v>
      </c>
    </row>
    <row r="23" spans="1:42" x14ac:dyDescent="0.45">
      <c r="A23" s="35" t="str">
        <v>JP Morgan</v>
      </c>
      <c r="B23" s="33">
        <v>1.1387342367777101E-4</v>
      </c>
      <c r="C23" s="33">
        <v>9.69140159357551E-6</v>
      </c>
      <c r="D23" s="33">
        <v>1.02897829223916E-4</v>
      </c>
      <c r="E23" s="33">
        <v>3.3072667670493699E-5</v>
      </c>
      <c r="F23" s="33">
        <v>1.1992289353158901E-4</v>
      </c>
      <c r="G23" s="33">
        <v>7.31979578392621E-5</v>
      </c>
      <c r="H23" s="33">
        <v>1.11325208607817E-4</v>
      </c>
      <c r="I23" s="33">
        <v>6.4500611707133496E-5</v>
      </c>
      <c r="J23" s="33">
        <v>-1.5318197502980101E-5</v>
      </c>
      <c r="K23" s="33">
        <v>7.6928006775832804E-5</v>
      </c>
      <c r="L23" s="33">
        <v>4.69464050442311E-5</v>
      </c>
      <c r="M23" s="33">
        <v>5.9938829286655298E-5</v>
      </c>
      <c r="N23" s="33">
        <v>9.3799611017002295E-5</v>
      </c>
      <c r="O23" s="33">
        <v>8.1931033941903499E-5</v>
      </c>
      <c r="P23" s="33">
        <v>8.3164737436476594E-5</v>
      </c>
      <c r="Q23" s="33">
        <v>7.4676924524750594E-5</v>
      </c>
      <c r="R23" s="33">
        <v>7.5400338791643099E-5</v>
      </c>
      <c r="S23" s="33">
        <v>1.0806534286969E-4</v>
      </c>
      <c r="T23" s="33">
        <v>9.4922162619988598E-5</v>
      </c>
      <c r="U23" s="33">
        <v>9.0152688374427406E-5</v>
      </c>
      <c r="V23" s="33">
        <v>1.5423373486416901E-4</v>
      </c>
      <c r="W23" s="33">
        <v>9.9795711776146502E-5</v>
      </c>
      <c r="X23" s="33">
        <v>6.1401700232135002E-5</v>
      </c>
      <c r="Y23" s="33">
        <v>4.0862287470983097E-5</v>
      </c>
      <c r="Z23" s="33">
        <v>5.1052133132567902E-5</v>
      </c>
      <c r="AA23" s="33">
        <v>1.3227225672877801E-5</v>
      </c>
      <c r="AB23" s="33">
        <v>3.1768649225170902E-5</v>
      </c>
      <c r="AC23" s="33">
        <v>2.7415145241232101E-5</v>
      </c>
      <c r="AD23" s="33">
        <v>1.6314975845410599E-4</v>
      </c>
      <c r="AE23" s="33">
        <v>4.8013614404918702E-5</v>
      </c>
      <c r="AF23" s="33">
        <v>8.8742267394441304E-5</v>
      </c>
      <c r="AG23" s="33">
        <v>1.65790592257983E-4</v>
      </c>
      <c r="AH23" s="33">
        <v>1.00708686241294E-4</v>
      </c>
      <c r="AI23" s="33">
        <v>8.7914313946922494E-5</v>
      </c>
      <c r="AJ23" s="33">
        <v>1.00088054457619E-4</v>
      </c>
      <c r="AK23" s="33">
        <v>8.9327875023527195E-5</v>
      </c>
      <c r="AL23" s="33">
        <v>1.3473084886128401E-6</v>
      </c>
      <c r="AM23" s="33">
        <v>1.24688343057908E-4</v>
      </c>
      <c r="AN23" s="33">
        <v>7.36024217328565E-5</v>
      </c>
      <c r="AO23" s="33">
        <v>-1.12187794089967E-4</v>
      </c>
      <c r="AP23" s="33">
        <v>7.4504470167513595E-5</v>
      </c>
    </row>
    <row r="24" spans="1:42" x14ac:dyDescent="0.45">
      <c r="A24" s="35" t="str">
        <v>Ametek</v>
      </c>
      <c r="B24" s="33">
        <v>1.21321475625823E-4</v>
      </c>
      <c r="C24" s="33">
        <v>2.71973900495639E-5</v>
      </c>
      <c r="D24" s="33">
        <v>1.15528168329255E-4</v>
      </c>
      <c r="E24" s="33">
        <v>4.1643915866741897E-5</v>
      </c>
      <c r="F24" s="33">
        <v>1.59260303343998E-4</v>
      </c>
      <c r="G24" s="33">
        <v>1.20506724073028E-4</v>
      </c>
      <c r="H24" s="33">
        <v>1.4681875117636E-4</v>
      </c>
      <c r="I24" s="33">
        <v>5.7975070581592301E-5</v>
      </c>
      <c r="J24" s="33">
        <v>-7.6512966622749198E-5</v>
      </c>
      <c r="K24" s="33">
        <v>6.8195936068762101E-5</v>
      </c>
      <c r="L24" s="33">
        <v>7.4703583976410001E-5</v>
      </c>
      <c r="M24" s="33">
        <v>7.5411592634418699E-5</v>
      </c>
      <c r="N24" s="33">
        <v>9.97728794152707E-5</v>
      </c>
      <c r="O24" s="33">
        <v>7.9099215760085196E-5</v>
      </c>
      <c r="P24" s="33">
        <v>9.78141241608632E-5</v>
      </c>
      <c r="Q24" s="33">
        <v>8.4362783110609104E-5</v>
      </c>
      <c r="R24" s="33">
        <v>1.00378152644457E-4</v>
      </c>
      <c r="S24" s="33">
        <v>1.2512176422611201E-4</v>
      </c>
      <c r="T24" s="33">
        <v>1.1208246565029101E-4</v>
      </c>
      <c r="U24" s="33">
        <v>7.0696238157977201E-5</v>
      </c>
      <c r="V24" s="33">
        <v>9.9795711776146502E-5</v>
      </c>
      <c r="W24" s="33">
        <v>1.60459694460129E-4</v>
      </c>
      <c r="X24" s="33">
        <v>7.0732876278310994E-5</v>
      </c>
      <c r="Y24" s="33">
        <v>6.1771198004893598E-5</v>
      </c>
      <c r="Z24" s="33">
        <v>7.5248677144111896E-5</v>
      </c>
      <c r="AA24" s="33">
        <v>3.78184955141476E-5</v>
      </c>
      <c r="AB24" s="33">
        <v>5.2255265386787097E-5</v>
      </c>
      <c r="AC24" s="33">
        <v>4.1155441056527999E-5</v>
      </c>
      <c r="AD24" s="33">
        <v>2.0079975845410601E-4</v>
      </c>
      <c r="AE24" s="33">
        <v>1.00717871259175E-4</v>
      </c>
      <c r="AF24" s="33">
        <v>1.09721055273229E-4</v>
      </c>
      <c r="AG24" s="33">
        <v>1.9614369471108599E-4</v>
      </c>
      <c r="AH24" s="33">
        <v>1.13079970512579E-4</v>
      </c>
      <c r="AI24" s="33">
        <v>9.9213556371165095E-5</v>
      </c>
      <c r="AJ24" s="33">
        <v>1.1909880481837001E-4</v>
      </c>
      <c r="AK24" s="33">
        <v>9.4955688876340995E-5</v>
      </c>
      <c r="AL24" s="33">
        <v>8.6358005521048905E-6</v>
      </c>
      <c r="AM24" s="33">
        <v>1.10789100633665E-4</v>
      </c>
      <c r="AN24" s="33">
        <v>8.2875401530836299E-5</v>
      </c>
      <c r="AO24" s="33">
        <v>-5.3642325585042902E-4</v>
      </c>
      <c r="AP24" s="33">
        <v>6.8430949243992702E-5</v>
      </c>
    </row>
    <row r="25" spans="1:42" x14ac:dyDescent="0.45">
      <c r="A25" s="35" t="str">
        <v>Madison Sq</v>
      </c>
      <c r="B25" s="33">
        <v>8.1422485726833504E-5</v>
      </c>
      <c r="C25" s="33">
        <v>3.5181733483907401E-5</v>
      </c>
      <c r="D25" s="33">
        <v>1.04808218834305E-4</v>
      </c>
      <c r="E25" s="33">
        <v>2.92956113934374E-5</v>
      </c>
      <c r="F25" s="33">
        <v>8.9147857456553005E-5</v>
      </c>
      <c r="G25" s="33">
        <v>9.4690670681974994E-5</v>
      </c>
      <c r="H25" s="33">
        <v>8.2024054206662894E-5</v>
      </c>
      <c r="I25" s="33">
        <v>7.26551571616788E-5</v>
      </c>
      <c r="J25" s="33">
        <v>3.4741037706255102E-5</v>
      </c>
      <c r="K25" s="33">
        <v>3.4027718175544199E-5</v>
      </c>
      <c r="L25" s="33">
        <v>6.7454990902816894E-5</v>
      </c>
      <c r="M25" s="33">
        <v>5.2805712403538403E-5</v>
      </c>
      <c r="N25" s="33">
        <v>2.7844632662023901E-5</v>
      </c>
      <c r="O25" s="33">
        <v>2.4171798732668299E-5</v>
      </c>
      <c r="P25" s="33">
        <v>6.2113222284961305E-5</v>
      </c>
      <c r="Q25" s="33">
        <v>5.6628728276554399E-5</v>
      </c>
      <c r="R25" s="33">
        <v>6.8782734174038397E-5</v>
      </c>
      <c r="S25" s="33">
        <v>8.10237844281323E-5</v>
      </c>
      <c r="T25" s="33">
        <v>5.7853410816236901E-5</v>
      </c>
      <c r="U25" s="33">
        <v>6.9732536859275896E-5</v>
      </c>
      <c r="V25" s="33">
        <v>6.1401700232135002E-5</v>
      </c>
      <c r="W25" s="33">
        <v>7.0732876278310994E-5</v>
      </c>
      <c r="X25" s="33">
        <v>1.9042747223790699E-4</v>
      </c>
      <c r="Y25" s="33">
        <v>5.4117518351213999E-5</v>
      </c>
      <c r="Z25" s="33">
        <v>7.1161274546709306E-5</v>
      </c>
      <c r="AA25" s="33">
        <v>3.5445479641131802E-5</v>
      </c>
      <c r="AB25" s="33">
        <v>4.11967877533095E-5</v>
      </c>
      <c r="AC25" s="33">
        <v>2.5742057218144101E-5</v>
      </c>
      <c r="AD25" s="33">
        <v>2.11787060041407E-4</v>
      </c>
      <c r="AE25" s="33">
        <v>5.3102142543446902E-5</v>
      </c>
      <c r="AF25" s="33">
        <v>7.6216798418972297E-5</v>
      </c>
      <c r="AG25" s="33">
        <v>1.51528182445573E-4</v>
      </c>
      <c r="AH25" s="33">
        <v>8.5224342806951495E-5</v>
      </c>
      <c r="AI25" s="33">
        <v>8.2014963297572004E-5</v>
      </c>
      <c r="AJ25" s="33">
        <v>1.16024418093983E-4</v>
      </c>
      <c r="AK25" s="33">
        <v>6.0236460882113002E-5</v>
      </c>
      <c r="AL25" s="33">
        <v>7.8052449965493496E-6</v>
      </c>
      <c r="AM25" s="33">
        <v>6.4613884183449397E-5</v>
      </c>
      <c r="AN25" s="33">
        <v>5.12573279377627E-5</v>
      </c>
      <c r="AO25" s="33">
        <v>-1.07183248635422E-4</v>
      </c>
      <c r="AP25" s="33">
        <v>6.7505696718740194E-5</v>
      </c>
    </row>
    <row r="26" spans="1:42" x14ac:dyDescent="0.45">
      <c r="A26" s="35" t="str">
        <v>Starbucks</v>
      </c>
      <c r="B26" s="33">
        <v>1.05788459125415E-4</v>
      </c>
      <c r="C26" s="33">
        <v>4.0600398393876602E-5</v>
      </c>
      <c r="D26" s="33">
        <v>7.7090242486981594E-5</v>
      </c>
      <c r="E26" s="33">
        <v>5.6994298575820301E-5</v>
      </c>
      <c r="F26" s="33">
        <v>4.6796795595708601E-5</v>
      </c>
      <c r="G26" s="33">
        <v>1.7059461854570501E-4</v>
      </c>
      <c r="H26" s="33">
        <v>7.2185088462262405E-5</v>
      </c>
      <c r="I26" s="33">
        <v>6.4291815672250403E-5</v>
      </c>
      <c r="J26" s="33">
        <v>-3.5372788443440601E-5</v>
      </c>
      <c r="K26" s="33">
        <v>3.3098916180437899E-5</v>
      </c>
      <c r="L26" s="33">
        <v>6.6345308676830396E-5</v>
      </c>
      <c r="M26" s="33">
        <v>3.8284702616224297E-5</v>
      </c>
      <c r="N26" s="33">
        <v>2.7190452663278699E-5</v>
      </c>
      <c r="O26" s="33">
        <v>4.0639437856829097E-5</v>
      </c>
      <c r="P26" s="33">
        <v>6.9745867055649599E-5</v>
      </c>
      <c r="Q26" s="33">
        <v>6.9905734362255998E-5</v>
      </c>
      <c r="R26" s="33">
        <v>9.5495412196499094E-5</v>
      </c>
      <c r="S26" s="33">
        <v>8.9046034882991394E-5</v>
      </c>
      <c r="T26" s="33">
        <v>8.1756924838446597E-5</v>
      </c>
      <c r="U26" s="33">
        <v>7.58685221783048E-5</v>
      </c>
      <c r="V26" s="33">
        <v>4.0862287470983097E-5</v>
      </c>
      <c r="W26" s="33">
        <v>6.1771198004893598E-5</v>
      </c>
      <c r="X26" s="33">
        <v>5.4117518351213999E-5</v>
      </c>
      <c r="Y26" s="33">
        <v>1.6284964552355799E-4</v>
      </c>
      <c r="Z26" s="33">
        <v>7.4727727586423298E-5</v>
      </c>
      <c r="AA26" s="33">
        <v>4.1306418219461701E-5</v>
      </c>
      <c r="AB26" s="33">
        <v>6.1287306292741005E-5</v>
      </c>
      <c r="AC26" s="33">
        <v>5.1367659514398603E-5</v>
      </c>
      <c r="AD26" s="33">
        <v>1.7348343685300201E-5</v>
      </c>
      <c r="AE26" s="33">
        <v>8.2352013928100901E-5</v>
      </c>
      <c r="AF26" s="33">
        <v>1.0280097559445301E-4</v>
      </c>
      <c r="AG26" s="33">
        <v>1.63604413702239E-4</v>
      </c>
      <c r="AH26" s="33">
        <v>8.8754893657067507E-5</v>
      </c>
      <c r="AI26" s="33">
        <v>8.1751105778279606E-5</v>
      </c>
      <c r="AJ26" s="33">
        <v>9.8136630277934604E-5</v>
      </c>
      <c r="AK26" s="33">
        <v>6.6050105088148598E-5</v>
      </c>
      <c r="AL26" s="33">
        <v>3.7975931677018603E-5</v>
      </c>
      <c r="AM26" s="33">
        <v>7.9167113683417995E-5</v>
      </c>
      <c r="AN26" s="33">
        <v>3.2603449087144702E-5</v>
      </c>
      <c r="AO26" s="33">
        <v>4.7525981084133202E-4</v>
      </c>
      <c r="AP26" s="33">
        <v>5.3589764100633702E-5</v>
      </c>
    </row>
    <row r="27" spans="1:42" x14ac:dyDescent="0.45">
      <c r="A27" s="35" t="str">
        <v>Cannae H</v>
      </c>
      <c r="B27" s="33">
        <v>1.14995718050065E-4</v>
      </c>
      <c r="C27" s="33">
        <v>2.9147822949996801E-5</v>
      </c>
      <c r="D27" s="33">
        <v>1.2961287251395901E-4</v>
      </c>
      <c r="E27" s="33">
        <v>2.0348100570926599E-5</v>
      </c>
      <c r="F27" s="33">
        <v>1.4702430045799599E-4</v>
      </c>
      <c r="G27" s="33">
        <v>1.76531760148064E-4</v>
      </c>
      <c r="H27" s="33">
        <v>8.4687293744902504E-5</v>
      </c>
      <c r="I27" s="33">
        <v>8.4294767551289294E-5</v>
      </c>
      <c r="J27" s="33">
        <v>1.0468313727335399E-4</v>
      </c>
      <c r="K27" s="33">
        <v>3.1505532028357998E-5</v>
      </c>
      <c r="L27" s="33">
        <v>4.5927032749858797E-5</v>
      </c>
      <c r="M27" s="33">
        <v>4.2112530585356602E-5</v>
      </c>
      <c r="N27" s="33">
        <v>5.5140989083380401E-5</v>
      </c>
      <c r="O27" s="33">
        <v>3.0549143610013098E-5</v>
      </c>
      <c r="P27" s="33">
        <v>7.0525018821758002E-5</v>
      </c>
      <c r="Q27" s="33">
        <v>7.2536736934562999E-5</v>
      </c>
      <c r="R27" s="33">
        <v>9.2056363322667701E-5</v>
      </c>
      <c r="S27" s="33">
        <v>9.3658344312692198E-5</v>
      </c>
      <c r="T27" s="33">
        <v>7.9562213125039299E-5</v>
      </c>
      <c r="U27" s="33">
        <v>8.2515581592320695E-5</v>
      </c>
      <c r="V27" s="33">
        <v>5.1052133132567902E-5</v>
      </c>
      <c r="W27" s="33">
        <v>7.5248677144111896E-5</v>
      </c>
      <c r="X27" s="33">
        <v>7.1161274546709306E-5</v>
      </c>
      <c r="Y27" s="33">
        <v>7.4727727586423298E-5</v>
      </c>
      <c r="Z27" s="33">
        <v>3.2896109417152898E-4</v>
      </c>
      <c r="AA27" s="33">
        <v>3.9802622498274603E-5</v>
      </c>
      <c r="AB27" s="33">
        <v>4.3156564088085803E-5</v>
      </c>
      <c r="AC27" s="33">
        <v>3.0322324173411099E-5</v>
      </c>
      <c r="AD27" s="33">
        <v>1.4980293305728E-4</v>
      </c>
      <c r="AE27" s="33">
        <v>9.2394350335654702E-5</v>
      </c>
      <c r="AF27" s="33">
        <v>1.0529904950122299E-4</v>
      </c>
      <c r="AG27" s="33">
        <v>1.74322193989585E-4</v>
      </c>
      <c r="AH27" s="33">
        <v>1.18733000815609E-4</v>
      </c>
      <c r="AI27" s="33">
        <v>1.29776687684296E-4</v>
      </c>
      <c r="AJ27" s="33">
        <v>9.9315904385469597E-5</v>
      </c>
      <c r="AK27" s="33">
        <v>7.9438661459313694E-5</v>
      </c>
      <c r="AL27" s="33">
        <v>3.1767546583850903E-5</v>
      </c>
      <c r="AM27" s="33">
        <v>1.0009422328878799E-4</v>
      </c>
      <c r="AN27" s="33">
        <v>6.7059095614530395E-5</v>
      </c>
      <c r="AO27" s="33">
        <v>6.0415675857958403E-4</v>
      </c>
      <c r="AP27" s="33">
        <v>7.4043936256979696E-5</v>
      </c>
    </row>
    <row r="28" spans="1:42" x14ac:dyDescent="0.45">
      <c r="A28" s="35" t="str">
        <v>General Mills</v>
      </c>
      <c r="B28" s="33">
        <v>2.5327812284334E-5</v>
      </c>
      <c r="C28" s="33">
        <v>5.5981366459627297E-5</v>
      </c>
      <c r="D28" s="33">
        <v>7.76846100759145E-6</v>
      </c>
      <c r="E28" s="33">
        <v>4.0062284334023398E-5</v>
      </c>
      <c r="F28" s="33">
        <v>2.6330227743271199E-5</v>
      </c>
      <c r="G28" s="33">
        <v>7.8415804002760595E-5</v>
      </c>
      <c r="H28" s="33">
        <v>5.0061766735679702E-5</v>
      </c>
      <c r="I28" s="33">
        <v>2.65671152518978E-5</v>
      </c>
      <c r="J28" s="33">
        <v>2.3099723947549901E-5</v>
      </c>
      <c r="K28" s="33">
        <v>1.1851966873705999E-5</v>
      </c>
      <c r="L28" s="33">
        <v>4.0796411318150398E-5</v>
      </c>
      <c r="M28" s="33">
        <v>2.6260697032436099E-5</v>
      </c>
      <c r="N28" s="33">
        <v>8.5612491373360901E-6</v>
      </c>
      <c r="O28" s="33">
        <v>-6.9237405106968797E-7</v>
      </c>
      <c r="P28" s="33">
        <v>3.9555728088336702E-5</v>
      </c>
      <c r="Q28" s="33">
        <v>2.2931331953070999E-5</v>
      </c>
      <c r="R28" s="33">
        <v>4.1316597653554198E-5</v>
      </c>
      <c r="S28" s="33">
        <v>1.8847653554175199E-5</v>
      </c>
      <c r="T28" s="33">
        <v>4.5058316080055197E-5</v>
      </c>
      <c r="U28" s="33">
        <v>3.3258109040717698E-5</v>
      </c>
      <c r="V28" s="33">
        <v>1.3227225672877801E-5</v>
      </c>
      <c r="W28" s="33">
        <v>3.78184955141476E-5</v>
      </c>
      <c r="X28" s="33">
        <v>3.5445479641131802E-5</v>
      </c>
      <c r="Y28" s="33">
        <v>4.1306418219461701E-5</v>
      </c>
      <c r="Z28" s="33">
        <v>3.9802622498274603E-5</v>
      </c>
      <c r="AA28" s="33">
        <v>1.5211663216011E-4</v>
      </c>
      <c r="AB28" s="33">
        <v>4.9444099378881897E-5</v>
      </c>
      <c r="AC28" s="33">
        <v>3.9240683229813603E-5</v>
      </c>
      <c r="AD28" s="33">
        <v>-6.01345755693584E-6</v>
      </c>
      <c r="AE28" s="33">
        <v>5.1181849551414902E-6</v>
      </c>
      <c r="AF28" s="33">
        <v>4.2036922015182799E-5</v>
      </c>
      <c r="AG28" s="33">
        <v>3.1636645962732902E-5</v>
      </c>
      <c r="AH28" s="33">
        <v>3.6708592132505099E-5</v>
      </c>
      <c r="AI28" s="33">
        <v>1.3160973084886101E-5</v>
      </c>
      <c r="AJ28" s="33">
        <v>6.8741028295376104E-5</v>
      </c>
      <c r="AK28" s="33">
        <v>4.7362663906142103E-5</v>
      </c>
      <c r="AL28" s="33">
        <v>1.32689786059351E-5</v>
      </c>
      <c r="AM28" s="33">
        <v>3.57807108350586E-5</v>
      </c>
      <c r="AN28" s="33">
        <v>2.6012939958592099E-5</v>
      </c>
      <c r="AO28" s="33">
        <v>2.9526069703243599E-4</v>
      </c>
      <c r="AP28" s="33">
        <v>4.1062801932367097E-5</v>
      </c>
    </row>
    <row r="29" spans="1:42" x14ac:dyDescent="0.45">
      <c r="A29" s="35" t="str">
        <v>P&amp;G</v>
      </c>
      <c r="B29" s="33">
        <v>5.2196954012171399E-5</v>
      </c>
      <c r="C29" s="33">
        <v>5.0744400527009197E-5</v>
      </c>
      <c r="D29" s="33">
        <v>5.5691464332768598E-5</v>
      </c>
      <c r="E29" s="33">
        <v>6.28501160675073E-5</v>
      </c>
      <c r="F29" s="33">
        <v>8.1042897923332694E-5</v>
      </c>
      <c r="G29" s="33">
        <v>1.02334807704372E-4</v>
      </c>
      <c r="H29" s="33">
        <v>3.3817523056653503E-5</v>
      </c>
      <c r="I29" s="33">
        <v>3.5499796097622103E-5</v>
      </c>
      <c r="J29" s="33">
        <v>-3.05777965995357E-5</v>
      </c>
      <c r="K29" s="33">
        <v>2.0980346947738201E-5</v>
      </c>
      <c r="L29" s="33">
        <v>5.4049611017002298E-5</v>
      </c>
      <c r="M29" s="33">
        <v>3.1437056904448199E-5</v>
      </c>
      <c r="N29" s="33">
        <v>4.0337960348829902E-5</v>
      </c>
      <c r="O29" s="33">
        <v>4.1048120961164402E-5</v>
      </c>
      <c r="P29" s="33">
        <v>6.5064135140222105E-5</v>
      </c>
      <c r="Q29" s="33">
        <v>4.0794199761591E-5</v>
      </c>
      <c r="R29" s="33">
        <v>5.9676077545642802E-5</v>
      </c>
      <c r="S29" s="33">
        <v>4.6520547085764401E-5</v>
      </c>
      <c r="T29" s="33">
        <v>6.6547771190162496E-5</v>
      </c>
      <c r="U29" s="33">
        <v>5.2527807578894498E-5</v>
      </c>
      <c r="V29" s="33">
        <v>3.1768649225170902E-5</v>
      </c>
      <c r="W29" s="33">
        <v>5.2255265386787097E-5</v>
      </c>
      <c r="X29" s="33">
        <v>4.11967877533095E-5</v>
      </c>
      <c r="Y29" s="33">
        <v>6.1287306292741005E-5</v>
      </c>
      <c r="Z29" s="33">
        <v>4.3156564088085803E-5</v>
      </c>
      <c r="AA29" s="33">
        <v>4.9444099378881897E-5</v>
      </c>
      <c r="AB29" s="33">
        <v>1.2928082062864599E-4</v>
      </c>
      <c r="AC29" s="33">
        <v>6.0780930422234697E-5</v>
      </c>
      <c r="AD29" s="33">
        <v>-1.01464803312629E-5</v>
      </c>
      <c r="AE29" s="33">
        <v>5.1123768743333901E-5</v>
      </c>
      <c r="AF29" s="33">
        <v>6.6854429387038099E-5</v>
      </c>
      <c r="AG29" s="33">
        <v>9.7171654432523996E-5</v>
      </c>
      <c r="AH29" s="33">
        <v>6.3136787125917505E-5</v>
      </c>
      <c r="AI29" s="33">
        <v>4.4711101700232097E-5</v>
      </c>
      <c r="AJ29" s="33">
        <v>4.8999749043227302E-5</v>
      </c>
      <c r="AK29" s="33">
        <v>5.0537533722316303E-5</v>
      </c>
      <c r="AL29" s="33">
        <v>-1.7262594893029601E-5</v>
      </c>
      <c r="AM29" s="33">
        <v>6.84041501976284E-5</v>
      </c>
      <c r="AN29" s="33">
        <v>2.8623266829788499E-5</v>
      </c>
      <c r="AO29" s="33">
        <v>1.4235624882364E-4</v>
      </c>
      <c r="AP29" s="33">
        <v>3.48993035949557E-5</v>
      </c>
    </row>
    <row r="30" spans="1:42" x14ac:dyDescent="0.45">
      <c r="A30" s="35" t="str">
        <v>Coca Cola</v>
      </c>
      <c r="B30" s="33">
        <v>4.1473963234832798E-5</v>
      </c>
      <c r="C30" s="33">
        <v>4.0493114373549097E-5</v>
      </c>
      <c r="D30" s="33">
        <v>3.2180720245937598E-5</v>
      </c>
      <c r="E30" s="33">
        <v>6.4854648974214198E-5</v>
      </c>
      <c r="F30" s="33">
        <v>1.09888763410502E-4</v>
      </c>
      <c r="G30" s="33">
        <v>6.0009504987765797E-5</v>
      </c>
      <c r="H30" s="33">
        <v>2.7898158604680299E-5</v>
      </c>
      <c r="I30" s="33">
        <v>6.8861738503042793E-5</v>
      </c>
      <c r="J30" s="33">
        <v>-8.4756352343308799E-5</v>
      </c>
      <c r="K30" s="33">
        <v>1.9813523433088599E-5</v>
      </c>
      <c r="L30" s="33">
        <v>4.83964960160612E-5</v>
      </c>
      <c r="M30" s="33">
        <v>2.5984879854444999E-5</v>
      </c>
      <c r="N30" s="33">
        <v>1.6210427253905401E-5</v>
      </c>
      <c r="O30" s="33">
        <v>8.8638402660141792E-6</v>
      </c>
      <c r="P30" s="33">
        <v>3.6810292364640203E-5</v>
      </c>
      <c r="Q30" s="33">
        <v>2.6715038584603798E-5</v>
      </c>
      <c r="R30" s="33">
        <v>4.9783314511575299E-5</v>
      </c>
      <c r="S30" s="33">
        <v>3.58195620804316E-5</v>
      </c>
      <c r="T30" s="33">
        <v>5.2441625886191102E-5</v>
      </c>
      <c r="U30" s="33">
        <v>3.5468192797540601E-5</v>
      </c>
      <c r="V30" s="33">
        <v>2.7415145241232101E-5</v>
      </c>
      <c r="W30" s="33">
        <v>4.1155441056527999E-5</v>
      </c>
      <c r="X30" s="33">
        <v>2.5742057218144101E-5</v>
      </c>
      <c r="Y30" s="33">
        <v>5.1367659514398603E-5</v>
      </c>
      <c r="Z30" s="33">
        <v>3.0322324173411099E-5</v>
      </c>
      <c r="AA30" s="33">
        <v>3.9240683229813603E-5</v>
      </c>
      <c r="AB30" s="33">
        <v>6.0780930422234697E-5</v>
      </c>
      <c r="AC30" s="33">
        <v>1.2303425559947301E-4</v>
      </c>
      <c r="AD30" s="33">
        <v>-1.5272429261559599E-5</v>
      </c>
      <c r="AE30" s="33">
        <v>3.8146950875211703E-5</v>
      </c>
      <c r="AF30" s="33">
        <v>5.1856029236463998E-5</v>
      </c>
      <c r="AG30" s="33">
        <v>6.5179402722880902E-5</v>
      </c>
      <c r="AH30" s="33">
        <v>4.44414486479703E-5</v>
      </c>
      <c r="AI30" s="33">
        <v>3.2423411129932803E-5</v>
      </c>
      <c r="AJ30" s="33">
        <v>2.7137524311437299E-5</v>
      </c>
      <c r="AK30" s="33">
        <v>3.2110091599221998E-5</v>
      </c>
      <c r="AL30" s="33">
        <v>8.9853347135955796E-6</v>
      </c>
      <c r="AM30" s="33">
        <v>4.3156644080557102E-5</v>
      </c>
      <c r="AN30" s="33">
        <v>2.5660094736181599E-5</v>
      </c>
      <c r="AO30" s="33">
        <v>3.5018834305790801E-4</v>
      </c>
      <c r="AP30" s="33">
        <v>2.62332172658259E-5</v>
      </c>
    </row>
    <row r="31" spans="1:42" x14ac:dyDescent="0.45">
      <c r="A31" s="35" t="str">
        <v>Amyris</v>
      </c>
      <c r="B31" s="33">
        <v>2.6170790200138002E-4</v>
      </c>
      <c r="C31" s="33">
        <v>-2.9286922015182801E-5</v>
      </c>
      <c r="D31" s="33">
        <v>3.1340614216701098E-4</v>
      </c>
      <c r="E31" s="33">
        <v>1.3334541062801901E-5</v>
      </c>
      <c r="F31" s="33">
        <v>2.3327294685990301E-4</v>
      </c>
      <c r="G31" s="33">
        <v>1.4002467218771501E-4</v>
      </c>
      <c r="H31" s="33">
        <v>1.4170807453416101E-4</v>
      </c>
      <c r="I31" s="33">
        <v>1.0554399585921299E-4</v>
      </c>
      <c r="J31" s="33">
        <v>8.3828519668736998E-4</v>
      </c>
      <c r="K31" s="33">
        <v>1.60453588681849E-4</v>
      </c>
      <c r="L31" s="33">
        <v>5.7670807453416602E-6</v>
      </c>
      <c r="M31" s="33">
        <v>2.35012077294686E-5</v>
      </c>
      <c r="N31" s="33">
        <v>2.1703002070393301E-4</v>
      </c>
      <c r="O31" s="33">
        <v>1.19910628019323E-4</v>
      </c>
      <c r="P31" s="33">
        <v>8.7261732229123502E-5</v>
      </c>
      <c r="Q31" s="33">
        <v>1.4167184265010299E-4</v>
      </c>
      <c r="R31" s="33">
        <v>4.7437370600413998E-5</v>
      </c>
      <c r="S31" s="33">
        <v>1.8443409247757001E-4</v>
      </c>
      <c r="T31" s="33">
        <v>1.27837715665976E-4</v>
      </c>
      <c r="U31" s="33">
        <v>1.07974430641821E-4</v>
      </c>
      <c r="V31" s="33">
        <v>1.6314975845410599E-4</v>
      </c>
      <c r="W31" s="33">
        <v>2.0079975845410601E-4</v>
      </c>
      <c r="X31" s="33">
        <v>2.11787060041407E-4</v>
      </c>
      <c r="Y31" s="33">
        <v>1.7348343685300201E-5</v>
      </c>
      <c r="Z31" s="33">
        <v>1.4980293305728E-4</v>
      </c>
      <c r="AA31" s="33">
        <v>-6.01345755693584E-6</v>
      </c>
      <c r="AB31" s="33">
        <v>-1.01464803312629E-5</v>
      </c>
      <c r="AC31" s="33">
        <v>-1.5272429261559599E-5</v>
      </c>
      <c r="AD31" s="33">
        <v>6.1876959972394698E-3</v>
      </c>
      <c r="AE31" s="33">
        <v>3.8520703933747403E-5</v>
      </c>
      <c r="AF31" s="33">
        <v>1.7142736369910199E-4</v>
      </c>
      <c r="AG31" s="33">
        <v>4.3324827467218702E-4</v>
      </c>
      <c r="AH31" s="33">
        <v>2.6468029675638302E-4</v>
      </c>
      <c r="AI31" s="33">
        <v>2.5137474120082799E-4</v>
      </c>
      <c r="AJ31" s="33">
        <v>2.3211611456176601E-4</v>
      </c>
      <c r="AK31" s="33">
        <v>1.5815320910973001E-4</v>
      </c>
      <c r="AL31" s="33">
        <v>-9.0645962732919193E-5</v>
      </c>
      <c r="AM31" s="33">
        <v>1.90643892339544E-4</v>
      </c>
      <c r="AN31" s="33">
        <v>1.4187594893029599E-4</v>
      </c>
      <c r="AO31" s="33">
        <v>-2.0872924430641801E-3</v>
      </c>
      <c r="AP31" s="33">
        <v>2.9108799171842601E-4</v>
      </c>
    </row>
    <row r="32" spans="1:42" x14ac:dyDescent="0.45">
      <c r="A32" s="35" t="str">
        <v>Heico Corp</v>
      </c>
      <c r="B32" s="33">
        <v>9.82288568919003E-5</v>
      </c>
      <c r="C32" s="33">
        <v>3.0476441432963101E-5</v>
      </c>
      <c r="D32" s="33">
        <v>9.42483217265826E-5</v>
      </c>
      <c r="E32" s="33">
        <v>4.3155232448710599E-5</v>
      </c>
      <c r="F32" s="33">
        <v>1.23288882614969E-4</v>
      </c>
      <c r="G32" s="33">
        <v>1.96460395884308E-4</v>
      </c>
      <c r="H32" s="33">
        <v>8.2344312692138698E-5</v>
      </c>
      <c r="I32" s="33">
        <v>5.6730190099755301E-5</v>
      </c>
      <c r="J32" s="33">
        <v>-1.07757262061609E-4</v>
      </c>
      <c r="K32" s="33">
        <v>2.7346430139908299E-5</v>
      </c>
      <c r="L32" s="33">
        <v>1.1795176924524701E-4</v>
      </c>
      <c r="M32" s="33">
        <v>8.6131783675261897E-5</v>
      </c>
      <c r="N32" s="33">
        <v>5.5226394378568203E-5</v>
      </c>
      <c r="O32" s="33">
        <v>7.4885453918062601E-5</v>
      </c>
      <c r="P32" s="33">
        <v>7.2564919380136697E-5</v>
      </c>
      <c r="Q32" s="33">
        <v>5.3441307484785699E-5</v>
      </c>
      <c r="R32" s="33">
        <v>1.08142935566848E-4</v>
      </c>
      <c r="S32" s="33">
        <v>1.01917168580211E-4</v>
      </c>
      <c r="T32" s="33">
        <v>7.4410355103833397E-5</v>
      </c>
      <c r="U32" s="33">
        <v>7.7298469163686502E-5</v>
      </c>
      <c r="V32" s="33">
        <v>4.8013614404918702E-5</v>
      </c>
      <c r="W32" s="33">
        <v>1.00717871259175E-4</v>
      </c>
      <c r="X32" s="33">
        <v>5.3102142543446902E-5</v>
      </c>
      <c r="Y32" s="33">
        <v>8.2352013928100901E-5</v>
      </c>
      <c r="Z32" s="33">
        <v>9.2394350335654702E-5</v>
      </c>
      <c r="AA32" s="33">
        <v>5.1181849551414902E-6</v>
      </c>
      <c r="AB32" s="33">
        <v>5.1123768743333901E-5</v>
      </c>
      <c r="AC32" s="33">
        <v>3.8146950875211703E-5</v>
      </c>
      <c r="AD32" s="33">
        <v>3.8520703933747403E-5</v>
      </c>
      <c r="AE32" s="33">
        <v>2.77092069765982E-4</v>
      </c>
      <c r="AF32" s="33">
        <v>1.1149736495388599E-4</v>
      </c>
      <c r="AG32" s="33">
        <v>2.0158317648535001E-4</v>
      </c>
      <c r="AH32" s="33">
        <v>1.11608381956208E-4</v>
      </c>
      <c r="AI32" s="33">
        <v>9.8220575318401295E-5</v>
      </c>
      <c r="AJ32" s="33">
        <v>1.08547352406047E-4</v>
      </c>
      <c r="AK32" s="33">
        <v>5.8179512516469002E-5</v>
      </c>
      <c r="AL32" s="33">
        <v>3.07798481711529E-7</v>
      </c>
      <c r="AM32" s="33">
        <v>8.2460411569107198E-5</v>
      </c>
      <c r="AN32" s="33">
        <v>4.3877250768555098E-5</v>
      </c>
      <c r="AO32" s="33">
        <v>-5.91588995545517E-4</v>
      </c>
      <c r="AP32" s="33">
        <v>1.01564637053767E-4</v>
      </c>
    </row>
    <row r="33" spans="1:42" x14ac:dyDescent="0.45">
      <c r="A33" s="35" t="str">
        <v>Microsoft</v>
      </c>
      <c r="B33" s="33">
        <v>1.7101105778279601E-4</v>
      </c>
      <c r="C33" s="33">
        <v>4.4839042599912098E-5</v>
      </c>
      <c r="D33" s="33">
        <v>1.6206995420038801E-4</v>
      </c>
      <c r="E33" s="33">
        <v>6.6349990589120996E-5</v>
      </c>
      <c r="F33" s="33">
        <v>1.3314549218896999E-4</v>
      </c>
      <c r="G33" s="33">
        <v>2.6081626827278997E-4</v>
      </c>
      <c r="H33" s="33">
        <v>1.46864859777903E-4</v>
      </c>
      <c r="I33" s="33">
        <v>7.3371745404354099E-5</v>
      </c>
      <c r="J33" s="33">
        <v>-7.2906283330196405E-5</v>
      </c>
      <c r="K33" s="33">
        <v>6.0364420603550998E-5</v>
      </c>
      <c r="L33" s="33">
        <v>9.67370757262061E-5</v>
      </c>
      <c r="M33" s="33">
        <v>8.90556182947487E-5</v>
      </c>
      <c r="N33" s="33">
        <v>9.2057218144174697E-5</v>
      </c>
      <c r="O33" s="33">
        <v>8.6942687747035505E-5</v>
      </c>
      <c r="P33" s="33">
        <v>1.17717987326682E-4</v>
      </c>
      <c r="Q33" s="33">
        <v>1.17420697659828E-4</v>
      </c>
      <c r="R33" s="33">
        <v>1.2096309366961501E-4</v>
      </c>
      <c r="S33" s="33">
        <v>1.4840030742204599E-4</v>
      </c>
      <c r="T33" s="33">
        <v>1.1972307861220901E-4</v>
      </c>
      <c r="U33" s="33">
        <v>8.88707290294247E-5</v>
      </c>
      <c r="V33" s="33">
        <v>8.8742267394441304E-5</v>
      </c>
      <c r="W33" s="33">
        <v>1.09721055273229E-4</v>
      </c>
      <c r="X33" s="33">
        <v>7.6216798418972297E-5</v>
      </c>
      <c r="Y33" s="33">
        <v>1.0280097559445301E-4</v>
      </c>
      <c r="Z33" s="33">
        <v>1.0529904950122299E-4</v>
      </c>
      <c r="AA33" s="33">
        <v>4.2036922015182799E-5</v>
      </c>
      <c r="AB33" s="33">
        <v>6.6854429387038099E-5</v>
      </c>
      <c r="AC33" s="33">
        <v>5.1856029236463998E-5</v>
      </c>
      <c r="AD33" s="33">
        <v>1.7142736369910199E-4</v>
      </c>
      <c r="AE33" s="33">
        <v>1.1149736495388599E-4</v>
      </c>
      <c r="AF33" s="33">
        <v>2.0404322730409601E-4</v>
      </c>
      <c r="AG33" s="33">
        <v>2.7987936821632399E-4</v>
      </c>
      <c r="AH33" s="33">
        <v>1.8564227680532001E-4</v>
      </c>
      <c r="AI33" s="33">
        <v>1.5821947738251999E-4</v>
      </c>
      <c r="AJ33" s="33">
        <v>1.9301278311060899E-4</v>
      </c>
      <c r="AK33" s="33">
        <v>1.17580933559194E-4</v>
      </c>
      <c r="AL33" s="33">
        <v>1.7248447204968899E-5</v>
      </c>
      <c r="AM33" s="33">
        <v>1.3818666478449001E-4</v>
      </c>
      <c r="AN33" s="33">
        <v>8.4328486730660601E-5</v>
      </c>
      <c r="AO33" s="33">
        <v>-2.1701235962105501E-5</v>
      </c>
      <c r="AP33" s="33">
        <v>1.06169897735115E-4</v>
      </c>
    </row>
    <row r="34" spans="1:42" x14ac:dyDescent="0.45">
      <c r="A34" s="35" t="str">
        <v>AMD</v>
      </c>
      <c r="B34" s="33">
        <v>3.3507222849614101E-4</v>
      </c>
      <c r="C34" s="33">
        <v>2.95095990965556E-5</v>
      </c>
      <c r="D34" s="33">
        <v>3.2204989334337099E-4</v>
      </c>
      <c r="E34" s="33">
        <v>9.1658871321914802E-5</v>
      </c>
      <c r="F34" s="33">
        <v>3.5558745843528402E-4</v>
      </c>
      <c r="G34" s="33">
        <v>4.1927581717798998E-4</v>
      </c>
      <c r="H34" s="33">
        <v>3.0553503983938701E-4</v>
      </c>
      <c r="I34" s="33">
        <v>1.5702699353786301E-4</v>
      </c>
      <c r="J34" s="33">
        <v>-1.6315575004705401E-4</v>
      </c>
      <c r="K34" s="33">
        <v>1.10152738565782E-4</v>
      </c>
      <c r="L34" s="33">
        <v>1.07828784741828E-4</v>
      </c>
      <c r="M34" s="33">
        <v>1.1834429700734E-4</v>
      </c>
      <c r="N34" s="33">
        <v>2.0791156910722101E-4</v>
      </c>
      <c r="O34" s="33">
        <v>1.75272382207164E-4</v>
      </c>
      <c r="P34" s="33">
        <v>1.8761511073467601E-4</v>
      </c>
      <c r="Q34" s="33">
        <v>2.1552683668987999E-4</v>
      </c>
      <c r="R34" s="33">
        <v>1.91525817177991E-4</v>
      </c>
      <c r="S34" s="33">
        <v>3.6126522993914199E-4</v>
      </c>
      <c r="T34" s="33">
        <v>2.21422868435911E-4</v>
      </c>
      <c r="U34" s="33">
        <v>1.2882239789196301E-4</v>
      </c>
      <c r="V34" s="33">
        <v>1.65790592257983E-4</v>
      </c>
      <c r="W34" s="33">
        <v>1.9614369471108599E-4</v>
      </c>
      <c r="X34" s="33">
        <v>1.51528182445573E-4</v>
      </c>
      <c r="Y34" s="33">
        <v>1.63604413702239E-4</v>
      </c>
      <c r="Z34" s="33">
        <v>1.74322193989585E-4</v>
      </c>
      <c r="AA34" s="33">
        <v>3.1636645962732902E-5</v>
      </c>
      <c r="AB34" s="33">
        <v>9.7171654432523996E-5</v>
      </c>
      <c r="AC34" s="33">
        <v>6.5179402722880902E-5</v>
      </c>
      <c r="AD34" s="33">
        <v>4.3324827467218702E-4</v>
      </c>
      <c r="AE34" s="33">
        <v>2.0158317648535001E-4</v>
      </c>
      <c r="AF34" s="33">
        <v>2.7987936821632399E-4</v>
      </c>
      <c r="AG34" s="33">
        <v>1.2253372545328999E-3</v>
      </c>
      <c r="AH34" s="33">
        <v>3.5201664157098902E-4</v>
      </c>
      <c r="AI34" s="33">
        <v>3.1218402973837698E-4</v>
      </c>
      <c r="AJ34" s="33">
        <v>3.7237968191228997E-4</v>
      </c>
      <c r="AK34" s="33">
        <v>2.1300028232636899E-4</v>
      </c>
      <c r="AL34" s="33">
        <v>1.02987577639751E-4</v>
      </c>
      <c r="AM34" s="33">
        <v>2.4407701235962099E-4</v>
      </c>
      <c r="AN34" s="33">
        <v>1.7717984189723299E-4</v>
      </c>
      <c r="AO34" s="33">
        <v>-1.18097749231444E-3</v>
      </c>
      <c r="AP34" s="33">
        <v>2.6429677206851098E-4</v>
      </c>
    </row>
    <row r="35" spans="1:42" x14ac:dyDescent="0.45">
      <c r="A35" s="35" t="str">
        <v>Amazon</v>
      </c>
      <c r="B35" s="33">
        <v>1.9508217265825899E-4</v>
      </c>
      <c r="C35" s="33">
        <v>3.73273417403852E-5</v>
      </c>
      <c r="D35" s="33">
        <v>1.84464175920697E-4</v>
      </c>
      <c r="E35" s="33">
        <v>6.20572181441747E-5</v>
      </c>
      <c r="F35" s="33">
        <v>1.9098685613902901E-4</v>
      </c>
      <c r="G35" s="33">
        <v>2.7523572683355198E-4</v>
      </c>
      <c r="H35" s="33">
        <v>1.9385493130058299E-4</v>
      </c>
      <c r="I35" s="33">
        <v>9.8272068511199003E-5</v>
      </c>
      <c r="J35" s="33">
        <v>-3.7206082564778198E-5</v>
      </c>
      <c r="K35" s="33">
        <v>7.3183841520797999E-5</v>
      </c>
      <c r="L35" s="33">
        <v>8.29843465713031E-5</v>
      </c>
      <c r="M35" s="33">
        <v>8.1816958403914896E-5</v>
      </c>
      <c r="N35" s="33">
        <v>1.3128431833866599E-4</v>
      </c>
      <c r="O35" s="33">
        <v>1.20617228182445E-4</v>
      </c>
      <c r="P35" s="33">
        <v>1.2056562519605899E-4</v>
      </c>
      <c r="Q35" s="33">
        <v>1.20701879038835E-4</v>
      </c>
      <c r="R35" s="33">
        <v>1.20755568103394E-4</v>
      </c>
      <c r="S35" s="33">
        <v>1.6436103268711901E-4</v>
      </c>
      <c r="T35" s="33">
        <v>1.17821720308676E-4</v>
      </c>
      <c r="U35" s="33">
        <v>9.0084167764602503E-5</v>
      </c>
      <c r="V35" s="33">
        <v>1.00708686241294E-4</v>
      </c>
      <c r="W35" s="33">
        <v>1.13079970512579E-4</v>
      </c>
      <c r="X35" s="33">
        <v>8.5224342806951495E-5</v>
      </c>
      <c r="Y35" s="33">
        <v>8.8754893657067507E-5</v>
      </c>
      <c r="Z35" s="33">
        <v>1.18733000815609E-4</v>
      </c>
      <c r="AA35" s="33">
        <v>3.6708592132505099E-5</v>
      </c>
      <c r="AB35" s="33">
        <v>6.3136787125917505E-5</v>
      </c>
      <c r="AC35" s="33">
        <v>4.44414486479703E-5</v>
      </c>
      <c r="AD35" s="33">
        <v>2.6468029675638302E-4</v>
      </c>
      <c r="AE35" s="33">
        <v>1.11608381956208E-4</v>
      </c>
      <c r="AF35" s="33">
        <v>1.8564227680532001E-4</v>
      </c>
      <c r="AG35" s="33">
        <v>3.5201664157098902E-4</v>
      </c>
      <c r="AH35" s="33">
        <v>2.8195702365267498E-4</v>
      </c>
      <c r="AI35" s="33">
        <v>2.22069577765229E-4</v>
      </c>
      <c r="AJ35" s="33">
        <v>2.4473106844845902E-4</v>
      </c>
      <c r="AK35" s="33">
        <v>1.1248348390739601E-4</v>
      </c>
      <c r="AL35" s="33">
        <v>3.7865596963423E-5</v>
      </c>
      <c r="AM35" s="33">
        <v>1.6680033251772301E-4</v>
      </c>
      <c r="AN35" s="33">
        <v>9.4237185519794201E-5</v>
      </c>
      <c r="AO35" s="33">
        <v>-1.0665201706506E-4</v>
      </c>
      <c r="AP35" s="33">
        <v>1.0829954827780901E-4</v>
      </c>
    </row>
    <row r="36" spans="1:42" x14ac:dyDescent="0.45">
      <c r="A36" s="35" t="str">
        <v>Facebook</v>
      </c>
      <c r="B36" s="33">
        <v>1.84149272225359E-4</v>
      </c>
      <c r="C36" s="33">
        <v>2.2854758767802199E-5</v>
      </c>
      <c r="D36" s="33">
        <v>1.4889491185143301E-4</v>
      </c>
      <c r="E36" s="33">
        <v>4.9376482213438697E-5</v>
      </c>
      <c r="F36" s="33">
        <v>2.1006910722128099E-4</v>
      </c>
      <c r="G36" s="33">
        <v>2.26501239099065E-4</v>
      </c>
      <c r="H36" s="33">
        <v>1.3788379132944299E-4</v>
      </c>
      <c r="I36" s="33">
        <v>8.6936209925340399E-5</v>
      </c>
      <c r="J36" s="33">
        <v>-6.3286169144864703E-5</v>
      </c>
      <c r="K36" s="33">
        <v>6.5643437480394001E-5</v>
      </c>
      <c r="L36" s="33">
        <v>5.7460176297132799E-5</v>
      </c>
      <c r="M36" s="33">
        <v>4.0954404291360699E-5</v>
      </c>
      <c r="N36" s="33">
        <v>1.10710364514712E-4</v>
      </c>
      <c r="O36" s="33">
        <v>1.32272711587929E-4</v>
      </c>
      <c r="P36" s="33">
        <v>8.4512234142668897E-5</v>
      </c>
      <c r="Q36" s="33">
        <v>1.15696467783424E-4</v>
      </c>
      <c r="R36" s="33">
        <v>1.0389806449589001E-4</v>
      </c>
      <c r="S36" s="33">
        <v>1.3623332705941301E-4</v>
      </c>
      <c r="T36" s="33">
        <v>7.9722261434218004E-5</v>
      </c>
      <c r="U36" s="33">
        <v>8.6344304849739594E-5</v>
      </c>
      <c r="V36" s="33">
        <v>8.7914313946922494E-5</v>
      </c>
      <c r="W36" s="33">
        <v>9.9213556371165095E-5</v>
      </c>
      <c r="X36" s="33">
        <v>8.2014963297572004E-5</v>
      </c>
      <c r="Y36" s="33">
        <v>8.1751105778279606E-5</v>
      </c>
      <c r="Z36" s="33">
        <v>1.29776687684296E-4</v>
      </c>
      <c r="AA36" s="33">
        <v>1.3160973084886101E-5</v>
      </c>
      <c r="AB36" s="33">
        <v>4.4711101700232097E-5</v>
      </c>
      <c r="AC36" s="33">
        <v>3.2423411129932803E-5</v>
      </c>
      <c r="AD36" s="33">
        <v>2.5137474120082799E-4</v>
      </c>
      <c r="AE36" s="33">
        <v>9.8220575318401295E-5</v>
      </c>
      <c r="AF36" s="33">
        <v>1.5821947738251999E-4</v>
      </c>
      <c r="AG36" s="33">
        <v>3.1218402973837698E-4</v>
      </c>
      <c r="AH36" s="33">
        <v>2.22069577765229E-4</v>
      </c>
      <c r="AI36" s="33">
        <v>3.7447794717359901E-4</v>
      </c>
      <c r="AJ36" s="33">
        <v>2.1120689817428901E-4</v>
      </c>
      <c r="AK36" s="33">
        <v>1.09685504109417E-4</v>
      </c>
      <c r="AL36" s="33">
        <v>2.5127501725327702E-5</v>
      </c>
      <c r="AM36" s="33">
        <v>1.4724116945856E-4</v>
      </c>
      <c r="AN36" s="33">
        <v>8.8816911349520004E-5</v>
      </c>
      <c r="AO36" s="33">
        <v>6.9046450530146203E-4</v>
      </c>
      <c r="AP36" s="33">
        <v>9.3764916243177106E-5</v>
      </c>
    </row>
    <row r="37" spans="1:42" x14ac:dyDescent="0.45">
      <c r="A37" s="35" t="str">
        <v>Netflix</v>
      </c>
      <c r="B37" s="33">
        <v>1.960652487609E-4</v>
      </c>
      <c r="C37" s="33">
        <v>3.3457588305414402E-5</v>
      </c>
      <c r="D37" s="33">
        <v>2.5189473931865199E-4</v>
      </c>
      <c r="E37" s="33">
        <v>5.1745874898048797E-5</v>
      </c>
      <c r="F37" s="33">
        <v>2.02658996800301E-4</v>
      </c>
      <c r="G37" s="33">
        <v>3.1997484158353701E-4</v>
      </c>
      <c r="H37" s="33">
        <v>2.43624647092038E-4</v>
      </c>
      <c r="I37" s="33">
        <v>1.0242723822071599E-4</v>
      </c>
      <c r="J37" s="33">
        <v>3.7203478888261399E-5</v>
      </c>
      <c r="K37" s="33">
        <v>7.2270766672940598E-5</v>
      </c>
      <c r="L37" s="33">
        <v>1.15869251521425E-4</v>
      </c>
      <c r="M37" s="33">
        <v>1.08803955706129E-4</v>
      </c>
      <c r="N37" s="33">
        <v>1.42148080180688E-4</v>
      </c>
      <c r="O37" s="33">
        <v>1.01132097371227E-4</v>
      </c>
      <c r="P37" s="33">
        <v>1.11175450153711E-4</v>
      </c>
      <c r="Q37" s="33">
        <v>1.36343638245812E-4</v>
      </c>
      <c r="R37" s="33">
        <v>1.2249865110734601E-4</v>
      </c>
      <c r="S37" s="33">
        <v>1.8038739883305101E-4</v>
      </c>
      <c r="T37" s="33">
        <v>1.3404522554739899E-4</v>
      </c>
      <c r="U37" s="33">
        <v>7.7769822448083304E-5</v>
      </c>
      <c r="V37" s="33">
        <v>1.00088054457619E-4</v>
      </c>
      <c r="W37" s="33">
        <v>1.1909880481837001E-4</v>
      </c>
      <c r="X37" s="33">
        <v>1.16024418093983E-4</v>
      </c>
      <c r="Y37" s="33">
        <v>9.8136630277934604E-5</v>
      </c>
      <c r="Z37" s="33">
        <v>9.9315904385469597E-5</v>
      </c>
      <c r="AA37" s="33">
        <v>6.8741028295376104E-5</v>
      </c>
      <c r="AB37" s="33">
        <v>4.8999749043227302E-5</v>
      </c>
      <c r="AC37" s="33">
        <v>2.7137524311437299E-5</v>
      </c>
      <c r="AD37" s="33">
        <v>2.3211611456176601E-4</v>
      </c>
      <c r="AE37" s="33">
        <v>1.08547352406047E-4</v>
      </c>
      <c r="AF37" s="33">
        <v>1.9301278311060899E-4</v>
      </c>
      <c r="AG37" s="33">
        <v>3.7237968191228997E-4</v>
      </c>
      <c r="AH37" s="33">
        <v>2.4473106844845902E-4</v>
      </c>
      <c r="AI37" s="33">
        <v>2.1120689817428901E-4</v>
      </c>
      <c r="AJ37" s="33">
        <v>5.4945379258422599E-4</v>
      </c>
      <c r="AK37" s="33">
        <v>1.3953540058974799E-4</v>
      </c>
      <c r="AL37" s="33">
        <v>7.3398723257418898E-5</v>
      </c>
      <c r="AM37" s="33">
        <v>1.5593647656691101E-4</v>
      </c>
      <c r="AN37" s="33">
        <v>1.02070016939582E-4</v>
      </c>
      <c r="AO37" s="33">
        <v>-1.7778118137900701E-4</v>
      </c>
      <c r="AP37" s="33">
        <v>1.0795729029424599E-4</v>
      </c>
    </row>
    <row r="38" spans="1:42" x14ac:dyDescent="0.45">
      <c r="A38" s="35" t="str">
        <v>ORACLE</v>
      </c>
      <c r="B38" s="33">
        <v>1.2456662902315E-4</v>
      </c>
      <c r="C38" s="33">
        <v>2.75733578016186E-5</v>
      </c>
      <c r="D38" s="33">
        <v>9.4871274860405303E-5</v>
      </c>
      <c r="E38" s="33">
        <v>4.5888041909781003E-5</v>
      </c>
      <c r="F38" s="33">
        <v>1.14141916054959E-4</v>
      </c>
      <c r="G38" s="33">
        <v>1.2776176359872001E-4</v>
      </c>
      <c r="H38" s="33">
        <v>1.0682944350335601E-4</v>
      </c>
      <c r="I38" s="33">
        <v>5.6937245122027697E-5</v>
      </c>
      <c r="J38" s="33">
        <v>-1.0454388606562501E-5</v>
      </c>
      <c r="K38" s="33">
        <v>6.6345473367212496E-5</v>
      </c>
      <c r="L38" s="33">
        <v>6.2269355041094096E-5</v>
      </c>
      <c r="M38" s="33">
        <v>6.3755646527385599E-5</v>
      </c>
      <c r="N38" s="33">
        <v>8.6268680594767496E-5</v>
      </c>
      <c r="O38" s="33">
        <v>7.1849833741138001E-5</v>
      </c>
      <c r="P38" s="33">
        <v>1.0449187527448399E-4</v>
      </c>
      <c r="Q38" s="33">
        <v>1.0231517033690901E-4</v>
      </c>
      <c r="R38" s="33">
        <v>9.2218112805069299E-5</v>
      </c>
      <c r="S38" s="33">
        <v>1.17861001317523E-4</v>
      </c>
      <c r="T38" s="33">
        <v>8.9471122717861803E-5</v>
      </c>
      <c r="U38" s="33">
        <v>6.8060453918062597E-5</v>
      </c>
      <c r="V38" s="33">
        <v>8.9327875023527195E-5</v>
      </c>
      <c r="W38" s="33">
        <v>9.4955688876340995E-5</v>
      </c>
      <c r="X38" s="33">
        <v>6.0236460882113002E-5</v>
      </c>
      <c r="Y38" s="33">
        <v>6.6050105088148598E-5</v>
      </c>
      <c r="Z38" s="33">
        <v>7.9438661459313694E-5</v>
      </c>
      <c r="AA38" s="33">
        <v>4.7362663906142103E-5</v>
      </c>
      <c r="AB38" s="33">
        <v>5.0537533722316303E-5</v>
      </c>
      <c r="AC38" s="33">
        <v>3.2110091599221998E-5</v>
      </c>
      <c r="AD38" s="33">
        <v>1.5815320910973001E-4</v>
      </c>
      <c r="AE38" s="33">
        <v>5.8179512516469002E-5</v>
      </c>
      <c r="AF38" s="33">
        <v>1.17580933559194E-4</v>
      </c>
      <c r="AG38" s="33">
        <v>2.1300028232636899E-4</v>
      </c>
      <c r="AH38" s="33">
        <v>1.1248348390739601E-4</v>
      </c>
      <c r="AI38" s="33">
        <v>1.09685504109417E-4</v>
      </c>
      <c r="AJ38" s="33">
        <v>1.3953540058974799E-4</v>
      </c>
      <c r="AK38" s="33">
        <v>1.8074433778781599E-4</v>
      </c>
      <c r="AL38" s="33">
        <v>-1.9163561076604502E-5</v>
      </c>
      <c r="AM38" s="33">
        <v>1.0852205282639999E-4</v>
      </c>
      <c r="AN38" s="33">
        <v>7.5190789886441997E-5</v>
      </c>
      <c r="AO38" s="33">
        <v>-2.7774218897044897E-4</v>
      </c>
      <c r="AP38" s="33">
        <v>6.7524923144488301E-5</v>
      </c>
    </row>
    <row r="39" spans="1:42" x14ac:dyDescent="0.45">
      <c r="A39" s="35" t="str">
        <v>SuperCom</v>
      </c>
      <c r="B39" s="33">
        <v>3.0048481711525101E-5</v>
      </c>
      <c r="C39" s="33">
        <v>-2.3525362318840501E-5</v>
      </c>
      <c r="D39" s="33">
        <v>-2.6978951000690101E-5</v>
      </c>
      <c r="E39" s="33">
        <v>-6.62543133195307E-6</v>
      </c>
      <c r="F39" s="33">
        <v>1.00021566597653E-4</v>
      </c>
      <c r="G39" s="33">
        <v>1.47180814354727E-4</v>
      </c>
      <c r="H39" s="33">
        <v>1.36980676328502E-4</v>
      </c>
      <c r="I39" s="33">
        <v>9.4788992408557595E-5</v>
      </c>
      <c r="J39" s="33">
        <v>1.5563595583160801E-4</v>
      </c>
      <c r="K39" s="33">
        <v>-1.65381297446514E-5</v>
      </c>
      <c r="L39" s="33">
        <v>-1.10698757763975E-5</v>
      </c>
      <c r="M39" s="33">
        <v>-3.52225672877846E-6</v>
      </c>
      <c r="N39" s="33">
        <v>6.1130434782608698E-5</v>
      </c>
      <c r="O39" s="33">
        <v>4.3400966183574801E-5</v>
      </c>
      <c r="P39" s="33">
        <v>3.0797101449275399E-6</v>
      </c>
      <c r="Q39" s="33">
        <v>-2.44468599033816E-5</v>
      </c>
      <c r="R39" s="33">
        <v>2.9645100069013099E-5</v>
      </c>
      <c r="S39" s="33">
        <v>-1.05824706694271E-5</v>
      </c>
      <c r="T39" s="33">
        <v>8.9567115251897705E-6</v>
      </c>
      <c r="U39" s="33">
        <v>2.4115027605245E-5</v>
      </c>
      <c r="V39" s="33">
        <v>1.3473084886128401E-6</v>
      </c>
      <c r="W39" s="33">
        <v>8.6358005521048905E-6</v>
      </c>
      <c r="X39" s="33">
        <v>7.8052449965493496E-6</v>
      </c>
      <c r="Y39" s="33">
        <v>3.7975931677018603E-5</v>
      </c>
      <c r="Z39" s="33">
        <v>3.1767546583850903E-5</v>
      </c>
      <c r="AA39" s="33">
        <v>1.32689786059351E-5</v>
      </c>
      <c r="AB39" s="33">
        <v>-1.7262594893029601E-5</v>
      </c>
      <c r="AC39" s="33">
        <v>8.9853347135955796E-6</v>
      </c>
      <c r="AD39" s="33">
        <v>-9.0645962732919193E-5</v>
      </c>
      <c r="AE39" s="33">
        <v>3.07798481711529E-7</v>
      </c>
      <c r="AF39" s="33">
        <v>1.7248447204968899E-5</v>
      </c>
      <c r="AG39" s="33">
        <v>1.02987577639751E-4</v>
      </c>
      <c r="AH39" s="33">
        <v>3.7865596963423E-5</v>
      </c>
      <c r="AI39" s="33">
        <v>2.5127501725327702E-5</v>
      </c>
      <c r="AJ39" s="33">
        <v>7.3398723257418898E-5</v>
      </c>
      <c r="AK39" s="33">
        <v>-1.9163561076604502E-5</v>
      </c>
      <c r="AL39" s="33">
        <v>1.02357763975155E-3</v>
      </c>
      <c r="AM39" s="33">
        <v>-3.7446514837819099E-5</v>
      </c>
      <c r="AN39" s="33">
        <v>1.35814354727398E-5</v>
      </c>
      <c r="AO39" s="33">
        <v>1.0694698067632801E-3</v>
      </c>
      <c r="AP39" s="33">
        <v>-2.2513285024154499E-5</v>
      </c>
    </row>
    <row r="40" spans="1:42" x14ac:dyDescent="0.45">
      <c r="A40" s="35" t="str">
        <v>Callaway G</v>
      </c>
      <c r="B40" s="33">
        <v>1.6423047242612401E-4</v>
      </c>
      <c r="C40" s="33">
        <v>2.74601135579396E-5</v>
      </c>
      <c r="D40" s="33">
        <v>1.5803831796223E-4</v>
      </c>
      <c r="E40" s="33">
        <v>4.4872137524311397E-5</v>
      </c>
      <c r="F40" s="33">
        <v>2.10849112240416E-4</v>
      </c>
      <c r="G40" s="33">
        <v>1.70933716042411E-4</v>
      </c>
      <c r="H40" s="33">
        <v>1.43898817366208E-4</v>
      </c>
      <c r="I40" s="33">
        <v>6.4270311813790099E-5</v>
      </c>
      <c r="J40" s="33">
        <v>-8.6188296003513403E-5</v>
      </c>
      <c r="K40" s="33">
        <v>6.3795658447832304E-5</v>
      </c>
      <c r="L40" s="33">
        <v>8.0280506932680793E-5</v>
      </c>
      <c r="M40" s="33">
        <v>8.8468818620992507E-5</v>
      </c>
      <c r="N40" s="33">
        <v>1.5639591567852401E-4</v>
      </c>
      <c r="O40" s="33">
        <v>1.04702443691574E-4</v>
      </c>
      <c r="P40" s="33">
        <v>1.1065236213062199E-4</v>
      </c>
      <c r="Q40" s="33">
        <v>1.2404818370035701E-4</v>
      </c>
      <c r="R40" s="33">
        <v>1.02243239851935E-4</v>
      </c>
      <c r="S40" s="33">
        <v>1.3885276679841799E-4</v>
      </c>
      <c r="T40" s="33">
        <v>1.56573183700357E-4</v>
      </c>
      <c r="U40" s="33">
        <v>1.20826640629901E-4</v>
      </c>
      <c r="V40" s="33">
        <v>1.24688343057908E-4</v>
      </c>
      <c r="W40" s="33">
        <v>1.10789100633665E-4</v>
      </c>
      <c r="X40" s="33">
        <v>6.4613884183449397E-5</v>
      </c>
      <c r="Y40" s="33">
        <v>7.9167113683417995E-5</v>
      </c>
      <c r="Z40" s="33">
        <v>1.0009422328878799E-4</v>
      </c>
      <c r="AA40" s="33">
        <v>3.57807108350586E-5</v>
      </c>
      <c r="AB40" s="33">
        <v>6.84041501976284E-5</v>
      </c>
      <c r="AC40" s="33">
        <v>4.3156644080557102E-5</v>
      </c>
      <c r="AD40" s="33">
        <v>1.90643892339544E-4</v>
      </c>
      <c r="AE40" s="33">
        <v>8.2460411569107198E-5</v>
      </c>
      <c r="AF40" s="33">
        <v>1.3818666478449001E-4</v>
      </c>
      <c r="AG40" s="33">
        <v>2.4407701235962099E-4</v>
      </c>
      <c r="AH40" s="33">
        <v>1.6680033251772301E-4</v>
      </c>
      <c r="AI40" s="33">
        <v>1.4724116945856E-4</v>
      </c>
      <c r="AJ40" s="33">
        <v>1.5593647656691101E-4</v>
      </c>
      <c r="AK40" s="33">
        <v>1.0852205282639999E-4</v>
      </c>
      <c r="AL40" s="33">
        <v>-3.7446514837819099E-5</v>
      </c>
      <c r="AM40" s="33">
        <v>4.82509348139783E-4</v>
      </c>
      <c r="AN40" s="33">
        <v>9.7170666290231504E-5</v>
      </c>
      <c r="AO40" s="33">
        <v>-9.5230318715101305E-4</v>
      </c>
      <c r="AP40" s="33">
        <v>1.2613622247317801E-4</v>
      </c>
    </row>
    <row r="41" spans="1:42" x14ac:dyDescent="0.45">
      <c r="A41" s="35" t="str">
        <v>Chevron</v>
      </c>
      <c r="B41" s="33">
        <v>9.84585607629086E-5</v>
      </c>
      <c r="C41" s="33">
        <v>2.1812252964426801E-5</v>
      </c>
      <c r="D41" s="33">
        <v>9.0267959094045999E-5</v>
      </c>
      <c r="E41" s="33">
        <v>3.1599363197189202E-5</v>
      </c>
      <c r="F41" s="33">
        <v>9.7408463517159103E-5</v>
      </c>
      <c r="G41" s="33">
        <v>8.6168015559319897E-5</v>
      </c>
      <c r="H41" s="33">
        <v>1.23915035447644E-4</v>
      </c>
      <c r="I41" s="33">
        <v>5.6191809398331098E-5</v>
      </c>
      <c r="J41" s="33">
        <v>1.73322353974527E-5</v>
      </c>
      <c r="K41" s="33">
        <v>4.1626058723884802E-5</v>
      </c>
      <c r="L41" s="33">
        <v>4.90394786373047E-5</v>
      </c>
      <c r="M41" s="33">
        <v>6.5160330008155994E-5</v>
      </c>
      <c r="N41" s="33">
        <v>1.47236840454231E-4</v>
      </c>
      <c r="O41" s="33">
        <v>8.1828220089089602E-5</v>
      </c>
      <c r="P41" s="33">
        <v>7.3320581592320604E-5</v>
      </c>
      <c r="Q41" s="33">
        <v>5.2993663341489402E-5</v>
      </c>
      <c r="R41" s="33">
        <v>6.5711666352970694E-5</v>
      </c>
      <c r="S41" s="33">
        <v>9.9561013865361595E-5</v>
      </c>
      <c r="T41" s="33">
        <v>8.0928980801806899E-5</v>
      </c>
      <c r="U41" s="33">
        <v>3.2005971202710297E-5</v>
      </c>
      <c r="V41" s="33">
        <v>7.36024217328565E-5</v>
      </c>
      <c r="W41" s="33">
        <v>8.2875401530836299E-5</v>
      </c>
      <c r="X41" s="33">
        <v>5.12573279377627E-5</v>
      </c>
      <c r="Y41" s="33">
        <v>3.2603449087144702E-5</v>
      </c>
      <c r="Z41" s="33">
        <v>6.7059095614530395E-5</v>
      </c>
      <c r="AA41" s="33">
        <v>2.6012939958592099E-5</v>
      </c>
      <c r="AB41" s="33">
        <v>2.8623266829788499E-5</v>
      </c>
      <c r="AC41" s="33">
        <v>2.5660094736181599E-5</v>
      </c>
      <c r="AD41" s="33">
        <v>1.4187594893029599E-4</v>
      </c>
      <c r="AE41" s="33">
        <v>4.3877250768555098E-5</v>
      </c>
      <c r="AF41" s="33">
        <v>8.4328486730660601E-5</v>
      </c>
      <c r="AG41" s="33">
        <v>1.7717984189723299E-4</v>
      </c>
      <c r="AH41" s="33">
        <v>9.4237185519794201E-5</v>
      </c>
      <c r="AI41" s="33">
        <v>8.8816911349520004E-5</v>
      </c>
      <c r="AJ41" s="33">
        <v>1.02070016939582E-4</v>
      </c>
      <c r="AK41" s="33">
        <v>7.5190789886441997E-5</v>
      </c>
      <c r="AL41" s="33">
        <v>1.35814354727398E-5</v>
      </c>
      <c r="AM41" s="33">
        <v>9.7170666290231504E-5</v>
      </c>
      <c r="AN41" s="33">
        <v>1.5901728464771901E-4</v>
      </c>
      <c r="AO41" s="33">
        <v>-1.32282310684484E-4</v>
      </c>
      <c r="AP41" s="33">
        <v>6.5157789070832505E-5</v>
      </c>
    </row>
    <row r="42" spans="1:42" x14ac:dyDescent="0.45">
      <c r="A42" s="35" t="str">
        <v>Rhino Res</v>
      </c>
      <c r="B42" s="33">
        <v>-3.4970802747976597E-4</v>
      </c>
      <c r="C42" s="33">
        <v>7.0241240040152999E-4</v>
      </c>
      <c r="D42" s="33">
        <v>2.9349678461634902E-4</v>
      </c>
      <c r="E42" s="33">
        <v>-3.8011967501097899E-5</v>
      </c>
      <c r="F42" s="33">
        <v>7.6289455110107197E-4</v>
      </c>
      <c r="G42" s="33">
        <v>-2.9191799987452101E-4</v>
      </c>
      <c r="H42" s="33">
        <v>-3.9224220465524799E-4</v>
      </c>
      <c r="I42" s="33">
        <v>7.9253914925654005E-4</v>
      </c>
      <c r="J42" s="33">
        <v>-5.0240829098437796E-4</v>
      </c>
      <c r="K42" s="33">
        <v>-4.3175835999749001E-4</v>
      </c>
      <c r="L42" s="33">
        <v>2.09319922830792E-4</v>
      </c>
      <c r="M42" s="33">
        <v>-5.5351433590563999E-5</v>
      </c>
      <c r="N42" s="33">
        <v>-2.8558283141978701E-4</v>
      </c>
      <c r="O42" s="33">
        <v>-8.2282255787690598E-4</v>
      </c>
      <c r="P42" s="33">
        <v>-2.62583788192483E-4</v>
      </c>
      <c r="Q42" s="33">
        <v>-5.5432365581278603E-4</v>
      </c>
      <c r="R42" s="33">
        <v>-1.09695777652299E-4</v>
      </c>
      <c r="S42" s="33">
        <v>-1.6477426595143899E-3</v>
      </c>
      <c r="T42" s="33">
        <v>8.3637852123721505E-5</v>
      </c>
      <c r="U42" s="33">
        <v>-3.2669738848108398E-4</v>
      </c>
      <c r="V42" s="33">
        <v>-1.12187794089967E-4</v>
      </c>
      <c r="W42" s="33">
        <v>-5.3642325585042902E-4</v>
      </c>
      <c r="X42" s="33">
        <v>-1.07183248635422E-4</v>
      </c>
      <c r="Y42" s="33">
        <v>4.7525981084133202E-4</v>
      </c>
      <c r="Z42" s="33">
        <v>6.0415675857958403E-4</v>
      </c>
      <c r="AA42" s="33">
        <v>2.9526069703243599E-4</v>
      </c>
      <c r="AB42" s="33">
        <v>1.4235624882364E-4</v>
      </c>
      <c r="AC42" s="33">
        <v>3.5018834305790801E-4</v>
      </c>
      <c r="AD42" s="33">
        <v>-2.0872924430641801E-3</v>
      </c>
      <c r="AE42" s="33">
        <v>-5.91588995545517E-4</v>
      </c>
      <c r="AF42" s="33">
        <v>-2.1701235962105501E-5</v>
      </c>
      <c r="AG42" s="33">
        <v>-1.18097749231444E-3</v>
      </c>
      <c r="AH42" s="33">
        <v>-1.0665201706506E-4</v>
      </c>
      <c r="AI42" s="33">
        <v>6.9046450530146203E-4</v>
      </c>
      <c r="AJ42" s="33">
        <v>-1.7778118137900701E-4</v>
      </c>
      <c r="AK42" s="33">
        <v>-2.7774218897044897E-4</v>
      </c>
      <c r="AL42" s="33">
        <v>1.0694698067632801E-3</v>
      </c>
      <c r="AM42" s="33">
        <v>-9.5230318715101305E-4</v>
      </c>
      <c r="AN42" s="33">
        <v>-1.32282310684484E-4</v>
      </c>
      <c r="AO42" s="33">
        <v>0.45481411609887701</v>
      </c>
      <c r="AP42" s="33">
        <v>-4.6139644896166601E-4</v>
      </c>
    </row>
    <row r="43" spans="1:42" x14ac:dyDescent="0.45">
      <c r="A43" s="35" t="str">
        <v>Career Ed</v>
      </c>
      <c r="B43" s="33">
        <v>7.74032875337223E-5</v>
      </c>
      <c r="C43" s="33">
        <v>3.3109291674508999E-5</v>
      </c>
      <c r="D43" s="33">
        <v>3.3501254783863403E-5</v>
      </c>
      <c r="E43" s="33">
        <v>3.5796191730974299E-5</v>
      </c>
      <c r="F43" s="33">
        <v>1.0330044231131099E-4</v>
      </c>
      <c r="G43" s="33">
        <v>1.1875835999749001E-4</v>
      </c>
      <c r="H43" s="33">
        <v>9.2166431394692197E-5</v>
      </c>
      <c r="I43" s="33">
        <v>9.0454137649789704E-5</v>
      </c>
      <c r="J43" s="33">
        <v>5.55695150260367E-5</v>
      </c>
      <c r="K43" s="33">
        <v>4.4935802120584698E-5</v>
      </c>
      <c r="L43" s="33">
        <v>6.5060982495765101E-5</v>
      </c>
      <c r="M43" s="33">
        <v>5.4161631846414401E-5</v>
      </c>
      <c r="N43" s="33">
        <v>5.6594751866490902E-5</v>
      </c>
      <c r="O43" s="33">
        <v>5.4208435284522199E-5</v>
      </c>
      <c r="P43" s="33">
        <v>6.1226755128929004E-5</v>
      </c>
      <c r="Q43" s="33">
        <v>6.4447346132128698E-5</v>
      </c>
      <c r="R43" s="33">
        <v>8.0036137775268195E-5</v>
      </c>
      <c r="S43" s="33">
        <v>8.13495357299705E-5</v>
      </c>
      <c r="T43" s="33">
        <v>6.6789409624192205E-5</v>
      </c>
      <c r="U43" s="33">
        <v>8.0166654118827996E-5</v>
      </c>
      <c r="V43" s="33">
        <v>7.4504470167513595E-5</v>
      </c>
      <c r="W43" s="33">
        <v>6.8430949243992702E-5</v>
      </c>
      <c r="X43" s="33">
        <v>6.7505696718740194E-5</v>
      </c>
      <c r="Y43" s="33">
        <v>5.3589764100633702E-5</v>
      </c>
      <c r="Z43" s="33">
        <v>7.4043936256979696E-5</v>
      </c>
      <c r="AA43" s="33">
        <v>4.1062801932367097E-5</v>
      </c>
      <c r="AB43" s="33">
        <v>3.48993035949557E-5</v>
      </c>
      <c r="AC43" s="33">
        <v>2.62332172658259E-5</v>
      </c>
      <c r="AD43" s="33">
        <v>2.9108799171842601E-4</v>
      </c>
      <c r="AE43" s="33">
        <v>1.01564637053767E-4</v>
      </c>
      <c r="AF43" s="33">
        <v>1.06169897735115E-4</v>
      </c>
      <c r="AG43" s="33">
        <v>2.6429677206851098E-4</v>
      </c>
      <c r="AH43" s="33">
        <v>1.0829954827780901E-4</v>
      </c>
      <c r="AI43" s="33">
        <v>9.3764916243177106E-5</v>
      </c>
      <c r="AJ43" s="33">
        <v>1.0795729029424599E-4</v>
      </c>
      <c r="AK43" s="33">
        <v>6.7524923144488301E-5</v>
      </c>
      <c r="AL43" s="33">
        <v>-2.2513285024154499E-5</v>
      </c>
      <c r="AM43" s="33">
        <v>1.2613622247317801E-4</v>
      </c>
      <c r="AN43" s="33">
        <v>6.5157789070832505E-5</v>
      </c>
      <c r="AO43" s="33">
        <v>-4.6139644896166601E-4</v>
      </c>
      <c r="AP43" s="33">
        <v>5.3919110358240801E-4</v>
      </c>
    </row>
    <row r="45" spans="1:42" ht="23.25" x14ac:dyDescent="0.7">
      <c r="A45" s="28" t="s">
        <v>86</v>
      </c>
    </row>
    <row r="47" spans="1:42" x14ac:dyDescent="0.45">
      <c r="B47" s="30" t="str">
        <f>B2</f>
        <v>APPLE</v>
      </c>
      <c r="C47" s="30" t="str">
        <f t="shared" ref="C47:AP47" si="0">C2</f>
        <v>FirstEnergy</v>
      </c>
      <c r="D47" s="30" t="str">
        <f t="shared" si="0"/>
        <v>TESLA</v>
      </c>
      <c r="E47" s="30" t="str">
        <f t="shared" si="0"/>
        <v>PEPSI</v>
      </c>
      <c r="F47" s="30" t="str">
        <f t="shared" si="0"/>
        <v>MediciNova</v>
      </c>
      <c r="G47" s="30" t="str">
        <f t="shared" si="0"/>
        <v>Shopify</v>
      </c>
      <c r="H47" s="30" t="str">
        <f t="shared" si="0"/>
        <v xml:space="preserve">iRobot </v>
      </c>
      <c r="I47" s="30" t="str">
        <f t="shared" si="0"/>
        <v xml:space="preserve">Six Flags </v>
      </c>
      <c r="J47" s="30" t="str">
        <f t="shared" si="0"/>
        <v>NanoViricides</v>
      </c>
      <c r="K47" s="30" t="str">
        <f t="shared" si="0"/>
        <v>HSBC</v>
      </c>
      <c r="L47" s="30" t="str">
        <f t="shared" si="0"/>
        <v xml:space="preserve">Northrop </v>
      </c>
      <c r="M47" s="30" t="str">
        <f t="shared" si="0"/>
        <v>Raytheon</v>
      </c>
      <c r="N47" s="30" t="str">
        <f t="shared" si="0"/>
        <v>Petrobras</v>
      </c>
      <c r="O47" s="30" t="str">
        <f t="shared" si="0"/>
        <v>Bradesco</v>
      </c>
      <c r="P47" s="30" t="str">
        <f t="shared" si="0"/>
        <v>IBM</v>
      </c>
      <c r="Q47" s="30" t="str">
        <f t="shared" si="0"/>
        <v>SAP</v>
      </c>
      <c r="R47" s="30" t="str">
        <f t="shared" si="0"/>
        <v>Accenture</v>
      </c>
      <c r="S47" s="30" t="str">
        <f t="shared" si="0"/>
        <v>Texas Instr.</v>
      </c>
      <c r="T47" s="30" t="str">
        <f t="shared" si="0"/>
        <v>Nike</v>
      </c>
      <c r="U47" s="30" t="str">
        <f t="shared" si="0"/>
        <v>Walt Disney</v>
      </c>
      <c r="V47" s="30" t="str">
        <f t="shared" si="0"/>
        <v>JP Morgan</v>
      </c>
      <c r="W47" s="30" t="str">
        <f t="shared" si="0"/>
        <v>Ametek</v>
      </c>
      <c r="X47" s="30" t="str">
        <f t="shared" si="0"/>
        <v>Madison Sq</v>
      </c>
      <c r="Y47" s="30" t="str">
        <f t="shared" si="0"/>
        <v>Starbucks</v>
      </c>
      <c r="Z47" s="30" t="str">
        <f t="shared" si="0"/>
        <v>Cannae H</v>
      </c>
      <c r="AA47" s="30" t="str">
        <f t="shared" si="0"/>
        <v>General Mills</v>
      </c>
      <c r="AB47" s="30" t="str">
        <f t="shared" si="0"/>
        <v>P&amp;G</v>
      </c>
      <c r="AC47" s="30" t="str">
        <f t="shared" si="0"/>
        <v>Coca Cola</v>
      </c>
      <c r="AD47" s="30" t="str">
        <f t="shared" si="0"/>
        <v>Amyris</v>
      </c>
      <c r="AE47" s="30" t="str">
        <f t="shared" si="0"/>
        <v>Heico Corp</v>
      </c>
      <c r="AF47" s="30" t="str">
        <f t="shared" si="0"/>
        <v>Microsoft</v>
      </c>
      <c r="AG47" s="30" t="str">
        <f t="shared" si="0"/>
        <v>AMD</v>
      </c>
      <c r="AH47" s="30" t="str">
        <f t="shared" si="0"/>
        <v>Amazon</v>
      </c>
      <c r="AI47" s="30" t="str">
        <f t="shared" si="0"/>
        <v>Facebook</v>
      </c>
      <c r="AJ47" s="30" t="str">
        <f t="shared" si="0"/>
        <v>Netflix</v>
      </c>
      <c r="AK47" s="30" t="str">
        <f t="shared" si="0"/>
        <v>ORACLE</v>
      </c>
      <c r="AL47" s="30" t="str">
        <f t="shared" si="0"/>
        <v>SuperCom</v>
      </c>
      <c r="AM47" s="30" t="str">
        <f t="shared" si="0"/>
        <v>Callaway G</v>
      </c>
      <c r="AN47" s="30" t="str">
        <f t="shared" si="0"/>
        <v>Chevron</v>
      </c>
      <c r="AO47" s="30" t="str">
        <f t="shared" si="0"/>
        <v>Rhino Res</v>
      </c>
      <c r="AP47" s="30" t="str">
        <f t="shared" si="0"/>
        <v>Career Ed</v>
      </c>
    </row>
    <row r="48" spans="1:42" x14ac:dyDescent="0.45">
      <c r="A48" s="32" t="str">
        <f t="array" ref="A48:A88">TRANSPOSE(B47:AP47)</f>
        <v>APPLE</v>
      </c>
      <c r="B48" s="31">
        <f>B3*253</f>
        <v>7.9455626984126768E-2</v>
      </c>
      <c r="C48" s="31">
        <f t="shared" ref="C48:AP48" si="1">C3*253</f>
        <v>7.1380912698412657E-3</v>
      </c>
      <c r="D48" s="31">
        <f t="shared" si="1"/>
        <v>5.4169365079364845E-2</v>
      </c>
      <c r="E48" s="31">
        <f t="shared" si="1"/>
        <v>1.6910234126984142E-2</v>
      </c>
      <c r="F48" s="31">
        <f t="shared" si="1"/>
        <v>4.6904722222222091E-2</v>
      </c>
      <c r="G48" s="31">
        <f t="shared" si="1"/>
        <v>5.6401329365079349E-2</v>
      </c>
      <c r="H48" s="31">
        <f t="shared" si="1"/>
        <v>4.5983642857142848E-2</v>
      </c>
      <c r="I48" s="31">
        <f t="shared" si="1"/>
        <v>2.3845611111111081E-2</v>
      </c>
      <c r="J48" s="31">
        <f t="shared" si="1"/>
        <v>-3.0533452380952224E-2</v>
      </c>
      <c r="K48" s="31">
        <f t="shared" si="1"/>
        <v>2.1280781746031718E-2</v>
      </c>
      <c r="L48" s="31">
        <f t="shared" si="1"/>
        <v>1.7134210317460336E-2</v>
      </c>
      <c r="M48" s="31">
        <f t="shared" si="1"/>
        <v>2.1219904761904732E-2</v>
      </c>
      <c r="N48" s="31">
        <f t="shared" si="1"/>
        <v>3.1888880952380766E-2</v>
      </c>
      <c r="O48" s="31">
        <f t="shared" si="1"/>
        <v>2.4449753968253943E-2</v>
      </c>
      <c r="P48" s="31">
        <f t="shared" si="1"/>
        <v>3.1387928571428546E-2</v>
      </c>
      <c r="Q48" s="31">
        <f t="shared" si="1"/>
        <v>3.2322789682539467E-2</v>
      </c>
      <c r="R48" s="31">
        <f t="shared" si="1"/>
        <v>3.1852297619047357E-2</v>
      </c>
      <c r="S48" s="31">
        <f t="shared" si="1"/>
        <v>4.8115936507936385E-2</v>
      </c>
      <c r="T48" s="31">
        <f t="shared" si="1"/>
        <v>3.2835817460317301E-2</v>
      </c>
      <c r="U48" s="31">
        <f t="shared" si="1"/>
        <v>2.4798063492063531E-2</v>
      </c>
      <c r="V48" s="31">
        <f t="shared" si="1"/>
        <v>2.8809976190476063E-2</v>
      </c>
      <c r="W48" s="31">
        <f t="shared" si="1"/>
        <v>3.0694333333333219E-2</v>
      </c>
      <c r="X48" s="31">
        <f t="shared" si="1"/>
        <v>2.0599888888888876E-2</v>
      </c>
      <c r="Y48" s="31">
        <f t="shared" si="1"/>
        <v>2.6764480158729995E-2</v>
      </c>
      <c r="Z48" s="31">
        <f t="shared" si="1"/>
        <v>2.9093916666666445E-2</v>
      </c>
      <c r="AA48" s="31">
        <f t="shared" si="1"/>
        <v>6.4079365079365022E-3</v>
      </c>
      <c r="AB48" s="31">
        <f t="shared" si="1"/>
        <v>1.3205829365079363E-2</v>
      </c>
      <c r="AC48" s="31">
        <f t="shared" si="1"/>
        <v>1.0492912698412698E-2</v>
      </c>
      <c r="AD48" s="31">
        <f t="shared" si="1"/>
        <v>6.6212099206349143E-2</v>
      </c>
      <c r="AE48" s="31">
        <f t="shared" si="1"/>
        <v>2.4851900793650777E-2</v>
      </c>
      <c r="AF48" s="31">
        <f t="shared" si="1"/>
        <v>4.3265797619047391E-2</v>
      </c>
      <c r="AG48" s="31">
        <f t="shared" si="1"/>
        <v>8.477327380952368E-2</v>
      </c>
      <c r="AH48" s="31">
        <f t="shared" si="1"/>
        <v>4.9355789682539522E-2</v>
      </c>
      <c r="AI48" s="31">
        <f t="shared" si="1"/>
        <v>4.6589765873015825E-2</v>
      </c>
      <c r="AJ48" s="31">
        <f t="shared" si="1"/>
        <v>4.9604507936507697E-2</v>
      </c>
      <c r="AK48" s="31">
        <f t="shared" si="1"/>
        <v>3.1515357142856949E-2</v>
      </c>
      <c r="AL48" s="31">
        <f t="shared" si="1"/>
        <v>7.6022658730158501E-3</v>
      </c>
      <c r="AM48" s="31">
        <f t="shared" si="1"/>
        <v>4.1550309523809371E-2</v>
      </c>
      <c r="AN48" s="31">
        <f t="shared" si="1"/>
        <v>2.4910015873015875E-2</v>
      </c>
      <c r="AO48" s="31">
        <f t="shared" si="1"/>
        <v>-8.8476130952380785E-2</v>
      </c>
      <c r="AP48" s="31">
        <f t="shared" si="1"/>
        <v>1.9583031746031741E-2</v>
      </c>
    </row>
    <row r="49" spans="1:42" x14ac:dyDescent="0.45">
      <c r="A49" s="32" t="str">
        <v>FirstEnergy</v>
      </c>
      <c r="B49" s="31">
        <f t="shared" ref="B49:B88" si="2">B4*253</f>
        <v>7.1380912698412657E-3</v>
      </c>
      <c r="C49" s="31">
        <f t="shared" ref="C49:AP49" si="3">C4*253</f>
        <v>2.4533499999999951E-2</v>
      </c>
      <c r="D49" s="31">
        <f t="shared" si="3"/>
        <v>7.8922777777777758E-3</v>
      </c>
      <c r="E49" s="31">
        <f t="shared" si="3"/>
        <v>1.0815492063492058E-2</v>
      </c>
      <c r="F49" s="31">
        <f t="shared" si="3"/>
        <v>7.0267103174603109E-3</v>
      </c>
      <c r="G49" s="31">
        <f t="shared" si="3"/>
        <v>2.1719638888888865E-2</v>
      </c>
      <c r="H49" s="31">
        <f t="shared" si="3"/>
        <v>8.22116666666667E-3</v>
      </c>
      <c r="I49" s="31">
        <f t="shared" si="3"/>
        <v>6.0070595238095057E-3</v>
      </c>
      <c r="J49" s="31">
        <f t="shared" si="3"/>
        <v>1.0479404761904725E-3</v>
      </c>
      <c r="K49" s="31">
        <f t="shared" si="3"/>
        <v>3.4797698412698344E-3</v>
      </c>
      <c r="L49" s="31">
        <f t="shared" si="3"/>
        <v>1.3140773809523793E-2</v>
      </c>
      <c r="M49" s="31">
        <f t="shared" si="3"/>
        <v>8.1706746031746103E-3</v>
      </c>
      <c r="N49" s="31">
        <f t="shared" si="3"/>
        <v>-1.5761746031746004E-3</v>
      </c>
      <c r="O49" s="31">
        <f t="shared" si="3"/>
        <v>1.7506746031746022E-4</v>
      </c>
      <c r="P49" s="31">
        <f t="shared" si="3"/>
        <v>8.7218611111111143E-3</v>
      </c>
      <c r="Q49" s="31">
        <f t="shared" si="3"/>
        <v>5.3575555555555434E-3</v>
      </c>
      <c r="R49" s="31">
        <f t="shared" si="3"/>
        <v>9.1017658730158674E-3</v>
      </c>
      <c r="S49" s="31">
        <f t="shared" si="3"/>
        <v>7.7025039682539565E-3</v>
      </c>
      <c r="T49" s="31">
        <f t="shared" si="3"/>
        <v>9.4463166666666522E-3</v>
      </c>
      <c r="U49" s="31">
        <f t="shared" si="3"/>
        <v>9.5053396825396739E-3</v>
      </c>
      <c r="V49" s="31">
        <f t="shared" si="3"/>
        <v>2.4519246031746039E-3</v>
      </c>
      <c r="W49" s="31">
        <f t="shared" si="3"/>
        <v>6.8809396825396663E-3</v>
      </c>
      <c r="X49" s="31">
        <f t="shared" si="3"/>
        <v>8.9009785714285732E-3</v>
      </c>
      <c r="Y49" s="31">
        <f t="shared" si="3"/>
        <v>1.0271900793650781E-2</v>
      </c>
      <c r="Z49" s="31">
        <f t="shared" si="3"/>
        <v>7.3743992063491906E-3</v>
      </c>
      <c r="AA49" s="31">
        <f t="shared" si="3"/>
        <v>1.4163285714285706E-2</v>
      </c>
      <c r="AB49" s="31">
        <f t="shared" si="3"/>
        <v>1.2838333333333327E-2</v>
      </c>
      <c r="AC49" s="31">
        <f t="shared" si="3"/>
        <v>1.0244757936507922E-2</v>
      </c>
      <c r="AD49" s="31">
        <f t="shared" si="3"/>
        <v>-7.4095912698412484E-3</v>
      </c>
      <c r="AE49" s="31">
        <f t="shared" si="3"/>
        <v>7.7105396825396643E-3</v>
      </c>
      <c r="AF49" s="31">
        <f t="shared" si="3"/>
        <v>1.134427777777776E-2</v>
      </c>
      <c r="AG49" s="31">
        <f t="shared" si="3"/>
        <v>7.4659285714285669E-3</v>
      </c>
      <c r="AH49" s="31">
        <f t="shared" si="3"/>
        <v>9.4438174603174562E-3</v>
      </c>
      <c r="AI49" s="31">
        <f t="shared" si="3"/>
        <v>5.7822539682539564E-3</v>
      </c>
      <c r="AJ49" s="31">
        <f t="shared" si="3"/>
        <v>8.4647698412698442E-3</v>
      </c>
      <c r="AK49" s="31">
        <f t="shared" si="3"/>
        <v>6.9760595238095059E-3</v>
      </c>
      <c r="AL49" s="31">
        <f t="shared" si="3"/>
        <v>-5.951916666666647E-3</v>
      </c>
      <c r="AM49" s="31">
        <f t="shared" si="3"/>
        <v>6.9474087301587186E-3</v>
      </c>
      <c r="AN49" s="31">
        <f t="shared" si="3"/>
        <v>5.5184999999999809E-3</v>
      </c>
      <c r="AO49" s="31">
        <f t="shared" si="3"/>
        <v>0.17771033730158708</v>
      </c>
      <c r="AP49" s="31">
        <f t="shared" si="3"/>
        <v>8.3766507936507764E-3</v>
      </c>
    </row>
    <row r="50" spans="1:42" x14ac:dyDescent="0.45">
      <c r="A50" s="32" t="str">
        <v>TESLA</v>
      </c>
      <c r="B50" s="31">
        <f t="shared" si="2"/>
        <v>5.4169365079364845E-2</v>
      </c>
      <c r="C50" s="31">
        <f t="shared" ref="C50:AP50" si="4">C5*253</f>
        <v>7.8922777777777758E-3</v>
      </c>
      <c r="D50" s="31">
        <f t="shared" si="4"/>
        <v>0.26258853174603114</v>
      </c>
      <c r="E50" s="31">
        <f t="shared" si="4"/>
        <v>1.0702583333333323E-2</v>
      </c>
      <c r="F50" s="31">
        <f t="shared" si="4"/>
        <v>5.8922317460317321E-2</v>
      </c>
      <c r="G50" s="31">
        <f t="shared" si="4"/>
        <v>6.9614369047618863E-2</v>
      </c>
      <c r="H50" s="31">
        <f t="shared" si="4"/>
        <v>5.2026519841269818E-2</v>
      </c>
      <c r="I50" s="31">
        <f t="shared" si="4"/>
        <v>3.1150007936507847E-2</v>
      </c>
      <c r="J50" s="31">
        <f t="shared" si="4"/>
        <v>-3.5356714285714193E-2</v>
      </c>
      <c r="K50" s="31">
        <f t="shared" si="4"/>
        <v>2.0909289682539661E-2</v>
      </c>
      <c r="L50" s="31">
        <f t="shared" si="4"/>
        <v>9.1418690476190289E-3</v>
      </c>
      <c r="M50" s="31">
        <f t="shared" si="4"/>
        <v>2.4644873015872988E-2</v>
      </c>
      <c r="N50" s="31">
        <f t="shared" si="4"/>
        <v>2.775244841269835E-2</v>
      </c>
      <c r="O50" s="31">
        <f t="shared" si="4"/>
        <v>1.7871690476190451E-2</v>
      </c>
      <c r="P50" s="31">
        <f t="shared" si="4"/>
        <v>2.6469908730158476E-2</v>
      </c>
      <c r="Q50" s="31">
        <f t="shared" si="4"/>
        <v>1.9563789682539665E-2</v>
      </c>
      <c r="R50" s="31">
        <f t="shared" si="4"/>
        <v>2.339468253968251E-2</v>
      </c>
      <c r="S50" s="31">
        <f t="shared" si="4"/>
        <v>4.6997928571428552E-2</v>
      </c>
      <c r="T50" s="31">
        <f t="shared" si="4"/>
        <v>3.4198936111110925E-2</v>
      </c>
      <c r="U50" s="31">
        <f t="shared" si="4"/>
        <v>1.7028600396825407E-2</v>
      </c>
      <c r="V50" s="31">
        <f t="shared" si="4"/>
        <v>2.6033150793650747E-2</v>
      </c>
      <c r="W50" s="31">
        <f t="shared" si="4"/>
        <v>2.9228626587301517E-2</v>
      </c>
      <c r="X50" s="31">
        <f t="shared" si="4"/>
        <v>2.6516479365079164E-2</v>
      </c>
      <c r="Y50" s="31">
        <f t="shared" si="4"/>
        <v>1.9503831349206344E-2</v>
      </c>
      <c r="Z50" s="31">
        <f t="shared" si="4"/>
        <v>3.2792056746031632E-2</v>
      </c>
      <c r="AA50" s="31">
        <f t="shared" si="4"/>
        <v>1.9654206349206367E-3</v>
      </c>
      <c r="AB50" s="31">
        <f t="shared" si="4"/>
        <v>1.4089940476190456E-2</v>
      </c>
      <c r="AC50" s="31">
        <f t="shared" si="4"/>
        <v>8.1417222222222117E-3</v>
      </c>
      <c r="AD50" s="31">
        <f t="shared" si="4"/>
        <v>7.9291753968253775E-2</v>
      </c>
      <c r="AE50" s="31">
        <f t="shared" si="4"/>
        <v>2.3844825396825399E-2</v>
      </c>
      <c r="AF50" s="31">
        <f t="shared" si="4"/>
        <v>4.1003698412698165E-2</v>
      </c>
      <c r="AG50" s="31">
        <f t="shared" si="4"/>
        <v>8.1478623015872859E-2</v>
      </c>
      <c r="AH50" s="31">
        <f t="shared" si="4"/>
        <v>4.666943650793634E-2</v>
      </c>
      <c r="AI50" s="31">
        <f t="shared" si="4"/>
        <v>3.767041269841255E-2</v>
      </c>
      <c r="AJ50" s="31">
        <f t="shared" si="4"/>
        <v>6.3729369047618958E-2</v>
      </c>
      <c r="AK50" s="31">
        <f t="shared" si="4"/>
        <v>2.4002432539682542E-2</v>
      </c>
      <c r="AL50" s="31">
        <f t="shared" si="4"/>
        <v>-6.8256746031745957E-3</v>
      </c>
      <c r="AM50" s="31">
        <f t="shared" si="4"/>
        <v>3.998369444444419E-2</v>
      </c>
      <c r="AN50" s="31">
        <f t="shared" si="4"/>
        <v>2.2837793650793636E-2</v>
      </c>
      <c r="AO50" s="31">
        <f t="shared" si="4"/>
        <v>7.4254686507936304E-2</v>
      </c>
      <c r="AP50" s="31">
        <f t="shared" si="4"/>
        <v>8.4758174603174405E-3</v>
      </c>
    </row>
    <row r="51" spans="1:42" x14ac:dyDescent="0.45">
      <c r="A51" s="32" t="str">
        <v>PEPSI</v>
      </c>
      <c r="B51" s="31">
        <f t="shared" si="2"/>
        <v>1.6910234126984142E-2</v>
      </c>
      <c r="C51" s="31">
        <f t="shared" ref="C51:AP51" si="5">C6*253</f>
        <v>1.0815492063492058E-2</v>
      </c>
      <c r="D51" s="31">
        <f t="shared" si="5"/>
        <v>1.0702583333333323E-2</v>
      </c>
      <c r="E51" s="31">
        <f t="shared" si="5"/>
        <v>2.2855230158730144E-2</v>
      </c>
      <c r="F51" s="31">
        <f t="shared" si="5"/>
        <v>1.8007055555555564E-2</v>
      </c>
      <c r="G51" s="31">
        <f t="shared" si="5"/>
        <v>2.6021333333333296E-2</v>
      </c>
      <c r="H51" s="31">
        <f t="shared" si="5"/>
        <v>1.2407551587301561E-2</v>
      </c>
      <c r="I51" s="31">
        <f t="shared" si="5"/>
        <v>7.7201071428571215E-3</v>
      </c>
      <c r="J51" s="31">
        <f t="shared" si="5"/>
        <v>-2.3260190476190473E-2</v>
      </c>
      <c r="K51" s="31">
        <f t="shared" si="5"/>
        <v>7.1036071428571294E-3</v>
      </c>
      <c r="L51" s="31">
        <f t="shared" si="5"/>
        <v>1.1492865079365066E-2</v>
      </c>
      <c r="M51" s="31">
        <f t="shared" si="5"/>
        <v>8.7994920634920613E-3</v>
      </c>
      <c r="N51" s="31">
        <f t="shared" si="5"/>
        <v>6.9262301587301421E-3</v>
      </c>
      <c r="O51" s="31">
        <f t="shared" si="5"/>
        <v>7.1081746031745868E-3</v>
      </c>
      <c r="P51" s="31">
        <f t="shared" si="5"/>
        <v>9.0718333333333102E-3</v>
      </c>
      <c r="Q51" s="31">
        <f t="shared" si="5"/>
        <v>1.0972079365079341E-2</v>
      </c>
      <c r="R51" s="31">
        <f t="shared" si="5"/>
        <v>1.4358234126984126E-2</v>
      </c>
      <c r="S51" s="31">
        <f t="shared" si="5"/>
        <v>1.2020999999999985E-2</v>
      </c>
      <c r="T51" s="31">
        <f t="shared" si="5"/>
        <v>1.3432303571428562E-2</v>
      </c>
      <c r="U51" s="31">
        <f t="shared" si="5"/>
        <v>1.2512021825396806E-2</v>
      </c>
      <c r="V51" s="31">
        <f t="shared" si="5"/>
        <v>8.3673849206349054E-3</v>
      </c>
      <c r="W51" s="31">
        <f t="shared" si="5"/>
        <v>1.0535910714285699E-2</v>
      </c>
      <c r="X51" s="31">
        <f t="shared" si="5"/>
        <v>7.4117896825396622E-3</v>
      </c>
      <c r="Y51" s="31">
        <f t="shared" si="5"/>
        <v>1.4419557539682536E-2</v>
      </c>
      <c r="Z51" s="31">
        <f t="shared" si="5"/>
        <v>5.14806944444443E-3</v>
      </c>
      <c r="AA51" s="31">
        <f t="shared" si="5"/>
        <v>1.013575793650792E-2</v>
      </c>
      <c r="AB51" s="31">
        <f t="shared" si="5"/>
        <v>1.5901079365079347E-2</v>
      </c>
      <c r="AC51" s="31">
        <f t="shared" si="5"/>
        <v>1.6408226190476192E-2</v>
      </c>
      <c r="AD51" s="31">
        <f t="shared" si="5"/>
        <v>3.3736388888888809E-3</v>
      </c>
      <c r="AE51" s="31">
        <f t="shared" si="5"/>
        <v>1.0918273809523782E-2</v>
      </c>
      <c r="AF51" s="31">
        <f t="shared" si="5"/>
        <v>1.6786547619047611E-2</v>
      </c>
      <c r="AG51" s="31">
        <f t="shared" si="5"/>
        <v>2.3189694444444443E-2</v>
      </c>
      <c r="AH51" s="31">
        <f t="shared" si="5"/>
        <v>1.5700476190476199E-2</v>
      </c>
      <c r="AI51" s="31">
        <f t="shared" si="5"/>
        <v>1.2492249999999991E-2</v>
      </c>
      <c r="AJ51" s="31">
        <f t="shared" si="5"/>
        <v>1.3091706349206346E-2</v>
      </c>
      <c r="AK51" s="31">
        <f t="shared" si="5"/>
        <v>1.1609674603174594E-2</v>
      </c>
      <c r="AL51" s="31">
        <f t="shared" si="5"/>
        <v>-1.6762341269841267E-3</v>
      </c>
      <c r="AM51" s="31">
        <f t="shared" si="5"/>
        <v>1.1352650793650783E-2</v>
      </c>
      <c r="AN51" s="31">
        <f t="shared" si="5"/>
        <v>7.9946388888888689E-3</v>
      </c>
      <c r="AO51" s="31">
        <f t="shared" si="5"/>
        <v>-9.6170277777777678E-3</v>
      </c>
      <c r="AP51" s="31">
        <f t="shared" si="5"/>
        <v>9.0564365079364977E-3</v>
      </c>
    </row>
    <row r="52" spans="1:42" x14ac:dyDescent="0.45">
      <c r="A52" s="32" t="str">
        <v>MediciNova</v>
      </c>
      <c r="B52" s="31">
        <f t="shared" si="2"/>
        <v>4.6904722222222091E-2</v>
      </c>
      <c r="C52" s="31">
        <f t="shared" ref="C52:AP52" si="6">C7*253</f>
        <v>7.0267103174603109E-3</v>
      </c>
      <c r="D52" s="31">
        <f t="shared" si="6"/>
        <v>5.8922317460317321E-2</v>
      </c>
      <c r="E52" s="31">
        <f t="shared" si="6"/>
        <v>1.8007055555555564E-2</v>
      </c>
      <c r="F52" s="31">
        <f t="shared" si="6"/>
        <v>0.42812740476190375</v>
      </c>
      <c r="G52" s="31">
        <f t="shared" si="6"/>
        <v>4.0226980158730025E-2</v>
      </c>
      <c r="H52" s="31">
        <f t="shared" si="6"/>
        <v>4.0040496031745761E-2</v>
      </c>
      <c r="I52" s="31">
        <f t="shared" si="6"/>
        <v>5.5189130952380878E-2</v>
      </c>
      <c r="J52" s="31">
        <f t="shared" si="6"/>
        <v>1.5767150793650781E-2</v>
      </c>
      <c r="K52" s="31">
        <f t="shared" si="6"/>
        <v>1.7433607142857129E-2</v>
      </c>
      <c r="L52" s="31">
        <f t="shared" si="6"/>
        <v>2.3144634920634902E-2</v>
      </c>
      <c r="M52" s="31">
        <f t="shared" si="6"/>
        <v>1.8339277777777784E-2</v>
      </c>
      <c r="N52" s="31">
        <f t="shared" si="6"/>
        <v>3.5668932539682494E-2</v>
      </c>
      <c r="O52" s="31">
        <f t="shared" si="6"/>
        <v>1.7627539682539706E-2</v>
      </c>
      <c r="P52" s="31">
        <f t="shared" si="6"/>
        <v>2.7741289682539444E-2</v>
      </c>
      <c r="Q52" s="31">
        <f t="shared" si="6"/>
        <v>3.8889503968253927E-2</v>
      </c>
      <c r="R52" s="31">
        <f t="shared" si="6"/>
        <v>3.1543658730158484E-2</v>
      </c>
      <c r="S52" s="31">
        <f t="shared" si="6"/>
        <v>4.1868361111110898E-2</v>
      </c>
      <c r="T52" s="31">
        <f t="shared" si="6"/>
        <v>3.8864705952380875E-2</v>
      </c>
      <c r="U52" s="31">
        <f t="shared" si="6"/>
        <v>1.908973928571427E-2</v>
      </c>
      <c r="V52" s="31">
        <f t="shared" si="6"/>
        <v>3.0340492063492017E-2</v>
      </c>
      <c r="W52" s="31">
        <f t="shared" si="6"/>
        <v>4.0292856746031495E-2</v>
      </c>
      <c r="X52" s="31">
        <f t="shared" si="6"/>
        <v>2.2554407936507911E-2</v>
      </c>
      <c r="Y52" s="31">
        <f t="shared" si="6"/>
        <v>1.1839589285714276E-2</v>
      </c>
      <c r="Z52" s="31">
        <f t="shared" si="6"/>
        <v>3.7197148015872983E-2</v>
      </c>
      <c r="AA52" s="31">
        <f t="shared" si="6"/>
        <v>6.661547619047613E-3</v>
      </c>
      <c r="AB52" s="31">
        <f t="shared" si="6"/>
        <v>2.0503853174603171E-2</v>
      </c>
      <c r="AC52" s="31">
        <f t="shared" si="6"/>
        <v>2.7801857142857007E-2</v>
      </c>
      <c r="AD52" s="31">
        <f t="shared" si="6"/>
        <v>5.9018055555555463E-2</v>
      </c>
      <c r="AE52" s="31">
        <f t="shared" si="6"/>
        <v>3.1192087301587158E-2</v>
      </c>
      <c r="AF52" s="31">
        <f t="shared" si="6"/>
        <v>3.368580952380941E-2</v>
      </c>
      <c r="AG52" s="31">
        <f t="shared" si="6"/>
        <v>8.9963626984126854E-2</v>
      </c>
      <c r="AH52" s="31">
        <f t="shared" si="6"/>
        <v>4.8319674603174337E-2</v>
      </c>
      <c r="AI52" s="31">
        <f t="shared" si="6"/>
        <v>5.3147484126984092E-2</v>
      </c>
      <c r="AJ52" s="31">
        <f t="shared" si="6"/>
        <v>5.1272726190476153E-2</v>
      </c>
      <c r="AK52" s="31">
        <f t="shared" si="6"/>
        <v>2.8877904761904626E-2</v>
      </c>
      <c r="AL52" s="31">
        <f t="shared" si="6"/>
        <v>2.530545634920621E-2</v>
      </c>
      <c r="AM52" s="31">
        <f t="shared" si="6"/>
        <v>5.3344825396825252E-2</v>
      </c>
      <c r="AN52" s="31">
        <f t="shared" si="6"/>
        <v>2.4644341269841254E-2</v>
      </c>
      <c r="AO52" s="31">
        <f t="shared" si="6"/>
        <v>0.19301232142857122</v>
      </c>
      <c r="AP52" s="31">
        <f t="shared" si="6"/>
        <v>2.6135011904761682E-2</v>
      </c>
    </row>
    <row r="53" spans="1:42" x14ac:dyDescent="0.45">
      <c r="A53" s="32" t="str">
        <v>Shopify</v>
      </c>
      <c r="B53" s="31">
        <f t="shared" si="2"/>
        <v>5.6401329365079349E-2</v>
      </c>
      <c r="C53" s="31">
        <f t="shared" ref="C53:AP53" si="7">C8*253</f>
        <v>2.1719638888888865E-2</v>
      </c>
      <c r="D53" s="31">
        <f t="shared" si="7"/>
        <v>6.9614369047618863E-2</v>
      </c>
      <c r="E53" s="31">
        <f t="shared" si="7"/>
        <v>2.6021333333333296E-2</v>
      </c>
      <c r="F53" s="31">
        <f t="shared" si="7"/>
        <v>4.0226980158730025E-2</v>
      </c>
      <c r="G53" s="31">
        <f t="shared" si="7"/>
        <v>0.23094055555555554</v>
      </c>
      <c r="H53" s="31">
        <f t="shared" si="7"/>
        <v>5.6846273809523722E-2</v>
      </c>
      <c r="I53" s="31">
        <f t="shared" si="7"/>
        <v>3.5914051587301515E-2</v>
      </c>
      <c r="J53" s="31">
        <f t="shared" si="7"/>
        <v>-6.2256448412698298E-2</v>
      </c>
      <c r="K53" s="31">
        <f t="shared" si="7"/>
        <v>1.335955952380951E-2</v>
      </c>
      <c r="L53" s="31">
        <f t="shared" si="7"/>
        <v>3.9009761904761783E-2</v>
      </c>
      <c r="M53" s="31">
        <f t="shared" si="7"/>
        <v>3.1621103174602976E-2</v>
      </c>
      <c r="N53" s="31">
        <f t="shared" si="7"/>
        <v>1.2216428571428583E-2</v>
      </c>
      <c r="O53" s="31">
        <f t="shared" si="7"/>
        <v>2.220946428571428E-2</v>
      </c>
      <c r="P53" s="31">
        <f t="shared" si="7"/>
        <v>3.1504519841269778E-2</v>
      </c>
      <c r="Q53" s="31">
        <f t="shared" si="7"/>
        <v>3.7686075396825391E-2</v>
      </c>
      <c r="R53" s="31">
        <f t="shared" si="7"/>
        <v>4.7669162698412475E-2</v>
      </c>
      <c r="S53" s="31">
        <f t="shared" si="7"/>
        <v>4.99168809523809E-2</v>
      </c>
      <c r="T53" s="31">
        <f t="shared" si="7"/>
        <v>3.9567411507936474E-2</v>
      </c>
      <c r="U53" s="31">
        <f t="shared" si="7"/>
        <v>3.1691741666666558E-2</v>
      </c>
      <c r="V53" s="31">
        <f t="shared" si="7"/>
        <v>1.8519083333333311E-2</v>
      </c>
      <c r="W53" s="31">
        <f t="shared" si="7"/>
        <v>3.0488201190476086E-2</v>
      </c>
      <c r="X53" s="31">
        <f t="shared" si="7"/>
        <v>2.3956739682539672E-2</v>
      </c>
      <c r="Y53" s="31">
        <f t="shared" si="7"/>
        <v>4.3160438492063365E-2</v>
      </c>
      <c r="Z53" s="31">
        <f t="shared" si="7"/>
        <v>4.4662535317460193E-2</v>
      </c>
      <c r="AA53" s="31">
        <f t="shared" si="7"/>
        <v>1.983919841269843E-2</v>
      </c>
      <c r="AB53" s="31">
        <f t="shared" si="7"/>
        <v>2.5890706349206115E-2</v>
      </c>
      <c r="AC53" s="31">
        <f t="shared" si="7"/>
        <v>1.5182404761904746E-2</v>
      </c>
      <c r="AD53" s="31">
        <f t="shared" si="7"/>
        <v>3.5426242063491896E-2</v>
      </c>
      <c r="AE53" s="31">
        <f t="shared" si="7"/>
        <v>4.9704480158729927E-2</v>
      </c>
      <c r="AF53" s="31">
        <f t="shared" si="7"/>
        <v>6.5986515873015864E-2</v>
      </c>
      <c r="AG53" s="31">
        <f t="shared" si="7"/>
        <v>0.10607678174603147</v>
      </c>
      <c r="AH53" s="31">
        <f t="shared" si="7"/>
        <v>6.9634638888888656E-2</v>
      </c>
      <c r="AI53" s="31">
        <f t="shared" si="7"/>
        <v>5.7304813492063449E-2</v>
      </c>
      <c r="AJ53" s="31">
        <f t="shared" si="7"/>
        <v>8.095363492063487E-2</v>
      </c>
      <c r="AK53" s="31">
        <f t="shared" si="7"/>
        <v>3.232372619047616E-2</v>
      </c>
      <c r="AL53" s="31">
        <f t="shared" si="7"/>
        <v>3.7236746031745933E-2</v>
      </c>
      <c r="AM53" s="31">
        <f t="shared" si="7"/>
        <v>4.3246230158729984E-2</v>
      </c>
      <c r="AN53" s="31">
        <f t="shared" si="7"/>
        <v>2.1800507936507934E-2</v>
      </c>
      <c r="AO53" s="31">
        <f t="shared" si="7"/>
        <v>-7.385525396825382E-2</v>
      </c>
      <c r="AP53" s="31">
        <f t="shared" si="7"/>
        <v>3.0045865079364971E-2</v>
      </c>
    </row>
    <row r="54" spans="1:42" x14ac:dyDescent="0.45">
      <c r="A54" s="32" t="str">
        <v xml:space="preserve">iRobot </v>
      </c>
      <c r="B54" s="31">
        <f t="shared" si="2"/>
        <v>4.5983642857142848E-2</v>
      </c>
      <c r="C54" s="31">
        <f t="shared" ref="C54:AP54" si="8">C9*253</f>
        <v>8.22116666666667E-3</v>
      </c>
      <c r="D54" s="31">
        <f t="shared" si="8"/>
        <v>5.2026519841269818E-2</v>
      </c>
      <c r="E54" s="31">
        <f t="shared" si="8"/>
        <v>1.2407551587301561E-2</v>
      </c>
      <c r="F54" s="31">
        <f t="shared" si="8"/>
        <v>4.0040496031745761E-2</v>
      </c>
      <c r="G54" s="31">
        <f t="shared" si="8"/>
        <v>5.6846273809523722E-2</v>
      </c>
      <c r="H54" s="31">
        <f t="shared" si="8"/>
        <v>0.23077605555555517</v>
      </c>
      <c r="I54" s="31">
        <f t="shared" si="8"/>
        <v>5.2239313492063393E-2</v>
      </c>
      <c r="J54" s="31">
        <f t="shared" si="8"/>
        <v>-5.1906734126983961E-2</v>
      </c>
      <c r="K54" s="31">
        <f t="shared" si="8"/>
        <v>2.8288503968253925E-2</v>
      </c>
      <c r="L54" s="31">
        <f t="shared" si="8"/>
        <v>1.6496440476190435E-2</v>
      </c>
      <c r="M54" s="31">
        <f t="shared" si="8"/>
        <v>2.3670158730158711E-2</v>
      </c>
      <c r="N54" s="31">
        <f t="shared" si="8"/>
        <v>4.1311206349206243E-2</v>
      </c>
      <c r="O54" s="31">
        <f t="shared" si="8"/>
        <v>2.9446567460317433E-2</v>
      </c>
      <c r="P54" s="31">
        <f t="shared" si="8"/>
        <v>3.2530023809523557E-2</v>
      </c>
      <c r="Q54" s="31">
        <f t="shared" si="8"/>
        <v>4.5238888888888721E-4</v>
      </c>
      <c r="R54" s="31">
        <f t="shared" si="8"/>
        <v>2.6704134920634795E-2</v>
      </c>
      <c r="S54" s="31">
        <f t="shared" si="8"/>
        <v>3.2975682539682506E-2</v>
      </c>
      <c r="T54" s="31">
        <f t="shared" si="8"/>
        <v>3.1972072619047602E-2</v>
      </c>
      <c r="U54" s="31">
        <f t="shared" si="8"/>
        <v>1.0975984523809518E-2</v>
      </c>
      <c r="V54" s="31">
        <f t="shared" si="8"/>
        <v>2.8165277777777699E-2</v>
      </c>
      <c r="W54" s="31">
        <f t="shared" si="8"/>
        <v>3.714514404761908E-2</v>
      </c>
      <c r="X54" s="31">
        <f t="shared" si="8"/>
        <v>2.075208571428571E-2</v>
      </c>
      <c r="Y54" s="31">
        <f t="shared" si="8"/>
        <v>1.826282738095239E-2</v>
      </c>
      <c r="Z54" s="31">
        <f t="shared" si="8"/>
        <v>2.1425885317460334E-2</v>
      </c>
      <c r="AA54" s="31">
        <f t="shared" si="8"/>
        <v>1.2665626984126965E-2</v>
      </c>
      <c r="AB54" s="31">
        <f t="shared" si="8"/>
        <v>8.5558333333333354E-3</v>
      </c>
      <c r="AC54" s="31">
        <f t="shared" si="8"/>
        <v>7.058234126984116E-3</v>
      </c>
      <c r="AD54" s="31">
        <f t="shared" si="8"/>
        <v>3.5852142857142735E-2</v>
      </c>
      <c r="AE54" s="31">
        <f t="shared" si="8"/>
        <v>2.083311111111109E-2</v>
      </c>
      <c r="AF54" s="31">
        <f t="shared" si="8"/>
        <v>3.715680952380946E-2</v>
      </c>
      <c r="AG54" s="31">
        <f t="shared" si="8"/>
        <v>7.7300365079364913E-2</v>
      </c>
      <c r="AH54" s="31">
        <f t="shared" si="8"/>
        <v>4.9045297619047495E-2</v>
      </c>
      <c r="AI54" s="31">
        <f t="shared" si="8"/>
        <v>3.4884599206349079E-2</v>
      </c>
      <c r="AJ54" s="31">
        <f t="shared" si="8"/>
        <v>6.1637035714285617E-2</v>
      </c>
      <c r="AK54" s="31">
        <f t="shared" si="8"/>
        <v>2.7027849206349069E-2</v>
      </c>
      <c r="AL54" s="31">
        <f t="shared" si="8"/>
        <v>3.4656111111111006E-2</v>
      </c>
      <c r="AM54" s="31">
        <f t="shared" si="8"/>
        <v>3.6406400793650623E-2</v>
      </c>
      <c r="AN54" s="31">
        <f t="shared" si="8"/>
        <v>3.135050396825393E-2</v>
      </c>
      <c r="AO54" s="31">
        <f t="shared" si="8"/>
        <v>-9.9237277777777744E-2</v>
      </c>
      <c r="AP54" s="31">
        <f t="shared" si="8"/>
        <v>2.3318107142857127E-2</v>
      </c>
    </row>
    <row r="55" spans="1:42" x14ac:dyDescent="0.45">
      <c r="A55" s="32" t="str">
        <v xml:space="preserve">Six Flags </v>
      </c>
      <c r="B55" s="31">
        <f t="shared" si="2"/>
        <v>2.3845611111111081E-2</v>
      </c>
      <c r="C55" s="31">
        <f t="shared" ref="C55:AP55" si="9">C10*253</f>
        <v>6.0070595238095057E-3</v>
      </c>
      <c r="D55" s="31">
        <f t="shared" si="9"/>
        <v>3.1150007936507847E-2</v>
      </c>
      <c r="E55" s="31">
        <f t="shared" si="9"/>
        <v>7.7201071428571215E-3</v>
      </c>
      <c r="F55" s="31">
        <f t="shared" si="9"/>
        <v>5.5189130952380878E-2</v>
      </c>
      <c r="G55" s="31">
        <f t="shared" si="9"/>
        <v>3.5914051587301515E-2</v>
      </c>
      <c r="H55" s="31">
        <f t="shared" si="9"/>
        <v>5.2239313492063393E-2</v>
      </c>
      <c r="I55" s="31">
        <f t="shared" si="9"/>
        <v>9.8182111111110984E-2</v>
      </c>
      <c r="J55" s="31">
        <f t="shared" si="9"/>
        <v>-6.9586547619047345E-3</v>
      </c>
      <c r="K55" s="31">
        <f t="shared" si="9"/>
        <v>6.5805119047619093E-3</v>
      </c>
      <c r="L55" s="31">
        <f t="shared" si="9"/>
        <v>1.4353964285714284E-2</v>
      </c>
      <c r="M55" s="31">
        <f t="shared" si="9"/>
        <v>1.4359805555555549E-2</v>
      </c>
      <c r="N55" s="31">
        <f t="shared" si="9"/>
        <v>2.7220158730158514E-3</v>
      </c>
      <c r="O55" s="31">
        <f t="shared" si="9"/>
        <v>-9.25988095238093E-4</v>
      </c>
      <c r="P55" s="31">
        <f t="shared" si="9"/>
        <v>1.6518087301587284E-2</v>
      </c>
      <c r="Q55" s="31">
        <f t="shared" si="9"/>
        <v>1.1912130952380938E-2</v>
      </c>
      <c r="R55" s="31">
        <f t="shared" si="9"/>
        <v>1.7175988095238064E-2</v>
      </c>
      <c r="S55" s="31">
        <f t="shared" si="9"/>
        <v>2.4360920634920648E-2</v>
      </c>
      <c r="T55" s="31">
        <f t="shared" si="9"/>
        <v>2.1666887301587286E-2</v>
      </c>
      <c r="U55" s="31">
        <f t="shared" si="9"/>
        <v>1.7605056349206345E-2</v>
      </c>
      <c r="V55" s="31">
        <f t="shared" si="9"/>
        <v>1.6318654761904774E-2</v>
      </c>
      <c r="W55" s="31">
        <f t="shared" si="9"/>
        <v>1.4667692857142853E-2</v>
      </c>
      <c r="X55" s="31">
        <f t="shared" si="9"/>
        <v>1.8381754761904737E-2</v>
      </c>
      <c r="Y55" s="31">
        <f t="shared" si="9"/>
        <v>1.6265829365079351E-2</v>
      </c>
      <c r="Z55" s="31">
        <f t="shared" si="9"/>
        <v>2.132657619047619E-2</v>
      </c>
      <c r="AA55" s="31">
        <f t="shared" si="9"/>
        <v>6.7214801587301429E-3</v>
      </c>
      <c r="AB55" s="31">
        <f t="shared" si="9"/>
        <v>8.9814484126983923E-3</v>
      </c>
      <c r="AC55" s="31">
        <f t="shared" si="9"/>
        <v>1.7422019841269825E-2</v>
      </c>
      <c r="AD55" s="31">
        <f t="shared" si="9"/>
        <v>2.6702630952380887E-2</v>
      </c>
      <c r="AE55" s="31">
        <f t="shared" si="9"/>
        <v>1.435273809523809E-2</v>
      </c>
      <c r="AF55" s="31">
        <f t="shared" si="9"/>
        <v>1.8563051587301586E-2</v>
      </c>
      <c r="AG55" s="31">
        <f t="shared" si="9"/>
        <v>3.9727829365079341E-2</v>
      </c>
      <c r="AH55" s="31">
        <f t="shared" si="9"/>
        <v>2.4862833333333348E-2</v>
      </c>
      <c r="AI55" s="31">
        <f t="shared" si="9"/>
        <v>2.1994861111111121E-2</v>
      </c>
      <c r="AJ55" s="31">
        <f t="shared" si="9"/>
        <v>2.5914091269841146E-2</v>
      </c>
      <c r="AK55" s="31">
        <f t="shared" si="9"/>
        <v>1.4405123015873007E-2</v>
      </c>
      <c r="AL55" s="31">
        <f t="shared" si="9"/>
        <v>2.3981615079365071E-2</v>
      </c>
      <c r="AM55" s="31">
        <f t="shared" si="9"/>
        <v>1.6260388888888894E-2</v>
      </c>
      <c r="AN55" s="31">
        <f t="shared" si="9"/>
        <v>1.4216527777777767E-2</v>
      </c>
      <c r="AO55" s="31">
        <f t="shared" si="9"/>
        <v>0.20051240476190463</v>
      </c>
      <c r="AP55" s="31">
        <f t="shared" si="9"/>
        <v>2.2884896825396794E-2</v>
      </c>
    </row>
    <row r="56" spans="1:42" x14ac:dyDescent="0.45">
      <c r="A56" s="32" t="str">
        <v>NanoViricides</v>
      </c>
      <c r="B56" s="31">
        <f t="shared" si="2"/>
        <v>-3.0533452380952224E-2</v>
      </c>
      <c r="C56" s="31">
        <f t="shared" ref="C56:AP56" si="10">C11*253</f>
        <v>1.0479404761904725E-3</v>
      </c>
      <c r="D56" s="31">
        <f t="shared" si="10"/>
        <v>-3.5356714285714193E-2</v>
      </c>
      <c r="E56" s="31">
        <f t="shared" si="10"/>
        <v>-2.3260190476190473E-2</v>
      </c>
      <c r="F56" s="31">
        <f t="shared" si="10"/>
        <v>1.5767150793650781E-2</v>
      </c>
      <c r="G56" s="31">
        <f t="shared" si="10"/>
        <v>-6.2256448412698298E-2</v>
      </c>
      <c r="H56" s="31">
        <f t="shared" si="10"/>
        <v>-5.1906734126983961E-2</v>
      </c>
      <c r="I56" s="31">
        <f t="shared" si="10"/>
        <v>-6.9586547619047345E-3</v>
      </c>
      <c r="J56" s="31">
        <f t="shared" si="10"/>
        <v>1.4112217222222248</v>
      </c>
      <c r="K56" s="31">
        <f t="shared" si="10"/>
        <v>-1.1798341269841266E-2</v>
      </c>
      <c r="L56" s="31">
        <f t="shared" si="10"/>
        <v>-3.7213158730158513E-2</v>
      </c>
      <c r="M56" s="31">
        <f t="shared" si="10"/>
        <v>-1.2686123015873022E-2</v>
      </c>
      <c r="N56" s="31">
        <f t="shared" si="10"/>
        <v>2.7006769841269714E-2</v>
      </c>
      <c r="O56" s="31">
        <f t="shared" si="10"/>
        <v>1.5046920634920639E-2</v>
      </c>
      <c r="P56" s="31">
        <f t="shared" si="10"/>
        <v>-8.3679087301587306E-3</v>
      </c>
      <c r="Q56" s="31">
        <f t="shared" si="10"/>
        <v>-7.8560317460317376E-3</v>
      </c>
      <c r="R56" s="31">
        <f t="shared" si="10"/>
        <v>-1.4345075396825375E-2</v>
      </c>
      <c r="S56" s="31">
        <f t="shared" si="10"/>
        <v>-5.4820714285714021E-3</v>
      </c>
      <c r="T56" s="31">
        <f t="shared" si="10"/>
        <v>-1.1170030555555542E-2</v>
      </c>
      <c r="U56" s="31">
        <f t="shared" si="10"/>
        <v>-4.8188170634920393E-3</v>
      </c>
      <c r="V56" s="31">
        <f t="shared" si="10"/>
        <v>-3.8755039682539655E-3</v>
      </c>
      <c r="W56" s="31">
        <f t="shared" si="10"/>
        <v>-1.9357780555555548E-2</v>
      </c>
      <c r="X56" s="31">
        <f t="shared" si="10"/>
        <v>8.7894825396825412E-3</v>
      </c>
      <c r="Y56" s="31">
        <f t="shared" si="10"/>
        <v>-8.9493154761904718E-3</v>
      </c>
      <c r="Z56" s="31">
        <f t="shared" si="10"/>
        <v>2.6484833730158561E-2</v>
      </c>
      <c r="AA56" s="31">
        <f t="shared" si="10"/>
        <v>5.8442301587301251E-3</v>
      </c>
      <c r="AB56" s="31">
        <f t="shared" si="10"/>
        <v>-7.7361825396825325E-3</v>
      </c>
      <c r="AC56" s="31">
        <f t="shared" si="10"/>
        <v>-2.1443357142857125E-2</v>
      </c>
      <c r="AD56" s="31">
        <f t="shared" si="10"/>
        <v>0.21208615476190459</v>
      </c>
      <c r="AE56" s="31">
        <f t="shared" si="10"/>
        <v>-2.726258730158708E-2</v>
      </c>
      <c r="AF56" s="31">
        <f t="shared" si="10"/>
        <v>-1.8445289682539692E-2</v>
      </c>
      <c r="AG56" s="31">
        <f t="shared" si="10"/>
        <v>-4.1278404761904662E-2</v>
      </c>
      <c r="AH56" s="31">
        <f t="shared" si="10"/>
        <v>-9.4131388888888841E-3</v>
      </c>
      <c r="AI56" s="31">
        <f t="shared" si="10"/>
        <v>-1.6011400793650769E-2</v>
      </c>
      <c r="AJ56" s="31">
        <f t="shared" si="10"/>
        <v>9.412480158730134E-3</v>
      </c>
      <c r="AK56" s="31">
        <f t="shared" si="10"/>
        <v>-2.6449603174603128E-3</v>
      </c>
      <c r="AL56" s="31">
        <f t="shared" si="10"/>
        <v>3.9375896825396828E-2</v>
      </c>
      <c r="AM56" s="31">
        <f t="shared" si="10"/>
        <v>-2.1805638888888892E-2</v>
      </c>
      <c r="AN56" s="31">
        <f t="shared" si="10"/>
        <v>4.3850555555555327E-3</v>
      </c>
      <c r="AO56" s="31">
        <f t="shared" si="10"/>
        <v>-0.12710929761904763</v>
      </c>
      <c r="AP56" s="31">
        <f t="shared" si="10"/>
        <v>1.4059087301587284E-2</v>
      </c>
    </row>
    <row r="57" spans="1:42" x14ac:dyDescent="0.45">
      <c r="A57" s="32" t="str">
        <v>HSBC</v>
      </c>
      <c r="B57" s="31">
        <f t="shared" si="2"/>
        <v>2.1280781746031718E-2</v>
      </c>
      <c r="C57" s="31">
        <f t="shared" ref="C57:AP57" si="11">C12*253</f>
        <v>3.4797698412698344E-3</v>
      </c>
      <c r="D57" s="31">
        <f t="shared" si="11"/>
        <v>2.0909289682539661E-2</v>
      </c>
      <c r="E57" s="31">
        <f t="shared" si="11"/>
        <v>7.1036071428571294E-3</v>
      </c>
      <c r="F57" s="31">
        <f t="shared" si="11"/>
        <v>1.7433607142857129E-2</v>
      </c>
      <c r="G57" s="31">
        <f t="shared" si="11"/>
        <v>1.335955952380951E-2</v>
      </c>
      <c r="H57" s="31">
        <f t="shared" si="11"/>
        <v>2.8288503968253925E-2</v>
      </c>
      <c r="I57" s="31">
        <f t="shared" si="11"/>
        <v>6.5805119047619093E-3</v>
      </c>
      <c r="J57" s="31">
        <f t="shared" si="11"/>
        <v>-1.1798341269841266E-2</v>
      </c>
      <c r="K57" s="31">
        <f t="shared" si="11"/>
        <v>2.54576984126983E-2</v>
      </c>
      <c r="L57" s="31">
        <f t="shared" si="11"/>
        <v>3.8589642857142785E-3</v>
      </c>
      <c r="M57" s="31">
        <f t="shared" si="11"/>
        <v>7.805654761904755E-3</v>
      </c>
      <c r="N57" s="31">
        <f t="shared" si="11"/>
        <v>1.7773011904761882E-2</v>
      </c>
      <c r="O57" s="31">
        <f t="shared" si="11"/>
        <v>1.434924999999999E-2</v>
      </c>
      <c r="P57" s="31">
        <f t="shared" si="11"/>
        <v>1.4084007936507935E-2</v>
      </c>
      <c r="Q57" s="31">
        <f t="shared" si="11"/>
        <v>1.5810293650793644E-2</v>
      </c>
      <c r="R57" s="31">
        <f t="shared" si="11"/>
        <v>1.1116694444444445E-2</v>
      </c>
      <c r="S57" s="31">
        <f t="shared" si="11"/>
        <v>1.9618575396825363E-2</v>
      </c>
      <c r="T57" s="31">
        <f t="shared" si="11"/>
        <v>1.4213682936507929E-2</v>
      </c>
      <c r="U57" s="31">
        <f t="shared" si="11"/>
        <v>8.0303440476190337E-3</v>
      </c>
      <c r="V57" s="31">
        <f t="shared" si="11"/>
        <v>1.94627857142857E-2</v>
      </c>
      <c r="W57" s="31">
        <f t="shared" si="11"/>
        <v>1.7253571825396812E-2</v>
      </c>
      <c r="X57" s="31">
        <f t="shared" si="11"/>
        <v>8.6090126984126828E-3</v>
      </c>
      <c r="Y57" s="31">
        <f t="shared" si="11"/>
        <v>8.3740257936507877E-3</v>
      </c>
      <c r="Z57" s="31">
        <f t="shared" si="11"/>
        <v>7.9708996031745728E-3</v>
      </c>
      <c r="AA57" s="31">
        <f t="shared" si="11"/>
        <v>2.9985476190476177E-3</v>
      </c>
      <c r="AB57" s="31">
        <f t="shared" si="11"/>
        <v>5.3080277777777648E-3</v>
      </c>
      <c r="AC57" s="31">
        <f t="shared" si="11"/>
        <v>5.0128214285714151E-3</v>
      </c>
      <c r="AD57" s="31">
        <f t="shared" si="11"/>
        <v>4.0594757936507797E-2</v>
      </c>
      <c r="AE57" s="31">
        <f t="shared" si="11"/>
        <v>6.9186468253968E-3</v>
      </c>
      <c r="AF57" s="31">
        <f t="shared" si="11"/>
        <v>1.5272198412698402E-2</v>
      </c>
      <c r="AG57" s="31">
        <f t="shared" si="11"/>
        <v>2.7868642857142845E-2</v>
      </c>
      <c r="AH57" s="31">
        <f t="shared" si="11"/>
        <v>1.8515511904761892E-2</v>
      </c>
      <c r="AI57" s="31">
        <f t="shared" si="11"/>
        <v>1.6607789682539682E-2</v>
      </c>
      <c r="AJ57" s="31">
        <f t="shared" si="11"/>
        <v>1.8284503968253971E-2</v>
      </c>
      <c r="AK57" s="31">
        <f t="shared" si="11"/>
        <v>1.6785404761904762E-2</v>
      </c>
      <c r="AL57" s="31">
        <f t="shared" si="11"/>
        <v>-4.1841468253968044E-3</v>
      </c>
      <c r="AM57" s="31">
        <f t="shared" si="11"/>
        <v>1.6140301587301575E-2</v>
      </c>
      <c r="AN57" s="31">
        <f t="shared" si="11"/>
        <v>1.0531392857142855E-2</v>
      </c>
      <c r="AO57" s="31">
        <f t="shared" si="11"/>
        <v>-0.10923486507936497</v>
      </c>
      <c r="AP57" s="31">
        <f t="shared" si="11"/>
        <v>1.1368757936507929E-2</v>
      </c>
    </row>
    <row r="58" spans="1:42" x14ac:dyDescent="0.45">
      <c r="A58" s="32" t="str">
        <v xml:space="preserve">Northrop </v>
      </c>
      <c r="B58" s="31">
        <f t="shared" si="2"/>
        <v>1.7134210317460336E-2</v>
      </c>
      <c r="C58" s="31">
        <f t="shared" ref="C58:AP58" si="12">C13*253</f>
        <v>1.3140773809523793E-2</v>
      </c>
      <c r="D58" s="31">
        <f t="shared" si="12"/>
        <v>9.1418690476190289E-3</v>
      </c>
      <c r="E58" s="31">
        <f t="shared" si="12"/>
        <v>1.1492865079365066E-2</v>
      </c>
      <c r="F58" s="31">
        <f t="shared" si="12"/>
        <v>2.3144634920634902E-2</v>
      </c>
      <c r="G58" s="31">
        <f t="shared" si="12"/>
        <v>3.9009761904761783E-2</v>
      </c>
      <c r="H58" s="31">
        <f t="shared" si="12"/>
        <v>1.6496440476190435E-2</v>
      </c>
      <c r="I58" s="31">
        <f t="shared" si="12"/>
        <v>1.4353964285714284E-2</v>
      </c>
      <c r="J58" s="31">
        <f t="shared" si="12"/>
        <v>-3.7213158730158513E-2</v>
      </c>
      <c r="K58" s="31">
        <f t="shared" si="12"/>
        <v>3.8589642857142785E-3</v>
      </c>
      <c r="L58" s="31">
        <f t="shared" si="12"/>
        <v>5.6943603174603195E-2</v>
      </c>
      <c r="M58" s="31">
        <f t="shared" si="12"/>
        <v>3.6332682539682429E-2</v>
      </c>
      <c r="N58" s="31">
        <f t="shared" si="12"/>
        <v>7.8073492063491937E-3</v>
      </c>
      <c r="O58" s="31">
        <f t="shared" si="12"/>
        <v>1.1046559523809504E-2</v>
      </c>
      <c r="P58" s="31">
        <f t="shared" si="12"/>
        <v>1.9581829365079368E-2</v>
      </c>
      <c r="Q58" s="31">
        <f t="shared" si="12"/>
        <v>8.178400793650769E-3</v>
      </c>
      <c r="R58" s="31">
        <f t="shared" si="12"/>
        <v>2.1590912698412661E-2</v>
      </c>
      <c r="S58" s="31">
        <f t="shared" si="12"/>
        <v>1.889736111111109E-2</v>
      </c>
      <c r="T58" s="31">
        <f t="shared" si="12"/>
        <v>1.7217026587301575E-2</v>
      </c>
      <c r="U58" s="31">
        <f t="shared" si="12"/>
        <v>1.7430809126984127E-2</v>
      </c>
      <c r="V58" s="31">
        <f t="shared" si="12"/>
        <v>1.1877440476190469E-2</v>
      </c>
      <c r="W58" s="31">
        <f t="shared" si="12"/>
        <v>1.890000674603173E-2</v>
      </c>
      <c r="X58" s="31">
        <f t="shared" si="12"/>
        <v>1.7066112698412673E-2</v>
      </c>
      <c r="Y58" s="31">
        <f t="shared" si="12"/>
        <v>1.6785363095238089E-2</v>
      </c>
      <c r="Z58" s="31">
        <f t="shared" si="12"/>
        <v>1.1619539285714275E-2</v>
      </c>
      <c r="AA58" s="31">
        <f t="shared" si="12"/>
        <v>1.032149206349205E-2</v>
      </c>
      <c r="AB58" s="31">
        <f t="shared" si="12"/>
        <v>1.3674551587301581E-2</v>
      </c>
      <c r="AC58" s="31">
        <f t="shared" si="12"/>
        <v>1.2244313492063483E-2</v>
      </c>
      <c r="AD58" s="31">
        <f t="shared" si="12"/>
        <v>1.45907142857144E-3</v>
      </c>
      <c r="AE58" s="31">
        <f t="shared" si="12"/>
        <v>2.9841797619047494E-2</v>
      </c>
      <c r="AF58" s="31">
        <f t="shared" si="12"/>
        <v>2.4474480158730143E-2</v>
      </c>
      <c r="AG58" s="31">
        <f t="shared" si="12"/>
        <v>2.7280682539682483E-2</v>
      </c>
      <c r="AH58" s="31">
        <f t="shared" si="12"/>
        <v>2.0995039682539685E-2</v>
      </c>
      <c r="AI58" s="31">
        <f t="shared" si="12"/>
        <v>1.4537424603174597E-2</v>
      </c>
      <c r="AJ58" s="31">
        <f t="shared" si="12"/>
        <v>2.9314920634920524E-2</v>
      </c>
      <c r="AK58" s="31">
        <f t="shared" si="12"/>
        <v>1.5754146825396807E-2</v>
      </c>
      <c r="AL58" s="31">
        <f t="shared" si="12"/>
        <v>-2.8006785714285672E-3</v>
      </c>
      <c r="AM58" s="31">
        <f t="shared" si="12"/>
        <v>2.0310968253968241E-2</v>
      </c>
      <c r="AN58" s="31">
        <f t="shared" si="12"/>
        <v>1.2406988095238089E-2</v>
      </c>
      <c r="AO58" s="31">
        <f t="shared" si="12"/>
        <v>5.2957940476190374E-2</v>
      </c>
      <c r="AP58" s="31">
        <f t="shared" si="12"/>
        <v>1.646042857142857E-2</v>
      </c>
    </row>
    <row r="59" spans="1:42" x14ac:dyDescent="0.45">
      <c r="A59" s="32" t="str">
        <v>Raytheon</v>
      </c>
      <c r="B59" s="31">
        <f t="shared" si="2"/>
        <v>2.1219904761904732E-2</v>
      </c>
      <c r="C59" s="31">
        <f t="shared" ref="C59:AP59" si="13">C14*253</f>
        <v>8.1706746031746103E-3</v>
      </c>
      <c r="D59" s="31">
        <f t="shared" si="13"/>
        <v>2.4644873015872988E-2</v>
      </c>
      <c r="E59" s="31">
        <f t="shared" si="13"/>
        <v>8.7994920634920613E-3</v>
      </c>
      <c r="F59" s="31">
        <f t="shared" si="13"/>
        <v>1.8339277777777784E-2</v>
      </c>
      <c r="G59" s="31">
        <f t="shared" si="13"/>
        <v>3.1621103174602976E-2</v>
      </c>
      <c r="H59" s="31">
        <f t="shared" si="13"/>
        <v>2.3670158730158711E-2</v>
      </c>
      <c r="I59" s="31">
        <f t="shared" si="13"/>
        <v>1.4359805555555549E-2</v>
      </c>
      <c r="J59" s="31">
        <f t="shared" si="13"/>
        <v>-1.2686123015873022E-2</v>
      </c>
      <c r="K59" s="31">
        <f t="shared" si="13"/>
        <v>7.805654761904755E-3</v>
      </c>
      <c r="L59" s="31">
        <f t="shared" si="13"/>
        <v>3.6332682539682429E-2</v>
      </c>
      <c r="M59" s="31">
        <f t="shared" si="13"/>
        <v>5.0753865079365093E-2</v>
      </c>
      <c r="N59" s="31">
        <f t="shared" si="13"/>
        <v>1.4309869047619023E-2</v>
      </c>
      <c r="O59" s="31">
        <f t="shared" si="13"/>
        <v>1.0937035714285703E-2</v>
      </c>
      <c r="P59" s="31">
        <f t="shared" si="13"/>
        <v>1.9212095238095219E-2</v>
      </c>
      <c r="Q59" s="31">
        <f t="shared" si="13"/>
        <v>1.0738702380952375E-2</v>
      </c>
      <c r="R59" s="31">
        <f t="shared" si="13"/>
        <v>1.8253265873015845E-2</v>
      </c>
      <c r="S59" s="31">
        <f t="shared" si="13"/>
        <v>2.0326099206349198E-2</v>
      </c>
      <c r="T59" s="31">
        <f t="shared" si="13"/>
        <v>1.5225938492063483E-2</v>
      </c>
      <c r="U59" s="31">
        <f t="shared" si="13"/>
        <v>1.3866192460317443E-2</v>
      </c>
      <c r="V59" s="31">
        <f t="shared" si="13"/>
        <v>1.5164523809523791E-2</v>
      </c>
      <c r="W59" s="31">
        <f t="shared" si="13"/>
        <v>1.9079132936507932E-2</v>
      </c>
      <c r="X59" s="31">
        <f t="shared" si="13"/>
        <v>1.3359845238095216E-2</v>
      </c>
      <c r="Y59" s="31">
        <f t="shared" si="13"/>
        <v>9.6860297619047464E-3</v>
      </c>
      <c r="Z59" s="31">
        <f t="shared" si="13"/>
        <v>1.065447023809522E-2</v>
      </c>
      <c r="AA59" s="31">
        <f t="shared" si="13"/>
        <v>6.6439563492063335E-3</v>
      </c>
      <c r="AB59" s="31">
        <f t="shared" si="13"/>
        <v>7.9535753968253946E-3</v>
      </c>
      <c r="AC59" s="31">
        <f t="shared" si="13"/>
        <v>6.5741746031745844E-3</v>
      </c>
      <c r="AD59" s="31">
        <f t="shared" si="13"/>
        <v>5.9458055555555557E-3</v>
      </c>
      <c r="AE59" s="31">
        <f t="shared" si="13"/>
        <v>2.1791341269841259E-2</v>
      </c>
      <c r="AF59" s="31">
        <f t="shared" si="13"/>
        <v>2.2531071428571421E-2</v>
      </c>
      <c r="AG59" s="31">
        <f t="shared" si="13"/>
        <v>2.9941107142857019E-2</v>
      </c>
      <c r="AH59" s="31">
        <f t="shared" si="13"/>
        <v>2.0699690476190469E-2</v>
      </c>
      <c r="AI59" s="31">
        <f t="shared" si="13"/>
        <v>1.0361464285714257E-2</v>
      </c>
      <c r="AJ59" s="31">
        <f t="shared" si="13"/>
        <v>2.7527400793650639E-2</v>
      </c>
      <c r="AK59" s="31">
        <f t="shared" si="13"/>
        <v>1.6130178571428556E-2</v>
      </c>
      <c r="AL59" s="31">
        <f t="shared" si="13"/>
        <v>-8.9113095238095043E-4</v>
      </c>
      <c r="AM59" s="31">
        <f t="shared" si="13"/>
        <v>2.2382611111111103E-2</v>
      </c>
      <c r="AN59" s="31">
        <f t="shared" si="13"/>
        <v>1.6485563492063468E-2</v>
      </c>
      <c r="AO59" s="31">
        <f t="shared" si="13"/>
        <v>-1.4003912698412691E-2</v>
      </c>
      <c r="AP59" s="31">
        <f t="shared" si="13"/>
        <v>1.3702892857142844E-2</v>
      </c>
    </row>
    <row r="60" spans="1:42" x14ac:dyDescent="0.45">
      <c r="A60" s="32" t="str">
        <v>Petrobras</v>
      </c>
      <c r="B60" s="31">
        <f t="shared" si="2"/>
        <v>3.1888880952380766E-2</v>
      </c>
      <c r="C60" s="31">
        <f t="shared" ref="C60:AP60" si="14">C15*253</f>
        <v>-1.5761746031746004E-3</v>
      </c>
      <c r="D60" s="31">
        <f t="shared" si="14"/>
        <v>2.775244841269835E-2</v>
      </c>
      <c r="E60" s="31">
        <f t="shared" si="14"/>
        <v>6.9262301587301421E-3</v>
      </c>
      <c r="F60" s="31">
        <f t="shared" si="14"/>
        <v>3.5668932539682494E-2</v>
      </c>
      <c r="G60" s="31">
        <f t="shared" si="14"/>
        <v>1.2216428571428583E-2</v>
      </c>
      <c r="H60" s="31">
        <f t="shared" si="14"/>
        <v>4.1311206349206243E-2</v>
      </c>
      <c r="I60" s="31">
        <f t="shared" si="14"/>
        <v>2.7220158730158514E-3</v>
      </c>
      <c r="J60" s="31">
        <f t="shared" si="14"/>
        <v>2.7006769841269714E-2</v>
      </c>
      <c r="K60" s="31">
        <f t="shared" si="14"/>
        <v>1.7773011904761882E-2</v>
      </c>
      <c r="L60" s="31">
        <f t="shared" si="14"/>
        <v>7.8073492063491937E-3</v>
      </c>
      <c r="M60" s="31">
        <f t="shared" si="14"/>
        <v>1.4309869047619023E-2</v>
      </c>
      <c r="N60" s="31">
        <f t="shared" si="14"/>
        <v>0.11931878571428546</v>
      </c>
      <c r="O60" s="31">
        <f t="shared" si="14"/>
        <v>7.7244682539682447E-2</v>
      </c>
      <c r="P60" s="31">
        <f t="shared" si="14"/>
        <v>2.6967781746031511E-2</v>
      </c>
      <c r="Q60" s="31">
        <f t="shared" si="14"/>
        <v>1.906867857142857E-2</v>
      </c>
      <c r="R60" s="31">
        <f t="shared" si="14"/>
        <v>1.7991253968253972E-2</v>
      </c>
      <c r="S60" s="31">
        <f t="shared" si="14"/>
        <v>2.1760119047619042E-2</v>
      </c>
      <c r="T60" s="31">
        <f t="shared" si="14"/>
        <v>2.6645526587301491E-2</v>
      </c>
      <c r="U60" s="31">
        <f t="shared" si="14"/>
        <v>3.2616543650793388E-3</v>
      </c>
      <c r="V60" s="31">
        <f t="shared" si="14"/>
        <v>2.3731301587301582E-2</v>
      </c>
      <c r="W60" s="31">
        <f t="shared" si="14"/>
        <v>2.5242538492063486E-2</v>
      </c>
      <c r="X60" s="31">
        <f t="shared" si="14"/>
        <v>7.0446920634920467E-3</v>
      </c>
      <c r="Y60" s="31">
        <f t="shared" si="14"/>
        <v>6.8791845238095105E-3</v>
      </c>
      <c r="Z60" s="31">
        <f t="shared" si="14"/>
        <v>1.3950670238095242E-2</v>
      </c>
      <c r="AA60" s="31">
        <f t="shared" si="14"/>
        <v>2.1659960317460306E-3</v>
      </c>
      <c r="AB60" s="31">
        <f t="shared" si="14"/>
        <v>1.0205503968253966E-2</v>
      </c>
      <c r="AC60" s="31">
        <f t="shared" si="14"/>
        <v>4.1012380952380667E-3</v>
      </c>
      <c r="AD60" s="31">
        <f t="shared" si="14"/>
        <v>5.4908595238095048E-2</v>
      </c>
      <c r="AE60" s="31">
        <f t="shared" si="14"/>
        <v>1.3972277777777755E-2</v>
      </c>
      <c r="AF60" s="31">
        <f t="shared" si="14"/>
        <v>2.3290476190476198E-2</v>
      </c>
      <c r="AG60" s="31">
        <f t="shared" si="14"/>
        <v>5.2601626984126917E-2</v>
      </c>
      <c r="AH60" s="31">
        <f t="shared" si="14"/>
        <v>3.3214932539682496E-2</v>
      </c>
      <c r="AI60" s="31">
        <f t="shared" si="14"/>
        <v>2.8009722222222134E-2</v>
      </c>
      <c r="AJ60" s="31">
        <f t="shared" si="14"/>
        <v>3.5963464285714064E-2</v>
      </c>
      <c r="AK60" s="31">
        <f t="shared" si="14"/>
        <v>2.1825976190476177E-2</v>
      </c>
      <c r="AL60" s="31">
        <f t="shared" si="14"/>
        <v>1.5466000000000001E-2</v>
      </c>
      <c r="AM60" s="31">
        <f t="shared" si="14"/>
        <v>3.9568166666666571E-2</v>
      </c>
      <c r="AN60" s="31">
        <f t="shared" si="14"/>
        <v>3.7250920634920442E-2</v>
      </c>
      <c r="AO60" s="31">
        <f t="shared" si="14"/>
        <v>-7.2252456349206115E-2</v>
      </c>
      <c r="AP60" s="31">
        <f t="shared" si="14"/>
        <v>1.4318472222222198E-2</v>
      </c>
    </row>
    <row r="61" spans="1:42" x14ac:dyDescent="0.45">
      <c r="A61" s="32" t="str">
        <v>Bradesco</v>
      </c>
      <c r="B61" s="31">
        <f t="shared" si="2"/>
        <v>2.4449753968253943E-2</v>
      </c>
      <c r="C61" s="31">
        <f t="shared" ref="C61:AP61" si="15">C16*253</f>
        <v>1.7506746031746022E-4</v>
      </c>
      <c r="D61" s="31">
        <f t="shared" si="15"/>
        <v>1.7871690476190451E-2</v>
      </c>
      <c r="E61" s="31">
        <f t="shared" si="15"/>
        <v>7.1081746031745868E-3</v>
      </c>
      <c r="F61" s="31">
        <f t="shared" si="15"/>
        <v>1.7627539682539706E-2</v>
      </c>
      <c r="G61" s="31">
        <f t="shared" si="15"/>
        <v>2.220946428571428E-2</v>
      </c>
      <c r="H61" s="31">
        <f t="shared" si="15"/>
        <v>2.9446567460317433E-2</v>
      </c>
      <c r="I61" s="31">
        <f t="shared" si="15"/>
        <v>-9.25988095238093E-4</v>
      </c>
      <c r="J61" s="31">
        <f t="shared" si="15"/>
        <v>1.5046920634920639E-2</v>
      </c>
      <c r="K61" s="31">
        <f t="shared" si="15"/>
        <v>1.434924999999999E-2</v>
      </c>
      <c r="L61" s="31">
        <f t="shared" si="15"/>
        <v>1.1046559523809504E-2</v>
      </c>
      <c r="M61" s="31">
        <f t="shared" si="15"/>
        <v>1.0937035714285703E-2</v>
      </c>
      <c r="N61" s="31">
        <f t="shared" si="15"/>
        <v>7.7244682539682447E-2</v>
      </c>
      <c r="O61" s="31">
        <f t="shared" si="15"/>
        <v>0.10946207936507929</v>
      </c>
      <c r="P61" s="31">
        <f t="shared" si="15"/>
        <v>2.6179047619047421E-2</v>
      </c>
      <c r="Q61" s="31">
        <f t="shared" si="15"/>
        <v>1.7333317460317441E-2</v>
      </c>
      <c r="R61" s="31">
        <f t="shared" si="15"/>
        <v>1.411848412698413E-2</v>
      </c>
      <c r="S61" s="31">
        <f t="shared" si="15"/>
        <v>2.2212547619047604E-2</v>
      </c>
      <c r="T61" s="31">
        <f t="shared" si="15"/>
        <v>1.9347478571428548E-2</v>
      </c>
      <c r="U61" s="31">
        <f t="shared" si="15"/>
        <v>8.9048063492063491E-3</v>
      </c>
      <c r="V61" s="31">
        <f t="shared" si="15"/>
        <v>2.0728551587301584E-2</v>
      </c>
      <c r="W61" s="31">
        <f t="shared" si="15"/>
        <v>2.0012101587301555E-2</v>
      </c>
      <c r="X61" s="31">
        <f t="shared" si="15"/>
        <v>6.1154650793650801E-3</v>
      </c>
      <c r="Y61" s="31">
        <f t="shared" si="15"/>
        <v>1.0281777777777761E-2</v>
      </c>
      <c r="Z61" s="31">
        <f t="shared" si="15"/>
        <v>7.7289333333333135E-3</v>
      </c>
      <c r="AA61" s="31">
        <f t="shared" si="15"/>
        <v>-1.7517063492063106E-4</v>
      </c>
      <c r="AB61" s="31">
        <f t="shared" si="15"/>
        <v>1.0385174603174594E-2</v>
      </c>
      <c r="AC61" s="31">
        <f t="shared" si="15"/>
        <v>2.2425515873015873E-3</v>
      </c>
      <c r="AD61" s="31">
        <f t="shared" si="15"/>
        <v>3.0337388888888719E-2</v>
      </c>
      <c r="AE61" s="31">
        <f t="shared" si="15"/>
        <v>1.8946019841269836E-2</v>
      </c>
      <c r="AF61" s="31">
        <f t="shared" si="15"/>
        <v>2.1996499999999981E-2</v>
      </c>
      <c r="AG61" s="31">
        <f t="shared" si="15"/>
        <v>4.4343912698412494E-2</v>
      </c>
      <c r="AH61" s="31">
        <f t="shared" si="15"/>
        <v>3.0516158730158584E-2</v>
      </c>
      <c r="AI61" s="31">
        <f t="shared" si="15"/>
        <v>3.346499603174604E-2</v>
      </c>
      <c r="AJ61" s="31">
        <f t="shared" si="15"/>
        <v>2.5586420634920431E-2</v>
      </c>
      <c r="AK61" s="31">
        <f t="shared" si="15"/>
        <v>1.8178007936507916E-2</v>
      </c>
      <c r="AL61" s="31">
        <f t="shared" si="15"/>
        <v>1.0980444444444425E-2</v>
      </c>
      <c r="AM61" s="31">
        <f t="shared" si="15"/>
        <v>2.6489718253968224E-2</v>
      </c>
      <c r="AN61" s="31">
        <f t="shared" si="15"/>
        <v>2.070253968253967E-2</v>
      </c>
      <c r="AO61" s="31">
        <f t="shared" si="15"/>
        <v>-0.20817410714285722</v>
      </c>
      <c r="AP61" s="31">
        <f t="shared" si="15"/>
        <v>1.3714734126984117E-2</v>
      </c>
    </row>
    <row r="62" spans="1:42" x14ac:dyDescent="0.45">
      <c r="A62" s="32" t="str">
        <v>IBM</v>
      </c>
      <c r="B62" s="31">
        <f t="shared" si="2"/>
        <v>3.1387928571428546E-2</v>
      </c>
      <c r="C62" s="31">
        <f t="shared" ref="C62:AP62" si="16">C17*253</f>
        <v>8.7218611111111143E-3</v>
      </c>
      <c r="D62" s="31">
        <f t="shared" si="16"/>
        <v>2.6469908730158476E-2</v>
      </c>
      <c r="E62" s="31">
        <f t="shared" si="16"/>
        <v>9.0718333333333102E-3</v>
      </c>
      <c r="F62" s="31">
        <f t="shared" si="16"/>
        <v>2.7741289682539444E-2</v>
      </c>
      <c r="G62" s="31">
        <f t="shared" si="16"/>
        <v>3.1504519841269778E-2</v>
      </c>
      <c r="H62" s="31">
        <f t="shared" si="16"/>
        <v>3.2530023809523557E-2</v>
      </c>
      <c r="I62" s="31">
        <f t="shared" si="16"/>
        <v>1.6518087301587284E-2</v>
      </c>
      <c r="J62" s="31">
        <f t="shared" si="16"/>
        <v>-8.3679087301587306E-3</v>
      </c>
      <c r="K62" s="31">
        <f t="shared" si="16"/>
        <v>1.4084007936507935E-2</v>
      </c>
      <c r="L62" s="31">
        <f t="shared" si="16"/>
        <v>1.9581829365079368E-2</v>
      </c>
      <c r="M62" s="31">
        <f t="shared" si="16"/>
        <v>1.9212095238095219E-2</v>
      </c>
      <c r="N62" s="31">
        <f t="shared" si="16"/>
        <v>2.6967781746031511E-2</v>
      </c>
      <c r="O62" s="31">
        <f t="shared" si="16"/>
        <v>2.6179047619047421E-2</v>
      </c>
      <c r="P62" s="31">
        <f t="shared" si="16"/>
        <v>4.8436777777777759E-2</v>
      </c>
      <c r="Q62" s="31">
        <f t="shared" si="16"/>
        <v>1.9329559523809527E-2</v>
      </c>
      <c r="R62" s="31">
        <f t="shared" si="16"/>
        <v>2.1590333333333336E-2</v>
      </c>
      <c r="S62" s="31">
        <f t="shared" si="16"/>
        <v>3.1134837301587219E-2</v>
      </c>
      <c r="T62" s="31">
        <f t="shared" si="16"/>
        <v>2.3586485317460309E-2</v>
      </c>
      <c r="U62" s="31">
        <f t="shared" si="16"/>
        <v>1.6562401190476202E-2</v>
      </c>
      <c r="V62" s="31">
        <f t="shared" si="16"/>
        <v>2.1040678571428578E-2</v>
      </c>
      <c r="W62" s="31">
        <f t="shared" si="16"/>
        <v>2.4746973412698388E-2</v>
      </c>
      <c r="X62" s="31">
        <f t="shared" si="16"/>
        <v>1.571464523809521E-2</v>
      </c>
      <c r="Y62" s="31">
        <f t="shared" si="16"/>
        <v>1.764570436507935E-2</v>
      </c>
      <c r="Z62" s="31">
        <f t="shared" si="16"/>
        <v>1.7842829761904773E-2</v>
      </c>
      <c r="AA62" s="31">
        <f t="shared" si="16"/>
        <v>1.0007599206349185E-2</v>
      </c>
      <c r="AB62" s="31">
        <f t="shared" si="16"/>
        <v>1.6461226190476193E-2</v>
      </c>
      <c r="AC62" s="31">
        <f t="shared" si="16"/>
        <v>9.313003968253972E-3</v>
      </c>
      <c r="AD62" s="31">
        <f t="shared" si="16"/>
        <v>2.2077218253968245E-2</v>
      </c>
      <c r="AE62" s="31">
        <f t="shared" si="16"/>
        <v>1.8358924603174585E-2</v>
      </c>
      <c r="AF62" s="31">
        <f t="shared" si="16"/>
        <v>2.9782650793650545E-2</v>
      </c>
      <c r="AG62" s="31">
        <f t="shared" si="16"/>
        <v>4.7466623015873032E-2</v>
      </c>
      <c r="AH62" s="31">
        <f t="shared" si="16"/>
        <v>3.0503103174602926E-2</v>
      </c>
      <c r="AI62" s="31">
        <f t="shared" si="16"/>
        <v>2.1381595238095231E-2</v>
      </c>
      <c r="AJ62" s="31">
        <f t="shared" si="16"/>
        <v>2.8127388888888882E-2</v>
      </c>
      <c r="AK62" s="31">
        <f t="shared" si="16"/>
        <v>2.643644444444445E-2</v>
      </c>
      <c r="AL62" s="31">
        <f t="shared" si="16"/>
        <v>7.7916666666666759E-4</v>
      </c>
      <c r="AM62" s="31">
        <f t="shared" si="16"/>
        <v>2.7995047619047364E-2</v>
      </c>
      <c r="AN62" s="31">
        <f t="shared" si="16"/>
        <v>1.8550107142857111E-2</v>
      </c>
      <c r="AO62" s="31">
        <f t="shared" si="16"/>
        <v>-6.6433698412698194E-2</v>
      </c>
      <c r="AP62" s="31">
        <f t="shared" si="16"/>
        <v>1.5490369047619038E-2</v>
      </c>
    </row>
    <row r="63" spans="1:42" x14ac:dyDescent="0.45">
      <c r="A63" s="32" t="str">
        <v>SAP</v>
      </c>
      <c r="B63" s="31">
        <f t="shared" si="2"/>
        <v>3.2322789682539467E-2</v>
      </c>
      <c r="C63" s="31">
        <f t="shared" ref="C63:AP63" si="17">C18*253</f>
        <v>5.3575555555555434E-3</v>
      </c>
      <c r="D63" s="31">
        <f t="shared" si="17"/>
        <v>1.9563789682539665E-2</v>
      </c>
      <c r="E63" s="31">
        <f t="shared" si="17"/>
        <v>1.0972079365079341E-2</v>
      </c>
      <c r="F63" s="31">
        <f t="shared" si="17"/>
        <v>3.8889503968253927E-2</v>
      </c>
      <c r="G63" s="31">
        <f t="shared" si="17"/>
        <v>3.7686075396825391E-2</v>
      </c>
      <c r="H63" s="31">
        <f t="shared" si="17"/>
        <v>4.5238888888888721E-4</v>
      </c>
      <c r="I63" s="31">
        <f t="shared" si="17"/>
        <v>1.1912130952380938E-2</v>
      </c>
      <c r="J63" s="31">
        <f t="shared" si="17"/>
        <v>-7.8560317460317376E-3</v>
      </c>
      <c r="K63" s="31">
        <f t="shared" si="17"/>
        <v>1.5810293650793644E-2</v>
      </c>
      <c r="L63" s="31">
        <f t="shared" si="17"/>
        <v>8.178400793650769E-3</v>
      </c>
      <c r="M63" s="31">
        <f t="shared" si="17"/>
        <v>1.0738702380952375E-2</v>
      </c>
      <c r="N63" s="31">
        <f t="shared" si="17"/>
        <v>1.906867857142857E-2</v>
      </c>
      <c r="O63" s="31">
        <f t="shared" si="17"/>
        <v>1.7333317460317441E-2</v>
      </c>
      <c r="P63" s="31">
        <f t="shared" si="17"/>
        <v>1.9329559523809527E-2</v>
      </c>
      <c r="Q63" s="31">
        <f t="shared" si="17"/>
        <v>6.8489968253968109E-2</v>
      </c>
      <c r="R63" s="31">
        <f t="shared" si="17"/>
        <v>2.4178686507936479E-2</v>
      </c>
      <c r="S63" s="31">
        <f t="shared" si="17"/>
        <v>3.3576472222222015E-2</v>
      </c>
      <c r="T63" s="31">
        <f t="shared" si="17"/>
        <v>2.1448232539682525E-2</v>
      </c>
      <c r="U63" s="31">
        <f t="shared" si="17"/>
        <v>1.5196349999999987E-2</v>
      </c>
      <c r="V63" s="31">
        <f t="shared" si="17"/>
        <v>1.8893261904761899E-2</v>
      </c>
      <c r="W63" s="31">
        <f t="shared" si="17"/>
        <v>2.1343784126984105E-2</v>
      </c>
      <c r="X63" s="31">
        <f t="shared" si="17"/>
        <v>1.4327068253968263E-2</v>
      </c>
      <c r="Y63" s="31">
        <f t="shared" si="17"/>
        <v>1.7686150793650768E-2</v>
      </c>
      <c r="Z63" s="31">
        <f t="shared" si="17"/>
        <v>1.8351794444444437E-2</v>
      </c>
      <c r="AA63" s="31">
        <f t="shared" si="17"/>
        <v>5.8016269841269629E-3</v>
      </c>
      <c r="AB63" s="31">
        <f t="shared" si="17"/>
        <v>1.0320932539682522E-2</v>
      </c>
      <c r="AC63" s="31">
        <f t="shared" si="17"/>
        <v>6.7589047619047611E-3</v>
      </c>
      <c r="AD63" s="31">
        <f t="shared" si="17"/>
        <v>3.5842976190476057E-2</v>
      </c>
      <c r="AE63" s="31">
        <f t="shared" si="17"/>
        <v>1.3520650793650783E-2</v>
      </c>
      <c r="AF63" s="31">
        <f t="shared" si="17"/>
        <v>2.9707436507936485E-2</v>
      </c>
      <c r="AG63" s="31">
        <f t="shared" si="17"/>
        <v>5.4528289682539637E-2</v>
      </c>
      <c r="AH63" s="31">
        <f t="shared" si="17"/>
        <v>3.0537575396825258E-2</v>
      </c>
      <c r="AI63" s="31">
        <f t="shared" si="17"/>
        <v>2.9271206349206273E-2</v>
      </c>
      <c r="AJ63" s="31">
        <f t="shared" si="17"/>
        <v>3.4494940476190436E-2</v>
      </c>
      <c r="AK63" s="31">
        <f t="shared" si="17"/>
        <v>2.5885738095237979E-2</v>
      </c>
      <c r="AL63" s="31">
        <f t="shared" si="17"/>
        <v>-6.1850555555555443E-3</v>
      </c>
      <c r="AM63" s="31">
        <f t="shared" si="17"/>
        <v>3.1384190476190323E-2</v>
      </c>
      <c r="AN63" s="31">
        <f t="shared" si="17"/>
        <v>1.3407396825396819E-2</v>
      </c>
      <c r="AO63" s="31">
        <f t="shared" si="17"/>
        <v>-0.14024388492063486</v>
      </c>
      <c r="AP63" s="31">
        <f t="shared" si="17"/>
        <v>1.6305178571428561E-2</v>
      </c>
    </row>
    <row r="64" spans="1:42" x14ac:dyDescent="0.45">
      <c r="A64" s="32" t="str">
        <v>Accenture</v>
      </c>
      <c r="B64" s="31">
        <f t="shared" si="2"/>
        <v>3.1852297619047357E-2</v>
      </c>
      <c r="C64" s="31">
        <f t="shared" ref="C64:AP64" si="18">C19*253</f>
        <v>9.1017658730158674E-3</v>
      </c>
      <c r="D64" s="31">
        <f t="shared" si="18"/>
        <v>2.339468253968251E-2</v>
      </c>
      <c r="E64" s="31">
        <f t="shared" si="18"/>
        <v>1.4358234126984126E-2</v>
      </c>
      <c r="F64" s="31">
        <f t="shared" si="18"/>
        <v>3.1543658730158484E-2</v>
      </c>
      <c r="G64" s="31">
        <f t="shared" si="18"/>
        <v>4.7669162698412475E-2</v>
      </c>
      <c r="H64" s="31">
        <f t="shared" si="18"/>
        <v>2.6704134920634795E-2</v>
      </c>
      <c r="I64" s="31">
        <f t="shared" si="18"/>
        <v>1.7175988095238064E-2</v>
      </c>
      <c r="J64" s="31">
        <f t="shared" si="18"/>
        <v>-1.4345075396825375E-2</v>
      </c>
      <c r="K64" s="31">
        <f t="shared" si="18"/>
        <v>1.1116694444444445E-2</v>
      </c>
      <c r="L64" s="31">
        <f t="shared" si="18"/>
        <v>2.1590912698412661E-2</v>
      </c>
      <c r="M64" s="31">
        <f t="shared" si="18"/>
        <v>1.8253265873015845E-2</v>
      </c>
      <c r="N64" s="31">
        <f t="shared" si="18"/>
        <v>1.7991253968253972E-2</v>
      </c>
      <c r="O64" s="31">
        <f t="shared" si="18"/>
        <v>1.411848412698413E-2</v>
      </c>
      <c r="P64" s="31">
        <f t="shared" si="18"/>
        <v>2.1590333333333336E-2</v>
      </c>
      <c r="Q64" s="31">
        <f t="shared" si="18"/>
        <v>2.4178686507936479E-2</v>
      </c>
      <c r="R64" s="31">
        <f t="shared" si="18"/>
        <v>3.7752968253968143E-2</v>
      </c>
      <c r="S64" s="31">
        <f t="shared" si="18"/>
        <v>2.6739269841269821E-2</v>
      </c>
      <c r="T64" s="31">
        <f t="shared" si="18"/>
        <v>2.1922267857142849E-2</v>
      </c>
      <c r="U64" s="31">
        <f t="shared" si="18"/>
        <v>2.044549007936507E-2</v>
      </c>
      <c r="V64" s="31">
        <f t="shared" si="18"/>
        <v>1.9076285714285705E-2</v>
      </c>
      <c r="W64" s="31">
        <f t="shared" si="18"/>
        <v>2.5395672619047623E-2</v>
      </c>
      <c r="X64" s="31">
        <f t="shared" si="18"/>
        <v>1.7402031746031714E-2</v>
      </c>
      <c r="Y64" s="31">
        <f t="shared" si="18"/>
        <v>2.4160339285714271E-2</v>
      </c>
      <c r="Z64" s="31">
        <f t="shared" si="18"/>
        <v>2.329025992063493E-2</v>
      </c>
      <c r="AA64" s="31">
        <f t="shared" si="18"/>
        <v>1.0453099206349212E-2</v>
      </c>
      <c r="AB64" s="31">
        <f t="shared" si="18"/>
        <v>1.5098047619047629E-2</v>
      </c>
      <c r="AC64" s="31">
        <f t="shared" si="18"/>
        <v>1.2595178571428551E-2</v>
      </c>
      <c r="AD64" s="31">
        <f t="shared" si="18"/>
        <v>1.2001654761904741E-2</v>
      </c>
      <c r="AE64" s="31">
        <f t="shared" si="18"/>
        <v>2.7360162698412543E-2</v>
      </c>
      <c r="AF64" s="31">
        <f t="shared" si="18"/>
        <v>3.0603662698412595E-2</v>
      </c>
      <c r="AG64" s="31">
        <f t="shared" si="18"/>
        <v>4.8456031746031726E-2</v>
      </c>
      <c r="AH64" s="31">
        <f t="shared" si="18"/>
        <v>3.0551158730158682E-2</v>
      </c>
      <c r="AI64" s="31">
        <f t="shared" si="18"/>
        <v>2.628621031746017E-2</v>
      </c>
      <c r="AJ64" s="31">
        <f t="shared" si="18"/>
        <v>3.099215873015854E-2</v>
      </c>
      <c r="AK64" s="31">
        <f t="shared" si="18"/>
        <v>2.3331182539682534E-2</v>
      </c>
      <c r="AL64" s="31">
        <f t="shared" si="18"/>
        <v>7.5002103174603143E-3</v>
      </c>
      <c r="AM64" s="31">
        <f t="shared" si="18"/>
        <v>2.5867539682539555E-2</v>
      </c>
      <c r="AN64" s="31">
        <f t="shared" si="18"/>
        <v>1.6625051587301584E-2</v>
      </c>
      <c r="AO64" s="31">
        <f t="shared" si="18"/>
        <v>-2.7753031746031647E-2</v>
      </c>
      <c r="AP64" s="31">
        <f t="shared" si="18"/>
        <v>2.0249142857142854E-2</v>
      </c>
    </row>
    <row r="65" spans="1:42" x14ac:dyDescent="0.45">
      <c r="A65" s="32" t="str">
        <v>Texas Instr.</v>
      </c>
      <c r="B65" s="31">
        <f t="shared" si="2"/>
        <v>4.8115936507936385E-2</v>
      </c>
      <c r="C65" s="31">
        <f t="shared" ref="C65:AP65" si="19">C20*253</f>
        <v>7.7025039682539565E-3</v>
      </c>
      <c r="D65" s="31">
        <f t="shared" si="19"/>
        <v>4.6997928571428552E-2</v>
      </c>
      <c r="E65" s="31">
        <f t="shared" si="19"/>
        <v>1.2020999999999985E-2</v>
      </c>
      <c r="F65" s="31">
        <f t="shared" si="19"/>
        <v>4.1868361111110898E-2</v>
      </c>
      <c r="G65" s="31">
        <f t="shared" si="19"/>
        <v>4.99168809523809E-2</v>
      </c>
      <c r="H65" s="31">
        <f t="shared" si="19"/>
        <v>3.2975682539682506E-2</v>
      </c>
      <c r="I65" s="31">
        <f t="shared" si="19"/>
        <v>2.4360920634920648E-2</v>
      </c>
      <c r="J65" s="31">
        <f t="shared" si="19"/>
        <v>-5.4820714285714021E-3</v>
      </c>
      <c r="K65" s="31">
        <f t="shared" si="19"/>
        <v>1.9618575396825363E-2</v>
      </c>
      <c r="L65" s="31">
        <f t="shared" si="19"/>
        <v>1.889736111111109E-2</v>
      </c>
      <c r="M65" s="31">
        <f t="shared" si="19"/>
        <v>2.0326099206349198E-2</v>
      </c>
      <c r="N65" s="31">
        <f t="shared" si="19"/>
        <v>2.1760119047619042E-2</v>
      </c>
      <c r="O65" s="31">
        <f t="shared" si="19"/>
        <v>2.2212547619047604E-2</v>
      </c>
      <c r="P65" s="31">
        <f t="shared" si="19"/>
        <v>3.1134837301587219E-2</v>
      </c>
      <c r="Q65" s="31">
        <f t="shared" si="19"/>
        <v>3.3576472222222015E-2</v>
      </c>
      <c r="R65" s="31">
        <f t="shared" si="19"/>
        <v>2.6739269841269821E-2</v>
      </c>
      <c r="S65" s="31">
        <f t="shared" si="19"/>
        <v>8.175325396825385E-2</v>
      </c>
      <c r="T65" s="31">
        <f t="shared" si="19"/>
        <v>3.9193072222222021E-2</v>
      </c>
      <c r="U65" s="31">
        <f t="shared" si="19"/>
        <v>2.1175636507936503E-2</v>
      </c>
      <c r="V65" s="31">
        <f t="shared" si="19"/>
        <v>2.7340531746031571E-2</v>
      </c>
      <c r="W65" s="31">
        <f t="shared" si="19"/>
        <v>3.1655806349206339E-2</v>
      </c>
      <c r="X65" s="31">
        <f t="shared" si="19"/>
        <v>2.0499017460317473E-2</v>
      </c>
      <c r="Y65" s="31">
        <f t="shared" si="19"/>
        <v>2.2528646825396823E-2</v>
      </c>
      <c r="Z65" s="31">
        <f t="shared" si="19"/>
        <v>2.3695561111111128E-2</v>
      </c>
      <c r="AA65" s="31">
        <f t="shared" si="19"/>
        <v>4.7684563492063252E-3</v>
      </c>
      <c r="AB65" s="31">
        <f t="shared" si="19"/>
        <v>1.1769698412698393E-2</v>
      </c>
      <c r="AC65" s="31">
        <f t="shared" si="19"/>
        <v>9.0623492063491955E-3</v>
      </c>
      <c r="AD65" s="31">
        <f t="shared" si="19"/>
        <v>4.6661825396825216E-2</v>
      </c>
      <c r="AE65" s="31">
        <f t="shared" si="19"/>
        <v>2.5785043650793382E-2</v>
      </c>
      <c r="AF65" s="31">
        <f t="shared" si="19"/>
        <v>3.7545277777777636E-2</v>
      </c>
      <c r="AG65" s="31">
        <f t="shared" si="19"/>
        <v>9.1400103174602926E-2</v>
      </c>
      <c r="AH65" s="31">
        <f t="shared" si="19"/>
        <v>4.1583341269841111E-2</v>
      </c>
      <c r="AI65" s="31">
        <f t="shared" si="19"/>
        <v>3.4467031746031489E-2</v>
      </c>
      <c r="AJ65" s="31">
        <f t="shared" si="19"/>
        <v>4.5638011904761903E-2</v>
      </c>
      <c r="AK65" s="31">
        <f t="shared" si="19"/>
        <v>2.9818833333333319E-2</v>
      </c>
      <c r="AL65" s="31">
        <f t="shared" si="19"/>
        <v>-2.6773650793650563E-3</v>
      </c>
      <c r="AM65" s="31">
        <f t="shared" si="19"/>
        <v>3.5129749999999751E-2</v>
      </c>
      <c r="AN65" s="31">
        <f t="shared" si="19"/>
        <v>2.5188936507936483E-2</v>
      </c>
      <c r="AO65" s="31">
        <f t="shared" si="19"/>
        <v>-0.41687889285714064</v>
      </c>
      <c r="AP65" s="31">
        <f t="shared" si="19"/>
        <v>2.0581432539682535E-2</v>
      </c>
    </row>
    <row r="66" spans="1:42" x14ac:dyDescent="0.45">
      <c r="A66" s="32" t="str">
        <v>Nike</v>
      </c>
      <c r="B66" s="31">
        <f t="shared" si="2"/>
        <v>3.2835817460317301E-2</v>
      </c>
      <c r="C66" s="31">
        <f t="shared" ref="C66:AP66" si="20">C21*253</f>
        <v>9.4463166666666522E-3</v>
      </c>
      <c r="D66" s="31">
        <f t="shared" si="20"/>
        <v>3.4198936111110925E-2</v>
      </c>
      <c r="E66" s="31">
        <f t="shared" si="20"/>
        <v>1.3432303571428562E-2</v>
      </c>
      <c r="F66" s="31">
        <f t="shared" si="20"/>
        <v>3.8864705952380875E-2</v>
      </c>
      <c r="G66" s="31">
        <f t="shared" si="20"/>
        <v>3.9567411507936474E-2</v>
      </c>
      <c r="H66" s="31">
        <f t="shared" si="20"/>
        <v>3.1972072619047602E-2</v>
      </c>
      <c r="I66" s="31">
        <f t="shared" si="20"/>
        <v>2.1666887301587286E-2</v>
      </c>
      <c r="J66" s="31">
        <f t="shared" si="20"/>
        <v>-1.1170030555555542E-2</v>
      </c>
      <c r="K66" s="31">
        <f t="shared" si="20"/>
        <v>1.4213682936507929E-2</v>
      </c>
      <c r="L66" s="31">
        <f t="shared" si="20"/>
        <v>1.7217026587301575E-2</v>
      </c>
      <c r="M66" s="31">
        <f t="shared" si="20"/>
        <v>1.5225938492063483E-2</v>
      </c>
      <c r="N66" s="31">
        <f t="shared" si="20"/>
        <v>2.6645526587301491E-2</v>
      </c>
      <c r="O66" s="31">
        <f t="shared" si="20"/>
        <v>1.9347478571428548E-2</v>
      </c>
      <c r="P66" s="31">
        <f t="shared" si="20"/>
        <v>2.3586485317460309E-2</v>
      </c>
      <c r="Q66" s="31">
        <f t="shared" si="20"/>
        <v>2.1448232539682525E-2</v>
      </c>
      <c r="R66" s="31">
        <f t="shared" si="20"/>
        <v>2.1922267857142849E-2</v>
      </c>
      <c r="S66" s="31">
        <f t="shared" si="20"/>
        <v>3.9193072222222021E-2</v>
      </c>
      <c r="T66" s="31">
        <f t="shared" si="20"/>
        <v>6.1179432857142675E-2</v>
      </c>
      <c r="U66" s="31">
        <f t="shared" si="20"/>
        <v>2.1912214920634897E-2</v>
      </c>
      <c r="V66" s="31">
        <f t="shared" si="20"/>
        <v>2.4015307142857115E-2</v>
      </c>
      <c r="W66" s="31">
        <f t="shared" si="20"/>
        <v>2.8356863809523625E-2</v>
      </c>
      <c r="X66" s="31">
        <f t="shared" si="20"/>
        <v>1.4636912936507936E-2</v>
      </c>
      <c r="Y66" s="31">
        <f t="shared" si="20"/>
        <v>2.0684501984126989E-2</v>
      </c>
      <c r="Z66" s="31">
        <f t="shared" si="20"/>
        <v>2.0129239920634943E-2</v>
      </c>
      <c r="AA66" s="31">
        <f t="shared" si="20"/>
        <v>1.1399753968253965E-2</v>
      </c>
      <c r="AB66" s="31">
        <f t="shared" si="20"/>
        <v>1.6836586111111111E-2</v>
      </c>
      <c r="AC66" s="31">
        <f t="shared" si="20"/>
        <v>1.3267731349206349E-2</v>
      </c>
      <c r="AD66" s="31">
        <f t="shared" si="20"/>
        <v>3.2342942063491927E-2</v>
      </c>
      <c r="AE66" s="31">
        <f t="shared" si="20"/>
        <v>1.882581984126985E-2</v>
      </c>
      <c r="AF66" s="31">
        <f t="shared" si="20"/>
        <v>3.0289938888888878E-2</v>
      </c>
      <c r="AG66" s="31">
        <f t="shared" si="20"/>
        <v>5.6019985714285486E-2</v>
      </c>
      <c r="AH66" s="31">
        <f t="shared" si="20"/>
        <v>2.9808895238095028E-2</v>
      </c>
      <c r="AI66" s="31">
        <f t="shared" si="20"/>
        <v>2.0169732142857156E-2</v>
      </c>
      <c r="AJ66" s="31">
        <f t="shared" si="20"/>
        <v>3.3913442063491943E-2</v>
      </c>
      <c r="AK66" s="31">
        <f t="shared" si="20"/>
        <v>2.2636194047619036E-2</v>
      </c>
      <c r="AL66" s="31">
        <f t="shared" si="20"/>
        <v>2.2660480158730118E-3</v>
      </c>
      <c r="AM66" s="31">
        <f t="shared" si="20"/>
        <v>3.9613015476190325E-2</v>
      </c>
      <c r="AN66" s="31">
        <f t="shared" si="20"/>
        <v>2.0475032142857147E-2</v>
      </c>
      <c r="AO66" s="31">
        <f t="shared" si="20"/>
        <v>2.1160376587301542E-2</v>
      </c>
      <c r="AP66" s="31">
        <f t="shared" si="20"/>
        <v>1.6897720634920628E-2</v>
      </c>
    </row>
    <row r="67" spans="1:42" x14ac:dyDescent="0.45">
      <c r="A67" s="32" t="str">
        <v>Walt Disney</v>
      </c>
      <c r="B67" s="31">
        <f t="shared" si="2"/>
        <v>2.4798063492063531E-2</v>
      </c>
      <c r="C67" s="31">
        <f t="shared" ref="C67:AP67" si="21">C22*253</f>
        <v>9.5053396825396739E-3</v>
      </c>
      <c r="D67" s="31">
        <f t="shared" si="21"/>
        <v>1.7028600396825407E-2</v>
      </c>
      <c r="E67" s="31">
        <f t="shared" si="21"/>
        <v>1.2512021825396806E-2</v>
      </c>
      <c r="F67" s="31">
        <f t="shared" si="21"/>
        <v>1.908973928571427E-2</v>
      </c>
      <c r="G67" s="31">
        <f t="shared" si="21"/>
        <v>3.1691741666666558E-2</v>
      </c>
      <c r="H67" s="31">
        <f t="shared" si="21"/>
        <v>1.0975984523809518E-2</v>
      </c>
      <c r="I67" s="31">
        <f t="shared" si="21"/>
        <v>1.7605056349206345E-2</v>
      </c>
      <c r="J67" s="31">
        <f t="shared" si="21"/>
        <v>-4.8188170634920393E-3</v>
      </c>
      <c r="K67" s="31">
        <f t="shared" si="21"/>
        <v>8.0303440476190337E-3</v>
      </c>
      <c r="L67" s="31">
        <f t="shared" si="21"/>
        <v>1.7430809126984127E-2</v>
      </c>
      <c r="M67" s="31">
        <f t="shared" si="21"/>
        <v>1.3866192460317443E-2</v>
      </c>
      <c r="N67" s="31">
        <f t="shared" si="21"/>
        <v>3.2616543650793388E-3</v>
      </c>
      <c r="O67" s="31">
        <f t="shared" si="21"/>
        <v>8.9048063492063491E-3</v>
      </c>
      <c r="P67" s="31">
        <f t="shared" si="21"/>
        <v>1.6562401190476202E-2</v>
      </c>
      <c r="Q67" s="31">
        <f t="shared" si="21"/>
        <v>1.5196349999999987E-2</v>
      </c>
      <c r="R67" s="31">
        <f t="shared" si="21"/>
        <v>2.044549007936507E-2</v>
      </c>
      <c r="S67" s="31">
        <f t="shared" si="21"/>
        <v>2.1175636507936503E-2</v>
      </c>
      <c r="T67" s="31">
        <f t="shared" si="21"/>
        <v>2.1912214920634897E-2</v>
      </c>
      <c r="U67" s="31">
        <f t="shared" si="21"/>
        <v>5.6721965555555344E-2</v>
      </c>
      <c r="V67" s="31">
        <f t="shared" si="21"/>
        <v>2.2808630158730133E-2</v>
      </c>
      <c r="W67" s="31">
        <f t="shared" si="21"/>
        <v>1.7886148253968233E-2</v>
      </c>
      <c r="X67" s="31">
        <f t="shared" si="21"/>
        <v>1.76423318253968E-2</v>
      </c>
      <c r="Y67" s="31">
        <f t="shared" si="21"/>
        <v>1.9194736111111114E-2</v>
      </c>
      <c r="Z67" s="31">
        <f t="shared" si="21"/>
        <v>2.0876442142857134E-2</v>
      </c>
      <c r="AA67" s="31">
        <f t="shared" si="21"/>
        <v>8.4143015873015779E-3</v>
      </c>
      <c r="AB67" s="31">
        <f t="shared" si="21"/>
        <v>1.3289535317460308E-2</v>
      </c>
      <c r="AC67" s="31">
        <f t="shared" si="21"/>
        <v>8.9734527777777726E-3</v>
      </c>
      <c r="AD67" s="31">
        <f t="shared" si="21"/>
        <v>2.7317530952380712E-2</v>
      </c>
      <c r="AE67" s="31">
        <f t="shared" si="21"/>
        <v>1.9556512698412683E-2</v>
      </c>
      <c r="AF67" s="31">
        <f t="shared" si="21"/>
        <v>2.2484294444444448E-2</v>
      </c>
      <c r="AG67" s="31">
        <f t="shared" si="21"/>
        <v>3.2592066666666641E-2</v>
      </c>
      <c r="AH67" s="31">
        <f t="shared" si="21"/>
        <v>2.2791294444444433E-2</v>
      </c>
      <c r="AI67" s="31">
        <f t="shared" si="21"/>
        <v>2.1845109126984116E-2</v>
      </c>
      <c r="AJ67" s="31">
        <f t="shared" si="21"/>
        <v>1.9675765079365075E-2</v>
      </c>
      <c r="AK67" s="31">
        <f t="shared" si="21"/>
        <v>1.7219294841269838E-2</v>
      </c>
      <c r="AL67" s="31">
        <f t="shared" si="21"/>
        <v>6.101101984126985E-3</v>
      </c>
      <c r="AM67" s="31">
        <f t="shared" si="21"/>
        <v>3.0569140079364954E-2</v>
      </c>
      <c r="AN67" s="31">
        <f t="shared" si="21"/>
        <v>8.0975107142857057E-3</v>
      </c>
      <c r="AO67" s="31">
        <f t="shared" si="21"/>
        <v>-8.265443928571424E-2</v>
      </c>
      <c r="AP67" s="31">
        <f t="shared" si="21"/>
        <v>2.0282163492063483E-2</v>
      </c>
    </row>
    <row r="68" spans="1:42" x14ac:dyDescent="0.45">
      <c r="A68" s="32" t="str">
        <v>JP Morgan</v>
      </c>
      <c r="B68" s="31">
        <f t="shared" si="2"/>
        <v>2.8809976190476063E-2</v>
      </c>
      <c r="C68" s="31">
        <f t="shared" ref="C68:AP68" si="22">C23*253</f>
        <v>2.4519246031746039E-3</v>
      </c>
      <c r="D68" s="31">
        <f t="shared" si="22"/>
        <v>2.6033150793650747E-2</v>
      </c>
      <c r="E68" s="31">
        <f t="shared" si="22"/>
        <v>8.3673849206349054E-3</v>
      </c>
      <c r="F68" s="31">
        <f t="shared" si="22"/>
        <v>3.0340492063492017E-2</v>
      </c>
      <c r="G68" s="31">
        <f t="shared" si="22"/>
        <v>1.8519083333333311E-2</v>
      </c>
      <c r="H68" s="31">
        <f t="shared" si="22"/>
        <v>2.8165277777777699E-2</v>
      </c>
      <c r="I68" s="31">
        <f t="shared" si="22"/>
        <v>1.6318654761904774E-2</v>
      </c>
      <c r="J68" s="31">
        <f t="shared" si="22"/>
        <v>-3.8755039682539655E-3</v>
      </c>
      <c r="K68" s="31">
        <f t="shared" si="22"/>
        <v>1.94627857142857E-2</v>
      </c>
      <c r="L68" s="31">
        <f t="shared" si="22"/>
        <v>1.1877440476190469E-2</v>
      </c>
      <c r="M68" s="31">
        <f t="shared" si="22"/>
        <v>1.5164523809523791E-2</v>
      </c>
      <c r="N68" s="31">
        <f t="shared" si="22"/>
        <v>2.3731301587301582E-2</v>
      </c>
      <c r="O68" s="31">
        <f t="shared" si="22"/>
        <v>2.0728551587301584E-2</v>
      </c>
      <c r="P68" s="31">
        <f t="shared" si="22"/>
        <v>2.1040678571428578E-2</v>
      </c>
      <c r="Q68" s="31">
        <f t="shared" si="22"/>
        <v>1.8893261904761899E-2</v>
      </c>
      <c r="R68" s="31">
        <f t="shared" si="22"/>
        <v>1.9076285714285705E-2</v>
      </c>
      <c r="S68" s="31">
        <f t="shared" si="22"/>
        <v>2.7340531746031571E-2</v>
      </c>
      <c r="T68" s="31">
        <f t="shared" si="22"/>
        <v>2.4015307142857115E-2</v>
      </c>
      <c r="U68" s="31">
        <f t="shared" si="22"/>
        <v>2.2808630158730133E-2</v>
      </c>
      <c r="V68" s="31">
        <f t="shared" si="22"/>
        <v>3.9021134920634762E-2</v>
      </c>
      <c r="W68" s="31">
        <f t="shared" si="22"/>
        <v>2.5248315079365063E-2</v>
      </c>
      <c r="X68" s="31">
        <f t="shared" si="22"/>
        <v>1.5534630158730155E-2</v>
      </c>
      <c r="Y68" s="31">
        <f t="shared" si="22"/>
        <v>1.0338158730158723E-2</v>
      </c>
      <c r="Z68" s="31">
        <f t="shared" si="22"/>
        <v>1.2916189682539679E-2</v>
      </c>
      <c r="AA68" s="31">
        <f t="shared" si="22"/>
        <v>3.3464880952380834E-3</v>
      </c>
      <c r="AB68" s="31">
        <f t="shared" si="22"/>
        <v>8.0374682539682378E-3</v>
      </c>
      <c r="AC68" s="31">
        <f t="shared" si="22"/>
        <v>6.9360317460317213E-3</v>
      </c>
      <c r="AD68" s="31">
        <f t="shared" si="22"/>
        <v>4.1276888888888814E-2</v>
      </c>
      <c r="AE68" s="31">
        <f t="shared" si="22"/>
        <v>1.2147444444444431E-2</v>
      </c>
      <c r="AF68" s="31">
        <f t="shared" si="22"/>
        <v>2.2451793650793649E-2</v>
      </c>
      <c r="AG68" s="31">
        <f t="shared" si="22"/>
        <v>4.19450198412697E-2</v>
      </c>
      <c r="AH68" s="31">
        <f t="shared" si="22"/>
        <v>2.5479297619047381E-2</v>
      </c>
      <c r="AI68" s="31">
        <f t="shared" si="22"/>
        <v>2.2242321428571393E-2</v>
      </c>
      <c r="AJ68" s="31">
        <f t="shared" si="22"/>
        <v>2.5322277777777607E-2</v>
      </c>
      <c r="AK68" s="31">
        <f t="shared" si="22"/>
        <v>2.259995238095238E-2</v>
      </c>
      <c r="AL68" s="31">
        <f t="shared" si="22"/>
        <v>3.4086904761904856E-4</v>
      </c>
      <c r="AM68" s="31">
        <f t="shared" si="22"/>
        <v>3.1546150793650723E-2</v>
      </c>
      <c r="AN68" s="31">
        <f t="shared" si="22"/>
        <v>1.8621412698412696E-2</v>
      </c>
      <c r="AO68" s="31">
        <f t="shared" si="22"/>
        <v>-2.8383511904761651E-2</v>
      </c>
      <c r="AP68" s="31">
        <f t="shared" si="22"/>
        <v>1.8849630952380941E-2</v>
      </c>
    </row>
    <row r="69" spans="1:42" x14ac:dyDescent="0.45">
      <c r="A69" s="32" t="str">
        <v>Ametek</v>
      </c>
      <c r="B69" s="31">
        <f t="shared" si="2"/>
        <v>3.0694333333333219E-2</v>
      </c>
      <c r="C69" s="31">
        <f t="shared" ref="C69:AP69" si="23">C24*253</f>
        <v>6.8809396825396663E-3</v>
      </c>
      <c r="D69" s="31">
        <f t="shared" si="23"/>
        <v>2.9228626587301517E-2</v>
      </c>
      <c r="E69" s="31">
        <f t="shared" si="23"/>
        <v>1.0535910714285699E-2</v>
      </c>
      <c r="F69" s="31">
        <f t="shared" si="23"/>
        <v>4.0292856746031495E-2</v>
      </c>
      <c r="G69" s="31">
        <f t="shared" si="23"/>
        <v>3.0488201190476086E-2</v>
      </c>
      <c r="H69" s="31">
        <f t="shared" si="23"/>
        <v>3.714514404761908E-2</v>
      </c>
      <c r="I69" s="31">
        <f t="shared" si="23"/>
        <v>1.4667692857142853E-2</v>
      </c>
      <c r="J69" s="31">
        <f t="shared" si="23"/>
        <v>-1.9357780555555548E-2</v>
      </c>
      <c r="K69" s="31">
        <f t="shared" si="23"/>
        <v>1.7253571825396812E-2</v>
      </c>
      <c r="L69" s="31">
        <f t="shared" si="23"/>
        <v>1.890000674603173E-2</v>
      </c>
      <c r="M69" s="31">
        <f t="shared" si="23"/>
        <v>1.9079132936507932E-2</v>
      </c>
      <c r="N69" s="31">
        <f t="shared" si="23"/>
        <v>2.5242538492063486E-2</v>
      </c>
      <c r="O69" s="31">
        <f t="shared" si="23"/>
        <v>2.0012101587301555E-2</v>
      </c>
      <c r="P69" s="31">
        <f t="shared" si="23"/>
        <v>2.4746973412698388E-2</v>
      </c>
      <c r="Q69" s="31">
        <f t="shared" si="23"/>
        <v>2.1343784126984105E-2</v>
      </c>
      <c r="R69" s="31">
        <f t="shared" si="23"/>
        <v>2.5395672619047623E-2</v>
      </c>
      <c r="S69" s="31">
        <f t="shared" si="23"/>
        <v>3.1655806349206339E-2</v>
      </c>
      <c r="T69" s="31">
        <f t="shared" si="23"/>
        <v>2.8356863809523625E-2</v>
      </c>
      <c r="U69" s="31">
        <f t="shared" si="23"/>
        <v>1.7886148253968233E-2</v>
      </c>
      <c r="V69" s="31">
        <f t="shared" si="23"/>
        <v>2.5248315079365063E-2</v>
      </c>
      <c r="W69" s="31">
        <f t="shared" si="23"/>
        <v>4.0596302698412634E-2</v>
      </c>
      <c r="X69" s="31">
        <f t="shared" si="23"/>
        <v>1.7895417698412682E-2</v>
      </c>
      <c r="Y69" s="31">
        <f t="shared" si="23"/>
        <v>1.562811309523808E-2</v>
      </c>
      <c r="Z69" s="31">
        <f t="shared" si="23"/>
        <v>1.9037915317460311E-2</v>
      </c>
      <c r="AA69" s="31">
        <f t="shared" si="23"/>
        <v>9.5680793650793419E-3</v>
      </c>
      <c r="AB69" s="31">
        <f t="shared" si="23"/>
        <v>1.3220582142857136E-2</v>
      </c>
      <c r="AC69" s="31">
        <f t="shared" si="23"/>
        <v>1.0412326587301584E-2</v>
      </c>
      <c r="AD69" s="31">
        <f t="shared" si="23"/>
        <v>5.0802338888888819E-2</v>
      </c>
      <c r="AE69" s="31">
        <f t="shared" si="23"/>
        <v>2.5481621428571275E-2</v>
      </c>
      <c r="AF69" s="31">
        <f t="shared" si="23"/>
        <v>2.7759426984126936E-2</v>
      </c>
      <c r="AG69" s="31">
        <f t="shared" si="23"/>
        <v>4.9624354761904757E-2</v>
      </c>
      <c r="AH69" s="31">
        <f t="shared" si="23"/>
        <v>2.8609232539682488E-2</v>
      </c>
      <c r="AI69" s="31">
        <f t="shared" si="23"/>
        <v>2.5101029761904769E-2</v>
      </c>
      <c r="AJ69" s="31">
        <f t="shared" si="23"/>
        <v>3.0131997619047612E-2</v>
      </c>
      <c r="AK69" s="31">
        <f t="shared" si="23"/>
        <v>2.4023789285714272E-2</v>
      </c>
      <c r="AL69" s="31">
        <f t="shared" si="23"/>
        <v>2.1848575396825375E-3</v>
      </c>
      <c r="AM69" s="31">
        <f t="shared" si="23"/>
        <v>2.8029642460317247E-2</v>
      </c>
      <c r="AN69" s="31">
        <f t="shared" si="23"/>
        <v>2.0967476587301585E-2</v>
      </c>
      <c r="AO69" s="31">
        <f t="shared" si="23"/>
        <v>-0.13571508373015853</v>
      </c>
      <c r="AP69" s="31">
        <f t="shared" si="23"/>
        <v>1.7313030158730154E-2</v>
      </c>
    </row>
    <row r="70" spans="1:42" x14ac:dyDescent="0.45">
      <c r="A70" s="32" t="str">
        <v>Madison Sq</v>
      </c>
      <c r="B70" s="31">
        <f t="shared" si="2"/>
        <v>2.0599888888888876E-2</v>
      </c>
      <c r="C70" s="31">
        <f t="shared" ref="C70:AP70" si="24">C25*253</f>
        <v>8.9009785714285732E-3</v>
      </c>
      <c r="D70" s="31">
        <f t="shared" si="24"/>
        <v>2.6516479365079164E-2</v>
      </c>
      <c r="E70" s="31">
        <f t="shared" si="24"/>
        <v>7.4117896825396622E-3</v>
      </c>
      <c r="F70" s="31">
        <f t="shared" si="24"/>
        <v>2.2554407936507911E-2</v>
      </c>
      <c r="G70" s="31">
        <f t="shared" si="24"/>
        <v>2.3956739682539672E-2</v>
      </c>
      <c r="H70" s="31">
        <f t="shared" si="24"/>
        <v>2.075208571428571E-2</v>
      </c>
      <c r="I70" s="31">
        <f t="shared" si="24"/>
        <v>1.8381754761904737E-2</v>
      </c>
      <c r="J70" s="31">
        <f t="shared" si="24"/>
        <v>8.7894825396825412E-3</v>
      </c>
      <c r="K70" s="31">
        <f t="shared" si="24"/>
        <v>8.6090126984126828E-3</v>
      </c>
      <c r="L70" s="31">
        <f t="shared" si="24"/>
        <v>1.7066112698412673E-2</v>
      </c>
      <c r="M70" s="31">
        <f t="shared" si="24"/>
        <v>1.3359845238095216E-2</v>
      </c>
      <c r="N70" s="31">
        <f t="shared" si="24"/>
        <v>7.0446920634920467E-3</v>
      </c>
      <c r="O70" s="31">
        <f t="shared" si="24"/>
        <v>6.1154650793650801E-3</v>
      </c>
      <c r="P70" s="31">
        <f t="shared" si="24"/>
        <v>1.571464523809521E-2</v>
      </c>
      <c r="Q70" s="31">
        <f t="shared" si="24"/>
        <v>1.4327068253968263E-2</v>
      </c>
      <c r="R70" s="31">
        <f t="shared" si="24"/>
        <v>1.7402031746031714E-2</v>
      </c>
      <c r="S70" s="31">
        <f t="shared" si="24"/>
        <v>2.0499017460317473E-2</v>
      </c>
      <c r="T70" s="31">
        <f t="shared" si="24"/>
        <v>1.4636912936507936E-2</v>
      </c>
      <c r="U70" s="31">
        <f t="shared" si="24"/>
        <v>1.76423318253968E-2</v>
      </c>
      <c r="V70" s="31">
        <f t="shared" si="24"/>
        <v>1.5534630158730155E-2</v>
      </c>
      <c r="W70" s="31">
        <f t="shared" si="24"/>
        <v>1.7895417698412682E-2</v>
      </c>
      <c r="X70" s="31">
        <f t="shared" si="24"/>
        <v>4.8178150476190472E-2</v>
      </c>
      <c r="Y70" s="31">
        <f t="shared" si="24"/>
        <v>1.3691732142857143E-2</v>
      </c>
      <c r="Z70" s="31">
        <f t="shared" si="24"/>
        <v>1.8003802460317454E-2</v>
      </c>
      <c r="AA70" s="31">
        <f t="shared" si="24"/>
        <v>8.967706349206345E-3</v>
      </c>
      <c r="AB70" s="31">
        <f t="shared" si="24"/>
        <v>1.0422787301587303E-2</v>
      </c>
      <c r="AC70" s="31">
        <f t="shared" si="24"/>
        <v>6.5127404761904572E-3</v>
      </c>
      <c r="AD70" s="31">
        <f t="shared" si="24"/>
        <v>5.3582126190475969E-2</v>
      </c>
      <c r="AE70" s="31">
        <f t="shared" si="24"/>
        <v>1.3434842063492066E-2</v>
      </c>
      <c r="AF70" s="31">
        <f t="shared" si="24"/>
        <v>1.928284999999999E-2</v>
      </c>
      <c r="AG70" s="31">
        <f t="shared" si="24"/>
        <v>3.833663015872997E-2</v>
      </c>
      <c r="AH70" s="31">
        <f t="shared" si="24"/>
        <v>2.1561758730158729E-2</v>
      </c>
      <c r="AI70" s="31">
        <f t="shared" si="24"/>
        <v>2.0749785714285717E-2</v>
      </c>
      <c r="AJ70" s="31">
        <f t="shared" si="24"/>
        <v>2.9354177777777699E-2</v>
      </c>
      <c r="AK70" s="31">
        <f t="shared" si="24"/>
        <v>1.5239824603174589E-2</v>
      </c>
      <c r="AL70" s="31">
        <f t="shared" si="24"/>
        <v>1.9747269841269856E-3</v>
      </c>
      <c r="AM70" s="31">
        <f t="shared" si="24"/>
        <v>1.6347312698412698E-2</v>
      </c>
      <c r="AN70" s="31">
        <f t="shared" si="24"/>
        <v>1.2968103968253963E-2</v>
      </c>
      <c r="AO70" s="31">
        <f t="shared" si="24"/>
        <v>-2.7117361904761769E-2</v>
      </c>
      <c r="AP70" s="31">
        <f t="shared" si="24"/>
        <v>1.7078941269841268E-2</v>
      </c>
    </row>
    <row r="71" spans="1:42" x14ac:dyDescent="0.45">
      <c r="A71" s="32" t="str">
        <v>Starbucks</v>
      </c>
      <c r="B71" s="31">
        <f t="shared" si="2"/>
        <v>2.6764480158729995E-2</v>
      </c>
      <c r="C71" s="31">
        <f t="shared" ref="C71:AP71" si="25">C26*253</f>
        <v>1.0271900793650781E-2</v>
      </c>
      <c r="D71" s="31">
        <f t="shared" si="25"/>
        <v>1.9503831349206344E-2</v>
      </c>
      <c r="E71" s="31">
        <f t="shared" si="25"/>
        <v>1.4419557539682536E-2</v>
      </c>
      <c r="F71" s="31">
        <f t="shared" si="25"/>
        <v>1.1839589285714276E-2</v>
      </c>
      <c r="G71" s="31">
        <f t="shared" si="25"/>
        <v>4.3160438492063365E-2</v>
      </c>
      <c r="H71" s="31">
        <f t="shared" si="25"/>
        <v>1.826282738095239E-2</v>
      </c>
      <c r="I71" s="31">
        <f t="shared" si="25"/>
        <v>1.6265829365079351E-2</v>
      </c>
      <c r="J71" s="31">
        <f t="shared" si="25"/>
        <v>-8.9493154761904718E-3</v>
      </c>
      <c r="K71" s="31">
        <f t="shared" si="25"/>
        <v>8.3740257936507877E-3</v>
      </c>
      <c r="L71" s="31">
        <f t="shared" si="25"/>
        <v>1.6785363095238089E-2</v>
      </c>
      <c r="M71" s="31">
        <f t="shared" si="25"/>
        <v>9.6860297619047464E-3</v>
      </c>
      <c r="N71" s="31">
        <f t="shared" si="25"/>
        <v>6.8791845238095105E-3</v>
      </c>
      <c r="O71" s="31">
        <f t="shared" si="25"/>
        <v>1.0281777777777761E-2</v>
      </c>
      <c r="P71" s="31">
        <f t="shared" si="25"/>
        <v>1.764570436507935E-2</v>
      </c>
      <c r="Q71" s="31">
        <f t="shared" si="25"/>
        <v>1.7686150793650768E-2</v>
      </c>
      <c r="R71" s="31">
        <f t="shared" si="25"/>
        <v>2.4160339285714271E-2</v>
      </c>
      <c r="S71" s="31">
        <f t="shared" si="25"/>
        <v>2.2528646825396823E-2</v>
      </c>
      <c r="T71" s="31">
        <f t="shared" si="25"/>
        <v>2.0684501984126989E-2</v>
      </c>
      <c r="U71" s="31">
        <f t="shared" si="25"/>
        <v>1.9194736111111114E-2</v>
      </c>
      <c r="V71" s="31">
        <f t="shared" si="25"/>
        <v>1.0338158730158723E-2</v>
      </c>
      <c r="W71" s="31">
        <f t="shared" si="25"/>
        <v>1.562811309523808E-2</v>
      </c>
      <c r="X71" s="31">
        <f t="shared" si="25"/>
        <v>1.3691732142857143E-2</v>
      </c>
      <c r="Y71" s="31">
        <f t="shared" si="25"/>
        <v>4.1200960317460171E-2</v>
      </c>
      <c r="Z71" s="31">
        <f t="shared" si="25"/>
        <v>1.8906115079365095E-2</v>
      </c>
      <c r="AA71" s="31">
        <f t="shared" si="25"/>
        <v>1.0450523809523811E-2</v>
      </c>
      <c r="AB71" s="31">
        <f t="shared" si="25"/>
        <v>1.5505688492063475E-2</v>
      </c>
      <c r="AC71" s="31">
        <f t="shared" si="25"/>
        <v>1.2996017857142847E-2</v>
      </c>
      <c r="AD71" s="31">
        <f t="shared" si="25"/>
        <v>4.3891309523809508E-3</v>
      </c>
      <c r="AE71" s="31">
        <f t="shared" si="25"/>
        <v>2.0835059523809527E-2</v>
      </c>
      <c r="AF71" s="31">
        <f t="shared" si="25"/>
        <v>2.6008646825396612E-2</v>
      </c>
      <c r="AG71" s="31">
        <f t="shared" si="25"/>
        <v>4.1391916666666466E-2</v>
      </c>
      <c r="AH71" s="31">
        <f t="shared" si="25"/>
        <v>2.245498809523808E-2</v>
      </c>
      <c r="AI71" s="31">
        <f t="shared" si="25"/>
        <v>2.0683029761904739E-2</v>
      </c>
      <c r="AJ71" s="31">
        <f t="shared" si="25"/>
        <v>2.4828567460317454E-2</v>
      </c>
      <c r="AK71" s="31">
        <f t="shared" si="25"/>
        <v>1.6710676587301597E-2</v>
      </c>
      <c r="AL71" s="31">
        <f t="shared" si="25"/>
        <v>9.607910714285706E-3</v>
      </c>
      <c r="AM71" s="31">
        <f t="shared" si="25"/>
        <v>2.0029279761904752E-2</v>
      </c>
      <c r="AN71" s="31">
        <f t="shared" si="25"/>
        <v>8.2486726190476103E-3</v>
      </c>
      <c r="AO71" s="31">
        <f t="shared" si="25"/>
        <v>0.12024073214285701</v>
      </c>
      <c r="AP71" s="31">
        <f t="shared" si="25"/>
        <v>1.3558210317460326E-2</v>
      </c>
    </row>
    <row r="72" spans="1:42" x14ac:dyDescent="0.45">
      <c r="A72" s="32" t="str">
        <v>Cannae H</v>
      </c>
      <c r="B72" s="31">
        <f t="shared" si="2"/>
        <v>2.9093916666666445E-2</v>
      </c>
      <c r="C72" s="31">
        <f t="shared" ref="C72:AP72" si="26">C27*253</f>
        <v>7.3743992063491906E-3</v>
      </c>
      <c r="D72" s="31">
        <f t="shared" si="26"/>
        <v>3.2792056746031632E-2</v>
      </c>
      <c r="E72" s="31">
        <f t="shared" si="26"/>
        <v>5.14806944444443E-3</v>
      </c>
      <c r="F72" s="31">
        <f t="shared" si="26"/>
        <v>3.7197148015872983E-2</v>
      </c>
      <c r="G72" s="31">
        <f t="shared" si="26"/>
        <v>4.4662535317460193E-2</v>
      </c>
      <c r="H72" s="31">
        <f t="shared" si="26"/>
        <v>2.1425885317460334E-2</v>
      </c>
      <c r="I72" s="31">
        <f t="shared" si="26"/>
        <v>2.132657619047619E-2</v>
      </c>
      <c r="J72" s="31">
        <f t="shared" si="26"/>
        <v>2.6484833730158561E-2</v>
      </c>
      <c r="K72" s="31">
        <f t="shared" si="26"/>
        <v>7.9708996031745728E-3</v>
      </c>
      <c r="L72" s="31">
        <f t="shared" si="26"/>
        <v>1.1619539285714275E-2</v>
      </c>
      <c r="M72" s="31">
        <f t="shared" si="26"/>
        <v>1.065447023809522E-2</v>
      </c>
      <c r="N72" s="31">
        <f t="shared" si="26"/>
        <v>1.3950670238095242E-2</v>
      </c>
      <c r="O72" s="31">
        <f t="shared" si="26"/>
        <v>7.7289333333333135E-3</v>
      </c>
      <c r="P72" s="31">
        <f t="shared" si="26"/>
        <v>1.7842829761904773E-2</v>
      </c>
      <c r="Q72" s="31">
        <f t="shared" si="26"/>
        <v>1.8351794444444437E-2</v>
      </c>
      <c r="R72" s="31">
        <f t="shared" si="26"/>
        <v>2.329025992063493E-2</v>
      </c>
      <c r="S72" s="31">
        <f t="shared" si="26"/>
        <v>2.3695561111111128E-2</v>
      </c>
      <c r="T72" s="31">
        <f t="shared" si="26"/>
        <v>2.0129239920634943E-2</v>
      </c>
      <c r="U72" s="31">
        <f t="shared" si="26"/>
        <v>2.0876442142857134E-2</v>
      </c>
      <c r="V72" s="31">
        <f t="shared" si="26"/>
        <v>1.2916189682539679E-2</v>
      </c>
      <c r="W72" s="31">
        <f t="shared" si="26"/>
        <v>1.9037915317460311E-2</v>
      </c>
      <c r="X72" s="31">
        <f t="shared" si="26"/>
        <v>1.8003802460317454E-2</v>
      </c>
      <c r="Y72" s="31">
        <f t="shared" si="26"/>
        <v>1.8906115079365095E-2</v>
      </c>
      <c r="Z72" s="31">
        <f t="shared" si="26"/>
        <v>8.3227156825396831E-2</v>
      </c>
      <c r="AA72" s="31">
        <f t="shared" si="26"/>
        <v>1.0070063492063474E-2</v>
      </c>
      <c r="AB72" s="31">
        <f t="shared" si="26"/>
        <v>1.0918610714285707E-2</v>
      </c>
      <c r="AC72" s="31">
        <f t="shared" si="26"/>
        <v>7.671548015873008E-3</v>
      </c>
      <c r="AD72" s="31">
        <f t="shared" si="26"/>
        <v>3.7900142063491842E-2</v>
      </c>
      <c r="AE72" s="31">
        <f t="shared" si="26"/>
        <v>2.3375770634920641E-2</v>
      </c>
      <c r="AF72" s="31">
        <f t="shared" si="26"/>
        <v>2.6640659523809417E-2</v>
      </c>
      <c r="AG72" s="31">
        <f t="shared" si="26"/>
        <v>4.4103515079365004E-2</v>
      </c>
      <c r="AH72" s="31">
        <f t="shared" si="26"/>
        <v>3.003944920634908E-2</v>
      </c>
      <c r="AI72" s="31">
        <f t="shared" si="26"/>
        <v>3.2833501984126885E-2</v>
      </c>
      <c r="AJ72" s="31">
        <f t="shared" si="26"/>
        <v>2.5126923809523808E-2</v>
      </c>
      <c r="AK72" s="31">
        <f t="shared" si="26"/>
        <v>2.0097981349206366E-2</v>
      </c>
      <c r="AL72" s="31">
        <f t="shared" si="26"/>
        <v>8.0371892857142788E-3</v>
      </c>
      <c r="AM72" s="31">
        <f t="shared" si="26"/>
        <v>2.5323838492063364E-2</v>
      </c>
      <c r="AN72" s="31">
        <f t="shared" si="26"/>
        <v>1.696595119047619E-2</v>
      </c>
      <c r="AO72" s="31">
        <f t="shared" si="26"/>
        <v>0.15285165992063476</v>
      </c>
      <c r="AP72" s="31">
        <f t="shared" si="26"/>
        <v>1.8733115873015863E-2</v>
      </c>
    </row>
    <row r="73" spans="1:42" x14ac:dyDescent="0.45">
      <c r="A73" s="32" t="str">
        <v>General Mills</v>
      </c>
      <c r="B73" s="31">
        <f t="shared" si="2"/>
        <v>6.4079365079365022E-3</v>
      </c>
      <c r="C73" s="31">
        <f t="shared" ref="C73:AP73" si="27">C28*253</f>
        <v>1.4163285714285706E-2</v>
      </c>
      <c r="D73" s="31">
        <f t="shared" si="27"/>
        <v>1.9654206349206367E-3</v>
      </c>
      <c r="E73" s="31">
        <f t="shared" si="27"/>
        <v>1.013575793650792E-2</v>
      </c>
      <c r="F73" s="31">
        <f t="shared" si="27"/>
        <v>6.661547619047613E-3</v>
      </c>
      <c r="G73" s="31">
        <f t="shared" si="27"/>
        <v>1.983919841269843E-2</v>
      </c>
      <c r="H73" s="31">
        <f t="shared" si="27"/>
        <v>1.2665626984126965E-2</v>
      </c>
      <c r="I73" s="31">
        <f t="shared" si="27"/>
        <v>6.7214801587301429E-3</v>
      </c>
      <c r="J73" s="31">
        <f t="shared" si="27"/>
        <v>5.8442301587301251E-3</v>
      </c>
      <c r="K73" s="31">
        <f t="shared" si="27"/>
        <v>2.9985476190476177E-3</v>
      </c>
      <c r="L73" s="31">
        <f t="shared" si="27"/>
        <v>1.032149206349205E-2</v>
      </c>
      <c r="M73" s="31">
        <f t="shared" si="27"/>
        <v>6.6439563492063335E-3</v>
      </c>
      <c r="N73" s="31">
        <f t="shared" si="27"/>
        <v>2.1659960317460306E-3</v>
      </c>
      <c r="O73" s="31">
        <f t="shared" si="27"/>
        <v>-1.7517063492063106E-4</v>
      </c>
      <c r="P73" s="31">
        <f t="shared" si="27"/>
        <v>1.0007599206349185E-2</v>
      </c>
      <c r="Q73" s="31">
        <f t="shared" si="27"/>
        <v>5.8016269841269629E-3</v>
      </c>
      <c r="R73" s="31">
        <f t="shared" si="27"/>
        <v>1.0453099206349212E-2</v>
      </c>
      <c r="S73" s="31">
        <f t="shared" si="27"/>
        <v>4.7684563492063252E-3</v>
      </c>
      <c r="T73" s="31">
        <f t="shared" si="27"/>
        <v>1.1399753968253965E-2</v>
      </c>
      <c r="U73" s="31">
        <f t="shared" si="27"/>
        <v>8.4143015873015779E-3</v>
      </c>
      <c r="V73" s="31">
        <f t="shared" si="27"/>
        <v>3.3464880952380834E-3</v>
      </c>
      <c r="W73" s="31">
        <f t="shared" si="27"/>
        <v>9.5680793650793419E-3</v>
      </c>
      <c r="X73" s="31">
        <f t="shared" si="27"/>
        <v>8.967706349206345E-3</v>
      </c>
      <c r="Y73" s="31">
        <f t="shared" si="27"/>
        <v>1.0450523809523811E-2</v>
      </c>
      <c r="Z73" s="31">
        <f t="shared" si="27"/>
        <v>1.0070063492063474E-2</v>
      </c>
      <c r="AA73" s="31">
        <f t="shared" si="27"/>
        <v>3.8485507936507832E-2</v>
      </c>
      <c r="AB73" s="31">
        <f t="shared" si="27"/>
        <v>1.2509357142857121E-2</v>
      </c>
      <c r="AC73" s="31">
        <f t="shared" si="27"/>
        <v>9.9278928571428417E-3</v>
      </c>
      <c r="AD73" s="31">
        <f t="shared" si="27"/>
        <v>-1.5214047619047674E-3</v>
      </c>
      <c r="AE73" s="31">
        <f t="shared" si="27"/>
        <v>1.2949007936507971E-3</v>
      </c>
      <c r="AF73" s="31">
        <f t="shared" si="27"/>
        <v>1.0635341269841248E-2</v>
      </c>
      <c r="AG73" s="31">
        <f t="shared" si="27"/>
        <v>8.0040714285714246E-3</v>
      </c>
      <c r="AH73" s="31">
        <f t="shared" si="27"/>
        <v>9.2872738095237904E-3</v>
      </c>
      <c r="AI73" s="31">
        <f t="shared" si="27"/>
        <v>3.3297261904761833E-3</v>
      </c>
      <c r="AJ73" s="31">
        <f t="shared" si="27"/>
        <v>1.7391480158730155E-2</v>
      </c>
      <c r="AK73" s="31">
        <f t="shared" si="27"/>
        <v>1.1982753968253951E-2</v>
      </c>
      <c r="AL73" s="31">
        <f t="shared" si="27"/>
        <v>3.35705158730158E-3</v>
      </c>
      <c r="AM73" s="31">
        <f t="shared" si="27"/>
        <v>9.0525198412698266E-3</v>
      </c>
      <c r="AN73" s="31">
        <f t="shared" si="27"/>
        <v>6.5812738095238008E-3</v>
      </c>
      <c r="AO73" s="31">
        <f t="shared" si="27"/>
        <v>7.4700956349206302E-2</v>
      </c>
      <c r="AP73" s="31">
        <f t="shared" si="27"/>
        <v>1.0388888888888876E-2</v>
      </c>
    </row>
    <row r="74" spans="1:42" x14ac:dyDescent="0.45">
      <c r="A74" s="32" t="str">
        <v>P&amp;G</v>
      </c>
      <c r="B74" s="31">
        <f t="shared" si="2"/>
        <v>1.3205829365079363E-2</v>
      </c>
      <c r="C74" s="31">
        <f t="shared" ref="C74:AP74" si="28">C29*253</f>
        <v>1.2838333333333327E-2</v>
      </c>
      <c r="D74" s="31">
        <f t="shared" si="28"/>
        <v>1.4089940476190456E-2</v>
      </c>
      <c r="E74" s="31">
        <f t="shared" si="28"/>
        <v>1.5901079365079347E-2</v>
      </c>
      <c r="F74" s="31">
        <f t="shared" si="28"/>
        <v>2.0503853174603171E-2</v>
      </c>
      <c r="G74" s="31">
        <f t="shared" si="28"/>
        <v>2.5890706349206115E-2</v>
      </c>
      <c r="H74" s="31">
        <f t="shared" si="28"/>
        <v>8.5558333333333354E-3</v>
      </c>
      <c r="I74" s="31">
        <f t="shared" si="28"/>
        <v>8.9814484126983923E-3</v>
      </c>
      <c r="J74" s="31">
        <f t="shared" si="28"/>
        <v>-7.7361825396825325E-3</v>
      </c>
      <c r="K74" s="31">
        <f t="shared" si="28"/>
        <v>5.3080277777777648E-3</v>
      </c>
      <c r="L74" s="31">
        <f t="shared" si="28"/>
        <v>1.3674551587301581E-2</v>
      </c>
      <c r="M74" s="31">
        <f t="shared" si="28"/>
        <v>7.9535753968253946E-3</v>
      </c>
      <c r="N74" s="31">
        <f t="shared" si="28"/>
        <v>1.0205503968253966E-2</v>
      </c>
      <c r="O74" s="31">
        <f t="shared" si="28"/>
        <v>1.0385174603174594E-2</v>
      </c>
      <c r="P74" s="31">
        <f t="shared" si="28"/>
        <v>1.6461226190476193E-2</v>
      </c>
      <c r="Q74" s="31">
        <f t="shared" si="28"/>
        <v>1.0320932539682522E-2</v>
      </c>
      <c r="R74" s="31">
        <f t="shared" si="28"/>
        <v>1.5098047619047629E-2</v>
      </c>
      <c r="S74" s="31">
        <f t="shared" si="28"/>
        <v>1.1769698412698393E-2</v>
      </c>
      <c r="T74" s="31">
        <f t="shared" si="28"/>
        <v>1.6836586111111111E-2</v>
      </c>
      <c r="U74" s="31">
        <f t="shared" si="28"/>
        <v>1.3289535317460308E-2</v>
      </c>
      <c r="V74" s="31">
        <f t="shared" si="28"/>
        <v>8.0374682539682378E-3</v>
      </c>
      <c r="W74" s="31">
        <f t="shared" si="28"/>
        <v>1.3220582142857136E-2</v>
      </c>
      <c r="X74" s="31">
        <f t="shared" si="28"/>
        <v>1.0422787301587303E-2</v>
      </c>
      <c r="Y74" s="31">
        <f t="shared" si="28"/>
        <v>1.5505688492063475E-2</v>
      </c>
      <c r="Z74" s="31">
        <f t="shared" si="28"/>
        <v>1.0918610714285707E-2</v>
      </c>
      <c r="AA74" s="31">
        <f t="shared" si="28"/>
        <v>1.2509357142857121E-2</v>
      </c>
      <c r="AB74" s="31">
        <f t="shared" si="28"/>
        <v>3.2708047619047435E-2</v>
      </c>
      <c r="AC74" s="31">
        <f t="shared" si="28"/>
        <v>1.5377575396825379E-2</v>
      </c>
      <c r="AD74" s="31">
        <f t="shared" si="28"/>
        <v>-2.567059523809514E-3</v>
      </c>
      <c r="AE74" s="31">
        <f t="shared" si="28"/>
        <v>1.2934313492063476E-2</v>
      </c>
      <c r="AF74" s="31">
        <f t="shared" si="28"/>
        <v>1.691417063492064E-2</v>
      </c>
      <c r="AG74" s="31">
        <f t="shared" si="28"/>
        <v>2.458442857142857E-2</v>
      </c>
      <c r="AH74" s="31">
        <f t="shared" si="28"/>
        <v>1.597360714285713E-2</v>
      </c>
      <c r="AI74" s="31">
        <f t="shared" si="28"/>
        <v>1.1311908730158721E-2</v>
      </c>
      <c r="AJ74" s="31">
        <f t="shared" si="28"/>
        <v>1.2396936507936508E-2</v>
      </c>
      <c r="AK74" s="31">
        <f t="shared" si="28"/>
        <v>1.2785996031746025E-2</v>
      </c>
      <c r="AL74" s="31">
        <f t="shared" si="28"/>
        <v>-4.3674365079364895E-3</v>
      </c>
      <c r="AM74" s="31">
        <f t="shared" si="28"/>
        <v>1.7306249999999985E-2</v>
      </c>
      <c r="AN74" s="31">
        <f t="shared" si="28"/>
        <v>7.2416865079364904E-3</v>
      </c>
      <c r="AO74" s="31">
        <f t="shared" si="28"/>
        <v>3.6016130952380918E-2</v>
      </c>
      <c r="AP74" s="31">
        <f t="shared" si="28"/>
        <v>8.8295238095237923E-3</v>
      </c>
    </row>
    <row r="75" spans="1:42" x14ac:dyDescent="0.45">
      <c r="A75" s="32" t="str">
        <v>Coca Cola</v>
      </c>
      <c r="B75" s="31">
        <f t="shared" si="2"/>
        <v>1.0492912698412698E-2</v>
      </c>
      <c r="C75" s="31">
        <f t="shared" ref="C75:AP75" si="29">C30*253</f>
        <v>1.0244757936507922E-2</v>
      </c>
      <c r="D75" s="31">
        <f t="shared" si="29"/>
        <v>8.1417222222222117E-3</v>
      </c>
      <c r="E75" s="31">
        <f t="shared" si="29"/>
        <v>1.6408226190476192E-2</v>
      </c>
      <c r="F75" s="31">
        <f t="shared" si="29"/>
        <v>2.7801857142857007E-2</v>
      </c>
      <c r="G75" s="31">
        <f t="shared" si="29"/>
        <v>1.5182404761904746E-2</v>
      </c>
      <c r="H75" s="31">
        <f t="shared" si="29"/>
        <v>7.058234126984116E-3</v>
      </c>
      <c r="I75" s="31">
        <f t="shared" si="29"/>
        <v>1.7422019841269825E-2</v>
      </c>
      <c r="J75" s="31">
        <f t="shared" si="29"/>
        <v>-2.1443357142857125E-2</v>
      </c>
      <c r="K75" s="31">
        <f t="shared" si="29"/>
        <v>5.0128214285714151E-3</v>
      </c>
      <c r="L75" s="31">
        <f t="shared" si="29"/>
        <v>1.2244313492063483E-2</v>
      </c>
      <c r="M75" s="31">
        <f t="shared" si="29"/>
        <v>6.5741746031745844E-3</v>
      </c>
      <c r="N75" s="31">
        <f t="shared" si="29"/>
        <v>4.1012380952380667E-3</v>
      </c>
      <c r="O75" s="31">
        <f t="shared" si="29"/>
        <v>2.2425515873015873E-3</v>
      </c>
      <c r="P75" s="31">
        <f t="shared" si="29"/>
        <v>9.313003968253972E-3</v>
      </c>
      <c r="Q75" s="31">
        <f t="shared" si="29"/>
        <v>6.7589047619047611E-3</v>
      </c>
      <c r="R75" s="31">
        <f t="shared" si="29"/>
        <v>1.2595178571428551E-2</v>
      </c>
      <c r="S75" s="31">
        <f t="shared" si="29"/>
        <v>9.0623492063491955E-3</v>
      </c>
      <c r="T75" s="31">
        <f t="shared" si="29"/>
        <v>1.3267731349206349E-2</v>
      </c>
      <c r="U75" s="31">
        <f t="shared" si="29"/>
        <v>8.9734527777777726E-3</v>
      </c>
      <c r="V75" s="31">
        <f t="shared" si="29"/>
        <v>6.9360317460317213E-3</v>
      </c>
      <c r="W75" s="31">
        <f t="shared" si="29"/>
        <v>1.0412326587301584E-2</v>
      </c>
      <c r="X75" s="31">
        <f t="shared" si="29"/>
        <v>6.5127404761904572E-3</v>
      </c>
      <c r="Y75" s="31">
        <f t="shared" si="29"/>
        <v>1.2996017857142847E-2</v>
      </c>
      <c r="Z75" s="31">
        <f t="shared" si="29"/>
        <v>7.671548015873008E-3</v>
      </c>
      <c r="AA75" s="31">
        <f t="shared" si="29"/>
        <v>9.9278928571428417E-3</v>
      </c>
      <c r="AB75" s="31">
        <f t="shared" si="29"/>
        <v>1.5377575396825379E-2</v>
      </c>
      <c r="AC75" s="31">
        <f t="shared" si="29"/>
        <v>3.1127666666666672E-2</v>
      </c>
      <c r="AD75" s="31">
        <f t="shared" si="29"/>
        <v>-3.8639246031745783E-3</v>
      </c>
      <c r="AE75" s="31">
        <f t="shared" si="29"/>
        <v>9.6511785714285606E-3</v>
      </c>
      <c r="AF75" s="31">
        <f t="shared" si="29"/>
        <v>1.3119575396825392E-2</v>
      </c>
      <c r="AG75" s="31">
        <f t="shared" si="29"/>
        <v>1.6490388888888867E-2</v>
      </c>
      <c r="AH75" s="31">
        <f t="shared" si="29"/>
        <v>1.1243686507936486E-2</v>
      </c>
      <c r="AI75" s="31">
        <f t="shared" si="29"/>
        <v>8.2031230158729988E-3</v>
      </c>
      <c r="AJ75" s="31">
        <f t="shared" si="29"/>
        <v>6.8657936507936362E-3</v>
      </c>
      <c r="AK75" s="31">
        <f t="shared" si="29"/>
        <v>8.1238531746031656E-3</v>
      </c>
      <c r="AL75" s="31">
        <f t="shared" si="29"/>
        <v>2.2732896825396818E-3</v>
      </c>
      <c r="AM75" s="31">
        <f t="shared" si="29"/>
        <v>1.0918630952380947E-2</v>
      </c>
      <c r="AN75" s="31">
        <f t="shared" si="29"/>
        <v>6.4920039682539446E-3</v>
      </c>
      <c r="AO75" s="31">
        <f t="shared" si="29"/>
        <v>8.8597650793650728E-2</v>
      </c>
      <c r="AP75" s="31">
        <f t="shared" si="29"/>
        <v>6.6370039682539525E-3</v>
      </c>
    </row>
    <row r="76" spans="1:42" x14ac:dyDescent="0.45">
      <c r="A76" s="32" t="str">
        <v>Amyris</v>
      </c>
      <c r="B76" s="31">
        <f t="shared" si="2"/>
        <v>6.6212099206349143E-2</v>
      </c>
      <c r="C76" s="31">
        <f t="shared" ref="C76:AP76" si="30">C31*253</f>
        <v>-7.4095912698412484E-3</v>
      </c>
      <c r="D76" s="31">
        <f t="shared" si="30"/>
        <v>7.9291753968253775E-2</v>
      </c>
      <c r="E76" s="31">
        <f t="shared" si="30"/>
        <v>3.3736388888888809E-3</v>
      </c>
      <c r="F76" s="31">
        <f t="shared" si="30"/>
        <v>5.9018055555555463E-2</v>
      </c>
      <c r="G76" s="31">
        <f t="shared" si="30"/>
        <v>3.5426242063491896E-2</v>
      </c>
      <c r="H76" s="31">
        <f t="shared" si="30"/>
        <v>3.5852142857142735E-2</v>
      </c>
      <c r="I76" s="31">
        <f t="shared" si="30"/>
        <v>2.6702630952380887E-2</v>
      </c>
      <c r="J76" s="31">
        <f t="shared" si="30"/>
        <v>0.21208615476190459</v>
      </c>
      <c r="K76" s="31">
        <f t="shared" si="30"/>
        <v>4.0594757936507797E-2</v>
      </c>
      <c r="L76" s="31">
        <f t="shared" si="30"/>
        <v>1.45907142857144E-3</v>
      </c>
      <c r="M76" s="31">
        <f t="shared" si="30"/>
        <v>5.9458055555555557E-3</v>
      </c>
      <c r="N76" s="31">
        <f t="shared" si="30"/>
        <v>5.4908595238095048E-2</v>
      </c>
      <c r="O76" s="31">
        <f t="shared" si="30"/>
        <v>3.0337388888888719E-2</v>
      </c>
      <c r="P76" s="31">
        <f t="shared" si="30"/>
        <v>2.2077218253968245E-2</v>
      </c>
      <c r="Q76" s="31">
        <f t="shared" si="30"/>
        <v>3.5842976190476057E-2</v>
      </c>
      <c r="R76" s="31">
        <f t="shared" si="30"/>
        <v>1.2001654761904741E-2</v>
      </c>
      <c r="S76" s="31">
        <f t="shared" si="30"/>
        <v>4.6661825396825216E-2</v>
      </c>
      <c r="T76" s="31">
        <f t="shared" si="30"/>
        <v>3.2342942063491927E-2</v>
      </c>
      <c r="U76" s="31">
        <f t="shared" si="30"/>
        <v>2.7317530952380712E-2</v>
      </c>
      <c r="V76" s="31">
        <f t="shared" si="30"/>
        <v>4.1276888888888814E-2</v>
      </c>
      <c r="W76" s="31">
        <f t="shared" si="30"/>
        <v>5.0802338888888819E-2</v>
      </c>
      <c r="X76" s="31">
        <f t="shared" si="30"/>
        <v>5.3582126190475969E-2</v>
      </c>
      <c r="Y76" s="31">
        <f t="shared" si="30"/>
        <v>4.3891309523809508E-3</v>
      </c>
      <c r="Z76" s="31">
        <f t="shared" si="30"/>
        <v>3.7900142063491842E-2</v>
      </c>
      <c r="AA76" s="31">
        <f t="shared" si="30"/>
        <v>-1.5214047619047674E-3</v>
      </c>
      <c r="AB76" s="31">
        <f t="shared" si="30"/>
        <v>-2.567059523809514E-3</v>
      </c>
      <c r="AC76" s="31">
        <f t="shared" si="30"/>
        <v>-3.8639246031745783E-3</v>
      </c>
      <c r="AD76" s="31">
        <f t="shared" si="30"/>
        <v>1.5654870873015858</v>
      </c>
      <c r="AE76" s="31">
        <f t="shared" si="30"/>
        <v>9.7457380952380938E-3</v>
      </c>
      <c r="AF76" s="31">
        <f t="shared" si="30"/>
        <v>4.3371123015872801E-2</v>
      </c>
      <c r="AG76" s="31">
        <f t="shared" si="30"/>
        <v>0.10961181349206332</v>
      </c>
      <c r="AH76" s="31">
        <f t="shared" si="30"/>
        <v>6.6964115079364908E-2</v>
      </c>
      <c r="AI76" s="31">
        <f t="shared" si="30"/>
        <v>6.3597809523809487E-2</v>
      </c>
      <c r="AJ76" s="31">
        <f t="shared" si="30"/>
        <v>5.8725376984126804E-2</v>
      </c>
      <c r="AK76" s="31">
        <f t="shared" si="30"/>
        <v>4.001276190476169E-2</v>
      </c>
      <c r="AL76" s="31">
        <f t="shared" si="30"/>
        <v>-2.2933428571428556E-2</v>
      </c>
      <c r="AM76" s="31">
        <f t="shared" si="30"/>
        <v>4.823290476190463E-2</v>
      </c>
      <c r="AN76" s="31">
        <f t="shared" si="30"/>
        <v>3.5894615079364887E-2</v>
      </c>
      <c r="AO76" s="31">
        <f t="shared" si="30"/>
        <v>-0.52808498809523752</v>
      </c>
      <c r="AP76" s="31">
        <f t="shared" si="30"/>
        <v>7.3645261904761783E-2</v>
      </c>
    </row>
    <row r="77" spans="1:42" x14ac:dyDescent="0.45">
      <c r="A77" s="32" t="str">
        <v>Heico Corp</v>
      </c>
      <c r="B77" s="31">
        <f t="shared" si="2"/>
        <v>2.4851900793650777E-2</v>
      </c>
      <c r="C77" s="31">
        <f t="shared" ref="C77:AP77" si="31">C32*253</f>
        <v>7.7105396825396643E-3</v>
      </c>
      <c r="D77" s="31">
        <f t="shared" si="31"/>
        <v>2.3844825396825399E-2</v>
      </c>
      <c r="E77" s="31">
        <f t="shared" si="31"/>
        <v>1.0918273809523782E-2</v>
      </c>
      <c r="F77" s="31">
        <f t="shared" si="31"/>
        <v>3.1192087301587158E-2</v>
      </c>
      <c r="G77" s="31">
        <f t="shared" si="31"/>
        <v>4.9704480158729927E-2</v>
      </c>
      <c r="H77" s="31">
        <f t="shared" si="31"/>
        <v>2.083311111111109E-2</v>
      </c>
      <c r="I77" s="31">
        <f t="shared" si="31"/>
        <v>1.435273809523809E-2</v>
      </c>
      <c r="J77" s="31">
        <f t="shared" si="31"/>
        <v>-2.726258730158708E-2</v>
      </c>
      <c r="K77" s="31">
        <f t="shared" si="31"/>
        <v>6.9186468253968E-3</v>
      </c>
      <c r="L77" s="31">
        <f t="shared" si="31"/>
        <v>2.9841797619047494E-2</v>
      </c>
      <c r="M77" s="31">
        <f t="shared" si="31"/>
        <v>2.1791341269841259E-2</v>
      </c>
      <c r="N77" s="31">
        <f t="shared" si="31"/>
        <v>1.3972277777777755E-2</v>
      </c>
      <c r="O77" s="31">
        <f t="shared" si="31"/>
        <v>1.8946019841269836E-2</v>
      </c>
      <c r="P77" s="31">
        <f t="shared" si="31"/>
        <v>1.8358924603174585E-2</v>
      </c>
      <c r="Q77" s="31">
        <f t="shared" si="31"/>
        <v>1.3520650793650783E-2</v>
      </c>
      <c r="R77" s="31">
        <f t="shared" si="31"/>
        <v>2.7360162698412543E-2</v>
      </c>
      <c r="S77" s="31">
        <f t="shared" si="31"/>
        <v>2.5785043650793382E-2</v>
      </c>
      <c r="T77" s="31">
        <f t="shared" si="31"/>
        <v>1.882581984126985E-2</v>
      </c>
      <c r="U77" s="31">
        <f t="shared" si="31"/>
        <v>1.9556512698412683E-2</v>
      </c>
      <c r="V77" s="31">
        <f t="shared" si="31"/>
        <v>1.2147444444444431E-2</v>
      </c>
      <c r="W77" s="31">
        <f t="shared" si="31"/>
        <v>2.5481621428571275E-2</v>
      </c>
      <c r="X77" s="31">
        <f t="shared" si="31"/>
        <v>1.3434842063492066E-2</v>
      </c>
      <c r="Y77" s="31">
        <f t="shared" si="31"/>
        <v>2.0835059523809527E-2</v>
      </c>
      <c r="Z77" s="31">
        <f t="shared" si="31"/>
        <v>2.3375770634920641E-2</v>
      </c>
      <c r="AA77" s="31">
        <f t="shared" si="31"/>
        <v>1.2949007936507971E-3</v>
      </c>
      <c r="AB77" s="31">
        <f t="shared" si="31"/>
        <v>1.2934313492063476E-2</v>
      </c>
      <c r="AC77" s="31">
        <f t="shared" si="31"/>
        <v>9.6511785714285606E-3</v>
      </c>
      <c r="AD77" s="31">
        <f t="shared" si="31"/>
        <v>9.7457380952380938E-3</v>
      </c>
      <c r="AE77" s="31">
        <f t="shared" si="31"/>
        <v>7.0104293650793445E-2</v>
      </c>
      <c r="AF77" s="31">
        <f t="shared" si="31"/>
        <v>2.8208833333333155E-2</v>
      </c>
      <c r="AG77" s="31">
        <f t="shared" si="31"/>
        <v>5.1000543650793553E-2</v>
      </c>
      <c r="AH77" s="31">
        <f t="shared" si="31"/>
        <v>2.8236920634920625E-2</v>
      </c>
      <c r="AI77" s="31">
        <f t="shared" si="31"/>
        <v>2.4849805555555528E-2</v>
      </c>
      <c r="AJ77" s="31">
        <f t="shared" si="31"/>
        <v>2.7462480158729891E-2</v>
      </c>
      <c r="AK77" s="31">
        <f t="shared" si="31"/>
        <v>1.4719416666666658E-2</v>
      </c>
      <c r="AL77" s="31">
        <f t="shared" si="31"/>
        <v>7.7873015873016841E-5</v>
      </c>
      <c r="AM77" s="31">
        <f t="shared" si="31"/>
        <v>2.0862484126984122E-2</v>
      </c>
      <c r="AN77" s="31">
        <f t="shared" si="31"/>
        <v>1.1100944444444439E-2</v>
      </c>
      <c r="AO77" s="31">
        <f t="shared" si="31"/>
        <v>-0.14967201587301579</v>
      </c>
      <c r="AP77" s="31">
        <f t="shared" si="31"/>
        <v>2.5695853174603052E-2</v>
      </c>
    </row>
    <row r="78" spans="1:42" x14ac:dyDescent="0.45">
      <c r="A78" s="32" t="str">
        <v>Microsoft</v>
      </c>
      <c r="B78" s="31">
        <f t="shared" si="2"/>
        <v>4.3265797619047391E-2</v>
      </c>
      <c r="C78" s="31">
        <f t="shared" ref="C78:AP78" si="32">C33*253</f>
        <v>1.134427777777776E-2</v>
      </c>
      <c r="D78" s="31">
        <f t="shared" si="32"/>
        <v>4.1003698412698165E-2</v>
      </c>
      <c r="E78" s="31">
        <f t="shared" si="32"/>
        <v>1.6786547619047611E-2</v>
      </c>
      <c r="F78" s="31">
        <f t="shared" si="32"/>
        <v>3.368580952380941E-2</v>
      </c>
      <c r="G78" s="31">
        <f t="shared" si="32"/>
        <v>6.5986515873015864E-2</v>
      </c>
      <c r="H78" s="31">
        <f t="shared" si="32"/>
        <v>3.715680952380946E-2</v>
      </c>
      <c r="I78" s="31">
        <f t="shared" si="32"/>
        <v>1.8563051587301586E-2</v>
      </c>
      <c r="J78" s="31">
        <f t="shared" si="32"/>
        <v>-1.8445289682539692E-2</v>
      </c>
      <c r="K78" s="31">
        <f t="shared" si="32"/>
        <v>1.5272198412698402E-2</v>
      </c>
      <c r="L78" s="31">
        <f t="shared" si="32"/>
        <v>2.4474480158730143E-2</v>
      </c>
      <c r="M78" s="31">
        <f t="shared" si="32"/>
        <v>2.2531071428571421E-2</v>
      </c>
      <c r="N78" s="31">
        <f t="shared" si="32"/>
        <v>2.3290476190476198E-2</v>
      </c>
      <c r="O78" s="31">
        <f t="shared" si="32"/>
        <v>2.1996499999999981E-2</v>
      </c>
      <c r="P78" s="31">
        <f t="shared" si="32"/>
        <v>2.9782650793650545E-2</v>
      </c>
      <c r="Q78" s="31">
        <f t="shared" si="32"/>
        <v>2.9707436507936485E-2</v>
      </c>
      <c r="R78" s="31">
        <f t="shared" si="32"/>
        <v>3.0603662698412595E-2</v>
      </c>
      <c r="S78" s="31">
        <f t="shared" si="32"/>
        <v>3.7545277777777636E-2</v>
      </c>
      <c r="T78" s="31">
        <f t="shared" si="32"/>
        <v>3.0289938888888878E-2</v>
      </c>
      <c r="U78" s="31">
        <f t="shared" si="32"/>
        <v>2.2484294444444448E-2</v>
      </c>
      <c r="V78" s="31">
        <f t="shared" si="32"/>
        <v>2.2451793650793649E-2</v>
      </c>
      <c r="W78" s="31">
        <f t="shared" si="32"/>
        <v>2.7759426984126936E-2</v>
      </c>
      <c r="X78" s="31">
        <f t="shared" si="32"/>
        <v>1.928284999999999E-2</v>
      </c>
      <c r="Y78" s="31">
        <f t="shared" si="32"/>
        <v>2.6008646825396612E-2</v>
      </c>
      <c r="Z78" s="31">
        <f t="shared" si="32"/>
        <v>2.6640659523809417E-2</v>
      </c>
      <c r="AA78" s="31">
        <f t="shared" si="32"/>
        <v>1.0635341269841248E-2</v>
      </c>
      <c r="AB78" s="31">
        <f t="shared" si="32"/>
        <v>1.691417063492064E-2</v>
      </c>
      <c r="AC78" s="31">
        <f t="shared" si="32"/>
        <v>1.3119575396825392E-2</v>
      </c>
      <c r="AD78" s="31">
        <f t="shared" si="32"/>
        <v>4.3371123015872801E-2</v>
      </c>
      <c r="AE78" s="31">
        <f t="shared" si="32"/>
        <v>2.8208833333333155E-2</v>
      </c>
      <c r="AF78" s="31">
        <f t="shared" si="32"/>
        <v>5.1622936507936291E-2</v>
      </c>
      <c r="AG78" s="31">
        <f t="shared" si="32"/>
        <v>7.0809480158729968E-2</v>
      </c>
      <c r="AH78" s="31">
        <f t="shared" si="32"/>
        <v>4.6967496031745964E-2</v>
      </c>
      <c r="AI78" s="31">
        <f t="shared" si="32"/>
        <v>4.002952777777756E-2</v>
      </c>
      <c r="AJ78" s="31">
        <f t="shared" si="32"/>
        <v>4.8832234126984078E-2</v>
      </c>
      <c r="AK78" s="31">
        <f t="shared" si="32"/>
        <v>2.9747976190476082E-2</v>
      </c>
      <c r="AL78" s="31">
        <f t="shared" si="32"/>
        <v>4.3638571428571311E-3</v>
      </c>
      <c r="AM78" s="31">
        <f t="shared" si="32"/>
        <v>3.4961226190475973E-2</v>
      </c>
      <c r="AN78" s="31">
        <f t="shared" si="32"/>
        <v>2.1335107142857131E-2</v>
      </c>
      <c r="AO78" s="31">
        <f t="shared" si="32"/>
        <v>-5.4904126984126915E-3</v>
      </c>
      <c r="AP78" s="31">
        <f t="shared" si="32"/>
        <v>2.6860984126984094E-2</v>
      </c>
    </row>
    <row r="79" spans="1:42" x14ac:dyDescent="0.45">
      <c r="A79" s="32" t="str">
        <v>AMD</v>
      </c>
      <c r="B79" s="31">
        <f t="shared" si="2"/>
        <v>8.477327380952368E-2</v>
      </c>
      <c r="C79" s="31">
        <f t="shared" ref="C79:AP79" si="33">C34*253</f>
        <v>7.4659285714285669E-3</v>
      </c>
      <c r="D79" s="31">
        <f t="shared" si="33"/>
        <v>8.1478623015872859E-2</v>
      </c>
      <c r="E79" s="31">
        <f t="shared" si="33"/>
        <v>2.3189694444444443E-2</v>
      </c>
      <c r="F79" s="31">
        <f t="shared" si="33"/>
        <v>8.9963626984126854E-2</v>
      </c>
      <c r="G79" s="31">
        <f t="shared" si="33"/>
        <v>0.10607678174603147</v>
      </c>
      <c r="H79" s="31">
        <f t="shared" si="33"/>
        <v>7.7300365079364913E-2</v>
      </c>
      <c r="I79" s="31">
        <f t="shared" si="33"/>
        <v>3.9727829365079341E-2</v>
      </c>
      <c r="J79" s="31">
        <f t="shared" si="33"/>
        <v>-4.1278404761904662E-2</v>
      </c>
      <c r="K79" s="31">
        <f t="shared" si="33"/>
        <v>2.7868642857142845E-2</v>
      </c>
      <c r="L79" s="31">
        <f t="shared" si="33"/>
        <v>2.7280682539682483E-2</v>
      </c>
      <c r="M79" s="31">
        <f t="shared" si="33"/>
        <v>2.9941107142857019E-2</v>
      </c>
      <c r="N79" s="31">
        <f t="shared" si="33"/>
        <v>5.2601626984126917E-2</v>
      </c>
      <c r="O79" s="31">
        <f t="shared" si="33"/>
        <v>4.4343912698412494E-2</v>
      </c>
      <c r="P79" s="31">
        <f t="shared" si="33"/>
        <v>4.7466623015873032E-2</v>
      </c>
      <c r="Q79" s="31">
        <f t="shared" si="33"/>
        <v>5.4528289682539637E-2</v>
      </c>
      <c r="R79" s="31">
        <f t="shared" si="33"/>
        <v>4.8456031746031726E-2</v>
      </c>
      <c r="S79" s="31">
        <f t="shared" si="33"/>
        <v>9.1400103174602926E-2</v>
      </c>
      <c r="T79" s="31">
        <f t="shared" si="33"/>
        <v>5.6019985714285486E-2</v>
      </c>
      <c r="U79" s="31">
        <f t="shared" si="33"/>
        <v>3.2592066666666641E-2</v>
      </c>
      <c r="V79" s="31">
        <f t="shared" si="33"/>
        <v>4.19450198412697E-2</v>
      </c>
      <c r="W79" s="31">
        <f t="shared" si="33"/>
        <v>4.9624354761904757E-2</v>
      </c>
      <c r="X79" s="31">
        <f t="shared" si="33"/>
        <v>3.833663015872997E-2</v>
      </c>
      <c r="Y79" s="31">
        <f t="shared" si="33"/>
        <v>4.1391916666666466E-2</v>
      </c>
      <c r="Z79" s="31">
        <f t="shared" si="33"/>
        <v>4.4103515079365004E-2</v>
      </c>
      <c r="AA79" s="31">
        <f t="shared" si="33"/>
        <v>8.0040714285714246E-3</v>
      </c>
      <c r="AB79" s="31">
        <f t="shared" si="33"/>
        <v>2.458442857142857E-2</v>
      </c>
      <c r="AC79" s="31">
        <f t="shared" si="33"/>
        <v>1.6490388888888867E-2</v>
      </c>
      <c r="AD79" s="31">
        <f t="shared" si="33"/>
        <v>0.10961181349206332</v>
      </c>
      <c r="AE79" s="31">
        <f t="shared" si="33"/>
        <v>5.1000543650793553E-2</v>
      </c>
      <c r="AF79" s="31">
        <f t="shared" si="33"/>
        <v>7.0809480158729968E-2</v>
      </c>
      <c r="AG79" s="31">
        <f t="shared" si="33"/>
        <v>0.31001032539682366</v>
      </c>
      <c r="AH79" s="31">
        <f t="shared" si="33"/>
        <v>8.9060210317460226E-2</v>
      </c>
      <c r="AI79" s="31">
        <f t="shared" si="33"/>
        <v>7.8982559523809379E-2</v>
      </c>
      <c r="AJ79" s="31">
        <f t="shared" si="33"/>
        <v>9.4212059523809358E-2</v>
      </c>
      <c r="AK79" s="31">
        <f t="shared" si="33"/>
        <v>5.3889071428571356E-2</v>
      </c>
      <c r="AL79" s="31">
        <f t="shared" si="33"/>
        <v>2.6055857142857002E-2</v>
      </c>
      <c r="AM79" s="31">
        <f t="shared" si="33"/>
        <v>6.1751484126984113E-2</v>
      </c>
      <c r="AN79" s="31">
        <f t="shared" si="33"/>
        <v>4.482649999999995E-2</v>
      </c>
      <c r="AO79" s="31">
        <f t="shared" si="33"/>
        <v>-0.29878730555555333</v>
      </c>
      <c r="AP79" s="31">
        <f t="shared" si="33"/>
        <v>6.6867083333333271E-2</v>
      </c>
    </row>
    <row r="80" spans="1:42" x14ac:dyDescent="0.45">
      <c r="A80" s="32" t="str">
        <v>Amazon</v>
      </c>
      <c r="B80" s="31">
        <f t="shared" si="2"/>
        <v>4.9355789682539522E-2</v>
      </c>
      <c r="C80" s="31">
        <f t="shared" ref="C80:AP80" si="34">C35*253</f>
        <v>9.4438174603174562E-3</v>
      </c>
      <c r="D80" s="31">
        <f t="shared" si="34"/>
        <v>4.666943650793634E-2</v>
      </c>
      <c r="E80" s="31">
        <f t="shared" si="34"/>
        <v>1.5700476190476199E-2</v>
      </c>
      <c r="F80" s="31">
        <f t="shared" si="34"/>
        <v>4.8319674603174337E-2</v>
      </c>
      <c r="G80" s="31">
        <f t="shared" si="34"/>
        <v>6.9634638888888656E-2</v>
      </c>
      <c r="H80" s="31">
        <f t="shared" si="34"/>
        <v>4.9045297619047495E-2</v>
      </c>
      <c r="I80" s="31">
        <f t="shared" si="34"/>
        <v>2.4862833333333348E-2</v>
      </c>
      <c r="J80" s="31">
        <f t="shared" si="34"/>
        <v>-9.4131388888888841E-3</v>
      </c>
      <c r="K80" s="31">
        <f t="shared" si="34"/>
        <v>1.8515511904761892E-2</v>
      </c>
      <c r="L80" s="31">
        <f t="shared" si="34"/>
        <v>2.0995039682539685E-2</v>
      </c>
      <c r="M80" s="31">
        <f t="shared" si="34"/>
        <v>2.0699690476190469E-2</v>
      </c>
      <c r="N80" s="31">
        <f t="shared" si="34"/>
        <v>3.3214932539682496E-2</v>
      </c>
      <c r="O80" s="31">
        <f t="shared" si="34"/>
        <v>3.0516158730158584E-2</v>
      </c>
      <c r="P80" s="31">
        <f t="shared" si="34"/>
        <v>3.0503103174602926E-2</v>
      </c>
      <c r="Q80" s="31">
        <f t="shared" si="34"/>
        <v>3.0537575396825258E-2</v>
      </c>
      <c r="R80" s="31">
        <f t="shared" si="34"/>
        <v>3.0551158730158682E-2</v>
      </c>
      <c r="S80" s="31">
        <f t="shared" si="34"/>
        <v>4.1583341269841111E-2</v>
      </c>
      <c r="T80" s="31">
        <f t="shared" si="34"/>
        <v>2.9808895238095028E-2</v>
      </c>
      <c r="U80" s="31">
        <f t="shared" si="34"/>
        <v>2.2791294444444433E-2</v>
      </c>
      <c r="V80" s="31">
        <f t="shared" si="34"/>
        <v>2.5479297619047381E-2</v>
      </c>
      <c r="W80" s="31">
        <f t="shared" si="34"/>
        <v>2.8609232539682488E-2</v>
      </c>
      <c r="X80" s="31">
        <f t="shared" si="34"/>
        <v>2.1561758730158729E-2</v>
      </c>
      <c r="Y80" s="31">
        <f t="shared" si="34"/>
        <v>2.245498809523808E-2</v>
      </c>
      <c r="Z80" s="31">
        <f t="shared" si="34"/>
        <v>3.003944920634908E-2</v>
      </c>
      <c r="AA80" s="31">
        <f t="shared" si="34"/>
        <v>9.2872738095237904E-3</v>
      </c>
      <c r="AB80" s="31">
        <f t="shared" si="34"/>
        <v>1.597360714285713E-2</v>
      </c>
      <c r="AC80" s="31">
        <f t="shared" si="34"/>
        <v>1.1243686507936486E-2</v>
      </c>
      <c r="AD80" s="31">
        <f t="shared" si="34"/>
        <v>6.6964115079364908E-2</v>
      </c>
      <c r="AE80" s="31">
        <f t="shared" si="34"/>
        <v>2.8236920634920625E-2</v>
      </c>
      <c r="AF80" s="31">
        <f t="shared" si="34"/>
        <v>4.6967496031745964E-2</v>
      </c>
      <c r="AG80" s="31">
        <f t="shared" si="34"/>
        <v>8.9060210317460226E-2</v>
      </c>
      <c r="AH80" s="31">
        <f t="shared" si="34"/>
        <v>7.1335126984126765E-2</v>
      </c>
      <c r="AI80" s="31">
        <f t="shared" si="34"/>
        <v>5.6183603174602935E-2</v>
      </c>
      <c r="AJ80" s="31">
        <f t="shared" si="34"/>
        <v>6.1916960317460135E-2</v>
      </c>
      <c r="AK80" s="31">
        <f t="shared" si="34"/>
        <v>2.8458321428571191E-2</v>
      </c>
      <c r="AL80" s="31">
        <f t="shared" si="34"/>
        <v>9.5799960317460194E-3</v>
      </c>
      <c r="AM80" s="31">
        <f t="shared" si="34"/>
        <v>4.220048412698392E-2</v>
      </c>
      <c r="AN80" s="31">
        <f t="shared" si="34"/>
        <v>2.3842007936507932E-2</v>
      </c>
      <c r="AO80" s="31">
        <f t="shared" si="34"/>
        <v>-2.698296031746018E-2</v>
      </c>
      <c r="AP80" s="31">
        <f t="shared" si="34"/>
        <v>2.7399785714285679E-2</v>
      </c>
    </row>
    <row r="81" spans="1:42" x14ac:dyDescent="0.45">
      <c r="A81" s="32" t="str">
        <v>Facebook</v>
      </c>
      <c r="B81" s="31">
        <f t="shared" si="2"/>
        <v>4.6589765873015825E-2</v>
      </c>
      <c r="C81" s="31">
        <f t="shared" ref="C81:AP81" si="35">C36*253</f>
        <v>5.7822539682539564E-3</v>
      </c>
      <c r="D81" s="31">
        <f t="shared" si="35"/>
        <v>3.767041269841255E-2</v>
      </c>
      <c r="E81" s="31">
        <f t="shared" si="35"/>
        <v>1.2492249999999991E-2</v>
      </c>
      <c r="F81" s="31">
        <f t="shared" si="35"/>
        <v>5.3147484126984092E-2</v>
      </c>
      <c r="G81" s="31">
        <f t="shared" si="35"/>
        <v>5.7304813492063449E-2</v>
      </c>
      <c r="H81" s="31">
        <f t="shared" si="35"/>
        <v>3.4884599206349079E-2</v>
      </c>
      <c r="I81" s="31">
        <f t="shared" si="35"/>
        <v>2.1994861111111121E-2</v>
      </c>
      <c r="J81" s="31">
        <f t="shared" si="35"/>
        <v>-1.6011400793650769E-2</v>
      </c>
      <c r="K81" s="31">
        <f t="shared" si="35"/>
        <v>1.6607789682539682E-2</v>
      </c>
      <c r="L81" s="31">
        <f t="shared" si="35"/>
        <v>1.4537424603174597E-2</v>
      </c>
      <c r="M81" s="31">
        <f t="shared" si="35"/>
        <v>1.0361464285714257E-2</v>
      </c>
      <c r="N81" s="31">
        <f t="shared" si="35"/>
        <v>2.8009722222222134E-2</v>
      </c>
      <c r="O81" s="31">
        <f t="shared" si="35"/>
        <v>3.346499603174604E-2</v>
      </c>
      <c r="P81" s="31">
        <f t="shared" si="35"/>
        <v>2.1381595238095231E-2</v>
      </c>
      <c r="Q81" s="31">
        <f t="shared" si="35"/>
        <v>2.9271206349206273E-2</v>
      </c>
      <c r="R81" s="31">
        <f t="shared" si="35"/>
        <v>2.628621031746017E-2</v>
      </c>
      <c r="S81" s="31">
        <f t="shared" si="35"/>
        <v>3.4467031746031489E-2</v>
      </c>
      <c r="T81" s="31">
        <f t="shared" si="35"/>
        <v>2.0169732142857156E-2</v>
      </c>
      <c r="U81" s="31">
        <f t="shared" si="35"/>
        <v>2.1845109126984116E-2</v>
      </c>
      <c r="V81" s="31">
        <f t="shared" si="35"/>
        <v>2.2242321428571393E-2</v>
      </c>
      <c r="W81" s="31">
        <f t="shared" si="35"/>
        <v>2.5101029761904769E-2</v>
      </c>
      <c r="X81" s="31">
        <f t="shared" si="35"/>
        <v>2.0749785714285717E-2</v>
      </c>
      <c r="Y81" s="31">
        <f t="shared" si="35"/>
        <v>2.0683029761904739E-2</v>
      </c>
      <c r="Z81" s="31">
        <f t="shared" si="35"/>
        <v>3.2833501984126885E-2</v>
      </c>
      <c r="AA81" s="31">
        <f t="shared" si="35"/>
        <v>3.3297261904761833E-3</v>
      </c>
      <c r="AB81" s="31">
        <f t="shared" si="35"/>
        <v>1.1311908730158721E-2</v>
      </c>
      <c r="AC81" s="31">
        <f t="shared" si="35"/>
        <v>8.2031230158729988E-3</v>
      </c>
      <c r="AD81" s="31">
        <f t="shared" si="35"/>
        <v>6.3597809523809487E-2</v>
      </c>
      <c r="AE81" s="31">
        <f t="shared" si="35"/>
        <v>2.4849805555555528E-2</v>
      </c>
      <c r="AF81" s="31">
        <f t="shared" si="35"/>
        <v>4.002952777777756E-2</v>
      </c>
      <c r="AG81" s="31">
        <f t="shared" si="35"/>
        <v>7.8982559523809379E-2</v>
      </c>
      <c r="AH81" s="31">
        <f t="shared" si="35"/>
        <v>5.6183603174602935E-2</v>
      </c>
      <c r="AI81" s="31">
        <f t="shared" si="35"/>
        <v>9.4742920634920555E-2</v>
      </c>
      <c r="AJ81" s="31">
        <f t="shared" si="35"/>
        <v>5.3435345238095122E-2</v>
      </c>
      <c r="AK81" s="31">
        <f t="shared" si="35"/>
        <v>2.7750432539682502E-2</v>
      </c>
      <c r="AL81" s="31">
        <f t="shared" si="35"/>
        <v>6.3572579365079084E-3</v>
      </c>
      <c r="AM81" s="31">
        <f t="shared" si="35"/>
        <v>3.725201587301568E-2</v>
      </c>
      <c r="AN81" s="31">
        <f t="shared" si="35"/>
        <v>2.2470678571428562E-2</v>
      </c>
      <c r="AO81" s="31">
        <f t="shared" si="35"/>
        <v>0.1746875198412699</v>
      </c>
      <c r="AP81" s="31">
        <f t="shared" si="35"/>
        <v>2.3722523809523808E-2</v>
      </c>
    </row>
    <row r="82" spans="1:42" x14ac:dyDescent="0.45">
      <c r="A82" s="32" t="str">
        <v>Netflix</v>
      </c>
      <c r="B82" s="31">
        <f t="shared" si="2"/>
        <v>4.9604507936507697E-2</v>
      </c>
      <c r="C82" s="31">
        <f t="shared" ref="C82:AP82" si="36">C37*253</f>
        <v>8.4647698412698442E-3</v>
      </c>
      <c r="D82" s="31">
        <f t="shared" si="36"/>
        <v>6.3729369047618958E-2</v>
      </c>
      <c r="E82" s="31">
        <f t="shared" si="36"/>
        <v>1.3091706349206346E-2</v>
      </c>
      <c r="F82" s="31">
        <f t="shared" si="36"/>
        <v>5.1272726190476153E-2</v>
      </c>
      <c r="G82" s="31">
        <f t="shared" si="36"/>
        <v>8.095363492063487E-2</v>
      </c>
      <c r="H82" s="31">
        <f t="shared" si="36"/>
        <v>6.1637035714285617E-2</v>
      </c>
      <c r="I82" s="31">
        <f t="shared" si="36"/>
        <v>2.5914091269841146E-2</v>
      </c>
      <c r="J82" s="31">
        <f t="shared" si="36"/>
        <v>9.412480158730134E-3</v>
      </c>
      <c r="K82" s="31">
        <f t="shared" si="36"/>
        <v>1.8284503968253971E-2</v>
      </c>
      <c r="L82" s="31">
        <f t="shared" si="36"/>
        <v>2.9314920634920524E-2</v>
      </c>
      <c r="M82" s="31">
        <f t="shared" si="36"/>
        <v>2.7527400793650639E-2</v>
      </c>
      <c r="N82" s="31">
        <f t="shared" si="36"/>
        <v>3.5963464285714064E-2</v>
      </c>
      <c r="O82" s="31">
        <f t="shared" si="36"/>
        <v>2.5586420634920431E-2</v>
      </c>
      <c r="P82" s="31">
        <f t="shared" si="36"/>
        <v>2.8127388888888882E-2</v>
      </c>
      <c r="Q82" s="31">
        <f t="shared" si="36"/>
        <v>3.4494940476190436E-2</v>
      </c>
      <c r="R82" s="31">
        <f t="shared" si="36"/>
        <v>3.099215873015854E-2</v>
      </c>
      <c r="S82" s="31">
        <f t="shared" si="36"/>
        <v>4.5638011904761903E-2</v>
      </c>
      <c r="T82" s="31">
        <f t="shared" si="36"/>
        <v>3.3913442063491943E-2</v>
      </c>
      <c r="U82" s="31">
        <f t="shared" si="36"/>
        <v>1.9675765079365075E-2</v>
      </c>
      <c r="V82" s="31">
        <f t="shared" si="36"/>
        <v>2.5322277777777607E-2</v>
      </c>
      <c r="W82" s="31">
        <f t="shared" si="36"/>
        <v>3.0131997619047612E-2</v>
      </c>
      <c r="X82" s="31">
        <f t="shared" si="36"/>
        <v>2.9354177777777699E-2</v>
      </c>
      <c r="Y82" s="31">
        <f t="shared" si="36"/>
        <v>2.4828567460317454E-2</v>
      </c>
      <c r="Z82" s="31">
        <f t="shared" si="36"/>
        <v>2.5126923809523808E-2</v>
      </c>
      <c r="AA82" s="31">
        <f t="shared" si="36"/>
        <v>1.7391480158730155E-2</v>
      </c>
      <c r="AB82" s="31">
        <f t="shared" si="36"/>
        <v>1.2396936507936508E-2</v>
      </c>
      <c r="AC82" s="31">
        <f t="shared" si="36"/>
        <v>6.8657936507936362E-3</v>
      </c>
      <c r="AD82" s="31">
        <f t="shared" si="36"/>
        <v>5.8725376984126804E-2</v>
      </c>
      <c r="AE82" s="31">
        <f t="shared" si="36"/>
        <v>2.7462480158729891E-2</v>
      </c>
      <c r="AF82" s="31">
        <f t="shared" si="36"/>
        <v>4.8832234126984078E-2</v>
      </c>
      <c r="AG82" s="31">
        <f t="shared" si="36"/>
        <v>9.4212059523809358E-2</v>
      </c>
      <c r="AH82" s="31">
        <f t="shared" si="36"/>
        <v>6.1916960317460135E-2</v>
      </c>
      <c r="AI82" s="31">
        <f t="shared" si="36"/>
        <v>5.3435345238095122E-2</v>
      </c>
      <c r="AJ82" s="31">
        <f t="shared" si="36"/>
        <v>0.13901180952380918</v>
      </c>
      <c r="AK82" s="31">
        <f t="shared" si="36"/>
        <v>3.5302456349206243E-2</v>
      </c>
      <c r="AL82" s="31">
        <f t="shared" si="36"/>
        <v>1.856987698412698E-2</v>
      </c>
      <c r="AM82" s="31">
        <f t="shared" si="36"/>
        <v>3.9451928571428485E-2</v>
      </c>
      <c r="AN82" s="31">
        <f t="shared" si="36"/>
        <v>2.5823714285714245E-2</v>
      </c>
      <c r="AO82" s="31">
        <f t="shared" si="36"/>
        <v>-4.4978638888888776E-2</v>
      </c>
      <c r="AP82" s="31">
        <f t="shared" si="36"/>
        <v>2.7313194444444237E-2</v>
      </c>
    </row>
    <row r="83" spans="1:42" x14ac:dyDescent="0.45">
      <c r="A83" s="32" t="str">
        <v>ORACLE</v>
      </c>
      <c r="B83" s="31">
        <f t="shared" si="2"/>
        <v>3.1515357142856949E-2</v>
      </c>
      <c r="C83" s="31">
        <f t="shared" ref="C83:AP83" si="37">C38*253</f>
        <v>6.9760595238095059E-3</v>
      </c>
      <c r="D83" s="31">
        <f t="shared" si="37"/>
        <v>2.4002432539682542E-2</v>
      </c>
      <c r="E83" s="31">
        <f t="shared" si="37"/>
        <v>1.1609674603174594E-2</v>
      </c>
      <c r="F83" s="31">
        <f t="shared" si="37"/>
        <v>2.8877904761904626E-2</v>
      </c>
      <c r="G83" s="31">
        <f t="shared" si="37"/>
        <v>3.232372619047616E-2</v>
      </c>
      <c r="H83" s="31">
        <f t="shared" si="37"/>
        <v>2.7027849206349069E-2</v>
      </c>
      <c r="I83" s="31">
        <f t="shared" si="37"/>
        <v>1.4405123015873007E-2</v>
      </c>
      <c r="J83" s="31">
        <f t="shared" si="37"/>
        <v>-2.6449603174603128E-3</v>
      </c>
      <c r="K83" s="31">
        <f t="shared" si="37"/>
        <v>1.6785404761904762E-2</v>
      </c>
      <c r="L83" s="31">
        <f t="shared" si="37"/>
        <v>1.5754146825396807E-2</v>
      </c>
      <c r="M83" s="31">
        <f t="shared" si="37"/>
        <v>1.6130178571428556E-2</v>
      </c>
      <c r="N83" s="31">
        <f t="shared" si="37"/>
        <v>2.1825976190476177E-2</v>
      </c>
      <c r="O83" s="31">
        <f t="shared" si="37"/>
        <v>1.8178007936507916E-2</v>
      </c>
      <c r="P83" s="31">
        <f t="shared" si="37"/>
        <v>2.643644444444445E-2</v>
      </c>
      <c r="Q83" s="31">
        <f t="shared" si="37"/>
        <v>2.5885738095237979E-2</v>
      </c>
      <c r="R83" s="31">
        <f t="shared" si="37"/>
        <v>2.3331182539682534E-2</v>
      </c>
      <c r="S83" s="31">
        <f t="shared" si="37"/>
        <v>2.9818833333333319E-2</v>
      </c>
      <c r="T83" s="31">
        <f t="shared" si="37"/>
        <v>2.2636194047619036E-2</v>
      </c>
      <c r="U83" s="31">
        <f t="shared" si="37"/>
        <v>1.7219294841269838E-2</v>
      </c>
      <c r="V83" s="31">
        <f t="shared" si="37"/>
        <v>2.259995238095238E-2</v>
      </c>
      <c r="W83" s="31">
        <f t="shared" si="37"/>
        <v>2.4023789285714272E-2</v>
      </c>
      <c r="X83" s="31">
        <f t="shared" si="37"/>
        <v>1.5239824603174589E-2</v>
      </c>
      <c r="Y83" s="31">
        <f t="shared" si="37"/>
        <v>1.6710676587301597E-2</v>
      </c>
      <c r="Z83" s="31">
        <f t="shared" si="37"/>
        <v>2.0097981349206366E-2</v>
      </c>
      <c r="AA83" s="31">
        <f t="shared" si="37"/>
        <v>1.1982753968253951E-2</v>
      </c>
      <c r="AB83" s="31">
        <f t="shared" si="37"/>
        <v>1.2785996031746025E-2</v>
      </c>
      <c r="AC83" s="31">
        <f t="shared" si="37"/>
        <v>8.1238531746031656E-3</v>
      </c>
      <c r="AD83" s="31">
        <f t="shared" si="37"/>
        <v>4.001276190476169E-2</v>
      </c>
      <c r="AE83" s="31">
        <f t="shared" si="37"/>
        <v>1.4719416666666658E-2</v>
      </c>
      <c r="AF83" s="31">
        <f t="shared" si="37"/>
        <v>2.9747976190476082E-2</v>
      </c>
      <c r="AG83" s="31">
        <f t="shared" si="37"/>
        <v>5.3889071428571356E-2</v>
      </c>
      <c r="AH83" s="31">
        <f t="shared" si="37"/>
        <v>2.8458321428571191E-2</v>
      </c>
      <c r="AI83" s="31">
        <f t="shared" si="37"/>
        <v>2.7750432539682502E-2</v>
      </c>
      <c r="AJ83" s="31">
        <f t="shared" si="37"/>
        <v>3.5302456349206243E-2</v>
      </c>
      <c r="AK83" s="31">
        <f t="shared" si="37"/>
        <v>4.5728317460317448E-2</v>
      </c>
      <c r="AL83" s="31">
        <f t="shared" si="37"/>
        <v>-4.8483809523809391E-3</v>
      </c>
      <c r="AM83" s="31">
        <f t="shared" si="37"/>
        <v>2.7456079365079197E-2</v>
      </c>
      <c r="AN83" s="31">
        <f t="shared" si="37"/>
        <v>1.9023269841269827E-2</v>
      </c>
      <c r="AO83" s="31">
        <f t="shared" si="37"/>
        <v>-7.0268773809523594E-2</v>
      </c>
      <c r="AP83" s="31">
        <f t="shared" si="37"/>
        <v>1.708380555555554E-2</v>
      </c>
    </row>
    <row r="84" spans="1:42" x14ac:dyDescent="0.45">
      <c r="A84" s="32" t="str">
        <v>SuperCom</v>
      </c>
      <c r="B84" s="31">
        <f t="shared" si="2"/>
        <v>7.6022658730158501E-3</v>
      </c>
      <c r="C84" s="31">
        <f t="shared" ref="C84:AP84" si="38">C39*253</f>
        <v>-5.951916666666647E-3</v>
      </c>
      <c r="D84" s="31">
        <f t="shared" si="38"/>
        <v>-6.8256746031745957E-3</v>
      </c>
      <c r="E84" s="31">
        <f t="shared" si="38"/>
        <v>-1.6762341269841267E-3</v>
      </c>
      <c r="F84" s="31">
        <f t="shared" si="38"/>
        <v>2.530545634920621E-2</v>
      </c>
      <c r="G84" s="31">
        <f t="shared" si="38"/>
        <v>3.7236746031745933E-2</v>
      </c>
      <c r="H84" s="31">
        <f t="shared" si="38"/>
        <v>3.4656111111111006E-2</v>
      </c>
      <c r="I84" s="31">
        <f t="shared" si="38"/>
        <v>2.3981615079365071E-2</v>
      </c>
      <c r="J84" s="31">
        <f t="shared" si="38"/>
        <v>3.9375896825396828E-2</v>
      </c>
      <c r="K84" s="31">
        <f t="shared" si="38"/>
        <v>-4.1841468253968044E-3</v>
      </c>
      <c r="L84" s="31">
        <f t="shared" si="38"/>
        <v>-2.8006785714285672E-3</v>
      </c>
      <c r="M84" s="31">
        <f t="shared" si="38"/>
        <v>-8.9113095238095043E-4</v>
      </c>
      <c r="N84" s="31">
        <f t="shared" si="38"/>
        <v>1.5466000000000001E-2</v>
      </c>
      <c r="O84" s="31">
        <f t="shared" si="38"/>
        <v>1.0980444444444425E-2</v>
      </c>
      <c r="P84" s="31">
        <f t="shared" si="38"/>
        <v>7.7916666666666759E-4</v>
      </c>
      <c r="Q84" s="31">
        <f t="shared" si="38"/>
        <v>-6.1850555555555443E-3</v>
      </c>
      <c r="R84" s="31">
        <f t="shared" si="38"/>
        <v>7.5002103174603143E-3</v>
      </c>
      <c r="S84" s="31">
        <f t="shared" si="38"/>
        <v>-2.6773650793650563E-3</v>
      </c>
      <c r="T84" s="31">
        <f t="shared" si="38"/>
        <v>2.2660480158730118E-3</v>
      </c>
      <c r="U84" s="31">
        <f t="shared" si="38"/>
        <v>6.101101984126985E-3</v>
      </c>
      <c r="V84" s="31">
        <f t="shared" si="38"/>
        <v>3.4086904761904856E-4</v>
      </c>
      <c r="W84" s="31">
        <f t="shared" si="38"/>
        <v>2.1848575396825375E-3</v>
      </c>
      <c r="X84" s="31">
        <f t="shared" si="38"/>
        <v>1.9747269841269856E-3</v>
      </c>
      <c r="Y84" s="31">
        <f t="shared" si="38"/>
        <v>9.607910714285706E-3</v>
      </c>
      <c r="Z84" s="31">
        <f t="shared" si="38"/>
        <v>8.0371892857142788E-3</v>
      </c>
      <c r="AA84" s="31">
        <f t="shared" si="38"/>
        <v>3.35705158730158E-3</v>
      </c>
      <c r="AB84" s="31">
        <f t="shared" si="38"/>
        <v>-4.3674365079364895E-3</v>
      </c>
      <c r="AC84" s="31">
        <f t="shared" si="38"/>
        <v>2.2732896825396818E-3</v>
      </c>
      <c r="AD84" s="31">
        <f t="shared" si="38"/>
        <v>-2.2933428571428556E-2</v>
      </c>
      <c r="AE84" s="31">
        <f t="shared" si="38"/>
        <v>7.7873015873016841E-5</v>
      </c>
      <c r="AF84" s="31">
        <f t="shared" si="38"/>
        <v>4.3638571428571311E-3</v>
      </c>
      <c r="AG84" s="31">
        <f t="shared" si="38"/>
        <v>2.6055857142857002E-2</v>
      </c>
      <c r="AH84" s="31">
        <f t="shared" si="38"/>
        <v>9.5799960317460194E-3</v>
      </c>
      <c r="AI84" s="31">
        <f t="shared" si="38"/>
        <v>6.3572579365079084E-3</v>
      </c>
      <c r="AJ84" s="31">
        <f t="shared" si="38"/>
        <v>1.856987698412698E-2</v>
      </c>
      <c r="AK84" s="31">
        <f t="shared" si="38"/>
        <v>-4.8483809523809391E-3</v>
      </c>
      <c r="AL84" s="31">
        <f t="shared" si="38"/>
        <v>0.25896514285714217</v>
      </c>
      <c r="AM84" s="31">
        <f t="shared" si="38"/>
        <v>-9.4739682539682311E-3</v>
      </c>
      <c r="AN84" s="31">
        <f t="shared" si="38"/>
        <v>3.4361031746031694E-3</v>
      </c>
      <c r="AO84" s="31">
        <f t="shared" si="38"/>
        <v>0.27057586111110987</v>
      </c>
      <c r="AP84" s="31">
        <f t="shared" si="38"/>
        <v>-5.6958611111110882E-3</v>
      </c>
    </row>
    <row r="85" spans="1:42" x14ac:dyDescent="0.45">
      <c r="A85" s="32" t="str">
        <v>Callaway G</v>
      </c>
      <c r="B85" s="31">
        <f t="shared" si="2"/>
        <v>4.1550309523809371E-2</v>
      </c>
      <c r="C85" s="31">
        <f t="shared" ref="C85:AP85" si="39">C40*253</f>
        <v>6.9474087301587186E-3</v>
      </c>
      <c r="D85" s="31">
        <f t="shared" si="39"/>
        <v>3.998369444444419E-2</v>
      </c>
      <c r="E85" s="31">
        <f t="shared" si="39"/>
        <v>1.1352650793650783E-2</v>
      </c>
      <c r="F85" s="31">
        <f t="shared" si="39"/>
        <v>5.3344825396825252E-2</v>
      </c>
      <c r="G85" s="31">
        <f t="shared" si="39"/>
        <v>4.3246230158729984E-2</v>
      </c>
      <c r="H85" s="31">
        <f t="shared" si="39"/>
        <v>3.6406400793650623E-2</v>
      </c>
      <c r="I85" s="31">
        <f t="shared" si="39"/>
        <v>1.6260388888888894E-2</v>
      </c>
      <c r="J85" s="31">
        <f t="shared" si="39"/>
        <v>-2.1805638888888892E-2</v>
      </c>
      <c r="K85" s="31">
        <f t="shared" si="39"/>
        <v>1.6140301587301575E-2</v>
      </c>
      <c r="L85" s="31">
        <f t="shared" si="39"/>
        <v>2.0310968253968241E-2</v>
      </c>
      <c r="M85" s="31">
        <f t="shared" si="39"/>
        <v>2.2382611111111103E-2</v>
      </c>
      <c r="N85" s="31">
        <f t="shared" si="39"/>
        <v>3.9568166666666571E-2</v>
      </c>
      <c r="O85" s="31">
        <f t="shared" si="39"/>
        <v>2.6489718253968224E-2</v>
      </c>
      <c r="P85" s="31">
        <f t="shared" si="39"/>
        <v>2.7995047619047364E-2</v>
      </c>
      <c r="Q85" s="31">
        <f t="shared" si="39"/>
        <v>3.1384190476190323E-2</v>
      </c>
      <c r="R85" s="31">
        <f t="shared" si="39"/>
        <v>2.5867539682539555E-2</v>
      </c>
      <c r="S85" s="31">
        <f t="shared" si="39"/>
        <v>3.5129749999999751E-2</v>
      </c>
      <c r="T85" s="31">
        <f t="shared" si="39"/>
        <v>3.9613015476190325E-2</v>
      </c>
      <c r="U85" s="31">
        <f t="shared" si="39"/>
        <v>3.0569140079364954E-2</v>
      </c>
      <c r="V85" s="31">
        <f t="shared" si="39"/>
        <v>3.1546150793650723E-2</v>
      </c>
      <c r="W85" s="31">
        <f t="shared" si="39"/>
        <v>2.8029642460317247E-2</v>
      </c>
      <c r="X85" s="31">
        <f t="shared" si="39"/>
        <v>1.6347312698412698E-2</v>
      </c>
      <c r="Y85" s="31">
        <f t="shared" si="39"/>
        <v>2.0029279761904752E-2</v>
      </c>
      <c r="Z85" s="31">
        <f t="shared" si="39"/>
        <v>2.5323838492063364E-2</v>
      </c>
      <c r="AA85" s="31">
        <f t="shared" si="39"/>
        <v>9.0525198412698266E-3</v>
      </c>
      <c r="AB85" s="31">
        <f t="shared" si="39"/>
        <v>1.7306249999999985E-2</v>
      </c>
      <c r="AC85" s="31">
        <f t="shared" si="39"/>
        <v>1.0918630952380947E-2</v>
      </c>
      <c r="AD85" s="31">
        <f t="shared" si="39"/>
        <v>4.823290476190463E-2</v>
      </c>
      <c r="AE85" s="31">
        <f t="shared" si="39"/>
        <v>2.0862484126984122E-2</v>
      </c>
      <c r="AF85" s="31">
        <f t="shared" si="39"/>
        <v>3.4961226190475973E-2</v>
      </c>
      <c r="AG85" s="31">
        <f t="shared" si="39"/>
        <v>6.1751484126984113E-2</v>
      </c>
      <c r="AH85" s="31">
        <f t="shared" si="39"/>
        <v>4.220048412698392E-2</v>
      </c>
      <c r="AI85" s="31">
        <f t="shared" si="39"/>
        <v>3.725201587301568E-2</v>
      </c>
      <c r="AJ85" s="31">
        <f t="shared" si="39"/>
        <v>3.9451928571428485E-2</v>
      </c>
      <c r="AK85" s="31">
        <f t="shared" si="39"/>
        <v>2.7456079365079197E-2</v>
      </c>
      <c r="AL85" s="31">
        <f t="shared" si="39"/>
        <v>-9.4739682539682311E-3</v>
      </c>
      <c r="AM85" s="31">
        <f t="shared" si="39"/>
        <v>0.1220748650793651</v>
      </c>
      <c r="AN85" s="31">
        <f t="shared" si="39"/>
        <v>2.4584178571428569E-2</v>
      </c>
      <c r="AO85" s="31">
        <f t="shared" si="39"/>
        <v>-0.2409327063492063</v>
      </c>
      <c r="AP85" s="31">
        <f t="shared" si="39"/>
        <v>3.1912464285714037E-2</v>
      </c>
    </row>
    <row r="86" spans="1:42" x14ac:dyDescent="0.45">
      <c r="A86" s="32" t="str">
        <v>Chevron</v>
      </c>
      <c r="B86" s="31">
        <f t="shared" si="2"/>
        <v>2.4910015873015875E-2</v>
      </c>
      <c r="C86" s="31">
        <f t="shared" ref="C86:AP86" si="40">C41*253</f>
        <v>5.5184999999999809E-3</v>
      </c>
      <c r="D86" s="31">
        <f t="shared" si="40"/>
        <v>2.2837793650793636E-2</v>
      </c>
      <c r="E86" s="31">
        <f t="shared" si="40"/>
        <v>7.9946388888888689E-3</v>
      </c>
      <c r="F86" s="31">
        <f t="shared" si="40"/>
        <v>2.4644341269841254E-2</v>
      </c>
      <c r="G86" s="31">
        <f t="shared" si="40"/>
        <v>2.1800507936507934E-2</v>
      </c>
      <c r="H86" s="31">
        <f t="shared" si="40"/>
        <v>3.135050396825393E-2</v>
      </c>
      <c r="I86" s="31">
        <f t="shared" si="40"/>
        <v>1.4216527777777767E-2</v>
      </c>
      <c r="J86" s="31">
        <f t="shared" si="40"/>
        <v>4.3850555555555327E-3</v>
      </c>
      <c r="K86" s="31">
        <f t="shared" si="40"/>
        <v>1.0531392857142855E-2</v>
      </c>
      <c r="L86" s="31">
        <f t="shared" si="40"/>
        <v>1.2406988095238089E-2</v>
      </c>
      <c r="M86" s="31">
        <f t="shared" si="40"/>
        <v>1.6485563492063468E-2</v>
      </c>
      <c r="N86" s="31">
        <f t="shared" si="40"/>
        <v>3.7250920634920442E-2</v>
      </c>
      <c r="O86" s="31">
        <f t="shared" si="40"/>
        <v>2.070253968253967E-2</v>
      </c>
      <c r="P86" s="31">
        <f t="shared" si="40"/>
        <v>1.8550107142857111E-2</v>
      </c>
      <c r="Q86" s="31">
        <f t="shared" si="40"/>
        <v>1.3407396825396819E-2</v>
      </c>
      <c r="R86" s="31">
        <f t="shared" si="40"/>
        <v>1.6625051587301584E-2</v>
      </c>
      <c r="S86" s="31">
        <f t="shared" si="40"/>
        <v>2.5188936507936483E-2</v>
      </c>
      <c r="T86" s="31">
        <f t="shared" si="40"/>
        <v>2.0475032142857147E-2</v>
      </c>
      <c r="U86" s="31">
        <f t="shared" si="40"/>
        <v>8.0975107142857057E-3</v>
      </c>
      <c r="V86" s="31">
        <f t="shared" si="40"/>
        <v>1.8621412698412696E-2</v>
      </c>
      <c r="W86" s="31">
        <f t="shared" si="40"/>
        <v>2.0967476587301585E-2</v>
      </c>
      <c r="X86" s="31">
        <f t="shared" si="40"/>
        <v>1.2968103968253963E-2</v>
      </c>
      <c r="Y86" s="31">
        <f t="shared" si="40"/>
        <v>8.2486726190476103E-3</v>
      </c>
      <c r="Z86" s="31">
        <f t="shared" si="40"/>
        <v>1.696595119047619E-2</v>
      </c>
      <c r="AA86" s="31">
        <f t="shared" si="40"/>
        <v>6.5812738095238008E-3</v>
      </c>
      <c r="AB86" s="31">
        <f t="shared" si="40"/>
        <v>7.2416865079364904E-3</v>
      </c>
      <c r="AC86" s="31">
        <f t="shared" si="40"/>
        <v>6.4920039682539446E-3</v>
      </c>
      <c r="AD86" s="31">
        <f t="shared" si="40"/>
        <v>3.5894615079364887E-2</v>
      </c>
      <c r="AE86" s="31">
        <f t="shared" si="40"/>
        <v>1.1100944444444439E-2</v>
      </c>
      <c r="AF86" s="31">
        <f t="shared" si="40"/>
        <v>2.1335107142857131E-2</v>
      </c>
      <c r="AG86" s="31">
        <f t="shared" si="40"/>
        <v>4.482649999999995E-2</v>
      </c>
      <c r="AH86" s="31">
        <f t="shared" si="40"/>
        <v>2.3842007936507932E-2</v>
      </c>
      <c r="AI86" s="31">
        <f t="shared" si="40"/>
        <v>2.2470678571428562E-2</v>
      </c>
      <c r="AJ86" s="31">
        <f t="shared" si="40"/>
        <v>2.5823714285714245E-2</v>
      </c>
      <c r="AK86" s="31">
        <f t="shared" si="40"/>
        <v>1.9023269841269827E-2</v>
      </c>
      <c r="AL86" s="31">
        <f t="shared" si="40"/>
        <v>3.4361031746031694E-3</v>
      </c>
      <c r="AM86" s="31">
        <f t="shared" si="40"/>
        <v>2.4584178571428569E-2</v>
      </c>
      <c r="AN86" s="31">
        <f t="shared" si="40"/>
        <v>4.0231373015872908E-2</v>
      </c>
      <c r="AO86" s="31">
        <f t="shared" si="40"/>
        <v>-3.346742460317445E-2</v>
      </c>
      <c r="AP86" s="31">
        <f t="shared" si="40"/>
        <v>1.6484920634920623E-2</v>
      </c>
    </row>
    <row r="87" spans="1:42" x14ac:dyDescent="0.45">
      <c r="A87" s="32" t="str">
        <v>Rhino Res</v>
      </c>
      <c r="B87" s="31">
        <f t="shared" si="2"/>
        <v>-8.8476130952380785E-2</v>
      </c>
      <c r="C87" s="31">
        <f t="shared" ref="C87:AP87" si="41">C42*253</f>
        <v>0.17771033730158708</v>
      </c>
      <c r="D87" s="31">
        <f t="shared" si="41"/>
        <v>7.4254686507936304E-2</v>
      </c>
      <c r="E87" s="31">
        <f t="shared" si="41"/>
        <v>-9.6170277777777678E-3</v>
      </c>
      <c r="F87" s="31">
        <f t="shared" si="41"/>
        <v>0.19301232142857122</v>
      </c>
      <c r="G87" s="31">
        <f t="shared" si="41"/>
        <v>-7.385525396825382E-2</v>
      </c>
      <c r="H87" s="31">
        <f t="shared" si="41"/>
        <v>-9.9237277777777744E-2</v>
      </c>
      <c r="I87" s="31">
        <f t="shared" si="41"/>
        <v>0.20051240476190463</v>
      </c>
      <c r="J87" s="31">
        <f t="shared" si="41"/>
        <v>-0.12710929761904763</v>
      </c>
      <c r="K87" s="31">
        <f t="shared" si="41"/>
        <v>-0.10923486507936497</v>
      </c>
      <c r="L87" s="31">
        <f t="shared" si="41"/>
        <v>5.2957940476190374E-2</v>
      </c>
      <c r="M87" s="31">
        <f t="shared" si="41"/>
        <v>-1.4003912698412691E-2</v>
      </c>
      <c r="N87" s="31">
        <f t="shared" si="41"/>
        <v>-7.2252456349206115E-2</v>
      </c>
      <c r="O87" s="31">
        <f t="shared" si="41"/>
        <v>-0.20817410714285722</v>
      </c>
      <c r="P87" s="31">
        <f t="shared" si="41"/>
        <v>-6.6433698412698194E-2</v>
      </c>
      <c r="Q87" s="31">
        <f t="shared" si="41"/>
        <v>-0.14024388492063486</v>
      </c>
      <c r="R87" s="31">
        <f t="shared" si="41"/>
        <v>-2.7753031746031647E-2</v>
      </c>
      <c r="S87" s="31">
        <f t="shared" si="41"/>
        <v>-0.41687889285714064</v>
      </c>
      <c r="T87" s="31">
        <f t="shared" si="41"/>
        <v>2.1160376587301542E-2</v>
      </c>
      <c r="U87" s="31">
        <f t="shared" si="41"/>
        <v>-8.265443928571424E-2</v>
      </c>
      <c r="V87" s="31">
        <f t="shared" si="41"/>
        <v>-2.8383511904761651E-2</v>
      </c>
      <c r="W87" s="31">
        <f t="shared" si="41"/>
        <v>-0.13571508373015853</v>
      </c>
      <c r="X87" s="31">
        <f t="shared" si="41"/>
        <v>-2.7117361904761769E-2</v>
      </c>
      <c r="Y87" s="31">
        <f t="shared" si="41"/>
        <v>0.12024073214285701</v>
      </c>
      <c r="Z87" s="31">
        <f t="shared" si="41"/>
        <v>0.15285165992063476</v>
      </c>
      <c r="AA87" s="31">
        <f t="shared" si="41"/>
        <v>7.4700956349206302E-2</v>
      </c>
      <c r="AB87" s="31">
        <f t="shared" si="41"/>
        <v>3.6016130952380918E-2</v>
      </c>
      <c r="AC87" s="31">
        <f t="shared" si="41"/>
        <v>8.8597650793650728E-2</v>
      </c>
      <c r="AD87" s="31">
        <f t="shared" si="41"/>
        <v>-0.52808498809523752</v>
      </c>
      <c r="AE87" s="31">
        <f t="shared" si="41"/>
        <v>-0.14967201587301579</v>
      </c>
      <c r="AF87" s="31">
        <f t="shared" si="41"/>
        <v>-5.4904126984126915E-3</v>
      </c>
      <c r="AG87" s="31">
        <f t="shared" si="41"/>
        <v>-0.29878730555555333</v>
      </c>
      <c r="AH87" s="31">
        <f t="shared" si="41"/>
        <v>-2.698296031746018E-2</v>
      </c>
      <c r="AI87" s="31">
        <f t="shared" si="41"/>
        <v>0.1746875198412699</v>
      </c>
      <c r="AJ87" s="31">
        <f t="shared" si="41"/>
        <v>-4.4978638888888776E-2</v>
      </c>
      <c r="AK87" s="31">
        <f t="shared" si="41"/>
        <v>-7.0268773809523594E-2</v>
      </c>
      <c r="AL87" s="31">
        <f t="shared" si="41"/>
        <v>0.27057586111110987</v>
      </c>
      <c r="AM87" s="31">
        <f t="shared" si="41"/>
        <v>-0.2409327063492063</v>
      </c>
      <c r="AN87" s="31">
        <f t="shared" si="41"/>
        <v>-3.346742460317445E-2</v>
      </c>
      <c r="AO87" s="31">
        <f t="shared" si="41"/>
        <v>115.06797137301588</v>
      </c>
      <c r="AP87" s="31">
        <f t="shared" si="41"/>
        <v>-0.1167333015873015</v>
      </c>
    </row>
    <row r="88" spans="1:42" x14ac:dyDescent="0.45">
      <c r="A88" s="32" t="str">
        <v>Career Ed</v>
      </c>
      <c r="B88" s="31">
        <f t="shared" si="2"/>
        <v>1.9583031746031741E-2</v>
      </c>
      <c r="C88" s="31">
        <f t="shared" ref="C88:AP88" si="42">C43*253</f>
        <v>8.3766507936507764E-3</v>
      </c>
      <c r="D88" s="31">
        <f t="shared" si="42"/>
        <v>8.4758174603174405E-3</v>
      </c>
      <c r="E88" s="31">
        <f t="shared" si="42"/>
        <v>9.0564365079364977E-3</v>
      </c>
      <c r="F88" s="31">
        <f t="shared" si="42"/>
        <v>2.6135011904761682E-2</v>
      </c>
      <c r="G88" s="31">
        <f t="shared" si="42"/>
        <v>3.0045865079364971E-2</v>
      </c>
      <c r="H88" s="31">
        <f t="shared" si="42"/>
        <v>2.3318107142857127E-2</v>
      </c>
      <c r="I88" s="31">
        <f t="shared" si="42"/>
        <v>2.2884896825396794E-2</v>
      </c>
      <c r="J88" s="31">
        <f t="shared" si="42"/>
        <v>1.4059087301587284E-2</v>
      </c>
      <c r="K88" s="31">
        <f t="shared" si="42"/>
        <v>1.1368757936507929E-2</v>
      </c>
      <c r="L88" s="31">
        <f t="shared" si="42"/>
        <v>1.646042857142857E-2</v>
      </c>
      <c r="M88" s="31">
        <f t="shared" si="42"/>
        <v>1.3702892857142844E-2</v>
      </c>
      <c r="N88" s="31">
        <f t="shared" si="42"/>
        <v>1.4318472222222198E-2</v>
      </c>
      <c r="O88" s="31">
        <f t="shared" si="42"/>
        <v>1.3714734126984117E-2</v>
      </c>
      <c r="P88" s="31">
        <f t="shared" si="42"/>
        <v>1.5490369047619038E-2</v>
      </c>
      <c r="Q88" s="31">
        <f t="shared" si="42"/>
        <v>1.6305178571428561E-2</v>
      </c>
      <c r="R88" s="31">
        <f t="shared" si="42"/>
        <v>2.0249142857142854E-2</v>
      </c>
      <c r="S88" s="31">
        <f t="shared" si="42"/>
        <v>2.0581432539682535E-2</v>
      </c>
      <c r="T88" s="31">
        <f t="shared" si="42"/>
        <v>1.6897720634920628E-2</v>
      </c>
      <c r="U88" s="31">
        <f t="shared" si="42"/>
        <v>2.0282163492063483E-2</v>
      </c>
      <c r="V88" s="31">
        <f t="shared" si="42"/>
        <v>1.8849630952380941E-2</v>
      </c>
      <c r="W88" s="31">
        <f t="shared" si="42"/>
        <v>1.7313030158730154E-2</v>
      </c>
      <c r="X88" s="31">
        <f t="shared" si="42"/>
        <v>1.7078941269841268E-2</v>
      </c>
      <c r="Y88" s="31">
        <f t="shared" si="42"/>
        <v>1.3558210317460326E-2</v>
      </c>
      <c r="Z88" s="31">
        <f t="shared" si="42"/>
        <v>1.8733115873015863E-2</v>
      </c>
      <c r="AA88" s="31">
        <f t="shared" si="42"/>
        <v>1.0388888888888876E-2</v>
      </c>
      <c r="AB88" s="31">
        <f t="shared" si="42"/>
        <v>8.8295238095237923E-3</v>
      </c>
      <c r="AC88" s="31">
        <f t="shared" si="42"/>
        <v>6.6370039682539525E-3</v>
      </c>
      <c r="AD88" s="31">
        <f t="shared" si="42"/>
        <v>7.3645261904761783E-2</v>
      </c>
      <c r="AE88" s="31">
        <f t="shared" si="42"/>
        <v>2.5695853174603052E-2</v>
      </c>
      <c r="AF88" s="31">
        <f t="shared" si="42"/>
        <v>2.6860984126984094E-2</v>
      </c>
      <c r="AG88" s="31">
        <f t="shared" si="42"/>
        <v>6.6867083333333271E-2</v>
      </c>
      <c r="AH88" s="31">
        <f t="shared" si="42"/>
        <v>2.7399785714285679E-2</v>
      </c>
      <c r="AI88" s="31">
        <f t="shared" si="42"/>
        <v>2.3722523809523808E-2</v>
      </c>
      <c r="AJ88" s="31">
        <f t="shared" si="42"/>
        <v>2.7313194444444237E-2</v>
      </c>
      <c r="AK88" s="31">
        <f t="shared" si="42"/>
        <v>1.708380555555554E-2</v>
      </c>
      <c r="AL88" s="31">
        <f t="shared" si="42"/>
        <v>-5.6958611111110882E-3</v>
      </c>
      <c r="AM88" s="31">
        <f t="shared" si="42"/>
        <v>3.1912464285714037E-2</v>
      </c>
      <c r="AN88" s="31">
        <f t="shared" si="42"/>
        <v>1.6484920634920623E-2</v>
      </c>
      <c r="AO88" s="31">
        <f t="shared" si="42"/>
        <v>-0.1167333015873015</v>
      </c>
      <c r="AP88" s="31">
        <f t="shared" si="42"/>
        <v>0.13641534920634923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85AD-94C8-4414-9317-429A3AF84DFF}">
  <dimension ref="A1:CA97"/>
  <sheetViews>
    <sheetView showGridLines="0" topLeftCell="A25" zoomScaleNormal="100" workbookViewId="0">
      <selection activeCell="J15" sqref="J15"/>
    </sheetView>
  </sheetViews>
  <sheetFormatPr defaultRowHeight="14.25" x14ac:dyDescent="0.45"/>
  <cols>
    <col min="1" max="1" width="21.3984375" customWidth="1"/>
    <col min="2" max="2" width="11" customWidth="1"/>
    <col min="3" max="3" width="10" customWidth="1"/>
    <col min="4" max="4" width="12.86328125" customWidth="1"/>
    <col min="5" max="5" width="11.73046875" customWidth="1"/>
    <col min="6" max="6" width="11" customWidth="1"/>
    <col min="7" max="7" width="10" customWidth="1"/>
    <col min="8" max="8" width="11.86328125" customWidth="1"/>
    <col min="9" max="9" width="10" customWidth="1"/>
    <col min="10" max="10" width="12.265625" customWidth="1"/>
    <col min="11" max="42" width="10" customWidth="1"/>
    <col min="43" max="43" width="12.265625" customWidth="1"/>
    <col min="44" max="44" width="16.265625" customWidth="1"/>
    <col min="45" max="45" width="11.86328125" bestFit="1" customWidth="1"/>
  </cols>
  <sheetData>
    <row r="1" spans="1:79" x14ac:dyDescent="0.45">
      <c r="A1" s="2" t="s">
        <v>87</v>
      </c>
      <c r="B1" s="2">
        <v>1.7999999999999999E-2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 spans="1:79" x14ac:dyDescent="0.45">
      <c r="A2" s="2" t="s">
        <v>88</v>
      </c>
      <c r="B2" s="2">
        <v>7.8E-2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 spans="1:79" x14ac:dyDescent="0.45">
      <c r="A3" s="2"/>
      <c r="B3" s="22" t="str">
        <f>'Variance - Covariance'!B2</f>
        <v>APPLE</v>
      </c>
      <c r="C3" s="22" t="str">
        <f>'Variance - Covariance'!C2</f>
        <v>FirstEnergy</v>
      </c>
      <c r="D3" s="22" t="str">
        <f>'Variance - Covariance'!D2</f>
        <v>TESLA</v>
      </c>
      <c r="E3" s="22" t="str">
        <f>'Variance - Covariance'!E2</f>
        <v>PEPSI</v>
      </c>
      <c r="F3" s="22" t="str">
        <f>'Variance - Covariance'!F2</f>
        <v>MediciNova</v>
      </c>
      <c r="G3" s="22" t="str">
        <f>'Variance - Covariance'!G2</f>
        <v>Shopify</v>
      </c>
      <c r="H3" s="22" t="str">
        <f>'Variance - Covariance'!H2</f>
        <v xml:space="preserve">iRobot </v>
      </c>
      <c r="I3" s="22" t="str">
        <f>'Variance - Covariance'!I2</f>
        <v xml:space="preserve">Six Flags </v>
      </c>
      <c r="J3" s="22" t="str">
        <f>'Variance - Covariance'!J2</f>
        <v>NanoViricides</v>
      </c>
      <c r="K3" s="22" t="str">
        <f>'Variance - Covariance'!K2</f>
        <v>HSBC</v>
      </c>
      <c r="L3" s="22" t="str">
        <f>'Variance - Covariance'!L2</f>
        <v xml:space="preserve">Northrop </v>
      </c>
      <c r="M3" s="22" t="str">
        <f>'Variance - Covariance'!M2</f>
        <v>Raytheon</v>
      </c>
      <c r="N3" s="22" t="str">
        <f>'Variance - Covariance'!N2</f>
        <v>Petrobras</v>
      </c>
      <c r="O3" s="22" t="str">
        <f>'Variance - Covariance'!O2</f>
        <v>Bradesco</v>
      </c>
      <c r="P3" s="22" t="str">
        <f>'Variance - Covariance'!P2</f>
        <v>IBM</v>
      </c>
      <c r="Q3" s="22" t="str">
        <f>'Variance - Covariance'!Q2</f>
        <v>SAP</v>
      </c>
      <c r="R3" s="22" t="str">
        <f>'Variance - Covariance'!R2</f>
        <v>Accenture</v>
      </c>
      <c r="S3" s="22" t="str">
        <f>'Variance - Covariance'!S2</f>
        <v>Texas Instr.</v>
      </c>
      <c r="T3" s="22" t="str">
        <f>'Variance - Covariance'!T2</f>
        <v>Nike</v>
      </c>
      <c r="U3" s="22" t="str">
        <f>'Variance - Covariance'!U2</f>
        <v>Walt Disney</v>
      </c>
      <c r="V3" s="22" t="str">
        <f>'Variance - Covariance'!V2</f>
        <v>JP Morgan</v>
      </c>
      <c r="W3" s="22" t="str">
        <f>'Variance - Covariance'!W2</f>
        <v>Ametek</v>
      </c>
      <c r="X3" s="22" t="str">
        <f>'Variance - Covariance'!X2</f>
        <v>Madison Sq</v>
      </c>
      <c r="Y3" s="22" t="str">
        <f>'Variance - Covariance'!Y2</f>
        <v>Starbucks</v>
      </c>
      <c r="Z3" s="22" t="str">
        <f>'Variance - Covariance'!Z2</f>
        <v>Cannae H</v>
      </c>
      <c r="AA3" s="22" t="str">
        <f>'Variance - Covariance'!AA2</f>
        <v>General Mills</v>
      </c>
      <c r="AB3" s="22" t="str">
        <f>'Variance - Covariance'!AB2</f>
        <v>P&amp;G</v>
      </c>
      <c r="AC3" s="22" t="str">
        <f>'Variance - Covariance'!AC2</f>
        <v>Coca Cola</v>
      </c>
      <c r="AD3" s="22" t="str">
        <f>'Variance - Covariance'!AD2</f>
        <v>Amyris</v>
      </c>
      <c r="AE3" s="22" t="str">
        <f>'Variance - Covariance'!AE2</f>
        <v>Heico Corp</v>
      </c>
      <c r="AF3" s="22" t="str">
        <f>'Variance - Covariance'!AF2</f>
        <v>Microsoft</v>
      </c>
      <c r="AG3" s="22" t="str">
        <f>'Variance - Covariance'!AG2</f>
        <v>AMD</v>
      </c>
      <c r="AH3" s="22" t="str">
        <f>'Variance - Covariance'!AH2</f>
        <v>Amazon</v>
      </c>
      <c r="AI3" s="22" t="str">
        <f>'Variance - Covariance'!AI2</f>
        <v>Facebook</v>
      </c>
      <c r="AJ3" s="22" t="str">
        <f>'Variance - Covariance'!AJ2</f>
        <v>Netflix</v>
      </c>
      <c r="AK3" s="22" t="str">
        <f>'Variance - Covariance'!AK2</f>
        <v>ORACLE</v>
      </c>
      <c r="AL3" s="22" t="str">
        <f>'Variance - Covariance'!AL2</f>
        <v>SuperCom</v>
      </c>
      <c r="AM3" s="22" t="str">
        <f>'Variance - Covariance'!AM2</f>
        <v>Callaway G</v>
      </c>
      <c r="AN3" s="22" t="str">
        <f>'Variance - Covariance'!AN2</f>
        <v>Chevron</v>
      </c>
      <c r="AO3" s="22" t="str">
        <f>'Variance - Covariance'!AO2</f>
        <v>Rhino Res</v>
      </c>
      <c r="AP3" s="22" t="str">
        <f>'Variance - Covariance'!AP2</f>
        <v>Career Ed</v>
      </c>
      <c r="AQ3" s="22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 spans="1:79" x14ac:dyDescent="0.45">
      <c r="A4" s="63" t="s">
        <v>89</v>
      </c>
      <c r="B4" s="64">
        <v>1.074058</v>
      </c>
      <c r="C4" s="64">
        <v>0.59111999999999998</v>
      </c>
      <c r="D4" s="64">
        <v>0.84558</v>
      </c>
      <c r="E4" s="64">
        <v>0.72287000000000001</v>
      </c>
      <c r="F4" s="64">
        <v>1.36426</v>
      </c>
      <c r="G4" s="64">
        <v>1.31562</v>
      </c>
      <c r="H4" s="64">
        <v>1.565501</v>
      </c>
      <c r="I4" s="64">
        <v>0.86663800000000002</v>
      </c>
      <c r="J4" s="64">
        <v>0.39951399999999998</v>
      </c>
      <c r="K4" s="64">
        <v>0.78185000000000004</v>
      </c>
      <c r="L4" s="64">
        <v>0.84924299999999997</v>
      </c>
      <c r="M4" s="64">
        <v>0.95397299999999996</v>
      </c>
      <c r="N4" s="64">
        <v>0.91958499999999999</v>
      </c>
      <c r="O4" s="64">
        <v>0.77357299999999996</v>
      </c>
      <c r="P4" s="64">
        <v>1.032875</v>
      </c>
      <c r="Q4" s="64">
        <v>0.98773599999999995</v>
      </c>
      <c r="R4" s="64">
        <v>1.0222059999999999</v>
      </c>
      <c r="S4" s="64">
        <v>1.068325</v>
      </c>
      <c r="T4" s="64">
        <v>0.8602491021156311</v>
      </c>
      <c r="U4" s="64">
        <v>0.90025532245635986</v>
      </c>
      <c r="V4" s="64">
        <v>1.0699949264526367</v>
      </c>
      <c r="W4" s="64">
        <v>1.0670264959335327</v>
      </c>
      <c r="X4" s="64">
        <v>0.68350213766098</v>
      </c>
      <c r="Y4" s="64">
        <v>0.82641130685806274</v>
      </c>
      <c r="Z4" s="64">
        <v>0.8286508321762085</v>
      </c>
      <c r="AA4" s="64">
        <v>0.74610399999999999</v>
      </c>
      <c r="AB4" s="64">
        <v>0.73074899999999998</v>
      </c>
      <c r="AC4" s="64">
        <v>0.70147000000000004</v>
      </c>
      <c r="AD4" s="64">
        <v>1.3532040000000001</v>
      </c>
      <c r="AE4" s="64">
        <v>0.85388500000000001</v>
      </c>
      <c r="AF4" s="64">
        <v>1.0459609999999999</v>
      </c>
      <c r="AG4" s="64">
        <v>1.717336</v>
      </c>
      <c r="AH4" s="64">
        <v>1.2445390000000001</v>
      </c>
      <c r="AI4" s="64">
        <v>1.142717</v>
      </c>
      <c r="AJ4" s="64">
        <v>1.465703</v>
      </c>
      <c r="AK4" s="64">
        <v>1.0709900000000001</v>
      </c>
      <c r="AL4" s="64">
        <v>0.77359999999999995</v>
      </c>
      <c r="AM4" s="64">
        <v>0.88240200000000002</v>
      </c>
      <c r="AN4" s="64">
        <v>0.95516800000000002</v>
      </c>
      <c r="AO4" s="64">
        <v>-0.34164</v>
      </c>
      <c r="AP4" s="64">
        <v>0.79009200000000002</v>
      </c>
    </row>
    <row r="5" spans="1:79" x14ac:dyDescent="0.45">
      <c r="A5" s="24" t="s">
        <v>90</v>
      </c>
      <c r="B5" s="12">
        <f t="shared" ref="B5:AP5" si="0">$B$1+B4*($B$2-$B$1)</f>
        <v>8.244348E-2</v>
      </c>
      <c r="C5" s="12">
        <f t="shared" si="0"/>
        <v>5.3467199999999993E-2</v>
      </c>
      <c r="D5" s="12">
        <f t="shared" si="0"/>
        <v>6.8734799999999999E-2</v>
      </c>
      <c r="E5" s="12">
        <f t="shared" si="0"/>
        <v>6.1372200000000002E-2</v>
      </c>
      <c r="F5" s="12">
        <f t="shared" si="0"/>
        <v>9.9855600000000003E-2</v>
      </c>
      <c r="G5" s="12">
        <f t="shared" si="0"/>
        <v>9.6937200000000001E-2</v>
      </c>
      <c r="H5" s="12">
        <f t="shared" si="0"/>
        <v>0.11193006</v>
      </c>
      <c r="I5" s="12">
        <f t="shared" si="0"/>
        <v>6.9998279999999996E-2</v>
      </c>
      <c r="J5" s="12">
        <f t="shared" si="0"/>
        <v>4.1970839999999995E-2</v>
      </c>
      <c r="K5" s="12">
        <f t="shared" si="0"/>
        <v>6.4910999999999996E-2</v>
      </c>
      <c r="L5" s="12">
        <f t="shared" si="0"/>
        <v>6.8954580000000001E-2</v>
      </c>
      <c r="M5" s="12">
        <f t="shared" si="0"/>
        <v>7.5238379999999994E-2</v>
      </c>
      <c r="N5" s="12">
        <f t="shared" si="0"/>
        <v>7.3175099999999993E-2</v>
      </c>
      <c r="O5" s="12">
        <f t="shared" si="0"/>
        <v>6.4414379999999993E-2</v>
      </c>
      <c r="P5" s="12">
        <f t="shared" si="0"/>
        <v>7.9972500000000002E-2</v>
      </c>
      <c r="Q5" s="12">
        <f t="shared" si="0"/>
        <v>7.7264159999999998E-2</v>
      </c>
      <c r="R5" s="12">
        <f t="shared" si="0"/>
        <v>7.9332359999999991E-2</v>
      </c>
      <c r="S5" s="12">
        <f t="shared" si="0"/>
        <v>8.2099499999999992E-2</v>
      </c>
      <c r="T5" s="12">
        <f t="shared" si="0"/>
        <v>6.961494612693786E-2</v>
      </c>
      <c r="U5" s="12">
        <f t="shared" si="0"/>
        <v>7.201531934738159E-2</v>
      </c>
      <c r="V5" s="12">
        <f t="shared" si="0"/>
        <v>8.21996955871582E-2</v>
      </c>
      <c r="W5" s="12">
        <f t="shared" si="0"/>
        <v>8.2021589756011967E-2</v>
      </c>
      <c r="X5" s="12">
        <f t="shared" si="0"/>
        <v>5.9010128259658803E-2</v>
      </c>
      <c r="Y5" s="12">
        <f t="shared" si="0"/>
        <v>6.7584678411483759E-2</v>
      </c>
      <c r="Z5" s="12">
        <f t="shared" si="0"/>
        <v>6.7719049930572511E-2</v>
      </c>
      <c r="AA5" s="12">
        <f t="shared" si="0"/>
        <v>6.2766240000000001E-2</v>
      </c>
      <c r="AB5" s="12">
        <f t="shared" si="0"/>
        <v>6.1844940000000001E-2</v>
      </c>
      <c r="AC5" s="12">
        <f t="shared" si="0"/>
        <v>6.0088199999999994E-2</v>
      </c>
      <c r="AD5" s="12">
        <f t="shared" si="0"/>
        <v>9.9192240000000001E-2</v>
      </c>
      <c r="AE5" s="12">
        <f t="shared" si="0"/>
        <v>6.9233099999999992E-2</v>
      </c>
      <c r="AF5" s="12">
        <f t="shared" si="0"/>
        <v>8.0757659999999995E-2</v>
      </c>
      <c r="AG5" s="12">
        <f t="shared" si="0"/>
        <v>0.12104015999999999</v>
      </c>
      <c r="AH5" s="12">
        <f t="shared" si="0"/>
        <v>9.2672340000000006E-2</v>
      </c>
      <c r="AI5" s="12">
        <f t="shared" si="0"/>
        <v>8.6563020000000004E-2</v>
      </c>
      <c r="AJ5" s="12">
        <f t="shared" si="0"/>
        <v>0.10594218</v>
      </c>
      <c r="AK5" s="12">
        <f t="shared" si="0"/>
        <v>8.225940000000001E-2</v>
      </c>
      <c r="AL5" s="12">
        <f t="shared" si="0"/>
        <v>6.4416000000000001E-2</v>
      </c>
      <c r="AM5" s="12">
        <f t="shared" si="0"/>
        <v>7.0944119999999999E-2</v>
      </c>
      <c r="AN5" s="12">
        <f t="shared" si="0"/>
        <v>7.5310080000000001E-2</v>
      </c>
      <c r="AO5" s="12">
        <f t="shared" si="0"/>
        <v>-2.4984000000000013E-3</v>
      </c>
      <c r="AP5" s="12">
        <f t="shared" si="0"/>
        <v>6.5405519999999995E-2</v>
      </c>
    </row>
    <row r="6" spans="1:79" x14ac:dyDescent="0.45">
      <c r="A6" s="24" t="s">
        <v>91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0.11405722183766605</v>
      </c>
      <c r="I6" s="19">
        <v>0</v>
      </c>
      <c r="J6" s="19">
        <v>0</v>
      </c>
      <c r="K6" s="19">
        <v>6.3706073480292315E-7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8.8454067884684462E-7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0.88594125656092015</v>
      </c>
      <c r="AH6" s="19"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</row>
    <row r="7" spans="1:79" x14ac:dyDescent="0.45">
      <c r="A7" s="24" t="s">
        <v>92</v>
      </c>
      <c r="B7" s="17">
        <f>'Raw Data'!B255</f>
        <v>270.709991</v>
      </c>
      <c r="C7" s="17">
        <f>'Raw Data'!C255</f>
        <v>48.380001</v>
      </c>
      <c r="D7" s="17">
        <f>'Raw Data'!D255</f>
        <v>335.89001500000001</v>
      </c>
      <c r="E7" s="17">
        <f>'Raw Data'!E255</f>
        <v>137.36000100000001</v>
      </c>
      <c r="F7" s="17">
        <f>'Raw Data'!F255</f>
        <v>7.99</v>
      </c>
      <c r="G7" s="17">
        <f>'Raw Data'!G255</f>
        <v>364.60000600000001</v>
      </c>
      <c r="H7" s="17">
        <f>'Raw Data'!H255</f>
        <v>45.34</v>
      </c>
      <c r="I7" s="17">
        <f>'Raw Data'!I255</f>
        <v>44.119999</v>
      </c>
      <c r="J7" s="17">
        <f>'Raw Data'!J255</f>
        <v>2.3199999999999998</v>
      </c>
      <c r="K7" s="17">
        <f>'Raw Data'!K255</f>
        <v>36.869999</v>
      </c>
      <c r="L7" s="17">
        <f>'Raw Data'!L255</f>
        <v>344.76001000000002</v>
      </c>
      <c r="M7" s="17">
        <f>'Raw Data'!M255</f>
        <v>217.21000699999999</v>
      </c>
      <c r="N7" s="17">
        <f>'Raw Data'!N255</f>
        <v>15.51</v>
      </c>
      <c r="O7" s="17">
        <f>'Raw Data'!O255</f>
        <v>8.2799999999999994</v>
      </c>
      <c r="P7" s="17">
        <f>'Raw Data'!P255</f>
        <v>133.220001</v>
      </c>
      <c r="Q7" s="17">
        <f>'Raw Data'!Q255</f>
        <v>135</v>
      </c>
      <c r="R7" s="17">
        <f>'Raw Data'!R255</f>
        <v>202.550003</v>
      </c>
      <c r="S7" s="17">
        <f>'Raw Data'!S255</f>
        <v>122.370003</v>
      </c>
      <c r="T7" s="17">
        <f>'Raw Data'!T255</f>
        <v>97</v>
      </c>
      <c r="U7" s="17">
        <f>'Raw Data'!U255</f>
        <v>147.66000399999999</v>
      </c>
      <c r="V7" s="17">
        <f>'Raw Data'!V255</f>
        <v>135.03999300000001</v>
      </c>
      <c r="W7" s="17">
        <f>'Raw Data'!W255</f>
        <v>98.550003000000004</v>
      </c>
      <c r="X7" s="17">
        <f>'Raw Data'!X255</f>
        <v>285.73001099999999</v>
      </c>
      <c r="Y7" s="17">
        <f>'Raw Data'!Y255</f>
        <v>86.32</v>
      </c>
      <c r="Z7" s="17">
        <f>'Raw Data'!Z255</f>
        <v>36.049999</v>
      </c>
      <c r="AA7" s="17">
        <f>'Raw Data'!AA255</f>
        <v>53.310001</v>
      </c>
      <c r="AB7" s="17">
        <f>'Raw Data'!AB255</f>
        <v>124.19000200000001</v>
      </c>
      <c r="AC7" s="17">
        <f>'Raw Data'!AC255</f>
        <v>54.419998</v>
      </c>
      <c r="AD7" s="17">
        <f>'Raw Data'!AD255</f>
        <v>3.24</v>
      </c>
      <c r="AE7" s="17">
        <f>'Raw Data'!AE255</f>
        <v>127.839996</v>
      </c>
      <c r="AF7" s="17">
        <f>'Raw Data'!AF255</f>
        <v>151.75</v>
      </c>
      <c r="AG7" s="17">
        <f>'Raw Data'!AG255</f>
        <v>39.630001</v>
      </c>
      <c r="AH7" s="17">
        <f>'Raw Data'!AH255</f>
        <v>1751.599976</v>
      </c>
      <c r="AI7" s="17">
        <f>'Raw Data'!AI255</f>
        <v>201.050003</v>
      </c>
      <c r="AJ7" s="17">
        <f>'Raw Data'!AJ255</f>
        <v>307.35000600000001</v>
      </c>
      <c r="AK7" s="17">
        <f>'Raw Data'!AK255</f>
        <v>54.830002</v>
      </c>
      <c r="AL7" s="17">
        <f>'Raw Data'!AL255</f>
        <v>0.73</v>
      </c>
      <c r="AM7" s="17">
        <f>'Raw Data'!AM255</f>
        <v>21.02</v>
      </c>
      <c r="AN7" s="17">
        <f>'Raw Data'!AN255</f>
        <v>118.010002</v>
      </c>
      <c r="AO7" s="17">
        <f>'Raw Data'!AO255</f>
        <v>0.35</v>
      </c>
      <c r="AP7" s="17">
        <f>'Raw Data'!AP255</f>
        <v>16.790001</v>
      </c>
    </row>
    <row r="8" spans="1:79" x14ac:dyDescent="0.45">
      <c r="A8" s="24" t="s">
        <v>93</v>
      </c>
      <c r="B8" s="14">
        <f t="shared" ref="B8:AP8" si="1">$B$13*B6</f>
        <v>0</v>
      </c>
      <c r="C8" s="14">
        <f t="shared" si="1"/>
        <v>0</v>
      </c>
      <c r="D8" s="14">
        <f t="shared" si="1"/>
        <v>0</v>
      </c>
      <c r="E8" s="14">
        <f t="shared" si="1"/>
        <v>0</v>
      </c>
      <c r="F8" s="14">
        <f t="shared" si="1"/>
        <v>0</v>
      </c>
      <c r="G8" s="14">
        <f t="shared" si="1"/>
        <v>0</v>
      </c>
      <c r="H8" s="14">
        <f t="shared" si="1"/>
        <v>114057.22183766605</v>
      </c>
      <c r="I8" s="14">
        <f t="shared" si="1"/>
        <v>0</v>
      </c>
      <c r="J8" s="14">
        <f t="shared" si="1"/>
        <v>0</v>
      </c>
      <c r="K8" s="14">
        <f t="shared" si="1"/>
        <v>0.63706073480292313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4">
        <f t="shared" si="1"/>
        <v>0</v>
      </c>
      <c r="Q8" s="14">
        <f t="shared" si="1"/>
        <v>0</v>
      </c>
      <c r="R8" s="14">
        <f t="shared" si="1"/>
        <v>0</v>
      </c>
      <c r="S8" s="14">
        <f t="shared" si="1"/>
        <v>0</v>
      </c>
      <c r="T8" s="14">
        <f t="shared" si="1"/>
        <v>0</v>
      </c>
      <c r="U8" s="14">
        <f t="shared" si="1"/>
        <v>0</v>
      </c>
      <c r="V8" s="14">
        <f t="shared" si="1"/>
        <v>0</v>
      </c>
      <c r="W8" s="14">
        <f t="shared" si="1"/>
        <v>0</v>
      </c>
      <c r="X8" s="14">
        <f t="shared" si="1"/>
        <v>0</v>
      </c>
      <c r="Y8" s="14">
        <f t="shared" si="1"/>
        <v>0</v>
      </c>
      <c r="Z8" s="14">
        <f t="shared" si="1"/>
        <v>0</v>
      </c>
      <c r="AA8" s="14">
        <f t="shared" si="1"/>
        <v>0.88454067884684462</v>
      </c>
      <c r="AB8" s="14">
        <f t="shared" si="1"/>
        <v>0</v>
      </c>
      <c r="AC8" s="14">
        <f t="shared" si="1"/>
        <v>0</v>
      </c>
      <c r="AD8" s="14">
        <f t="shared" si="1"/>
        <v>0</v>
      </c>
      <c r="AE8" s="14">
        <f t="shared" si="1"/>
        <v>0</v>
      </c>
      <c r="AF8" s="14">
        <f t="shared" si="1"/>
        <v>0</v>
      </c>
      <c r="AG8" s="14">
        <f t="shared" si="1"/>
        <v>885941.25656092016</v>
      </c>
      <c r="AH8" s="14">
        <f t="shared" si="1"/>
        <v>0</v>
      </c>
      <c r="AI8" s="14">
        <f t="shared" si="1"/>
        <v>0</v>
      </c>
      <c r="AJ8" s="14">
        <f t="shared" si="1"/>
        <v>0</v>
      </c>
      <c r="AK8" s="14">
        <f t="shared" si="1"/>
        <v>0</v>
      </c>
      <c r="AL8" s="14">
        <f t="shared" si="1"/>
        <v>0</v>
      </c>
      <c r="AM8" s="14">
        <f t="shared" si="1"/>
        <v>0</v>
      </c>
      <c r="AN8" s="14">
        <f t="shared" si="1"/>
        <v>0</v>
      </c>
      <c r="AO8" s="14">
        <f t="shared" si="1"/>
        <v>0</v>
      </c>
      <c r="AP8" s="14">
        <f t="shared" si="1"/>
        <v>0</v>
      </c>
    </row>
    <row r="9" spans="1:79" x14ac:dyDescent="0.45">
      <c r="A9" s="24" t="s">
        <v>94</v>
      </c>
      <c r="B9" s="13">
        <f>ROUNDDOWN(B8/B7,0)</f>
        <v>0</v>
      </c>
      <c r="C9" s="13">
        <f t="shared" ref="C9:AP9" si="2">ROUNDDOWN(C8/C7,0)</f>
        <v>0</v>
      </c>
      <c r="D9" s="13">
        <f t="shared" si="2"/>
        <v>0</v>
      </c>
      <c r="E9" s="13">
        <f t="shared" si="2"/>
        <v>0</v>
      </c>
      <c r="F9" s="13">
        <f t="shared" si="2"/>
        <v>0</v>
      </c>
      <c r="G9" s="13">
        <f t="shared" si="2"/>
        <v>0</v>
      </c>
      <c r="H9" s="13">
        <f t="shared" si="2"/>
        <v>2515</v>
      </c>
      <c r="I9" s="13">
        <f t="shared" si="2"/>
        <v>0</v>
      </c>
      <c r="J9" s="13">
        <f t="shared" si="2"/>
        <v>0</v>
      </c>
      <c r="K9" s="13">
        <f t="shared" si="2"/>
        <v>0</v>
      </c>
      <c r="L9" s="13">
        <f t="shared" si="2"/>
        <v>0</v>
      </c>
      <c r="M9" s="13">
        <f t="shared" si="2"/>
        <v>0</v>
      </c>
      <c r="N9" s="13">
        <f t="shared" si="2"/>
        <v>0</v>
      </c>
      <c r="O9" s="13">
        <f t="shared" si="2"/>
        <v>0</v>
      </c>
      <c r="P9" s="13">
        <f t="shared" si="2"/>
        <v>0</v>
      </c>
      <c r="Q9" s="13">
        <f t="shared" si="2"/>
        <v>0</v>
      </c>
      <c r="R9" s="13">
        <f t="shared" si="2"/>
        <v>0</v>
      </c>
      <c r="S9" s="13">
        <f t="shared" si="2"/>
        <v>0</v>
      </c>
      <c r="T9" s="13">
        <f t="shared" si="2"/>
        <v>0</v>
      </c>
      <c r="U9" s="13">
        <f t="shared" si="2"/>
        <v>0</v>
      </c>
      <c r="V9" s="13">
        <f t="shared" si="2"/>
        <v>0</v>
      </c>
      <c r="W9" s="13">
        <f t="shared" si="2"/>
        <v>0</v>
      </c>
      <c r="X9" s="13">
        <f t="shared" si="2"/>
        <v>0</v>
      </c>
      <c r="Y9" s="13">
        <f t="shared" si="2"/>
        <v>0</v>
      </c>
      <c r="Z9" s="13">
        <f t="shared" si="2"/>
        <v>0</v>
      </c>
      <c r="AA9" s="13">
        <f t="shared" si="2"/>
        <v>0</v>
      </c>
      <c r="AB9" s="13">
        <f t="shared" si="2"/>
        <v>0</v>
      </c>
      <c r="AC9" s="13">
        <f t="shared" si="2"/>
        <v>0</v>
      </c>
      <c r="AD9" s="13">
        <f t="shared" si="2"/>
        <v>0</v>
      </c>
      <c r="AE9" s="13">
        <f t="shared" si="2"/>
        <v>0</v>
      </c>
      <c r="AF9" s="13">
        <f t="shared" si="2"/>
        <v>0</v>
      </c>
      <c r="AG9" s="13">
        <f t="shared" si="2"/>
        <v>22355</v>
      </c>
      <c r="AH9" s="13">
        <f t="shared" si="2"/>
        <v>0</v>
      </c>
      <c r="AI9" s="13">
        <f t="shared" si="2"/>
        <v>0</v>
      </c>
      <c r="AJ9" s="13">
        <f t="shared" si="2"/>
        <v>0</v>
      </c>
      <c r="AK9" s="13">
        <f t="shared" si="2"/>
        <v>0</v>
      </c>
      <c r="AL9" s="13">
        <f t="shared" si="2"/>
        <v>0</v>
      </c>
      <c r="AM9" s="13">
        <f t="shared" si="2"/>
        <v>0</v>
      </c>
      <c r="AN9" s="13">
        <f t="shared" si="2"/>
        <v>0</v>
      </c>
      <c r="AO9" s="13">
        <f t="shared" si="2"/>
        <v>0</v>
      </c>
      <c r="AP9" s="13">
        <f t="shared" si="2"/>
        <v>0</v>
      </c>
    </row>
    <row r="10" spans="1:79" x14ac:dyDescent="0.4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</row>
    <row r="11" spans="1:79" x14ac:dyDescent="0.45">
      <c r="A11" s="16"/>
      <c r="B11" s="6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</row>
    <row r="12" spans="1:79" x14ac:dyDescent="0.45">
      <c r="A12" s="51" t="s">
        <v>95</v>
      </c>
      <c r="B12" s="5"/>
      <c r="C12" s="5"/>
      <c r="D12" s="5"/>
      <c r="E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 spans="1:79" x14ac:dyDescent="0.45">
      <c r="A13" s="31" t="s">
        <v>96</v>
      </c>
      <c r="B13" s="53">
        <v>1000000</v>
      </c>
      <c r="C13" s="5"/>
      <c r="D13" s="136" t="s">
        <v>97</v>
      </c>
      <c r="E13" s="137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 spans="1:79" x14ac:dyDescent="0.45">
      <c r="A14" s="7" t="s">
        <v>98</v>
      </c>
      <c r="B14" s="54">
        <v>0.12</v>
      </c>
      <c r="D14" s="31" t="s">
        <v>99</v>
      </c>
      <c r="E14" s="8">
        <f t="array" ref="E14">SUMPRODUCT(B5:AP5,B6:AP6)</f>
        <v>0.12000099999999998</v>
      </c>
    </row>
    <row r="15" spans="1:79" x14ac:dyDescent="0.45">
      <c r="A15" s="9"/>
      <c r="B15" s="10"/>
      <c r="D15" s="31" t="s">
        <v>100</v>
      </c>
      <c r="E15" s="61">
        <f>SUM(B6:AP6)</f>
        <v>0.99999999999999989</v>
      </c>
    </row>
    <row r="16" spans="1:79" x14ac:dyDescent="0.45">
      <c r="A16" s="51" t="s">
        <v>101</v>
      </c>
      <c r="B16" s="10"/>
      <c r="D16" s="60" t="s">
        <v>102</v>
      </c>
      <c r="E16" s="59">
        <f>SUM(B8:AP8)</f>
        <v>999999.99999999988</v>
      </c>
    </row>
    <row r="17" spans="1:45" x14ac:dyDescent="0.45">
      <c r="A17" s="31" t="s">
        <v>103</v>
      </c>
      <c r="B17" s="42">
        <f t="array" ref="B17">MMULT(MMULT(B6:AP6,B54:AP94),TRANSPOSE(B6:AP6))</f>
        <v>0.26194891866445158</v>
      </c>
      <c r="E17" s="58"/>
    </row>
    <row r="18" spans="1:45" x14ac:dyDescent="0.45">
      <c r="A18" s="52" t="s">
        <v>104</v>
      </c>
      <c r="B18" s="38">
        <f>(B17)^(1/2)</f>
        <v>0.51180945542696998</v>
      </c>
    </row>
    <row r="22" spans="1:45" x14ac:dyDescent="0.45">
      <c r="A22" s="83" t="s">
        <v>105</v>
      </c>
      <c r="B22" s="15" t="s">
        <v>106</v>
      </c>
      <c r="C22" s="22" t="s">
        <v>3</v>
      </c>
      <c r="D22" s="22" t="s">
        <v>4</v>
      </c>
      <c r="E22" s="22" t="s">
        <v>5</v>
      </c>
      <c r="F22" s="22" t="s">
        <v>6</v>
      </c>
      <c r="G22" s="22" t="s">
        <v>7</v>
      </c>
      <c r="H22" s="22" t="s">
        <v>8</v>
      </c>
      <c r="I22" s="22" t="s">
        <v>9</v>
      </c>
      <c r="J22" s="22" t="s">
        <v>10</v>
      </c>
      <c r="K22" s="22" t="s">
        <v>11</v>
      </c>
      <c r="L22" s="22" t="s">
        <v>12</v>
      </c>
      <c r="M22" s="22" t="s">
        <v>13</v>
      </c>
      <c r="N22" s="22" t="s">
        <v>14</v>
      </c>
      <c r="O22" s="22" t="s">
        <v>15</v>
      </c>
      <c r="P22" s="22" t="s">
        <v>16</v>
      </c>
      <c r="Q22" s="22" t="s">
        <v>17</v>
      </c>
      <c r="R22" s="22" t="s">
        <v>18</v>
      </c>
      <c r="S22" s="22" t="s">
        <v>19</v>
      </c>
      <c r="T22" s="22" t="s">
        <v>20</v>
      </c>
      <c r="U22" s="22" t="s">
        <v>21</v>
      </c>
      <c r="V22" s="22" t="s">
        <v>22</v>
      </c>
      <c r="W22" s="22" t="s">
        <v>23</v>
      </c>
      <c r="X22" s="22" t="s">
        <v>24</v>
      </c>
      <c r="Y22" s="22" t="s">
        <v>25</v>
      </c>
      <c r="Z22" s="22" t="s">
        <v>26</v>
      </c>
      <c r="AA22" s="22" t="s">
        <v>27</v>
      </c>
      <c r="AB22" s="22" t="s">
        <v>28</v>
      </c>
      <c r="AC22" s="22" t="s">
        <v>107</v>
      </c>
      <c r="AD22" s="22" t="s">
        <v>30</v>
      </c>
      <c r="AE22" s="22" t="s">
        <v>31</v>
      </c>
      <c r="AF22" s="22" t="s">
        <v>73</v>
      </c>
      <c r="AG22" s="22" t="s">
        <v>33</v>
      </c>
      <c r="AH22" s="22" t="s">
        <v>34</v>
      </c>
      <c r="AI22" s="22" t="s">
        <v>35</v>
      </c>
      <c r="AJ22" s="22" t="s">
        <v>36</v>
      </c>
      <c r="AK22" s="22" t="s">
        <v>37</v>
      </c>
      <c r="AL22" s="22" t="s">
        <v>38</v>
      </c>
      <c r="AM22" s="22" t="s">
        <v>39</v>
      </c>
      <c r="AN22" s="22" t="s">
        <v>40</v>
      </c>
      <c r="AO22" s="22" t="s">
        <v>41</v>
      </c>
      <c r="AP22" s="22" t="s">
        <v>42</v>
      </c>
      <c r="AQ22" s="57"/>
      <c r="AR22" s="26"/>
    </row>
    <row r="23" spans="1:45" x14ac:dyDescent="0.45">
      <c r="A23" s="8">
        <v>0.34113410686729811</v>
      </c>
      <c r="B23" s="7">
        <v>0.05</v>
      </c>
      <c r="C23" s="14">
        <v>0</v>
      </c>
      <c r="D23" s="14">
        <v>747502.71489472745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239805.39646684725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12691.888638425547</v>
      </c>
      <c r="AQ23" s="14">
        <v>0</v>
      </c>
    </row>
    <row r="24" spans="1:45" x14ac:dyDescent="0.45">
      <c r="A24" s="8">
        <v>0.10287510014880283</v>
      </c>
      <c r="B24" s="7">
        <v>0.06</v>
      </c>
      <c r="C24" s="14">
        <v>0</v>
      </c>
      <c r="D24" s="14">
        <v>289185.40247515147</v>
      </c>
      <c r="E24" s="14">
        <v>0</v>
      </c>
      <c r="F24" s="14">
        <v>104355.88071836042</v>
      </c>
      <c r="G24" s="14">
        <v>0</v>
      </c>
      <c r="H24" s="14">
        <v>0</v>
      </c>
      <c r="I24" s="14">
        <v>0</v>
      </c>
      <c r="J24" s="14">
        <v>0</v>
      </c>
      <c r="K24" s="14">
        <v>12935.916909249097</v>
      </c>
      <c r="L24" s="14">
        <v>250749.40421878922</v>
      </c>
      <c r="M24" s="14">
        <v>0</v>
      </c>
      <c r="N24" s="14">
        <v>4157.9796849394597</v>
      </c>
      <c r="O24" s="14">
        <v>0</v>
      </c>
      <c r="P24" s="14">
        <v>33473.979101283716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64799.910556496157</v>
      </c>
      <c r="Z24" s="14">
        <v>0</v>
      </c>
      <c r="AA24" s="14">
        <v>6851.9858349453307</v>
      </c>
      <c r="AB24" s="14">
        <v>56592.654929165139</v>
      </c>
      <c r="AC24" s="14">
        <v>2647.7305964311831</v>
      </c>
      <c r="AD24" s="14">
        <v>110657.61801987368</v>
      </c>
      <c r="AE24" s="14">
        <v>0</v>
      </c>
      <c r="AF24" s="14">
        <v>19902.441533249301</v>
      </c>
      <c r="AG24" s="14">
        <v>0</v>
      </c>
      <c r="AH24" s="14">
        <v>0</v>
      </c>
      <c r="AI24" s="14">
        <v>0</v>
      </c>
      <c r="AJ24" s="14">
        <v>0</v>
      </c>
      <c r="AK24" s="14">
        <v>0.62684952469279098</v>
      </c>
      <c r="AL24" s="14">
        <v>0</v>
      </c>
      <c r="AM24" s="14">
        <v>43688.468572541038</v>
      </c>
      <c r="AN24" s="14">
        <v>0</v>
      </c>
      <c r="AO24" s="14">
        <v>0</v>
      </c>
      <c r="AP24" s="14">
        <v>0</v>
      </c>
      <c r="AQ24" s="14">
        <v>0</v>
      </c>
    </row>
    <row r="25" spans="1:45" x14ac:dyDescent="0.45">
      <c r="A25" s="8">
        <v>0.11176837691481073</v>
      </c>
      <c r="B25" s="7">
        <v>7.0000000000000007E-2</v>
      </c>
      <c r="C25" s="14">
        <v>0</v>
      </c>
      <c r="D25" s="14">
        <v>68461.306168444586</v>
      </c>
      <c r="E25" s="14">
        <v>0</v>
      </c>
      <c r="F25" s="14">
        <v>52765.330903103444</v>
      </c>
      <c r="G25" s="14">
        <v>0</v>
      </c>
      <c r="H25" s="14">
        <v>0</v>
      </c>
      <c r="I25" s="14">
        <v>20670.681510895243</v>
      </c>
      <c r="J25" s="14">
        <v>0</v>
      </c>
      <c r="K25" s="14">
        <v>8128.3072274045135</v>
      </c>
      <c r="L25" s="14">
        <v>117992.38028626867</v>
      </c>
      <c r="M25" s="14">
        <v>0</v>
      </c>
      <c r="N25" s="14">
        <v>86746.703763622107</v>
      </c>
      <c r="O25" s="14">
        <v>0</v>
      </c>
      <c r="P25" s="14">
        <v>0</v>
      </c>
      <c r="Q25" s="14">
        <v>6364.1807231002631</v>
      </c>
      <c r="R25" s="14">
        <v>53678.158984609232</v>
      </c>
      <c r="S25" s="14">
        <v>0</v>
      </c>
      <c r="T25" s="14">
        <v>0</v>
      </c>
      <c r="U25" s="14">
        <v>0</v>
      </c>
      <c r="V25" s="14">
        <v>11376.603333419542</v>
      </c>
      <c r="W25" s="14">
        <v>138577.04889566213</v>
      </c>
      <c r="X25" s="14">
        <v>0</v>
      </c>
      <c r="Y25" s="14">
        <v>0</v>
      </c>
      <c r="Z25" s="14">
        <v>2974.9252726407926</v>
      </c>
      <c r="AA25" s="14">
        <v>0</v>
      </c>
      <c r="AB25" s="14">
        <v>118899.81256226492</v>
      </c>
      <c r="AC25" s="14">
        <v>32288.80997392576</v>
      </c>
      <c r="AD25" s="14">
        <v>86002.980507660875</v>
      </c>
      <c r="AE25" s="14">
        <v>445.86374393580309</v>
      </c>
      <c r="AF25" s="14">
        <v>31728.882791547403</v>
      </c>
      <c r="AG25" s="14">
        <v>0</v>
      </c>
      <c r="AH25" s="14">
        <v>0</v>
      </c>
      <c r="AI25" s="14">
        <v>0</v>
      </c>
      <c r="AJ25" s="14">
        <v>25394.058694658906</v>
      </c>
      <c r="AK25" s="14">
        <v>3445.1414908238953</v>
      </c>
      <c r="AL25" s="14">
        <v>14416.637862271509</v>
      </c>
      <c r="AM25" s="14">
        <v>39909.283370443525</v>
      </c>
      <c r="AN25" s="14">
        <v>0</v>
      </c>
      <c r="AO25" s="14">
        <v>79732.90193329686</v>
      </c>
      <c r="AP25" s="14">
        <v>0</v>
      </c>
      <c r="AQ25" s="14">
        <v>0</v>
      </c>
    </row>
    <row r="26" spans="1:45" x14ac:dyDescent="0.45">
      <c r="A26" s="8">
        <v>0.14353802424435191</v>
      </c>
      <c r="B26" s="7">
        <v>0.08</v>
      </c>
      <c r="C26" s="14">
        <v>0</v>
      </c>
      <c r="D26" s="14">
        <v>0</v>
      </c>
      <c r="E26" s="14">
        <v>0</v>
      </c>
      <c r="F26" s="14">
        <v>0</v>
      </c>
      <c r="G26" s="14">
        <v>6611.395171688293</v>
      </c>
      <c r="H26" s="14">
        <v>0</v>
      </c>
      <c r="I26" s="14">
        <v>67967.556115457948</v>
      </c>
      <c r="J26" s="14">
        <v>0</v>
      </c>
      <c r="K26" s="14">
        <v>3866.4022027011833</v>
      </c>
      <c r="L26" s="14">
        <v>0</v>
      </c>
      <c r="M26" s="14">
        <v>0</v>
      </c>
      <c r="N26" s="14">
        <v>99819.241481783654</v>
      </c>
      <c r="O26" s="14">
        <v>0</v>
      </c>
      <c r="P26" s="14">
        <v>0</v>
      </c>
      <c r="Q26" s="14">
        <v>37916.561539013601</v>
      </c>
      <c r="R26" s="14">
        <v>68234.672246943068</v>
      </c>
      <c r="S26" s="14">
        <v>45590.529253334236</v>
      </c>
      <c r="T26" s="14">
        <v>0</v>
      </c>
      <c r="U26" s="14">
        <v>0</v>
      </c>
      <c r="V26" s="14">
        <v>7038.8196597577989</v>
      </c>
      <c r="W26" s="14">
        <v>239481.78853691736</v>
      </c>
      <c r="X26" s="14">
        <v>2380.8481353614866</v>
      </c>
      <c r="Y26" s="14">
        <v>0</v>
      </c>
      <c r="Z26" s="14">
        <v>0</v>
      </c>
      <c r="AA26" s="14">
        <v>0</v>
      </c>
      <c r="AB26" s="14">
        <v>103191.58302225148</v>
      </c>
      <c r="AC26" s="14">
        <v>3590.3544634046116</v>
      </c>
      <c r="AD26" s="14">
        <v>70601.01083189607</v>
      </c>
      <c r="AE26" s="14">
        <v>2554.9733654760739</v>
      </c>
      <c r="AF26" s="14">
        <v>0</v>
      </c>
      <c r="AG26" s="14">
        <v>0</v>
      </c>
      <c r="AH26" s="14">
        <v>0</v>
      </c>
      <c r="AI26" s="14">
        <v>527.17485772811733</v>
      </c>
      <c r="AJ26" s="14">
        <v>39080.467987191259</v>
      </c>
      <c r="AK26" s="14">
        <v>59541.674291348143</v>
      </c>
      <c r="AL26" s="14">
        <v>62422.932264380339</v>
      </c>
      <c r="AM26" s="14">
        <v>28609.471706937868</v>
      </c>
      <c r="AN26" s="14">
        <v>0</v>
      </c>
      <c r="AO26" s="14">
        <v>50972.542866427233</v>
      </c>
      <c r="AP26" s="14">
        <v>0</v>
      </c>
      <c r="AQ26" s="14">
        <v>0</v>
      </c>
    </row>
    <row r="27" spans="1:45" x14ac:dyDescent="0.45">
      <c r="A27" s="8">
        <v>0.1898985853003444</v>
      </c>
      <c r="B27" s="7">
        <v>0.09</v>
      </c>
      <c r="C27" s="14">
        <v>0</v>
      </c>
      <c r="D27" s="14">
        <v>0</v>
      </c>
      <c r="E27" s="14">
        <v>0</v>
      </c>
      <c r="F27" s="14">
        <v>0</v>
      </c>
      <c r="G27" s="14">
        <v>22874.970985070006</v>
      </c>
      <c r="H27" s="14">
        <v>0</v>
      </c>
      <c r="I27" s="14">
        <v>115934.78883334449</v>
      </c>
      <c r="J27" s="14">
        <v>0</v>
      </c>
      <c r="K27" s="14">
        <v>0</v>
      </c>
      <c r="L27" s="14">
        <v>0</v>
      </c>
      <c r="M27" s="14">
        <v>0</v>
      </c>
      <c r="N27" s="14">
        <v>69342.283171825547</v>
      </c>
      <c r="O27" s="14">
        <v>0</v>
      </c>
      <c r="P27" s="14">
        <v>0</v>
      </c>
      <c r="Q27" s="14">
        <v>35577.331998775408</v>
      </c>
      <c r="R27" s="14">
        <v>37589.808805928704</v>
      </c>
      <c r="S27" s="14">
        <v>73556.18083224514</v>
      </c>
      <c r="T27" s="14">
        <v>0</v>
      </c>
      <c r="U27" s="14">
        <v>0</v>
      </c>
      <c r="V27" s="14">
        <v>0</v>
      </c>
      <c r="W27" s="14">
        <v>291732.80478179827</v>
      </c>
      <c r="X27" s="14">
        <v>22795.791689940172</v>
      </c>
      <c r="Y27" s="14">
        <v>0</v>
      </c>
      <c r="Z27" s="14">
        <v>0</v>
      </c>
      <c r="AA27" s="14">
        <v>0</v>
      </c>
      <c r="AB27" s="14">
        <v>761.99131950890762</v>
      </c>
      <c r="AC27" s="14">
        <v>0</v>
      </c>
      <c r="AD27" s="14">
        <v>0</v>
      </c>
      <c r="AE27" s="14">
        <v>2846.6726211898349</v>
      </c>
      <c r="AF27" s="14">
        <v>0</v>
      </c>
      <c r="AG27" s="14">
        <v>0</v>
      </c>
      <c r="AH27" s="14">
        <v>32330.407398947777</v>
      </c>
      <c r="AI27" s="14">
        <v>44238.133987990659</v>
      </c>
      <c r="AJ27" s="14">
        <v>4438.1609762065918</v>
      </c>
      <c r="AK27" s="14">
        <v>138336.781259201</v>
      </c>
      <c r="AL27" s="14">
        <v>99195.803214031563</v>
      </c>
      <c r="AM27" s="14">
        <v>8448.0881239965001</v>
      </c>
      <c r="AN27" s="14">
        <v>0</v>
      </c>
      <c r="AO27" s="14">
        <v>0</v>
      </c>
      <c r="AP27" s="14">
        <v>0</v>
      </c>
      <c r="AQ27" s="14">
        <v>0</v>
      </c>
      <c r="AR27" s="27"/>
    </row>
    <row r="28" spans="1:45" x14ac:dyDescent="0.45">
      <c r="A28" s="8">
        <v>0.25060952871474551</v>
      </c>
      <c r="B28" s="7">
        <v>0.1</v>
      </c>
      <c r="C28" s="14">
        <v>0</v>
      </c>
      <c r="D28" s="14">
        <v>0</v>
      </c>
      <c r="E28" s="14">
        <v>0</v>
      </c>
      <c r="F28" s="14">
        <v>0</v>
      </c>
      <c r="G28" s="14">
        <v>43071.716641490319</v>
      </c>
      <c r="H28" s="14">
        <v>8643.7254410365113</v>
      </c>
      <c r="I28" s="14">
        <v>194645.31621082345</v>
      </c>
      <c r="J28" s="14">
        <v>0</v>
      </c>
      <c r="K28" s="14">
        <v>0</v>
      </c>
      <c r="L28" s="14">
        <v>0.63706073480292313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295953.4525735983</v>
      </c>
      <c r="X28" s="14">
        <v>0</v>
      </c>
      <c r="Y28" s="14">
        <v>0</v>
      </c>
      <c r="Z28" s="14">
        <v>0</v>
      </c>
      <c r="AA28" s="14">
        <v>0</v>
      </c>
      <c r="AB28" s="14">
        <v>0.88454067884684462</v>
      </c>
      <c r="AC28" s="14">
        <v>0</v>
      </c>
      <c r="AD28" s="14">
        <v>0</v>
      </c>
      <c r="AE28" s="14">
        <v>4656.957002857137</v>
      </c>
      <c r="AF28" s="14">
        <v>0</v>
      </c>
      <c r="AG28" s="14">
        <v>0</v>
      </c>
      <c r="AH28" s="14">
        <v>119418.60502250552</v>
      </c>
      <c r="AI28" s="14">
        <v>31492.306550064462</v>
      </c>
      <c r="AJ28" s="14">
        <v>0</v>
      </c>
      <c r="AK28" s="14">
        <v>255933.65933670665</v>
      </c>
      <c r="AL28" s="14">
        <v>46182.739619504566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</row>
    <row r="29" spans="1:45" x14ac:dyDescent="0.45">
      <c r="A29" s="8">
        <v>0.3273487063447022</v>
      </c>
      <c r="B29" s="7">
        <v>0.11</v>
      </c>
      <c r="C29" s="14">
        <v>0</v>
      </c>
      <c r="D29" s="14">
        <v>0</v>
      </c>
      <c r="E29" s="14">
        <v>0</v>
      </c>
      <c r="F29" s="14">
        <v>0</v>
      </c>
      <c r="G29" s="14">
        <v>61061.381818155947</v>
      </c>
      <c r="H29" s="14">
        <v>0</v>
      </c>
      <c r="I29" s="14">
        <v>294628.88833138929</v>
      </c>
      <c r="J29" s="14">
        <v>0</v>
      </c>
      <c r="K29" s="14">
        <v>0</v>
      </c>
      <c r="L29" s="14">
        <v>0.63706073480292313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32387.04468825366</v>
      </c>
      <c r="X29" s="14">
        <v>0</v>
      </c>
      <c r="Y29" s="14">
        <v>0</v>
      </c>
      <c r="Z29" s="14">
        <v>0</v>
      </c>
      <c r="AA29" s="14">
        <v>0</v>
      </c>
      <c r="AB29" s="14">
        <v>0.88454067884684462</v>
      </c>
      <c r="AC29" s="14">
        <v>0</v>
      </c>
      <c r="AD29" s="14">
        <v>0</v>
      </c>
      <c r="AE29" s="14">
        <v>9480.7258391197047</v>
      </c>
      <c r="AF29" s="14">
        <v>0</v>
      </c>
      <c r="AG29" s="14">
        <v>0</v>
      </c>
      <c r="AH29" s="14">
        <v>231771.36158675514</v>
      </c>
      <c r="AI29" s="14">
        <v>0</v>
      </c>
      <c r="AJ29" s="14">
        <v>0</v>
      </c>
      <c r="AK29" s="14">
        <v>370669.07613491267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</row>
    <row r="30" spans="1:45" x14ac:dyDescent="0.45">
      <c r="A30" s="8">
        <v>0.51176898725941777</v>
      </c>
      <c r="B30" s="7">
        <v>0.12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114057.22183766605</v>
      </c>
      <c r="J30" s="14">
        <v>0</v>
      </c>
      <c r="K30" s="14">
        <v>0</v>
      </c>
      <c r="L30" s="14">
        <v>0.63706073480292313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0.88454067884684462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885941.25656092016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27"/>
      <c r="AS30" s="11"/>
    </row>
    <row r="52" spans="1:43" ht="23.25" x14ac:dyDescent="0.7">
      <c r="A52" s="28" t="s">
        <v>86</v>
      </c>
    </row>
    <row r="53" spans="1:43" x14ac:dyDescent="0.45">
      <c r="A53" s="7"/>
      <c r="B53" s="22" t="str">
        <f>'Variance - Covariance'!B47</f>
        <v>APPLE</v>
      </c>
      <c r="C53" s="22" t="str">
        <f>'Variance - Covariance'!C47</f>
        <v>FirstEnergy</v>
      </c>
      <c r="D53" s="22" t="str">
        <f>'Variance - Covariance'!D47</f>
        <v>TESLA</v>
      </c>
      <c r="E53" s="22" t="str">
        <f>'Variance - Covariance'!E47</f>
        <v>PEPSI</v>
      </c>
      <c r="F53" s="22" t="str">
        <f>'Variance - Covariance'!F47</f>
        <v>MediciNova</v>
      </c>
      <c r="G53" s="22" t="str">
        <f>'Variance - Covariance'!G47</f>
        <v>Shopify</v>
      </c>
      <c r="H53" s="22" t="str">
        <f>'Variance - Covariance'!H47</f>
        <v xml:space="preserve">iRobot </v>
      </c>
      <c r="I53" s="22" t="str">
        <f>'Variance - Covariance'!I47</f>
        <v xml:space="preserve">Six Flags </v>
      </c>
      <c r="J53" s="22" t="str">
        <f>'Variance - Covariance'!J47</f>
        <v>NanoViricides</v>
      </c>
      <c r="K53" s="22" t="str">
        <f>'Variance - Covariance'!K47</f>
        <v>HSBC</v>
      </c>
      <c r="L53" s="22" t="str">
        <f>'Variance - Covariance'!L47</f>
        <v xml:space="preserve">Northrop </v>
      </c>
      <c r="M53" s="22" t="str">
        <f>'Variance - Covariance'!M47</f>
        <v>Raytheon</v>
      </c>
      <c r="N53" s="22" t="str">
        <f>'Variance - Covariance'!N47</f>
        <v>Petrobras</v>
      </c>
      <c r="O53" s="22" t="str">
        <f>'Variance - Covariance'!O47</f>
        <v>Bradesco</v>
      </c>
      <c r="P53" s="22" t="str">
        <f>'Variance - Covariance'!P47</f>
        <v>IBM</v>
      </c>
      <c r="Q53" s="22" t="str">
        <f>'Variance - Covariance'!Q47</f>
        <v>SAP</v>
      </c>
      <c r="R53" s="22" t="str">
        <f>'Variance - Covariance'!R47</f>
        <v>Accenture</v>
      </c>
      <c r="S53" s="22" t="str">
        <f>'Variance - Covariance'!S47</f>
        <v>Texas Instr.</v>
      </c>
      <c r="T53" s="22" t="str">
        <f>'Variance - Covariance'!T47</f>
        <v>Nike</v>
      </c>
      <c r="U53" s="22" t="str">
        <f>'Variance - Covariance'!U47</f>
        <v>Walt Disney</v>
      </c>
      <c r="V53" s="22" t="str">
        <f>'Variance - Covariance'!V47</f>
        <v>JP Morgan</v>
      </c>
      <c r="W53" s="22" t="str">
        <f>'Variance - Covariance'!W47</f>
        <v>Ametek</v>
      </c>
      <c r="X53" s="22" t="str">
        <f>'Variance - Covariance'!X47</f>
        <v>Madison Sq</v>
      </c>
      <c r="Y53" s="22" t="str">
        <f>'Variance - Covariance'!Y47</f>
        <v>Starbucks</v>
      </c>
      <c r="Z53" s="22" t="str">
        <f>'Variance - Covariance'!Z47</f>
        <v>Cannae H</v>
      </c>
      <c r="AA53" s="22" t="str">
        <f>'Variance - Covariance'!AA47</f>
        <v>General Mills</v>
      </c>
      <c r="AB53" s="22" t="str">
        <f>'Variance - Covariance'!AB47</f>
        <v>P&amp;G</v>
      </c>
      <c r="AC53" s="22" t="str">
        <f>'Variance - Covariance'!AC47</f>
        <v>Coca Cola</v>
      </c>
      <c r="AD53" s="22" t="str">
        <f>'Variance - Covariance'!AD47</f>
        <v>Amyris</v>
      </c>
      <c r="AE53" s="22" t="str">
        <f>'Variance - Covariance'!AE47</f>
        <v>Heico Corp</v>
      </c>
      <c r="AF53" s="22" t="str">
        <f>'Variance - Covariance'!AF47</f>
        <v>Microsoft</v>
      </c>
      <c r="AG53" s="22" t="str">
        <f>'Variance - Covariance'!AG47</f>
        <v>AMD</v>
      </c>
      <c r="AH53" s="22" t="str">
        <f>'Variance - Covariance'!AH47</f>
        <v>Amazon</v>
      </c>
      <c r="AI53" s="22" t="str">
        <f>'Variance - Covariance'!AI47</f>
        <v>Facebook</v>
      </c>
      <c r="AJ53" s="22" t="str">
        <f>'Variance - Covariance'!AJ47</f>
        <v>Netflix</v>
      </c>
      <c r="AK53" s="22" t="str">
        <f>'Variance - Covariance'!AK47</f>
        <v>ORACLE</v>
      </c>
      <c r="AL53" s="22" t="str">
        <f>'Variance - Covariance'!AL47</f>
        <v>SuperCom</v>
      </c>
      <c r="AM53" s="22" t="str">
        <f>'Variance - Covariance'!AM47</f>
        <v>Callaway G</v>
      </c>
      <c r="AN53" s="22" t="str">
        <f>'Variance - Covariance'!AN47</f>
        <v>Chevron</v>
      </c>
      <c r="AO53" s="22" t="str">
        <f>'Variance - Covariance'!AO47</f>
        <v>Rhino Res</v>
      </c>
      <c r="AP53" s="22" t="str">
        <f>'Variance - Covariance'!AP47</f>
        <v>Career Ed</v>
      </c>
      <c r="AQ53" s="56"/>
    </row>
    <row r="54" spans="1:43" x14ac:dyDescent="0.45">
      <c r="A54" s="24" t="str">
        <f>'Variance - Covariance'!A48</f>
        <v>APPLE</v>
      </c>
      <c r="B54" s="8">
        <f>'Variance - Covariance'!B48</f>
        <v>7.9455626984126768E-2</v>
      </c>
      <c r="C54" s="8">
        <f>'Variance - Covariance'!C48</f>
        <v>7.1380912698412657E-3</v>
      </c>
      <c r="D54" s="8">
        <f>'Variance - Covariance'!D48</f>
        <v>5.4169365079364845E-2</v>
      </c>
      <c r="E54" s="8">
        <f>'Variance - Covariance'!E48</f>
        <v>1.6910234126984142E-2</v>
      </c>
      <c r="F54" s="8">
        <f>'Variance - Covariance'!F48</f>
        <v>4.6904722222222091E-2</v>
      </c>
      <c r="G54" s="8">
        <f>'Variance - Covariance'!G48</f>
        <v>5.6401329365079349E-2</v>
      </c>
      <c r="H54" s="8">
        <f>'Variance - Covariance'!H48</f>
        <v>4.5983642857142848E-2</v>
      </c>
      <c r="I54" s="8">
        <f>'Variance - Covariance'!I48</f>
        <v>2.3845611111111081E-2</v>
      </c>
      <c r="J54" s="8">
        <f>'Variance - Covariance'!J48</f>
        <v>-3.0533452380952224E-2</v>
      </c>
      <c r="K54" s="8">
        <f>'Variance - Covariance'!K48</f>
        <v>2.1280781746031718E-2</v>
      </c>
      <c r="L54" s="8">
        <f>'Variance - Covariance'!L48</f>
        <v>1.7134210317460336E-2</v>
      </c>
      <c r="M54" s="8">
        <f>'Variance - Covariance'!M48</f>
        <v>2.1219904761904732E-2</v>
      </c>
      <c r="N54" s="8">
        <f>'Variance - Covariance'!N48</f>
        <v>3.1888880952380766E-2</v>
      </c>
      <c r="O54" s="8">
        <f>'Variance - Covariance'!O48</f>
        <v>2.4449753968253943E-2</v>
      </c>
      <c r="P54" s="8">
        <f>'Variance - Covariance'!P48</f>
        <v>3.1387928571428546E-2</v>
      </c>
      <c r="Q54" s="8">
        <f>'Variance - Covariance'!Q48</f>
        <v>3.2322789682539467E-2</v>
      </c>
      <c r="R54" s="8">
        <f>'Variance - Covariance'!R48</f>
        <v>3.1852297619047357E-2</v>
      </c>
      <c r="S54" s="8">
        <f>'Variance - Covariance'!S48</f>
        <v>4.8115936507936385E-2</v>
      </c>
      <c r="T54" s="8">
        <f>'Variance - Covariance'!T48</f>
        <v>3.2835817460317301E-2</v>
      </c>
      <c r="U54" s="8">
        <f>'Variance - Covariance'!U48</f>
        <v>2.4798063492063531E-2</v>
      </c>
      <c r="V54" s="8">
        <f>'Variance - Covariance'!V48</f>
        <v>2.8809976190476063E-2</v>
      </c>
      <c r="W54" s="8">
        <f>'Variance - Covariance'!W48</f>
        <v>3.0694333333333219E-2</v>
      </c>
      <c r="X54" s="8">
        <f>'Variance - Covariance'!X48</f>
        <v>2.0599888888888876E-2</v>
      </c>
      <c r="Y54" s="8">
        <f>'Variance - Covariance'!Y48</f>
        <v>2.6764480158729995E-2</v>
      </c>
      <c r="Z54" s="8">
        <f>'Variance - Covariance'!Z48</f>
        <v>2.9093916666666445E-2</v>
      </c>
      <c r="AA54" s="8">
        <f>'Variance - Covariance'!AA48</f>
        <v>6.4079365079365022E-3</v>
      </c>
      <c r="AB54" s="8">
        <f>'Variance - Covariance'!AB48</f>
        <v>1.3205829365079363E-2</v>
      </c>
      <c r="AC54" s="8">
        <f>'Variance - Covariance'!AC48</f>
        <v>1.0492912698412698E-2</v>
      </c>
      <c r="AD54" s="8">
        <f>'Variance - Covariance'!AD48</f>
        <v>6.6212099206349143E-2</v>
      </c>
      <c r="AE54" s="8">
        <f>'Variance - Covariance'!AE48</f>
        <v>2.4851900793650777E-2</v>
      </c>
      <c r="AF54" s="8">
        <f>'Variance - Covariance'!AF48</f>
        <v>4.3265797619047391E-2</v>
      </c>
      <c r="AG54" s="8">
        <f>'Variance - Covariance'!AG48</f>
        <v>8.477327380952368E-2</v>
      </c>
      <c r="AH54" s="8">
        <f>'Variance - Covariance'!AH48</f>
        <v>4.9355789682539522E-2</v>
      </c>
      <c r="AI54" s="8">
        <f>'Variance - Covariance'!AI48</f>
        <v>4.6589765873015825E-2</v>
      </c>
      <c r="AJ54" s="8">
        <f>'Variance - Covariance'!AJ48</f>
        <v>4.9604507936507697E-2</v>
      </c>
      <c r="AK54" s="8">
        <f>'Variance - Covariance'!AK48</f>
        <v>3.1515357142856949E-2</v>
      </c>
      <c r="AL54" s="8">
        <f>'Variance - Covariance'!AL48</f>
        <v>7.6022658730158501E-3</v>
      </c>
      <c r="AM54" s="8">
        <f>'Variance - Covariance'!AM48</f>
        <v>4.1550309523809371E-2</v>
      </c>
      <c r="AN54" s="8">
        <f>'Variance - Covariance'!AN48</f>
        <v>2.4910015873015875E-2</v>
      </c>
      <c r="AO54" s="8">
        <f>'Variance - Covariance'!AO48</f>
        <v>-8.8476130952380785E-2</v>
      </c>
      <c r="AP54" s="8">
        <f>'Variance - Covariance'!AP48</f>
        <v>1.9583031746031741E-2</v>
      </c>
      <c r="AQ54" s="18"/>
    </row>
    <row r="55" spans="1:43" x14ac:dyDescent="0.45">
      <c r="A55" s="24" t="str">
        <f>'Variance - Covariance'!A49</f>
        <v>FirstEnergy</v>
      </c>
      <c r="B55" s="8">
        <f>'Variance - Covariance'!B49</f>
        <v>7.1380912698412657E-3</v>
      </c>
      <c r="C55" s="8">
        <f>'Variance - Covariance'!C49</f>
        <v>2.4533499999999951E-2</v>
      </c>
      <c r="D55" s="8">
        <f>'Variance - Covariance'!D49</f>
        <v>7.8922777777777758E-3</v>
      </c>
      <c r="E55" s="8">
        <f>'Variance - Covariance'!E49</f>
        <v>1.0815492063492058E-2</v>
      </c>
      <c r="F55" s="8">
        <f>'Variance - Covariance'!F49</f>
        <v>7.0267103174603109E-3</v>
      </c>
      <c r="G55" s="8">
        <f>'Variance - Covariance'!G49</f>
        <v>2.1719638888888865E-2</v>
      </c>
      <c r="H55" s="8">
        <f>'Variance - Covariance'!H49</f>
        <v>8.22116666666667E-3</v>
      </c>
      <c r="I55" s="8">
        <f>'Variance - Covariance'!I49</f>
        <v>6.0070595238095057E-3</v>
      </c>
      <c r="J55" s="8">
        <f>'Variance - Covariance'!J49</f>
        <v>1.0479404761904725E-3</v>
      </c>
      <c r="K55" s="8">
        <f>'Variance - Covariance'!K49</f>
        <v>3.4797698412698344E-3</v>
      </c>
      <c r="L55" s="8">
        <f>'Variance - Covariance'!L49</f>
        <v>1.3140773809523793E-2</v>
      </c>
      <c r="M55" s="8">
        <f>'Variance - Covariance'!M49</f>
        <v>8.1706746031746103E-3</v>
      </c>
      <c r="N55" s="8">
        <f>'Variance - Covariance'!N49</f>
        <v>-1.5761746031746004E-3</v>
      </c>
      <c r="O55" s="8">
        <f>'Variance - Covariance'!O49</f>
        <v>1.7506746031746022E-4</v>
      </c>
      <c r="P55" s="8">
        <f>'Variance - Covariance'!P49</f>
        <v>8.7218611111111143E-3</v>
      </c>
      <c r="Q55" s="8">
        <f>'Variance - Covariance'!Q49</f>
        <v>5.3575555555555434E-3</v>
      </c>
      <c r="R55" s="8">
        <f>'Variance - Covariance'!R49</f>
        <v>9.1017658730158674E-3</v>
      </c>
      <c r="S55" s="8">
        <f>'Variance - Covariance'!S49</f>
        <v>7.7025039682539565E-3</v>
      </c>
      <c r="T55" s="8">
        <f>'Variance - Covariance'!T49</f>
        <v>9.4463166666666522E-3</v>
      </c>
      <c r="U55" s="8">
        <f>'Variance - Covariance'!U49</f>
        <v>9.5053396825396739E-3</v>
      </c>
      <c r="V55" s="8">
        <f>'Variance - Covariance'!V49</f>
        <v>2.4519246031746039E-3</v>
      </c>
      <c r="W55" s="8">
        <f>'Variance - Covariance'!W49</f>
        <v>6.8809396825396663E-3</v>
      </c>
      <c r="X55" s="8">
        <f>'Variance - Covariance'!X49</f>
        <v>8.9009785714285732E-3</v>
      </c>
      <c r="Y55" s="8">
        <f>'Variance - Covariance'!Y49</f>
        <v>1.0271900793650781E-2</v>
      </c>
      <c r="Z55" s="8">
        <f>'Variance - Covariance'!Z49</f>
        <v>7.3743992063491906E-3</v>
      </c>
      <c r="AA55" s="8">
        <f>'Variance - Covariance'!AA49</f>
        <v>1.4163285714285706E-2</v>
      </c>
      <c r="AB55" s="8">
        <f>'Variance - Covariance'!AB49</f>
        <v>1.2838333333333327E-2</v>
      </c>
      <c r="AC55" s="8">
        <f>'Variance - Covariance'!AC49</f>
        <v>1.0244757936507922E-2</v>
      </c>
      <c r="AD55" s="8">
        <f>'Variance - Covariance'!AD49</f>
        <v>-7.4095912698412484E-3</v>
      </c>
      <c r="AE55" s="8">
        <f>'Variance - Covariance'!AE49</f>
        <v>7.7105396825396643E-3</v>
      </c>
      <c r="AF55" s="8">
        <f>'Variance - Covariance'!AF49</f>
        <v>1.134427777777776E-2</v>
      </c>
      <c r="AG55" s="8">
        <f>'Variance - Covariance'!AG49</f>
        <v>7.4659285714285669E-3</v>
      </c>
      <c r="AH55" s="8">
        <f>'Variance - Covariance'!AH49</f>
        <v>9.4438174603174562E-3</v>
      </c>
      <c r="AI55" s="8">
        <f>'Variance - Covariance'!AI49</f>
        <v>5.7822539682539564E-3</v>
      </c>
      <c r="AJ55" s="8">
        <f>'Variance - Covariance'!AJ49</f>
        <v>8.4647698412698442E-3</v>
      </c>
      <c r="AK55" s="8">
        <f>'Variance - Covariance'!AK49</f>
        <v>6.9760595238095059E-3</v>
      </c>
      <c r="AL55" s="8">
        <f>'Variance - Covariance'!AL49</f>
        <v>-5.951916666666647E-3</v>
      </c>
      <c r="AM55" s="8">
        <f>'Variance - Covariance'!AM49</f>
        <v>6.9474087301587186E-3</v>
      </c>
      <c r="AN55" s="8">
        <f>'Variance - Covariance'!AN49</f>
        <v>5.5184999999999809E-3</v>
      </c>
      <c r="AO55" s="8">
        <f>'Variance - Covariance'!AO49</f>
        <v>0.17771033730158708</v>
      </c>
      <c r="AP55" s="8">
        <f>'Variance - Covariance'!AP49</f>
        <v>8.3766507936507764E-3</v>
      </c>
      <c r="AQ55" s="18"/>
    </row>
    <row r="56" spans="1:43" x14ac:dyDescent="0.45">
      <c r="A56" s="24" t="str">
        <f>'Variance - Covariance'!A50</f>
        <v>TESLA</v>
      </c>
      <c r="B56" s="8">
        <f>'Variance - Covariance'!B50</f>
        <v>5.4169365079364845E-2</v>
      </c>
      <c r="C56" s="8">
        <f>'Variance - Covariance'!C50</f>
        <v>7.8922777777777758E-3</v>
      </c>
      <c r="D56" s="8">
        <f>'Variance - Covariance'!D50</f>
        <v>0.26258853174603114</v>
      </c>
      <c r="E56" s="8">
        <f>'Variance - Covariance'!E50</f>
        <v>1.0702583333333323E-2</v>
      </c>
      <c r="F56" s="8">
        <f>'Variance - Covariance'!F50</f>
        <v>5.8922317460317321E-2</v>
      </c>
      <c r="G56" s="8">
        <f>'Variance - Covariance'!G50</f>
        <v>6.9614369047618863E-2</v>
      </c>
      <c r="H56" s="8">
        <f>'Variance - Covariance'!H50</f>
        <v>5.2026519841269818E-2</v>
      </c>
      <c r="I56" s="8">
        <f>'Variance - Covariance'!I50</f>
        <v>3.1150007936507847E-2</v>
      </c>
      <c r="J56" s="8">
        <f>'Variance - Covariance'!J50</f>
        <v>-3.5356714285714193E-2</v>
      </c>
      <c r="K56" s="8">
        <f>'Variance - Covariance'!K50</f>
        <v>2.0909289682539661E-2</v>
      </c>
      <c r="L56" s="8">
        <f>'Variance - Covariance'!L50</f>
        <v>9.1418690476190289E-3</v>
      </c>
      <c r="M56" s="8">
        <f>'Variance - Covariance'!M50</f>
        <v>2.4644873015872988E-2</v>
      </c>
      <c r="N56" s="8">
        <f>'Variance - Covariance'!N50</f>
        <v>2.775244841269835E-2</v>
      </c>
      <c r="O56" s="8">
        <f>'Variance - Covariance'!O50</f>
        <v>1.7871690476190451E-2</v>
      </c>
      <c r="P56" s="8">
        <f>'Variance - Covariance'!P50</f>
        <v>2.6469908730158476E-2</v>
      </c>
      <c r="Q56" s="8">
        <f>'Variance - Covariance'!Q50</f>
        <v>1.9563789682539665E-2</v>
      </c>
      <c r="R56" s="8">
        <f>'Variance - Covariance'!R50</f>
        <v>2.339468253968251E-2</v>
      </c>
      <c r="S56" s="8">
        <f>'Variance - Covariance'!S50</f>
        <v>4.6997928571428552E-2</v>
      </c>
      <c r="T56" s="8">
        <f>'Variance - Covariance'!T50</f>
        <v>3.4198936111110925E-2</v>
      </c>
      <c r="U56" s="8">
        <f>'Variance - Covariance'!U50</f>
        <v>1.7028600396825407E-2</v>
      </c>
      <c r="V56" s="8">
        <f>'Variance - Covariance'!V50</f>
        <v>2.6033150793650747E-2</v>
      </c>
      <c r="W56" s="8">
        <f>'Variance - Covariance'!W50</f>
        <v>2.9228626587301517E-2</v>
      </c>
      <c r="X56" s="8">
        <f>'Variance - Covariance'!X50</f>
        <v>2.6516479365079164E-2</v>
      </c>
      <c r="Y56" s="8">
        <f>'Variance - Covariance'!Y50</f>
        <v>1.9503831349206344E-2</v>
      </c>
      <c r="Z56" s="8">
        <f>'Variance - Covariance'!Z50</f>
        <v>3.2792056746031632E-2</v>
      </c>
      <c r="AA56" s="8">
        <f>'Variance - Covariance'!AA50</f>
        <v>1.9654206349206367E-3</v>
      </c>
      <c r="AB56" s="8">
        <f>'Variance - Covariance'!AB50</f>
        <v>1.4089940476190456E-2</v>
      </c>
      <c r="AC56" s="8">
        <f>'Variance - Covariance'!AC50</f>
        <v>8.1417222222222117E-3</v>
      </c>
      <c r="AD56" s="8">
        <f>'Variance - Covariance'!AD50</f>
        <v>7.9291753968253775E-2</v>
      </c>
      <c r="AE56" s="8">
        <f>'Variance - Covariance'!AE50</f>
        <v>2.3844825396825399E-2</v>
      </c>
      <c r="AF56" s="8">
        <f>'Variance - Covariance'!AF50</f>
        <v>4.1003698412698165E-2</v>
      </c>
      <c r="AG56" s="8">
        <f>'Variance - Covariance'!AG50</f>
        <v>8.1478623015872859E-2</v>
      </c>
      <c r="AH56" s="8">
        <f>'Variance - Covariance'!AH50</f>
        <v>4.666943650793634E-2</v>
      </c>
      <c r="AI56" s="8">
        <f>'Variance - Covariance'!AI50</f>
        <v>3.767041269841255E-2</v>
      </c>
      <c r="AJ56" s="8">
        <f>'Variance - Covariance'!AJ50</f>
        <v>6.3729369047618958E-2</v>
      </c>
      <c r="AK56" s="8">
        <f>'Variance - Covariance'!AK50</f>
        <v>2.4002432539682542E-2</v>
      </c>
      <c r="AL56" s="8">
        <f>'Variance - Covariance'!AL50</f>
        <v>-6.8256746031745957E-3</v>
      </c>
      <c r="AM56" s="8">
        <f>'Variance - Covariance'!AM50</f>
        <v>3.998369444444419E-2</v>
      </c>
      <c r="AN56" s="8">
        <f>'Variance - Covariance'!AN50</f>
        <v>2.2837793650793636E-2</v>
      </c>
      <c r="AO56" s="8">
        <f>'Variance - Covariance'!AO50</f>
        <v>7.4254686507936304E-2</v>
      </c>
      <c r="AP56" s="8">
        <f>'Variance - Covariance'!AP50</f>
        <v>8.4758174603174405E-3</v>
      </c>
      <c r="AQ56" s="18"/>
    </row>
    <row r="57" spans="1:43" x14ac:dyDescent="0.45">
      <c r="A57" s="24" t="str">
        <f>'Variance - Covariance'!A51</f>
        <v>PEPSI</v>
      </c>
      <c r="B57" s="8">
        <f>'Variance - Covariance'!B51</f>
        <v>1.6910234126984142E-2</v>
      </c>
      <c r="C57" s="8">
        <f>'Variance - Covariance'!C51</f>
        <v>1.0815492063492058E-2</v>
      </c>
      <c r="D57" s="8">
        <f>'Variance - Covariance'!D51</f>
        <v>1.0702583333333323E-2</v>
      </c>
      <c r="E57" s="8">
        <f>'Variance - Covariance'!E51</f>
        <v>2.2855230158730144E-2</v>
      </c>
      <c r="F57" s="8">
        <f>'Variance - Covariance'!F51</f>
        <v>1.8007055555555564E-2</v>
      </c>
      <c r="G57" s="8">
        <f>'Variance - Covariance'!G51</f>
        <v>2.6021333333333296E-2</v>
      </c>
      <c r="H57" s="8">
        <f>'Variance - Covariance'!H51</f>
        <v>1.2407551587301561E-2</v>
      </c>
      <c r="I57" s="8">
        <f>'Variance - Covariance'!I51</f>
        <v>7.7201071428571215E-3</v>
      </c>
      <c r="J57" s="8">
        <f>'Variance - Covariance'!J51</f>
        <v>-2.3260190476190473E-2</v>
      </c>
      <c r="K57" s="8">
        <f>'Variance - Covariance'!K51</f>
        <v>7.1036071428571294E-3</v>
      </c>
      <c r="L57" s="8">
        <f>'Variance - Covariance'!L51</f>
        <v>1.1492865079365066E-2</v>
      </c>
      <c r="M57" s="8">
        <f>'Variance - Covariance'!M51</f>
        <v>8.7994920634920613E-3</v>
      </c>
      <c r="N57" s="8">
        <f>'Variance - Covariance'!N51</f>
        <v>6.9262301587301421E-3</v>
      </c>
      <c r="O57" s="8">
        <f>'Variance - Covariance'!O51</f>
        <v>7.1081746031745868E-3</v>
      </c>
      <c r="P57" s="8">
        <f>'Variance - Covariance'!P51</f>
        <v>9.0718333333333102E-3</v>
      </c>
      <c r="Q57" s="8">
        <f>'Variance - Covariance'!Q51</f>
        <v>1.0972079365079341E-2</v>
      </c>
      <c r="R57" s="8">
        <f>'Variance - Covariance'!R51</f>
        <v>1.4358234126984126E-2</v>
      </c>
      <c r="S57" s="8">
        <f>'Variance - Covariance'!S51</f>
        <v>1.2020999999999985E-2</v>
      </c>
      <c r="T57" s="8">
        <f>'Variance - Covariance'!T51</f>
        <v>1.3432303571428562E-2</v>
      </c>
      <c r="U57" s="8">
        <f>'Variance - Covariance'!U51</f>
        <v>1.2512021825396806E-2</v>
      </c>
      <c r="V57" s="8">
        <f>'Variance - Covariance'!V51</f>
        <v>8.3673849206349054E-3</v>
      </c>
      <c r="W57" s="8">
        <f>'Variance - Covariance'!W51</f>
        <v>1.0535910714285699E-2</v>
      </c>
      <c r="X57" s="8">
        <f>'Variance - Covariance'!X51</f>
        <v>7.4117896825396622E-3</v>
      </c>
      <c r="Y57" s="8">
        <f>'Variance - Covariance'!Y51</f>
        <v>1.4419557539682536E-2</v>
      </c>
      <c r="Z57" s="8">
        <f>'Variance - Covariance'!Z51</f>
        <v>5.14806944444443E-3</v>
      </c>
      <c r="AA57" s="8">
        <f>'Variance - Covariance'!AA51</f>
        <v>1.013575793650792E-2</v>
      </c>
      <c r="AB57" s="8">
        <f>'Variance - Covariance'!AB51</f>
        <v>1.5901079365079347E-2</v>
      </c>
      <c r="AC57" s="8">
        <f>'Variance - Covariance'!AC51</f>
        <v>1.6408226190476192E-2</v>
      </c>
      <c r="AD57" s="8">
        <f>'Variance - Covariance'!AD51</f>
        <v>3.3736388888888809E-3</v>
      </c>
      <c r="AE57" s="8">
        <f>'Variance - Covariance'!AE51</f>
        <v>1.0918273809523782E-2</v>
      </c>
      <c r="AF57" s="8">
        <f>'Variance - Covariance'!AF51</f>
        <v>1.6786547619047611E-2</v>
      </c>
      <c r="AG57" s="8">
        <f>'Variance - Covariance'!AG51</f>
        <v>2.3189694444444443E-2</v>
      </c>
      <c r="AH57" s="8">
        <f>'Variance - Covariance'!AH51</f>
        <v>1.5700476190476199E-2</v>
      </c>
      <c r="AI57" s="8">
        <f>'Variance - Covariance'!AI51</f>
        <v>1.2492249999999991E-2</v>
      </c>
      <c r="AJ57" s="8">
        <f>'Variance - Covariance'!AJ51</f>
        <v>1.3091706349206346E-2</v>
      </c>
      <c r="AK57" s="8">
        <f>'Variance - Covariance'!AK51</f>
        <v>1.1609674603174594E-2</v>
      </c>
      <c r="AL57" s="8">
        <f>'Variance - Covariance'!AL51</f>
        <v>-1.6762341269841267E-3</v>
      </c>
      <c r="AM57" s="8">
        <f>'Variance - Covariance'!AM51</f>
        <v>1.1352650793650783E-2</v>
      </c>
      <c r="AN57" s="8">
        <f>'Variance - Covariance'!AN51</f>
        <v>7.9946388888888689E-3</v>
      </c>
      <c r="AO57" s="8">
        <f>'Variance - Covariance'!AO51</f>
        <v>-9.6170277777777678E-3</v>
      </c>
      <c r="AP57" s="8">
        <f>'Variance - Covariance'!AP51</f>
        <v>9.0564365079364977E-3</v>
      </c>
      <c r="AQ57" s="18"/>
    </row>
    <row r="58" spans="1:43" x14ac:dyDescent="0.45">
      <c r="A58" s="24" t="str">
        <f>'Variance - Covariance'!A52</f>
        <v>MediciNova</v>
      </c>
      <c r="B58" s="8">
        <f>'Variance - Covariance'!B52</f>
        <v>4.6904722222222091E-2</v>
      </c>
      <c r="C58" s="8">
        <f>'Variance - Covariance'!C52</f>
        <v>7.0267103174603109E-3</v>
      </c>
      <c r="D58" s="8">
        <f>'Variance - Covariance'!D52</f>
        <v>5.8922317460317321E-2</v>
      </c>
      <c r="E58" s="8">
        <f>'Variance - Covariance'!E52</f>
        <v>1.8007055555555564E-2</v>
      </c>
      <c r="F58" s="8">
        <f>'Variance - Covariance'!F52</f>
        <v>0.42812740476190375</v>
      </c>
      <c r="G58" s="8">
        <f>'Variance - Covariance'!G52</f>
        <v>4.0226980158730025E-2</v>
      </c>
      <c r="H58" s="8">
        <f>'Variance - Covariance'!H52</f>
        <v>4.0040496031745761E-2</v>
      </c>
      <c r="I58" s="8">
        <f>'Variance - Covariance'!I52</f>
        <v>5.5189130952380878E-2</v>
      </c>
      <c r="J58" s="8">
        <f>'Variance - Covariance'!J52</f>
        <v>1.5767150793650781E-2</v>
      </c>
      <c r="K58" s="8">
        <f>'Variance - Covariance'!K52</f>
        <v>1.7433607142857129E-2</v>
      </c>
      <c r="L58" s="8">
        <f>'Variance - Covariance'!L52</f>
        <v>2.3144634920634902E-2</v>
      </c>
      <c r="M58" s="8">
        <f>'Variance - Covariance'!M52</f>
        <v>1.8339277777777784E-2</v>
      </c>
      <c r="N58" s="8">
        <f>'Variance - Covariance'!N52</f>
        <v>3.5668932539682494E-2</v>
      </c>
      <c r="O58" s="8">
        <f>'Variance - Covariance'!O52</f>
        <v>1.7627539682539706E-2</v>
      </c>
      <c r="P58" s="8">
        <f>'Variance - Covariance'!P52</f>
        <v>2.7741289682539444E-2</v>
      </c>
      <c r="Q58" s="8">
        <f>'Variance - Covariance'!Q52</f>
        <v>3.8889503968253927E-2</v>
      </c>
      <c r="R58" s="8">
        <f>'Variance - Covariance'!R52</f>
        <v>3.1543658730158484E-2</v>
      </c>
      <c r="S58" s="8">
        <f>'Variance - Covariance'!S52</f>
        <v>4.1868361111110898E-2</v>
      </c>
      <c r="T58" s="8">
        <f>'Variance - Covariance'!T52</f>
        <v>3.8864705952380875E-2</v>
      </c>
      <c r="U58" s="8">
        <f>'Variance - Covariance'!U52</f>
        <v>1.908973928571427E-2</v>
      </c>
      <c r="V58" s="8">
        <f>'Variance - Covariance'!V52</f>
        <v>3.0340492063492017E-2</v>
      </c>
      <c r="W58" s="8">
        <f>'Variance - Covariance'!W52</f>
        <v>4.0292856746031495E-2</v>
      </c>
      <c r="X58" s="8">
        <f>'Variance - Covariance'!X52</f>
        <v>2.2554407936507911E-2</v>
      </c>
      <c r="Y58" s="8">
        <f>'Variance - Covariance'!Y52</f>
        <v>1.1839589285714276E-2</v>
      </c>
      <c r="Z58" s="8">
        <f>'Variance - Covariance'!Z52</f>
        <v>3.7197148015872983E-2</v>
      </c>
      <c r="AA58" s="8">
        <f>'Variance - Covariance'!AA52</f>
        <v>6.661547619047613E-3</v>
      </c>
      <c r="AB58" s="8">
        <f>'Variance - Covariance'!AB52</f>
        <v>2.0503853174603171E-2</v>
      </c>
      <c r="AC58" s="8">
        <f>'Variance - Covariance'!AC52</f>
        <v>2.7801857142857007E-2</v>
      </c>
      <c r="AD58" s="8">
        <f>'Variance - Covariance'!AD52</f>
        <v>5.9018055555555463E-2</v>
      </c>
      <c r="AE58" s="8">
        <f>'Variance - Covariance'!AE52</f>
        <v>3.1192087301587158E-2</v>
      </c>
      <c r="AF58" s="8">
        <f>'Variance - Covariance'!AF52</f>
        <v>3.368580952380941E-2</v>
      </c>
      <c r="AG58" s="8">
        <f>'Variance - Covariance'!AG52</f>
        <v>8.9963626984126854E-2</v>
      </c>
      <c r="AH58" s="8">
        <f>'Variance - Covariance'!AH52</f>
        <v>4.8319674603174337E-2</v>
      </c>
      <c r="AI58" s="8">
        <f>'Variance - Covariance'!AI52</f>
        <v>5.3147484126984092E-2</v>
      </c>
      <c r="AJ58" s="8">
        <f>'Variance - Covariance'!AJ52</f>
        <v>5.1272726190476153E-2</v>
      </c>
      <c r="AK58" s="8">
        <f>'Variance - Covariance'!AK52</f>
        <v>2.8877904761904626E-2</v>
      </c>
      <c r="AL58" s="8">
        <f>'Variance - Covariance'!AL52</f>
        <v>2.530545634920621E-2</v>
      </c>
      <c r="AM58" s="8">
        <f>'Variance - Covariance'!AM52</f>
        <v>5.3344825396825252E-2</v>
      </c>
      <c r="AN58" s="8">
        <f>'Variance - Covariance'!AN52</f>
        <v>2.4644341269841254E-2</v>
      </c>
      <c r="AO58" s="8">
        <f>'Variance - Covariance'!AO52</f>
        <v>0.19301232142857122</v>
      </c>
      <c r="AP58" s="8">
        <f>'Variance - Covariance'!AP52</f>
        <v>2.6135011904761682E-2</v>
      </c>
      <c r="AQ58" s="18"/>
    </row>
    <row r="59" spans="1:43" x14ac:dyDescent="0.45">
      <c r="A59" s="24" t="str">
        <f>'Variance - Covariance'!A53</f>
        <v>Shopify</v>
      </c>
      <c r="B59" s="8">
        <f>'Variance - Covariance'!B53</f>
        <v>5.6401329365079349E-2</v>
      </c>
      <c r="C59" s="8">
        <f>'Variance - Covariance'!C53</f>
        <v>2.1719638888888865E-2</v>
      </c>
      <c r="D59" s="8">
        <f>'Variance - Covariance'!D53</f>
        <v>6.9614369047618863E-2</v>
      </c>
      <c r="E59" s="8">
        <f>'Variance - Covariance'!E53</f>
        <v>2.6021333333333296E-2</v>
      </c>
      <c r="F59" s="8">
        <f>'Variance - Covariance'!F53</f>
        <v>4.0226980158730025E-2</v>
      </c>
      <c r="G59" s="8">
        <f>'Variance - Covariance'!G53</f>
        <v>0.23094055555555554</v>
      </c>
      <c r="H59" s="8">
        <f>'Variance - Covariance'!H53</f>
        <v>5.6846273809523722E-2</v>
      </c>
      <c r="I59" s="8">
        <f>'Variance - Covariance'!I53</f>
        <v>3.5914051587301515E-2</v>
      </c>
      <c r="J59" s="8">
        <f>'Variance - Covariance'!J53</f>
        <v>-6.2256448412698298E-2</v>
      </c>
      <c r="K59" s="8">
        <f>'Variance - Covariance'!K53</f>
        <v>1.335955952380951E-2</v>
      </c>
      <c r="L59" s="8">
        <f>'Variance - Covariance'!L53</f>
        <v>3.9009761904761783E-2</v>
      </c>
      <c r="M59" s="8">
        <f>'Variance - Covariance'!M53</f>
        <v>3.1621103174602976E-2</v>
      </c>
      <c r="N59" s="8">
        <f>'Variance - Covariance'!N53</f>
        <v>1.2216428571428583E-2</v>
      </c>
      <c r="O59" s="8">
        <f>'Variance - Covariance'!O53</f>
        <v>2.220946428571428E-2</v>
      </c>
      <c r="P59" s="8">
        <f>'Variance - Covariance'!P53</f>
        <v>3.1504519841269778E-2</v>
      </c>
      <c r="Q59" s="8">
        <f>'Variance - Covariance'!Q53</f>
        <v>3.7686075396825391E-2</v>
      </c>
      <c r="R59" s="8">
        <f>'Variance - Covariance'!R53</f>
        <v>4.7669162698412475E-2</v>
      </c>
      <c r="S59" s="8">
        <f>'Variance - Covariance'!S53</f>
        <v>4.99168809523809E-2</v>
      </c>
      <c r="T59" s="8">
        <f>'Variance - Covariance'!T53</f>
        <v>3.9567411507936474E-2</v>
      </c>
      <c r="U59" s="8">
        <f>'Variance - Covariance'!U53</f>
        <v>3.1691741666666558E-2</v>
      </c>
      <c r="V59" s="8">
        <f>'Variance - Covariance'!V53</f>
        <v>1.8519083333333311E-2</v>
      </c>
      <c r="W59" s="8">
        <f>'Variance - Covariance'!W53</f>
        <v>3.0488201190476086E-2</v>
      </c>
      <c r="X59" s="8">
        <f>'Variance - Covariance'!X53</f>
        <v>2.3956739682539672E-2</v>
      </c>
      <c r="Y59" s="8">
        <f>'Variance - Covariance'!Y53</f>
        <v>4.3160438492063365E-2</v>
      </c>
      <c r="Z59" s="8">
        <f>'Variance - Covariance'!Z53</f>
        <v>4.4662535317460193E-2</v>
      </c>
      <c r="AA59" s="8">
        <f>'Variance - Covariance'!AA53</f>
        <v>1.983919841269843E-2</v>
      </c>
      <c r="AB59" s="8">
        <f>'Variance - Covariance'!AB53</f>
        <v>2.5890706349206115E-2</v>
      </c>
      <c r="AC59" s="8">
        <f>'Variance - Covariance'!AC53</f>
        <v>1.5182404761904746E-2</v>
      </c>
      <c r="AD59" s="8">
        <f>'Variance - Covariance'!AD53</f>
        <v>3.5426242063491896E-2</v>
      </c>
      <c r="AE59" s="8">
        <f>'Variance - Covariance'!AE53</f>
        <v>4.9704480158729927E-2</v>
      </c>
      <c r="AF59" s="8">
        <f>'Variance - Covariance'!AF53</f>
        <v>6.5986515873015864E-2</v>
      </c>
      <c r="AG59" s="8">
        <f>'Variance - Covariance'!AG53</f>
        <v>0.10607678174603147</v>
      </c>
      <c r="AH59" s="8">
        <f>'Variance - Covariance'!AH53</f>
        <v>6.9634638888888656E-2</v>
      </c>
      <c r="AI59" s="8">
        <f>'Variance - Covariance'!AI53</f>
        <v>5.7304813492063449E-2</v>
      </c>
      <c r="AJ59" s="8">
        <f>'Variance - Covariance'!AJ53</f>
        <v>8.095363492063487E-2</v>
      </c>
      <c r="AK59" s="8">
        <f>'Variance - Covariance'!AK53</f>
        <v>3.232372619047616E-2</v>
      </c>
      <c r="AL59" s="8">
        <f>'Variance - Covariance'!AL53</f>
        <v>3.7236746031745933E-2</v>
      </c>
      <c r="AM59" s="8">
        <f>'Variance - Covariance'!AM53</f>
        <v>4.3246230158729984E-2</v>
      </c>
      <c r="AN59" s="8">
        <f>'Variance - Covariance'!AN53</f>
        <v>2.1800507936507934E-2</v>
      </c>
      <c r="AO59" s="8">
        <f>'Variance - Covariance'!AO53</f>
        <v>-7.385525396825382E-2</v>
      </c>
      <c r="AP59" s="8">
        <f>'Variance - Covariance'!AP53</f>
        <v>3.0045865079364971E-2</v>
      </c>
      <c r="AQ59" s="18"/>
    </row>
    <row r="60" spans="1:43" x14ac:dyDescent="0.45">
      <c r="A60" s="24" t="str">
        <f>'Variance - Covariance'!A54</f>
        <v xml:space="preserve">iRobot </v>
      </c>
      <c r="B60" s="8">
        <f>'Variance - Covariance'!B54</f>
        <v>4.5983642857142848E-2</v>
      </c>
      <c r="C60" s="8">
        <f>'Variance - Covariance'!C54</f>
        <v>8.22116666666667E-3</v>
      </c>
      <c r="D60" s="8">
        <f>'Variance - Covariance'!D54</f>
        <v>5.2026519841269818E-2</v>
      </c>
      <c r="E60" s="8">
        <f>'Variance - Covariance'!E54</f>
        <v>1.2407551587301561E-2</v>
      </c>
      <c r="F60" s="8">
        <f>'Variance - Covariance'!F54</f>
        <v>4.0040496031745761E-2</v>
      </c>
      <c r="G60" s="8">
        <f>'Variance - Covariance'!G54</f>
        <v>5.6846273809523722E-2</v>
      </c>
      <c r="H60" s="8">
        <f>'Variance - Covariance'!H54</f>
        <v>0.23077605555555517</v>
      </c>
      <c r="I60" s="8">
        <f>'Variance - Covariance'!I54</f>
        <v>5.2239313492063393E-2</v>
      </c>
      <c r="J60" s="8">
        <f>'Variance - Covariance'!J54</f>
        <v>-5.1906734126983961E-2</v>
      </c>
      <c r="K60" s="8">
        <f>'Variance - Covariance'!K54</f>
        <v>2.8288503968253925E-2</v>
      </c>
      <c r="L60" s="8">
        <f>'Variance - Covariance'!L54</f>
        <v>1.6496440476190435E-2</v>
      </c>
      <c r="M60" s="8">
        <f>'Variance - Covariance'!M54</f>
        <v>2.3670158730158711E-2</v>
      </c>
      <c r="N60" s="8">
        <f>'Variance - Covariance'!N54</f>
        <v>4.1311206349206243E-2</v>
      </c>
      <c r="O60" s="8">
        <f>'Variance - Covariance'!O54</f>
        <v>2.9446567460317433E-2</v>
      </c>
      <c r="P60" s="8">
        <f>'Variance - Covariance'!P54</f>
        <v>3.2530023809523557E-2</v>
      </c>
      <c r="Q60" s="8">
        <f>'Variance - Covariance'!Q54</f>
        <v>4.5238888888888721E-4</v>
      </c>
      <c r="R60" s="8">
        <f>'Variance - Covariance'!R54</f>
        <v>2.6704134920634795E-2</v>
      </c>
      <c r="S60" s="8">
        <f>'Variance - Covariance'!S54</f>
        <v>3.2975682539682506E-2</v>
      </c>
      <c r="T60" s="8">
        <f>'Variance - Covariance'!T54</f>
        <v>3.1972072619047602E-2</v>
      </c>
      <c r="U60" s="8">
        <f>'Variance - Covariance'!U54</f>
        <v>1.0975984523809518E-2</v>
      </c>
      <c r="V60" s="8">
        <f>'Variance - Covariance'!V54</f>
        <v>2.8165277777777699E-2</v>
      </c>
      <c r="W60" s="8">
        <f>'Variance - Covariance'!W54</f>
        <v>3.714514404761908E-2</v>
      </c>
      <c r="X60" s="8">
        <f>'Variance - Covariance'!X54</f>
        <v>2.075208571428571E-2</v>
      </c>
      <c r="Y60" s="8">
        <f>'Variance - Covariance'!Y54</f>
        <v>1.826282738095239E-2</v>
      </c>
      <c r="Z60" s="8">
        <f>'Variance - Covariance'!Z54</f>
        <v>2.1425885317460334E-2</v>
      </c>
      <c r="AA60" s="8">
        <f>'Variance - Covariance'!AA54</f>
        <v>1.2665626984126965E-2</v>
      </c>
      <c r="AB60" s="8">
        <f>'Variance - Covariance'!AB54</f>
        <v>8.5558333333333354E-3</v>
      </c>
      <c r="AC60" s="8">
        <f>'Variance - Covariance'!AC54</f>
        <v>7.058234126984116E-3</v>
      </c>
      <c r="AD60" s="8">
        <f>'Variance - Covariance'!AD54</f>
        <v>3.5852142857142735E-2</v>
      </c>
      <c r="AE60" s="8">
        <f>'Variance - Covariance'!AE54</f>
        <v>2.083311111111109E-2</v>
      </c>
      <c r="AF60" s="8">
        <f>'Variance - Covariance'!AF54</f>
        <v>3.715680952380946E-2</v>
      </c>
      <c r="AG60" s="8">
        <f>'Variance - Covariance'!AG54</f>
        <v>7.7300365079364913E-2</v>
      </c>
      <c r="AH60" s="8">
        <f>'Variance - Covariance'!AH54</f>
        <v>4.9045297619047495E-2</v>
      </c>
      <c r="AI60" s="8">
        <f>'Variance - Covariance'!AI54</f>
        <v>3.4884599206349079E-2</v>
      </c>
      <c r="AJ60" s="8">
        <f>'Variance - Covariance'!AJ54</f>
        <v>6.1637035714285617E-2</v>
      </c>
      <c r="AK60" s="8">
        <f>'Variance - Covariance'!AK54</f>
        <v>2.7027849206349069E-2</v>
      </c>
      <c r="AL60" s="8">
        <f>'Variance - Covariance'!AL54</f>
        <v>3.4656111111111006E-2</v>
      </c>
      <c r="AM60" s="8">
        <f>'Variance - Covariance'!AM54</f>
        <v>3.6406400793650623E-2</v>
      </c>
      <c r="AN60" s="8">
        <f>'Variance - Covariance'!AN54</f>
        <v>3.135050396825393E-2</v>
      </c>
      <c r="AO60" s="8">
        <f>'Variance - Covariance'!AO54</f>
        <v>-9.9237277777777744E-2</v>
      </c>
      <c r="AP60" s="8">
        <f>'Variance - Covariance'!AP54</f>
        <v>2.3318107142857127E-2</v>
      </c>
      <c r="AQ60" s="18"/>
    </row>
    <row r="61" spans="1:43" x14ac:dyDescent="0.45">
      <c r="A61" s="24" t="str">
        <f>'Variance - Covariance'!A55</f>
        <v xml:space="preserve">Six Flags </v>
      </c>
      <c r="B61" s="8">
        <f>'Variance - Covariance'!B55</f>
        <v>2.3845611111111081E-2</v>
      </c>
      <c r="C61" s="8">
        <f>'Variance - Covariance'!C55</f>
        <v>6.0070595238095057E-3</v>
      </c>
      <c r="D61" s="8">
        <f>'Variance - Covariance'!D55</f>
        <v>3.1150007936507847E-2</v>
      </c>
      <c r="E61" s="8">
        <f>'Variance - Covariance'!E55</f>
        <v>7.7201071428571215E-3</v>
      </c>
      <c r="F61" s="8">
        <f>'Variance - Covariance'!F55</f>
        <v>5.5189130952380878E-2</v>
      </c>
      <c r="G61" s="8">
        <f>'Variance - Covariance'!G55</f>
        <v>3.5914051587301515E-2</v>
      </c>
      <c r="H61" s="8">
        <f>'Variance - Covariance'!H55</f>
        <v>5.2239313492063393E-2</v>
      </c>
      <c r="I61" s="8">
        <f>'Variance - Covariance'!I55</f>
        <v>9.8182111111110984E-2</v>
      </c>
      <c r="J61" s="8">
        <f>'Variance - Covariance'!J55</f>
        <v>-6.9586547619047345E-3</v>
      </c>
      <c r="K61" s="8">
        <f>'Variance - Covariance'!K55</f>
        <v>6.5805119047619093E-3</v>
      </c>
      <c r="L61" s="8">
        <f>'Variance - Covariance'!L55</f>
        <v>1.4353964285714284E-2</v>
      </c>
      <c r="M61" s="8">
        <f>'Variance - Covariance'!M55</f>
        <v>1.4359805555555549E-2</v>
      </c>
      <c r="N61" s="8">
        <f>'Variance - Covariance'!N55</f>
        <v>2.7220158730158514E-3</v>
      </c>
      <c r="O61" s="8">
        <f>'Variance - Covariance'!O55</f>
        <v>-9.25988095238093E-4</v>
      </c>
      <c r="P61" s="8">
        <f>'Variance - Covariance'!P55</f>
        <v>1.6518087301587284E-2</v>
      </c>
      <c r="Q61" s="8">
        <f>'Variance - Covariance'!Q55</f>
        <v>1.1912130952380938E-2</v>
      </c>
      <c r="R61" s="8">
        <f>'Variance - Covariance'!R55</f>
        <v>1.7175988095238064E-2</v>
      </c>
      <c r="S61" s="8">
        <f>'Variance - Covariance'!S55</f>
        <v>2.4360920634920648E-2</v>
      </c>
      <c r="T61" s="8">
        <f>'Variance - Covariance'!T55</f>
        <v>2.1666887301587286E-2</v>
      </c>
      <c r="U61" s="8">
        <f>'Variance - Covariance'!U55</f>
        <v>1.7605056349206345E-2</v>
      </c>
      <c r="V61" s="8">
        <f>'Variance - Covariance'!V55</f>
        <v>1.6318654761904774E-2</v>
      </c>
      <c r="W61" s="8">
        <f>'Variance - Covariance'!W55</f>
        <v>1.4667692857142853E-2</v>
      </c>
      <c r="X61" s="8">
        <f>'Variance - Covariance'!X55</f>
        <v>1.8381754761904737E-2</v>
      </c>
      <c r="Y61" s="8">
        <f>'Variance - Covariance'!Y55</f>
        <v>1.6265829365079351E-2</v>
      </c>
      <c r="Z61" s="8">
        <f>'Variance - Covariance'!Z55</f>
        <v>2.132657619047619E-2</v>
      </c>
      <c r="AA61" s="8">
        <f>'Variance - Covariance'!AA55</f>
        <v>6.7214801587301429E-3</v>
      </c>
      <c r="AB61" s="8">
        <f>'Variance - Covariance'!AB55</f>
        <v>8.9814484126983923E-3</v>
      </c>
      <c r="AC61" s="8">
        <f>'Variance - Covariance'!AC55</f>
        <v>1.7422019841269825E-2</v>
      </c>
      <c r="AD61" s="8">
        <f>'Variance - Covariance'!AD55</f>
        <v>2.6702630952380887E-2</v>
      </c>
      <c r="AE61" s="8">
        <f>'Variance - Covariance'!AE55</f>
        <v>1.435273809523809E-2</v>
      </c>
      <c r="AF61" s="8">
        <f>'Variance - Covariance'!AF55</f>
        <v>1.8563051587301586E-2</v>
      </c>
      <c r="AG61" s="8">
        <f>'Variance - Covariance'!AG55</f>
        <v>3.9727829365079341E-2</v>
      </c>
      <c r="AH61" s="8">
        <f>'Variance - Covariance'!AH55</f>
        <v>2.4862833333333348E-2</v>
      </c>
      <c r="AI61" s="8">
        <f>'Variance - Covariance'!AI55</f>
        <v>2.1994861111111121E-2</v>
      </c>
      <c r="AJ61" s="8">
        <f>'Variance - Covariance'!AJ55</f>
        <v>2.5914091269841146E-2</v>
      </c>
      <c r="AK61" s="8">
        <f>'Variance - Covariance'!AK55</f>
        <v>1.4405123015873007E-2</v>
      </c>
      <c r="AL61" s="8">
        <f>'Variance - Covariance'!AL55</f>
        <v>2.3981615079365071E-2</v>
      </c>
      <c r="AM61" s="8">
        <f>'Variance - Covariance'!AM55</f>
        <v>1.6260388888888894E-2</v>
      </c>
      <c r="AN61" s="8">
        <f>'Variance - Covariance'!AN55</f>
        <v>1.4216527777777767E-2</v>
      </c>
      <c r="AO61" s="8">
        <f>'Variance - Covariance'!AO55</f>
        <v>0.20051240476190463</v>
      </c>
      <c r="AP61" s="8">
        <f>'Variance - Covariance'!AP55</f>
        <v>2.2884896825396794E-2</v>
      </c>
      <c r="AQ61" s="18"/>
    </row>
    <row r="62" spans="1:43" x14ac:dyDescent="0.45">
      <c r="A62" s="24" t="str">
        <f>'Variance - Covariance'!A56</f>
        <v>NanoViricides</v>
      </c>
      <c r="B62" s="8">
        <f>'Variance - Covariance'!B56</f>
        <v>-3.0533452380952224E-2</v>
      </c>
      <c r="C62" s="8">
        <f>'Variance - Covariance'!C56</f>
        <v>1.0479404761904725E-3</v>
      </c>
      <c r="D62" s="8">
        <f>'Variance - Covariance'!D56</f>
        <v>-3.5356714285714193E-2</v>
      </c>
      <c r="E62" s="8">
        <f>'Variance - Covariance'!E56</f>
        <v>-2.3260190476190473E-2</v>
      </c>
      <c r="F62" s="8">
        <f>'Variance - Covariance'!F56</f>
        <v>1.5767150793650781E-2</v>
      </c>
      <c r="G62" s="8">
        <f>'Variance - Covariance'!G56</f>
        <v>-6.2256448412698298E-2</v>
      </c>
      <c r="H62" s="8">
        <f>'Variance - Covariance'!H56</f>
        <v>-5.1906734126983961E-2</v>
      </c>
      <c r="I62" s="8">
        <f>'Variance - Covariance'!I56</f>
        <v>-6.9586547619047345E-3</v>
      </c>
      <c r="J62" s="8">
        <f>'Variance - Covariance'!J56</f>
        <v>1.4112217222222248</v>
      </c>
      <c r="K62" s="8">
        <f>'Variance - Covariance'!K56</f>
        <v>-1.1798341269841266E-2</v>
      </c>
      <c r="L62" s="8">
        <f>'Variance - Covariance'!L56</f>
        <v>-3.7213158730158513E-2</v>
      </c>
      <c r="M62" s="8">
        <f>'Variance - Covariance'!M56</f>
        <v>-1.2686123015873022E-2</v>
      </c>
      <c r="N62" s="8">
        <f>'Variance - Covariance'!N56</f>
        <v>2.7006769841269714E-2</v>
      </c>
      <c r="O62" s="8">
        <f>'Variance - Covariance'!O56</f>
        <v>1.5046920634920639E-2</v>
      </c>
      <c r="P62" s="8">
        <f>'Variance - Covariance'!P56</f>
        <v>-8.3679087301587306E-3</v>
      </c>
      <c r="Q62" s="8">
        <f>'Variance - Covariance'!Q56</f>
        <v>-7.8560317460317376E-3</v>
      </c>
      <c r="R62" s="8">
        <f>'Variance - Covariance'!R56</f>
        <v>-1.4345075396825375E-2</v>
      </c>
      <c r="S62" s="8">
        <f>'Variance - Covariance'!S56</f>
        <v>-5.4820714285714021E-3</v>
      </c>
      <c r="T62" s="8">
        <f>'Variance - Covariance'!T56</f>
        <v>-1.1170030555555542E-2</v>
      </c>
      <c r="U62" s="8">
        <f>'Variance - Covariance'!U56</f>
        <v>-4.8188170634920393E-3</v>
      </c>
      <c r="V62" s="8">
        <f>'Variance - Covariance'!V56</f>
        <v>-3.8755039682539655E-3</v>
      </c>
      <c r="W62" s="8">
        <f>'Variance - Covariance'!W56</f>
        <v>-1.9357780555555548E-2</v>
      </c>
      <c r="X62" s="8">
        <f>'Variance - Covariance'!X56</f>
        <v>8.7894825396825412E-3</v>
      </c>
      <c r="Y62" s="8">
        <f>'Variance - Covariance'!Y56</f>
        <v>-8.9493154761904718E-3</v>
      </c>
      <c r="Z62" s="8">
        <f>'Variance - Covariance'!Z56</f>
        <v>2.6484833730158561E-2</v>
      </c>
      <c r="AA62" s="8">
        <f>'Variance - Covariance'!AA56</f>
        <v>5.8442301587301251E-3</v>
      </c>
      <c r="AB62" s="8">
        <f>'Variance - Covariance'!AB56</f>
        <v>-7.7361825396825325E-3</v>
      </c>
      <c r="AC62" s="8">
        <f>'Variance - Covariance'!AC56</f>
        <v>-2.1443357142857125E-2</v>
      </c>
      <c r="AD62" s="8">
        <f>'Variance - Covariance'!AD56</f>
        <v>0.21208615476190459</v>
      </c>
      <c r="AE62" s="8">
        <f>'Variance - Covariance'!AE56</f>
        <v>-2.726258730158708E-2</v>
      </c>
      <c r="AF62" s="8">
        <f>'Variance - Covariance'!AF56</f>
        <v>-1.8445289682539692E-2</v>
      </c>
      <c r="AG62" s="8">
        <f>'Variance - Covariance'!AG56</f>
        <v>-4.1278404761904662E-2</v>
      </c>
      <c r="AH62" s="8">
        <f>'Variance - Covariance'!AH56</f>
        <v>-9.4131388888888841E-3</v>
      </c>
      <c r="AI62" s="8">
        <f>'Variance - Covariance'!AI56</f>
        <v>-1.6011400793650769E-2</v>
      </c>
      <c r="AJ62" s="8">
        <f>'Variance - Covariance'!AJ56</f>
        <v>9.412480158730134E-3</v>
      </c>
      <c r="AK62" s="8">
        <f>'Variance - Covariance'!AK56</f>
        <v>-2.6449603174603128E-3</v>
      </c>
      <c r="AL62" s="8">
        <f>'Variance - Covariance'!AL56</f>
        <v>3.9375896825396828E-2</v>
      </c>
      <c r="AM62" s="8">
        <f>'Variance - Covariance'!AM56</f>
        <v>-2.1805638888888892E-2</v>
      </c>
      <c r="AN62" s="8">
        <f>'Variance - Covariance'!AN56</f>
        <v>4.3850555555555327E-3</v>
      </c>
      <c r="AO62" s="8">
        <f>'Variance - Covariance'!AO56</f>
        <v>-0.12710929761904763</v>
      </c>
      <c r="AP62" s="8">
        <f>'Variance - Covariance'!AP56</f>
        <v>1.4059087301587284E-2</v>
      </c>
      <c r="AQ62" s="18"/>
    </row>
    <row r="63" spans="1:43" x14ac:dyDescent="0.45">
      <c r="A63" s="24" t="str">
        <f>'Variance - Covariance'!A57</f>
        <v>HSBC</v>
      </c>
      <c r="B63" s="8">
        <f>'Variance - Covariance'!B57</f>
        <v>2.1280781746031718E-2</v>
      </c>
      <c r="C63" s="8">
        <f>'Variance - Covariance'!C57</f>
        <v>3.4797698412698344E-3</v>
      </c>
      <c r="D63" s="8">
        <f>'Variance - Covariance'!D57</f>
        <v>2.0909289682539661E-2</v>
      </c>
      <c r="E63" s="8">
        <f>'Variance - Covariance'!E57</f>
        <v>7.1036071428571294E-3</v>
      </c>
      <c r="F63" s="8">
        <f>'Variance - Covariance'!F57</f>
        <v>1.7433607142857129E-2</v>
      </c>
      <c r="G63" s="8">
        <f>'Variance - Covariance'!G57</f>
        <v>1.335955952380951E-2</v>
      </c>
      <c r="H63" s="8">
        <f>'Variance - Covariance'!H57</f>
        <v>2.8288503968253925E-2</v>
      </c>
      <c r="I63" s="8">
        <f>'Variance - Covariance'!I57</f>
        <v>6.5805119047619093E-3</v>
      </c>
      <c r="J63" s="8">
        <f>'Variance - Covariance'!J57</f>
        <v>-1.1798341269841266E-2</v>
      </c>
      <c r="K63" s="8">
        <f>'Variance - Covariance'!K57</f>
        <v>2.54576984126983E-2</v>
      </c>
      <c r="L63" s="8">
        <f>'Variance - Covariance'!L57</f>
        <v>3.8589642857142785E-3</v>
      </c>
      <c r="M63" s="8">
        <f>'Variance - Covariance'!M57</f>
        <v>7.805654761904755E-3</v>
      </c>
      <c r="N63" s="8">
        <f>'Variance - Covariance'!N57</f>
        <v>1.7773011904761882E-2</v>
      </c>
      <c r="O63" s="8">
        <f>'Variance - Covariance'!O57</f>
        <v>1.434924999999999E-2</v>
      </c>
      <c r="P63" s="8">
        <f>'Variance - Covariance'!P57</f>
        <v>1.4084007936507935E-2</v>
      </c>
      <c r="Q63" s="8">
        <f>'Variance - Covariance'!Q57</f>
        <v>1.5810293650793644E-2</v>
      </c>
      <c r="R63" s="8">
        <f>'Variance - Covariance'!R57</f>
        <v>1.1116694444444445E-2</v>
      </c>
      <c r="S63" s="8">
        <f>'Variance - Covariance'!S57</f>
        <v>1.9618575396825363E-2</v>
      </c>
      <c r="T63" s="8">
        <f>'Variance - Covariance'!T57</f>
        <v>1.4213682936507929E-2</v>
      </c>
      <c r="U63" s="8">
        <f>'Variance - Covariance'!U57</f>
        <v>8.0303440476190337E-3</v>
      </c>
      <c r="V63" s="8">
        <f>'Variance - Covariance'!V57</f>
        <v>1.94627857142857E-2</v>
      </c>
      <c r="W63" s="8">
        <f>'Variance - Covariance'!W57</f>
        <v>1.7253571825396812E-2</v>
      </c>
      <c r="X63" s="8">
        <f>'Variance - Covariance'!X57</f>
        <v>8.6090126984126828E-3</v>
      </c>
      <c r="Y63" s="8">
        <f>'Variance - Covariance'!Y57</f>
        <v>8.3740257936507877E-3</v>
      </c>
      <c r="Z63" s="8">
        <f>'Variance - Covariance'!Z57</f>
        <v>7.9708996031745728E-3</v>
      </c>
      <c r="AA63" s="8">
        <f>'Variance - Covariance'!AA57</f>
        <v>2.9985476190476177E-3</v>
      </c>
      <c r="AB63" s="8">
        <f>'Variance - Covariance'!AB57</f>
        <v>5.3080277777777648E-3</v>
      </c>
      <c r="AC63" s="8">
        <f>'Variance - Covariance'!AC57</f>
        <v>5.0128214285714151E-3</v>
      </c>
      <c r="AD63" s="8">
        <f>'Variance - Covariance'!AD57</f>
        <v>4.0594757936507797E-2</v>
      </c>
      <c r="AE63" s="8">
        <f>'Variance - Covariance'!AE57</f>
        <v>6.9186468253968E-3</v>
      </c>
      <c r="AF63" s="8">
        <f>'Variance - Covariance'!AF57</f>
        <v>1.5272198412698402E-2</v>
      </c>
      <c r="AG63" s="8">
        <f>'Variance - Covariance'!AG57</f>
        <v>2.7868642857142845E-2</v>
      </c>
      <c r="AH63" s="8">
        <f>'Variance - Covariance'!AH57</f>
        <v>1.8515511904761892E-2</v>
      </c>
      <c r="AI63" s="8">
        <f>'Variance - Covariance'!AI57</f>
        <v>1.6607789682539682E-2</v>
      </c>
      <c r="AJ63" s="8">
        <f>'Variance - Covariance'!AJ57</f>
        <v>1.8284503968253971E-2</v>
      </c>
      <c r="AK63" s="8">
        <f>'Variance - Covariance'!AK57</f>
        <v>1.6785404761904762E-2</v>
      </c>
      <c r="AL63" s="8">
        <f>'Variance - Covariance'!AL57</f>
        <v>-4.1841468253968044E-3</v>
      </c>
      <c r="AM63" s="8">
        <f>'Variance - Covariance'!AM57</f>
        <v>1.6140301587301575E-2</v>
      </c>
      <c r="AN63" s="8">
        <f>'Variance - Covariance'!AN57</f>
        <v>1.0531392857142855E-2</v>
      </c>
      <c r="AO63" s="8">
        <f>'Variance - Covariance'!AO57</f>
        <v>-0.10923486507936497</v>
      </c>
      <c r="AP63" s="8">
        <f>'Variance - Covariance'!AP57</f>
        <v>1.1368757936507929E-2</v>
      </c>
      <c r="AQ63" s="18"/>
    </row>
    <row r="64" spans="1:43" x14ac:dyDescent="0.45">
      <c r="A64" s="24" t="str">
        <f>'Variance - Covariance'!A58</f>
        <v xml:space="preserve">Northrop </v>
      </c>
      <c r="B64" s="8">
        <f>'Variance - Covariance'!B58</f>
        <v>1.7134210317460336E-2</v>
      </c>
      <c r="C64" s="8">
        <f>'Variance - Covariance'!C58</f>
        <v>1.3140773809523793E-2</v>
      </c>
      <c r="D64" s="8">
        <f>'Variance - Covariance'!D58</f>
        <v>9.1418690476190289E-3</v>
      </c>
      <c r="E64" s="8">
        <f>'Variance - Covariance'!E58</f>
        <v>1.1492865079365066E-2</v>
      </c>
      <c r="F64" s="8">
        <f>'Variance - Covariance'!F58</f>
        <v>2.3144634920634902E-2</v>
      </c>
      <c r="G64" s="8">
        <f>'Variance - Covariance'!G58</f>
        <v>3.9009761904761783E-2</v>
      </c>
      <c r="H64" s="8">
        <f>'Variance - Covariance'!H58</f>
        <v>1.6496440476190435E-2</v>
      </c>
      <c r="I64" s="8">
        <f>'Variance - Covariance'!I58</f>
        <v>1.4353964285714284E-2</v>
      </c>
      <c r="J64" s="8">
        <f>'Variance - Covariance'!J58</f>
        <v>-3.7213158730158513E-2</v>
      </c>
      <c r="K64" s="8">
        <f>'Variance - Covariance'!K58</f>
        <v>3.8589642857142785E-3</v>
      </c>
      <c r="L64" s="8">
        <f>'Variance - Covariance'!L58</f>
        <v>5.6943603174603195E-2</v>
      </c>
      <c r="M64" s="8">
        <f>'Variance - Covariance'!M58</f>
        <v>3.6332682539682429E-2</v>
      </c>
      <c r="N64" s="8">
        <f>'Variance - Covariance'!N58</f>
        <v>7.8073492063491937E-3</v>
      </c>
      <c r="O64" s="8">
        <f>'Variance - Covariance'!O58</f>
        <v>1.1046559523809504E-2</v>
      </c>
      <c r="P64" s="8">
        <f>'Variance - Covariance'!P58</f>
        <v>1.9581829365079368E-2</v>
      </c>
      <c r="Q64" s="8">
        <f>'Variance - Covariance'!Q58</f>
        <v>8.178400793650769E-3</v>
      </c>
      <c r="R64" s="8">
        <f>'Variance - Covariance'!R58</f>
        <v>2.1590912698412661E-2</v>
      </c>
      <c r="S64" s="8">
        <f>'Variance - Covariance'!S58</f>
        <v>1.889736111111109E-2</v>
      </c>
      <c r="T64" s="8">
        <f>'Variance - Covariance'!T58</f>
        <v>1.7217026587301575E-2</v>
      </c>
      <c r="U64" s="8">
        <f>'Variance - Covariance'!U58</f>
        <v>1.7430809126984127E-2</v>
      </c>
      <c r="V64" s="8">
        <f>'Variance - Covariance'!V58</f>
        <v>1.1877440476190469E-2</v>
      </c>
      <c r="W64" s="8">
        <f>'Variance - Covariance'!W58</f>
        <v>1.890000674603173E-2</v>
      </c>
      <c r="X64" s="8">
        <f>'Variance - Covariance'!X58</f>
        <v>1.7066112698412673E-2</v>
      </c>
      <c r="Y64" s="8">
        <f>'Variance - Covariance'!Y58</f>
        <v>1.6785363095238089E-2</v>
      </c>
      <c r="Z64" s="8">
        <f>'Variance - Covariance'!Z58</f>
        <v>1.1619539285714275E-2</v>
      </c>
      <c r="AA64" s="8">
        <f>'Variance - Covariance'!AA58</f>
        <v>1.032149206349205E-2</v>
      </c>
      <c r="AB64" s="8">
        <f>'Variance - Covariance'!AB58</f>
        <v>1.3674551587301581E-2</v>
      </c>
      <c r="AC64" s="8">
        <f>'Variance - Covariance'!AC58</f>
        <v>1.2244313492063483E-2</v>
      </c>
      <c r="AD64" s="8">
        <f>'Variance - Covariance'!AD58</f>
        <v>1.45907142857144E-3</v>
      </c>
      <c r="AE64" s="8">
        <f>'Variance - Covariance'!AE58</f>
        <v>2.9841797619047494E-2</v>
      </c>
      <c r="AF64" s="8">
        <f>'Variance - Covariance'!AF58</f>
        <v>2.4474480158730143E-2</v>
      </c>
      <c r="AG64" s="8">
        <f>'Variance - Covariance'!AG58</f>
        <v>2.7280682539682483E-2</v>
      </c>
      <c r="AH64" s="8">
        <f>'Variance - Covariance'!AH58</f>
        <v>2.0995039682539685E-2</v>
      </c>
      <c r="AI64" s="8">
        <f>'Variance - Covariance'!AI58</f>
        <v>1.4537424603174597E-2</v>
      </c>
      <c r="AJ64" s="8">
        <f>'Variance - Covariance'!AJ58</f>
        <v>2.9314920634920524E-2</v>
      </c>
      <c r="AK64" s="8">
        <f>'Variance - Covariance'!AK58</f>
        <v>1.5754146825396807E-2</v>
      </c>
      <c r="AL64" s="8">
        <f>'Variance - Covariance'!AL58</f>
        <v>-2.8006785714285672E-3</v>
      </c>
      <c r="AM64" s="8">
        <f>'Variance - Covariance'!AM58</f>
        <v>2.0310968253968241E-2</v>
      </c>
      <c r="AN64" s="8">
        <f>'Variance - Covariance'!AN58</f>
        <v>1.2406988095238089E-2</v>
      </c>
      <c r="AO64" s="8">
        <f>'Variance - Covariance'!AO58</f>
        <v>5.2957940476190374E-2</v>
      </c>
      <c r="AP64" s="8">
        <f>'Variance - Covariance'!AP58</f>
        <v>1.646042857142857E-2</v>
      </c>
      <c r="AQ64" s="18"/>
    </row>
    <row r="65" spans="1:43" x14ac:dyDescent="0.45">
      <c r="A65" s="24" t="str">
        <f>'Variance - Covariance'!A59</f>
        <v>Raytheon</v>
      </c>
      <c r="B65" s="8">
        <f>'Variance - Covariance'!B59</f>
        <v>2.1219904761904732E-2</v>
      </c>
      <c r="C65" s="8">
        <f>'Variance - Covariance'!C59</f>
        <v>8.1706746031746103E-3</v>
      </c>
      <c r="D65" s="8">
        <f>'Variance - Covariance'!D59</f>
        <v>2.4644873015872988E-2</v>
      </c>
      <c r="E65" s="8">
        <f>'Variance - Covariance'!E59</f>
        <v>8.7994920634920613E-3</v>
      </c>
      <c r="F65" s="8">
        <f>'Variance - Covariance'!F59</f>
        <v>1.8339277777777784E-2</v>
      </c>
      <c r="G65" s="8">
        <f>'Variance - Covariance'!G59</f>
        <v>3.1621103174602976E-2</v>
      </c>
      <c r="H65" s="8">
        <f>'Variance - Covariance'!H59</f>
        <v>2.3670158730158711E-2</v>
      </c>
      <c r="I65" s="8">
        <f>'Variance - Covariance'!I59</f>
        <v>1.4359805555555549E-2</v>
      </c>
      <c r="J65" s="8">
        <f>'Variance - Covariance'!J59</f>
        <v>-1.2686123015873022E-2</v>
      </c>
      <c r="K65" s="8">
        <f>'Variance - Covariance'!K59</f>
        <v>7.805654761904755E-3</v>
      </c>
      <c r="L65" s="8">
        <f>'Variance - Covariance'!L59</f>
        <v>3.6332682539682429E-2</v>
      </c>
      <c r="M65" s="8">
        <f>'Variance - Covariance'!M59</f>
        <v>5.0753865079365093E-2</v>
      </c>
      <c r="N65" s="8">
        <f>'Variance - Covariance'!N59</f>
        <v>1.4309869047619023E-2</v>
      </c>
      <c r="O65" s="8">
        <f>'Variance - Covariance'!O59</f>
        <v>1.0937035714285703E-2</v>
      </c>
      <c r="P65" s="8">
        <f>'Variance - Covariance'!P59</f>
        <v>1.9212095238095219E-2</v>
      </c>
      <c r="Q65" s="8">
        <f>'Variance - Covariance'!Q59</f>
        <v>1.0738702380952375E-2</v>
      </c>
      <c r="R65" s="8">
        <f>'Variance - Covariance'!R59</f>
        <v>1.8253265873015845E-2</v>
      </c>
      <c r="S65" s="8">
        <f>'Variance - Covariance'!S59</f>
        <v>2.0326099206349198E-2</v>
      </c>
      <c r="T65" s="8">
        <f>'Variance - Covariance'!T59</f>
        <v>1.5225938492063483E-2</v>
      </c>
      <c r="U65" s="8">
        <f>'Variance - Covariance'!U59</f>
        <v>1.3866192460317443E-2</v>
      </c>
      <c r="V65" s="8">
        <f>'Variance - Covariance'!V59</f>
        <v>1.5164523809523791E-2</v>
      </c>
      <c r="W65" s="8">
        <f>'Variance - Covariance'!W59</f>
        <v>1.9079132936507932E-2</v>
      </c>
      <c r="X65" s="8">
        <f>'Variance - Covariance'!X59</f>
        <v>1.3359845238095216E-2</v>
      </c>
      <c r="Y65" s="8">
        <f>'Variance - Covariance'!Y59</f>
        <v>9.6860297619047464E-3</v>
      </c>
      <c r="Z65" s="8">
        <f>'Variance - Covariance'!Z59</f>
        <v>1.065447023809522E-2</v>
      </c>
      <c r="AA65" s="8">
        <f>'Variance - Covariance'!AA59</f>
        <v>6.6439563492063335E-3</v>
      </c>
      <c r="AB65" s="8">
        <f>'Variance - Covariance'!AB59</f>
        <v>7.9535753968253946E-3</v>
      </c>
      <c r="AC65" s="8">
        <f>'Variance - Covariance'!AC59</f>
        <v>6.5741746031745844E-3</v>
      </c>
      <c r="AD65" s="8">
        <f>'Variance - Covariance'!AD59</f>
        <v>5.9458055555555557E-3</v>
      </c>
      <c r="AE65" s="8">
        <f>'Variance - Covariance'!AE59</f>
        <v>2.1791341269841259E-2</v>
      </c>
      <c r="AF65" s="8">
        <f>'Variance - Covariance'!AF59</f>
        <v>2.2531071428571421E-2</v>
      </c>
      <c r="AG65" s="8">
        <f>'Variance - Covariance'!AG59</f>
        <v>2.9941107142857019E-2</v>
      </c>
      <c r="AH65" s="8">
        <f>'Variance - Covariance'!AH59</f>
        <v>2.0699690476190469E-2</v>
      </c>
      <c r="AI65" s="8">
        <f>'Variance - Covariance'!AI59</f>
        <v>1.0361464285714257E-2</v>
      </c>
      <c r="AJ65" s="8">
        <f>'Variance - Covariance'!AJ59</f>
        <v>2.7527400793650639E-2</v>
      </c>
      <c r="AK65" s="8">
        <f>'Variance - Covariance'!AK59</f>
        <v>1.6130178571428556E-2</v>
      </c>
      <c r="AL65" s="8">
        <f>'Variance - Covariance'!AL59</f>
        <v>-8.9113095238095043E-4</v>
      </c>
      <c r="AM65" s="8">
        <f>'Variance - Covariance'!AM59</f>
        <v>2.2382611111111103E-2</v>
      </c>
      <c r="AN65" s="8">
        <f>'Variance - Covariance'!AN59</f>
        <v>1.6485563492063468E-2</v>
      </c>
      <c r="AO65" s="8">
        <f>'Variance - Covariance'!AO59</f>
        <v>-1.4003912698412691E-2</v>
      </c>
      <c r="AP65" s="8">
        <f>'Variance - Covariance'!AP59</f>
        <v>1.3702892857142844E-2</v>
      </c>
      <c r="AQ65" s="18"/>
    </row>
    <row r="66" spans="1:43" x14ac:dyDescent="0.45">
      <c r="A66" s="24" t="str">
        <f>'Variance - Covariance'!A60</f>
        <v>Petrobras</v>
      </c>
      <c r="B66" s="8">
        <f>'Variance - Covariance'!B60</f>
        <v>3.1888880952380766E-2</v>
      </c>
      <c r="C66" s="8">
        <f>'Variance - Covariance'!C60</f>
        <v>-1.5761746031746004E-3</v>
      </c>
      <c r="D66" s="8">
        <f>'Variance - Covariance'!D60</f>
        <v>2.775244841269835E-2</v>
      </c>
      <c r="E66" s="8">
        <f>'Variance - Covariance'!E60</f>
        <v>6.9262301587301421E-3</v>
      </c>
      <c r="F66" s="8">
        <f>'Variance - Covariance'!F60</f>
        <v>3.5668932539682494E-2</v>
      </c>
      <c r="G66" s="8">
        <f>'Variance - Covariance'!G60</f>
        <v>1.2216428571428583E-2</v>
      </c>
      <c r="H66" s="8">
        <f>'Variance - Covariance'!H60</f>
        <v>4.1311206349206243E-2</v>
      </c>
      <c r="I66" s="8">
        <f>'Variance - Covariance'!I60</f>
        <v>2.7220158730158514E-3</v>
      </c>
      <c r="J66" s="8">
        <f>'Variance - Covariance'!J60</f>
        <v>2.7006769841269714E-2</v>
      </c>
      <c r="K66" s="8">
        <f>'Variance - Covariance'!K60</f>
        <v>1.7773011904761882E-2</v>
      </c>
      <c r="L66" s="8">
        <f>'Variance - Covariance'!L60</f>
        <v>7.8073492063491937E-3</v>
      </c>
      <c r="M66" s="8">
        <f>'Variance - Covariance'!M60</f>
        <v>1.4309869047619023E-2</v>
      </c>
      <c r="N66" s="8">
        <f>'Variance - Covariance'!N60</f>
        <v>0.11931878571428546</v>
      </c>
      <c r="O66" s="8">
        <f>'Variance - Covariance'!O60</f>
        <v>7.7244682539682447E-2</v>
      </c>
      <c r="P66" s="8">
        <f>'Variance - Covariance'!P60</f>
        <v>2.6967781746031511E-2</v>
      </c>
      <c r="Q66" s="8">
        <f>'Variance - Covariance'!Q60</f>
        <v>1.906867857142857E-2</v>
      </c>
      <c r="R66" s="8">
        <f>'Variance - Covariance'!R60</f>
        <v>1.7991253968253972E-2</v>
      </c>
      <c r="S66" s="8">
        <f>'Variance - Covariance'!S60</f>
        <v>2.1760119047619042E-2</v>
      </c>
      <c r="T66" s="8">
        <f>'Variance - Covariance'!T60</f>
        <v>2.6645526587301491E-2</v>
      </c>
      <c r="U66" s="8">
        <f>'Variance - Covariance'!U60</f>
        <v>3.2616543650793388E-3</v>
      </c>
      <c r="V66" s="8">
        <f>'Variance - Covariance'!V60</f>
        <v>2.3731301587301582E-2</v>
      </c>
      <c r="W66" s="8">
        <f>'Variance - Covariance'!W60</f>
        <v>2.5242538492063486E-2</v>
      </c>
      <c r="X66" s="8">
        <f>'Variance - Covariance'!X60</f>
        <v>7.0446920634920467E-3</v>
      </c>
      <c r="Y66" s="8">
        <f>'Variance - Covariance'!Y60</f>
        <v>6.8791845238095105E-3</v>
      </c>
      <c r="Z66" s="8">
        <f>'Variance - Covariance'!Z60</f>
        <v>1.3950670238095242E-2</v>
      </c>
      <c r="AA66" s="8">
        <f>'Variance - Covariance'!AA60</f>
        <v>2.1659960317460306E-3</v>
      </c>
      <c r="AB66" s="8">
        <f>'Variance - Covariance'!AB60</f>
        <v>1.0205503968253966E-2</v>
      </c>
      <c r="AC66" s="8">
        <f>'Variance - Covariance'!AC60</f>
        <v>4.1012380952380667E-3</v>
      </c>
      <c r="AD66" s="8">
        <f>'Variance - Covariance'!AD60</f>
        <v>5.4908595238095048E-2</v>
      </c>
      <c r="AE66" s="8">
        <f>'Variance - Covariance'!AE60</f>
        <v>1.3972277777777755E-2</v>
      </c>
      <c r="AF66" s="8">
        <f>'Variance - Covariance'!AF60</f>
        <v>2.3290476190476198E-2</v>
      </c>
      <c r="AG66" s="8">
        <f>'Variance - Covariance'!AG60</f>
        <v>5.2601626984126917E-2</v>
      </c>
      <c r="AH66" s="8">
        <f>'Variance - Covariance'!AH60</f>
        <v>3.3214932539682496E-2</v>
      </c>
      <c r="AI66" s="8">
        <f>'Variance - Covariance'!AI60</f>
        <v>2.8009722222222134E-2</v>
      </c>
      <c r="AJ66" s="8">
        <f>'Variance - Covariance'!AJ60</f>
        <v>3.5963464285714064E-2</v>
      </c>
      <c r="AK66" s="8">
        <f>'Variance - Covariance'!AK60</f>
        <v>2.1825976190476177E-2</v>
      </c>
      <c r="AL66" s="8">
        <f>'Variance - Covariance'!AL60</f>
        <v>1.5466000000000001E-2</v>
      </c>
      <c r="AM66" s="8">
        <f>'Variance - Covariance'!AM60</f>
        <v>3.9568166666666571E-2</v>
      </c>
      <c r="AN66" s="8">
        <f>'Variance - Covariance'!AN60</f>
        <v>3.7250920634920442E-2</v>
      </c>
      <c r="AO66" s="8">
        <f>'Variance - Covariance'!AO60</f>
        <v>-7.2252456349206115E-2</v>
      </c>
      <c r="AP66" s="8">
        <f>'Variance - Covariance'!AP60</f>
        <v>1.4318472222222198E-2</v>
      </c>
      <c r="AQ66" s="18"/>
    </row>
    <row r="67" spans="1:43" x14ac:dyDescent="0.45">
      <c r="A67" s="24" t="str">
        <f>'Variance - Covariance'!A61</f>
        <v>Bradesco</v>
      </c>
      <c r="B67" s="8">
        <f>'Variance - Covariance'!B61</f>
        <v>2.4449753968253943E-2</v>
      </c>
      <c r="C67" s="8">
        <f>'Variance - Covariance'!C61</f>
        <v>1.7506746031746022E-4</v>
      </c>
      <c r="D67" s="8">
        <f>'Variance - Covariance'!D61</f>
        <v>1.7871690476190451E-2</v>
      </c>
      <c r="E67" s="8">
        <f>'Variance - Covariance'!E61</f>
        <v>7.1081746031745868E-3</v>
      </c>
      <c r="F67" s="8">
        <f>'Variance - Covariance'!F61</f>
        <v>1.7627539682539706E-2</v>
      </c>
      <c r="G67" s="8">
        <f>'Variance - Covariance'!G61</f>
        <v>2.220946428571428E-2</v>
      </c>
      <c r="H67" s="8">
        <f>'Variance - Covariance'!H61</f>
        <v>2.9446567460317433E-2</v>
      </c>
      <c r="I67" s="8">
        <f>'Variance - Covariance'!I61</f>
        <v>-9.25988095238093E-4</v>
      </c>
      <c r="J67" s="8">
        <f>'Variance - Covariance'!J61</f>
        <v>1.5046920634920639E-2</v>
      </c>
      <c r="K67" s="8">
        <f>'Variance - Covariance'!K61</f>
        <v>1.434924999999999E-2</v>
      </c>
      <c r="L67" s="8">
        <f>'Variance - Covariance'!L61</f>
        <v>1.1046559523809504E-2</v>
      </c>
      <c r="M67" s="8">
        <f>'Variance - Covariance'!M61</f>
        <v>1.0937035714285703E-2</v>
      </c>
      <c r="N67" s="8">
        <f>'Variance - Covariance'!N61</f>
        <v>7.7244682539682447E-2</v>
      </c>
      <c r="O67" s="8">
        <f>'Variance - Covariance'!O61</f>
        <v>0.10946207936507929</v>
      </c>
      <c r="P67" s="8">
        <f>'Variance - Covariance'!P61</f>
        <v>2.6179047619047421E-2</v>
      </c>
      <c r="Q67" s="8">
        <f>'Variance - Covariance'!Q61</f>
        <v>1.7333317460317441E-2</v>
      </c>
      <c r="R67" s="8">
        <f>'Variance - Covariance'!R61</f>
        <v>1.411848412698413E-2</v>
      </c>
      <c r="S67" s="8">
        <f>'Variance - Covariance'!S61</f>
        <v>2.2212547619047604E-2</v>
      </c>
      <c r="T67" s="8">
        <f>'Variance - Covariance'!T61</f>
        <v>1.9347478571428548E-2</v>
      </c>
      <c r="U67" s="8">
        <f>'Variance - Covariance'!U61</f>
        <v>8.9048063492063491E-3</v>
      </c>
      <c r="V67" s="8">
        <f>'Variance - Covariance'!V61</f>
        <v>2.0728551587301584E-2</v>
      </c>
      <c r="W67" s="8">
        <f>'Variance - Covariance'!W61</f>
        <v>2.0012101587301555E-2</v>
      </c>
      <c r="X67" s="8">
        <f>'Variance - Covariance'!X61</f>
        <v>6.1154650793650801E-3</v>
      </c>
      <c r="Y67" s="8">
        <f>'Variance - Covariance'!Y61</f>
        <v>1.0281777777777761E-2</v>
      </c>
      <c r="Z67" s="8">
        <f>'Variance - Covariance'!Z61</f>
        <v>7.7289333333333135E-3</v>
      </c>
      <c r="AA67" s="8">
        <f>'Variance - Covariance'!AA61</f>
        <v>-1.7517063492063106E-4</v>
      </c>
      <c r="AB67" s="8">
        <f>'Variance - Covariance'!AB61</f>
        <v>1.0385174603174594E-2</v>
      </c>
      <c r="AC67" s="8">
        <f>'Variance - Covariance'!AC61</f>
        <v>2.2425515873015873E-3</v>
      </c>
      <c r="AD67" s="8">
        <f>'Variance - Covariance'!AD61</f>
        <v>3.0337388888888719E-2</v>
      </c>
      <c r="AE67" s="8">
        <f>'Variance - Covariance'!AE61</f>
        <v>1.8946019841269836E-2</v>
      </c>
      <c r="AF67" s="8">
        <f>'Variance - Covariance'!AF61</f>
        <v>2.1996499999999981E-2</v>
      </c>
      <c r="AG67" s="8">
        <f>'Variance - Covariance'!AG61</f>
        <v>4.4343912698412494E-2</v>
      </c>
      <c r="AH67" s="8">
        <f>'Variance - Covariance'!AH61</f>
        <v>3.0516158730158584E-2</v>
      </c>
      <c r="AI67" s="8">
        <f>'Variance - Covariance'!AI61</f>
        <v>3.346499603174604E-2</v>
      </c>
      <c r="AJ67" s="8">
        <f>'Variance - Covariance'!AJ61</f>
        <v>2.5586420634920431E-2</v>
      </c>
      <c r="AK67" s="8">
        <f>'Variance - Covariance'!AK61</f>
        <v>1.8178007936507916E-2</v>
      </c>
      <c r="AL67" s="8">
        <f>'Variance - Covariance'!AL61</f>
        <v>1.0980444444444425E-2</v>
      </c>
      <c r="AM67" s="8">
        <f>'Variance - Covariance'!AM61</f>
        <v>2.6489718253968224E-2</v>
      </c>
      <c r="AN67" s="8">
        <f>'Variance - Covariance'!AN61</f>
        <v>2.070253968253967E-2</v>
      </c>
      <c r="AO67" s="8">
        <f>'Variance - Covariance'!AO61</f>
        <v>-0.20817410714285722</v>
      </c>
      <c r="AP67" s="8">
        <f>'Variance - Covariance'!AP61</f>
        <v>1.3714734126984117E-2</v>
      </c>
      <c r="AQ67" s="18"/>
    </row>
    <row r="68" spans="1:43" x14ac:dyDescent="0.45">
      <c r="A68" s="24" t="str">
        <f>'Variance - Covariance'!A62</f>
        <v>IBM</v>
      </c>
      <c r="B68" s="8">
        <f>'Variance - Covariance'!B62</f>
        <v>3.1387928571428546E-2</v>
      </c>
      <c r="C68" s="8">
        <f>'Variance - Covariance'!C62</f>
        <v>8.7218611111111143E-3</v>
      </c>
      <c r="D68" s="8">
        <f>'Variance - Covariance'!D62</f>
        <v>2.6469908730158476E-2</v>
      </c>
      <c r="E68" s="8">
        <f>'Variance - Covariance'!E62</f>
        <v>9.0718333333333102E-3</v>
      </c>
      <c r="F68" s="8">
        <f>'Variance - Covariance'!F62</f>
        <v>2.7741289682539444E-2</v>
      </c>
      <c r="G68" s="8">
        <f>'Variance - Covariance'!G62</f>
        <v>3.1504519841269778E-2</v>
      </c>
      <c r="H68" s="8">
        <f>'Variance - Covariance'!H62</f>
        <v>3.2530023809523557E-2</v>
      </c>
      <c r="I68" s="8">
        <f>'Variance - Covariance'!I62</f>
        <v>1.6518087301587284E-2</v>
      </c>
      <c r="J68" s="8">
        <f>'Variance - Covariance'!J62</f>
        <v>-8.3679087301587306E-3</v>
      </c>
      <c r="K68" s="8">
        <f>'Variance - Covariance'!K62</f>
        <v>1.4084007936507935E-2</v>
      </c>
      <c r="L68" s="8">
        <f>'Variance - Covariance'!L62</f>
        <v>1.9581829365079368E-2</v>
      </c>
      <c r="M68" s="8">
        <f>'Variance - Covariance'!M62</f>
        <v>1.9212095238095219E-2</v>
      </c>
      <c r="N68" s="8">
        <f>'Variance - Covariance'!N62</f>
        <v>2.6967781746031511E-2</v>
      </c>
      <c r="O68" s="8">
        <f>'Variance - Covariance'!O62</f>
        <v>2.6179047619047421E-2</v>
      </c>
      <c r="P68" s="8">
        <f>'Variance - Covariance'!P62</f>
        <v>4.8436777777777759E-2</v>
      </c>
      <c r="Q68" s="8">
        <f>'Variance - Covariance'!Q62</f>
        <v>1.9329559523809527E-2</v>
      </c>
      <c r="R68" s="8">
        <f>'Variance - Covariance'!R62</f>
        <v>2.1590333333333336E-2</v>
      </c>
      <c r="S68" s="8">
        <f>'Variance - Covariance'!S62</f>
        <v>3.1134837301587219E-2</v>
      </c>
      <c r="T68" s="8">
        <f>'Variance - Covariance'!T62</f>
        <v>2.3586485317460309E-2</v>
      </c>
      <c r="U68" s="8">
        <f>'Variance - Covariance'!U62</f>
        <v>1.6562401190476202E-2</v>
      </c>
      <c r="V68" s="8">
        <f>'Variance - Covariance'!V62</f>
        <v>2.1040678571428578E-2</v>
      </c>
      <c r="W68" s="8">
        <f>'Variance - Covariance'!W62</f>
        <v>2.4746973412698388E-2</v>
      </c>
      <c r="X68" s="8">
        <f>'Variance - Covariance'!X62</f>
        <v>1.571464523809521E-2</v>
      </c>
      <c r="Y68" s="8">
        <f>'Variance - Covariance'!Y62</f>
        <v>1.764570436507935E-2</v>
      </c>
      <c r="Z68" s="8">
        <f>'Variance - Covariance'!Z62</f>
        <v>1.7842829761904773E-2</v>
      </c>
      <c r="AA68" s="8">
        <f>'Variance - Covariance'!AA62</f>
        <v>1.0007599206349185E-2</v>
      </c>
      <c r="AB68" s="8">
        <f>'Variance - Covariance'!AB62</f>
        <v>1.6461226190476193E-2</v>
      </c>
      <c r="AC68" s="8">
        <f>'Variance - Covariance'!AC62</f>
        <v>9.313003968253972E-3</v>
      </c>
      <c r="AD68" s="8">
        <f>'Variance - Covariance'!AD62</f>
        <v>2.2077218253968245E-2</v>
      </c>
      <c r="AE68" s="8">
        <f>'Variance - Covariance'!AE62</f>
        <v>1.8358924603174585E-2</v>
      </c>
      <c r="AF68" s="8">
        <f>'Variance - Covariance'!AF62</f>
        <v>2.9782650793650545E-2</v>
      </c>
      <c r="AG68" s="8">
        <f>'Variance - Covariance'!AG62</f>
        <v>4.7466623015873032E-2</v>
      </c>
      <c r="AH68" s="8">
        <f>'Variance - Covariance'!AH62</f>
        <v>3.0503103174602926E-2</v>
      </c>
      <c r="AI68" s="8">
        <f>'Variance - Covariance'!AI62</f>
        <v>2.1381595238095231E-2</v>
      </c>
      <c r="AJ68" s="8">
        <f>'Variance - Covariance'!AJ62</f>
        <v>2.8127388888888882E-2</v>
      </c>
      <c r="AK68" s="8">
        <f>'Variance - Covariance'!AK62</f>
        <v>2.643644444444445E-2</v>
      </c>
      <c r="AL68" s="8">
        <f>'Variance - Covariance'!AL62</f>
        <v>7.7916666666666759E-4</v>
      </c>
      <c r="AM68" s="8">
        <f>'Variance - Covariance'!AM62</f>
        <v>2.7995047619047364E-2</v>
      </c>
      <c r="AN68" s="8">
        <f>'Variance - Covariance'!AN62</f>
        <v>1.8550107142857111E-2</v>
      </c>
      <c r="AO68" s="8">
        <f>'Variance - Covariance'!AO62</f>
        <v>-6.6433698412698194E-2</v>
      </c>
      <c r="AP68" s="8">
        <f>'Variance - Covariance'!AP62</f>
        <v>1.5490369047619038E-2</v>
      </c>
      <c r="AQ68" s="18"/>
    </row>
    <row r="69" spans="1:43" x14ac:dyDescent="0.45">
      <c r="A69" s="24" t="str">
        <f>'Variance - Covariance'!A63</f>
        <v>SAP</v>
      </c>
      <c r="B69" s="8">
        <f>'Variance - Covariance'!B63</f>
        <v>3.2322789682539467E-2</v>
      </c>
      <c r="C69" s="8">
        <f>'Variance - Covariance'!C63</f>
        <v>5.3575555555555434E-3</v>
      </c>
      <c r="D69" s="8">
        <f>'Variance - Covariance'!D63</f>
        <v>1.9563789682539665E-2</v>
      </c>
      <c r="E69" s="8">
        <f>'Variance - Covariance'!E63</f>
        <v>1.0972079365079341E-2</v>
      </c>
      <c r="F69" s="8">
        <f>'Variance - Covariance'!F63</f>
        <v>3.8889503968253927E-2</v>
      </c>
      <c r="G69" s="8">
        <f>'Variance - Covariance'!G63</f>
        <v>3.7686075396825391E-2</v>
      </c>
      <c r="H69" s="8">
        <f>'Variance - Covariance'!H63</f>
        <v>4.5238888888888721E-4</v>
      </c>
      <c r="I69" s="8">
        <f>'Variance - Covariance'!I63</f>
        <v>1.1912130952380938E-2</v>
      </c>
      <c r="J69" s="8">
        <f>'Variance - Covariance'!J63</f>
        <v>-7.8560317460317376E-3</v>
      </c>
      <c r="K69" s="8">
        <f>'Variance - Covariance'!K63</f>
        <v>1.5810293650793644E-2</v>
      </c>
      <c r="L69" s="8">
        <f>'Variance - Covariance'!L63</f>
        <v>8.178400793650769E-3</v>
      </c>
      <c r="M69" s="8">
        <f>'Variance - Covariance'!M63</f>
        <v>1.0738702380952375E-2</v>
      </c>
      <c r="N69" s="8">
        <f>'Variance - Covariance'!N63</f>
        <v>1.906867857142857E-2</v>
      </c>
      <c r="O69" s="8">
        <f>'Variance - Covariance'!O63</f>
        <v>1.7333317460317441E-2</v>
      </c>
      <c r="P69" s="8">
        <f>'Variance - Covariance'!P63</f>
        <v>1.9329559523809527E-2</v>
      </c>
      <c r="Q69" s="8">
        <f>'Variance - Covariance'!Q63</f>
        <v>6.8489968253968109E-2</v>
      </c>
      <c r="R69" s="8">
        <f>'Variance - Covariance'!R63</f>
        <v>2.4178686507936479E-2</v>
      </c>
      <c r="S69" s="8">
        <f>'Variance - Covariance'!S63</f>
        <v>3.3576472222222015E-2</v>
      </c>
      <c r="T69" s="8">
        <f>'Variance - Covariance'!T63</f>
        <v>2.1448232539682525E-2</v>
      </c>
      <c r="U69" s="8">
        <f>'Variance - Covariance'!U63</f>
        <v>1.5196349999999987E-2</v>
      </c>
      <c r="V69" s="8">
        <f>'Variance - Covariance'!V63</f>
        <v>1.8893261904761899E-2</v>
      </c>
      <c r="W69" s="8">
        <f>'Variance - Covariance'!W63</f>
        <v>2.1343784126984105E-2</v>
      </c>
      <c r="X69" s="8">
        <f>'Variance - Covariance'!X63</f>
        <v>1.4327068253968263E-2</v>
      </c>
      <c r="Y69" s="8">
        <f>'Variance - Covariance'!Y63</f>
        <v>1.7686150793650768E-2</v>
      </c>
      <c r="Z69" s="8">
        <f>'Variance - Covariance'!Z63</f>
        <v>1.8351794444444437E-2</v>
      </c>
      <c r="AA69" s="8">
        <f>'Variance - Covariance'!AA63</f>
        <v>5.8016269841269629E-3</v>
      </c>
      <c r="AB69" s="8">
        <f>'Variance - Covariance'!AB63</f>
        <v>1.0320932539682522E-2</v>
      </c>
      <c r="AC69" s="8">
        <f>'Variance - Covariance'!AC63</f>
        <v>6.7589047619047611E-3</v>
      </c>
      <c r="AD69" s="8">
        <f>'Variance - Covariance'!AD63</f>
        <v>3.5842976190476057E-2</v>
      </c>
      <c r="AE69" s="8">
        <f>'Variance - Covariance'!AE63</f>
        <v>1.3520650793650783E-2</v>
      </c>
      <c r="AF69" s="8">
        <f>'Variance - Covariance'!AF63</f>
        <v>2.9707436507936485E-2</v>
      </c>
      <c r="AG69" s="8">
        <f>'Variance - Covariance'!AG63</f>
        <v>5.4528289682539637E-2</v>
      </c>
      <c r="AH69" s="8">
        <f>'Variance - Covariance'!AH63</f>
        <v>3.0537575396825258E-2</v>
      </c>
      <c r="AI69" s="8">
        <f>'Variance - Covariance'!AI63</f>
        <v>2.9271206349206273E-2</v>
      </c>
      <c r="AJ69" s="8">
        <f>'Variance - Covariance'!AJ63</f>
        <v>3.4494940476190436E-2</v>
      </c>
      <c r="AK69" s="8">
        <f>'Variance - Covariance'!AK63</f>
        <v>2.5885738095237979E-2</v>
      </c>
      <c r="AL69" s="8">
        <f>'Variance - Covariance'!AL63</f>
        <v>-6.1850555555555443E-3</v>
      </c>
      <c r="AM69" s="8">
        <f>'Variance - Covariance'!AM63</f>
        <v>3.1384190476190323E-2</v>
      </c>
      <c r="AN69" s="8">
        <f>'Variance - Covariance'!AN63</f>
        <v>1.3407396825396819E-2</v>
      </c>
      <c r="AO69" s="8">
        <f>'Variance - Covariance'!AO63</f>
        <v>-0.14024388492063486</v>
      </c>
      <c r="AP69" s="8">
        <f>'Variance - Covariance'!AP63</f>
        <v>1.6305178571428561E-2</v>
      </c>
      <c r="AQ69" s="18"/>
    </row>
    <row r="70" spans="1:43" x14ac:dyDescent="0.45">
      <c r="A70" s="24" t="str">
        <f>'Variance - Covariance'!A64</f>
        <v>Accenture</v>
      </c>
      <c r="B70" s="8">
        <f>'Variance - Covariance'!B64</f>
        <v>3.1852297619047357E-2</v>
      </c>
      <c r="C70" s="8">
        <f>'Variance - Covariance'!C64</f>
        <v>9.1017658730158674E-3</v>
      </c>
      <c r="D70" s="8">
        <f>'Variance - Covariance'!D64</f>
        <v>2.339468253968251E-2</v>
      </c>
      <c r="E70" s="8">
        <f>'Variance - Covariance'!E64</f>
        <v>1.4358234126984126E-2</v>
      </c>
      <c r="F70" s="8">
        <f>'Variance - Covariance'!F64</f>
        <v>3.1543658730158484E-2</v>
      </c>
      <c r="G70" s="8">
        <f>'Variance - Covariance'!G64</f>
        <v>4.7669162698412475E-2</v>
      </c>
      <c r="H70" s="8">
        <f>'Variance - Covariance'!H64</f>
        <v>2.6704134920634795E-2</v>
      </c>
      <c r="I70" s="8">
        <f>'Variance - Covariance'!I64</f>
        <v>1.7175988095238064E-2</v>
      </c>
      <c r="J70" s="8">
        <f>'Variance - Covariance'!J64</f>
        <v>-1.4345075396825375E-2</v>
      </c>
      <c r="K70" s="8">
        <f>'Variance - Covariance'!K64</f>
        <v>1.1116694444444445E-2</v>
      </c>
      <c r="L70" s="8">
        <f>'Variance - Covariance'!L64</f>
        <v>2.1590912698412661E-2</v>
      </c>
      <c r="M70" s="8">
        <f>'Variance - Covariance'!M64</f>
        <v>1.8253265873015845E-2</v>
      </c>
      <c r="N70" s="8">
        <f>'Variance - Covariance'!N64</f>
        <v>1.7991253968253972E-2</v>
      </c>
      <c r="O70" s="8">
        <f>'Variance - Covariance'!O64</f>
        <v>1.411848412698413E-2</v>
      </c>
      <c r="P70" s="8">
        <f>'Variance - Covariance'!P64</f>
        <v>2.1590333333333336E-2</v>
      </c>
      <c r="Q70" s="8">
        <f>'Variance - Covariance'!Q64</f>
        <v>2.4178686507936479E-2</v>
      </c>
      <c r="R70" s="8">
        <f>'Variance - Covariance'!R64</f>
        <v>3.7752968253968143E-2</v>
      </c>
      <c r="S70" s="8">
        <f>'Variance - Covariance'!S64</f>
        <v>2.6739269841269821E-2</v>
      </c>
      <c r="T70" s="8">
        <f>'Variance - Covariance'!T64</f>
        <v>2.1922267857142849E-2</v>
      </c>
      <c r="U70" s="8">
        <f>'Variance - Covariance'!U64</f>
        <v>2.044549007936507E-2</v>
      </c>
      <c r="V70" s="8">
        <f>'Variance - Covariance'!V64</f>
        <v>1.9076285714285705E-2</v>
      </c>
      <c r="W70" s="8">
        <f>'Variance - Covariance'!W64</f>
        <v>2.5395672619047623E-2</v>
      </c>
      <c r="X70" s="8">
        <f>'Variance - Covariance'!X64</f>
        <v>1.7402031746031714E-2</v>
      </c>
      <c r="Y70" s="8">
        <f>'Variance - Covariance'!Y64</f>
        <v>2.4160339285714271E-2</v>
      </c>
      <c r="Z70" s="8">
        <f>'Variance - Covariance'!Z64</f>
        <v>2.329025992063493E-2</v>
      </c>
      <c r="AA70" s="8">
        <f>'Variance - Covariance'!AA64</f>
        <v>1.0453099206349212E-2</v>
      </c>
      <c r="AB70" s="8">
        <f>'Variance - Covariance'!AB64</f>
        <v>1.5098047619047629E-2</v>
      </c>
      <c r="AC70" s="8">
        <f>'Variance - Covariance'!AC64</f>
        <v>1.2595178571428551E-2</v>
      </c>
      <c r="AD70" s="8">
        <f>'Variance - Covariance'!AD64</f>
        <v>1.2001654761904741E-2</v>
      </c>
      <c r="AE70" s="8">
        <f>'Variance - Covariance'!AE64</f>
        <v>2.7360162698412543E-2</v>
      </c>
      <c r="AF70" s="8">
        <f>'Variance - Covariance'!AF64</f>
        <v>3.0603662698412595E-2</v>
      </c>
      <c r="AG70" s="8">
        <f>'Variance - Covariance'!AG64</f>
        <v>4.8456031746031726E-2</v>
      </c>
      <c r="AH70" s="8">
        <f>'Variance - Covariance'!AH64</f>
        <v>3.0551158730158682E-2</v>
      </c>
      <c r="AI70" s="8">
        <f>'Variance - Covariance'!AI64</f>
        <v>2.628621031746017E-2</v>
      </c>
      <c r="AJ70" s="8">
        <f>'Variance - Covariance'!AJ64</f>
        <v>3.099215873015854E-2</v>
      </c>
      <c r="AK70" s="8">
        <f>'Variance - Covariance'!AK64</f>
        <v>2.3331182539682534E-2</v>
      </c>
      <c r="AL70" s="8">
        <f>'Variance - Covariance'!AL64</f>
        <v>7.5002103174603143E-3</v>
      </c>
      <c r="AM70" s="8">
        <f>'Variance - Covariance'!AM64</f>
        <v>2.5867539682539555E-2</v>
      </c>
      <c r="AN70" s="8">
        <f>'Variance - Covariance'!AN64</f>
        <v>1.6625051587301584E-2</v>
      </c>
      <c r="AO70" s="8">
        <f>'Variance - Covariance'!AO64</f>
        <v>-2.7753031746031647E-2</v>
      </c>
      <c r="AP70" s="8">
        <f>'Variance - Covariance'!AP64</f>
        <v>2.0249142857142854E-2</v>
      </c>
      <c r="AQ70" s="18"/>
    </row>
    <row r="71" spans="1:43" x14ac:dyDescent="0.45">
      <c r="A71" s="24" t="str">
        <f>'Variance - Covariance'!A65</f>
        <v>Texas Instr.</v>
      </c>
      <c r="B71" s="8">
        <f>'Variance - Covariance'!B65</f>
        <v>4.8115936507936385E-2</v>
      </c>
      <c r="C71" s="8">
        <f>'Variance - Covariance'!C65</f>
        <v>7.7025039682539565E-3</v>
      </c>
      <c r="D71" s="8">
        <f>'Variance - Covariance'!D65</f>
        <v>4.6997928571428552E-2</v>
      </c>
      <c r="E71" s="8">
        <f>'Variance - Covariance'!E65</f>
        <v>1.2020999999999985E-2</v>
      </c>
      <c r="F71" s="8">
        <f>'Variance - Covariance'!F65</f>
        <v>4.1868361111110898E-2</v>
      </c>
      <c r="G71" s="8">
        <f>'Variance - Covariance'!G65</f>
        <v>4.99168809523809E-2</v>
      </c>
      <c r="H71" s="8">
        <f>'Variance - Covariance'!H65</f>
        <v>3.2975682539682506E-2</v>
      </c>
      <c r="I71" s="8">
        <f>'Variance - Covariance'!I65</f>
        <v>2.4360920634920648E-2</v>
      </c>
      <c r="J71" s="8">
        <f>'Variance - Covariance'!J65</f>
        <v>-5.4820714285714021E-3</v>
      </c>
      <c r="K71" s="8">
        <f>'Variance - Covariance'!K65</f>
        <v>1.9618575396825363E-2</v>
      </c>
      <c r="L71" s="8">
        <f>'Variance - Covariance'!L65</f>
        <v>1.889736111111109E-2</v>
      </c>
      <c r="M71" s="8">
        <f>'Variance - Covariance'!M65</f>
        <v>2.0326099206349198E-2</v>
      </c>
      <c r="N71" s="8">
        <f>'Variance - Covariance'!N65</f>
        <v>2.1760119047619042E-2</v>
      </c>
      <c r="O71" s="8">
        <f>'Variance - Covariance'!O65</f>
        <v>2.2212547619047604E-2</v>
      </c>
      <c r="P71" s="8">
        <f>'Variance - Covariance'!P65</f>
        <v>3.1134837301587219E-2</v>
      </c>
      <c r="Q71" s="8">
        <f>'Variance - Covariance'!Q65</f>
        <v>3.3576472222222015E-2</v>
      </c>
      <c r="R71" s="8">
        <f>'Variance - Covariance'!R65</f>
        <v>2.6739269841269821E-2</v>
      </c>
      <c r="S71" s="8">
        <f>'Variance - Covariance'!S65</f>
        <v>8.175325396825385E-2</v>
      </c>
      <c r="T71" s="8">
        <f>'Variance - Covariance'!T65</f>
        <v>3.9193072222222021E-2</v>
      </c>
      <c r="U71" s="8">
        <f>'Variance - Covariance'!U65</f>
        <v>2.1175636507936503E-2</v>
      </c>
      <c r="V71" s="8">
        <f>'Variance - Covariance'!V65</f>
        <v>2.7340531746031571E-2</v>
      </c>
      <c r="W71" s="8">
        <f>'Variance - Covariance'!W65</f>
        <v>3.1655806349206339E-2</v>
      </c>
      <c r="X71" s="8">
        <f>'Variance - Covariance'!X65</f>
        <v>2.0499017460317473E-2</v>
      </c>
      <c r="Y71" s="8">
        <f>'Variance - Covariance'!Y65</f>
        <v>2.2528646825396823E-2</v>
      </c>
      <c r="Z71" s="8">
        <f>'Variance - Covariance'!Z65</f>
        <v>2.3695561111111128E-2</v>
      </c>
      <c r="AA71" s="8">
        <f>'Variance - Covariance'!AA65</f>
        <v>4.7684563492063252E-3</v>
      </c>
      <c r="AB71" s="8">
        <f>'Variance - Covariance'!AB65</f>
        <v>1.1769698412698393E-2</v>
      </c>
      <c r="AC71" s="8">
        <f>'Variance - Covariance'!AC65</f>
        <v>9.0623492063491955E-3</v>
      </c>
      <c r="AD71" s="8">
        <f>'Variance - Covariance'!AD65</f>
        <v>4.6661825396825216E-2</v>
      </c>
      <c r="AE71" s="8">
        <f>'Variance - Covariance'!AE65</f>
        <v>2.5785043650793382E-2</v>
      </c>
      <c r="AF71" s="8">
        <f>'Variance - Covariance'!AF65</f>
        <v>3.7545277777777636E-2</v>
      </c>
      <c r="AG71" s="8">
        <f>'Variance - Covariance'!AG65</f>
        <v>9.1400103174602926E-2</v>
      </c>
      <c r="AH71" s="8">
        <f>'Variance - Covariance'!AH65</f>
        <v>4.1583341269841111E-2</v>
      </c>
      <c r="AI71" s="8">
        <f>'Variance - Covariance'!AI65</f>
        <v>3.4467031746031489E-2</v>
      </c>
      <c r="AJ71" s="8">
        <f>'Variance - Covariance'!AJ65</f>
        <v>4.5638011904761903E-2</v>
      </c>
      <c r="AK71" s="8">
        <f>'Variance - Covariance'!AK65</f>
        <v>2.9818833333333319E-2</v>
      </c>
      <c r="AL71" s="8">
        <f>'Variance - Covariance'!AL65</f>
        <v>-2.6773650793650563E-3</v>
      </c>
      <c r="AM71" s="8">
        <f>'Variance - Covariance'!AM65</f>
        <v>3.5129749999999751E-2</v>
      </c>
      <c r="AN71" s="8">
        <f>'Variance - Covariance'!AN65</f>
        <v>2.5188936507936483E-2</v>
      </c>
      <c r="AO71" s="8">
        <f>'Variance - Covariance'!AO65</f>
        <v>-0.41687889285714064</v>
      </c>
      <c r="AP71" s="8">
        <f>'Variance - Covariance'!AP65</f>
        <v>2.0581432539682535E-2</v>
      </c>
      <c r="AQ71" s="18"/>
    </row>
    <row r="72" spans="1:43" x14ac:dyDescent="0.45">
      <c r="A72" s="24" t="str">
        <f>'Variance - Covariance'!A66</f>
        <v>Nike</v>
      </c>
      <c r="B72" s="8">
        <f>'Variance - Covariance'!B66</f>
        <v>3.2835817460317301E-2</v>
      </c>
      <c r="C72" s="8">
        <f>'Variance - Covariance'!C66</f>
        <v>9.4463166666666522E-3</v>
      </c>
      <c r="D72" s="8">
        <f>'Variance - Covariance'!D66</f>
        <v>3.4198936111110925E-2</v>
      </c>
      <c r="E72" s="8">
        <f>'Variance - Covariance'!E66</f>
        <v>1.3432303571428562E-2</v>
      </c>
      <c r="F72" s="8">
        <f>'Variance - Covariance'!F66</f>
        <v>3.8864705952380875E-2</v>
      </c>
      <c r="G72" s="8">
        <f>'Variance - Covariance'!G66</f>
        <v>3.9567411507936474E-2</v>
      </c>
      <c r="H72" s="8">
        <f>'Variance - Covariance'!H66</f>
        <v>3.1972072619047602E-2</v>
      </c>
      <c r="I72" s="8">
        <f>'Variance - Covariance'!I66</f>
        <v>2.1666887301587286E-2</v>
      </c>
      <c r="J72" s="8">
        <f>'Variance - Covariance'!J66</f>
        <v>-1.1170030555555542E-2</v>
      </c>
      <c r="K72" s="8">
        <f>'Variance - Covariance'!K66</f>
        <v>1.4213682936507929E-2</v>
      </c>
      <c r="L72" s="8">
        <f>'Variance - Covariance'!L66</f>
        <v>1.7217026587301575E-2</v>
      </c>
      <c r="M72" s="8">
        <f>'Variance - Covariance'!M66</f>
        <v>1.5225938492063483E-2</v>
      </c>
      <c r="N72" s="8">
        <f>'Variance - Covariance'!N66</f>
        <v>2.6645526587301491E-2</v>
      </c>
      <c r="O72" s="8">
        <f>'Variance - Covariance'!O66</f>
        <v>1.9347478571428548E-2</v>
      </c>
      <c r="P72" s="8">
        <f>'Variance - Covariance'!P66</f>
        <v>2.3586485317460309E-2</v>
      </c>
      <c r="Q72" s="8">
        <f>'Variance - Covariance'!Q66</f>
        <v>2.1448232539682525E-2</v>
      </c>
      <c r="R72" s="8">
        <f>'Variance - Covariance'!R66</f>
        <v>2.1922267857142849E-2</v>
      </c>
      <c r="S72" s="8">
        <f>'Variance - Covariance'!S66</f>
        <v>3.9193072222222021E-2</v>
      </c>
      <c r="T72" s="8">
        <f>'Variance - Covariance'!T66</f>
        <v>6.1179432857142675E-2</v>
      </c>
      <c r="U72" s="8">
        <f>'Variance - Covariance'!U66</f>
        <v>2.1912214920634897E-2</v>
      </c>
      <c r="V72" s="8">
        <f>'Variance - Covariance'!V66</f>
        <v>2.4015307142857115E-2</v>
      </c>
      <c r="W72" s="8">
        <f>'Variance - Covariance'!W66</f>
        <v>2.8356863809523625E-2</v>
      </c>
      <c r="X72" s="8">
        <f>'Variance - Covariance'!X66</f>
        <v>1.4636912936507936E-2</v>
      </c>
      <c r="Y72" s="8">
        <f>'Variance - Covariance'!Y66</f>
        <v>2.0684501984126989E-2</v>
      </c>
      <c r="Z72" s="8">
        <f>'Variance - Covariance'!Z66</f>
        <v>2.0129239920634943E-2</v>
      </c>
      <c r="AA72" s="8">
        <f>'Variance - Covariance'!AA66</f>
        <v>1.1399753968253965E-2</v>
      </c>
      <c r="AB72" s="8">
        <f>'Variance - Covariance'!AB66</f>
        <v>1.6836586111111111E-2</v>
      </c>
      <c r="AC72" s="8">
        <f>'Variance - Covariance'!AC66</f>
        <v>1.3267731349206349E-2</v>
      </c>
      <c r="AD72" s="8">
        <f>'Variance - Covariance'!AD66</f>
        <v>3.2342942063491927E-2</v>
      </c>
      <c r="AE72" s="8">
        <f>'Variance - Covariance'!AE66</f>
        <v>1.882581984126985E-2</v>
      </c>
      <c r="AF72" s="8">
        <f>'Variance - Covariance'!AF66</f>
        <v>3.0289938888888878E-2</v>
      </c>
      <c r="AG72" s="8">
        <f>'Variance - Covariance'!AG66</f>
        <v>5.6019985714285486E-2</v>
      </c>
      <c r="AH72" s="8">
        <f>'Variance - Covariance'!AH66</f>
        <v>2.9808895238095028E-2</v>
      </c>
      <c r="AI72" s="8">
        <f>'Variance - Covariance'!AI66</f>
        <v>2.0169732142857156E-2</v>
      </c>
      <c r="AJ72" s="8">
        <f>'Variance - Covariance'!AJ66</f>
        <v>3.3913442063491943E-2</v>
      </c>
      <c r="AK72" s="8">
        <f>'Variance - Covariance'!AK66</f>
        <v>2.2636194047619036E-2</v>
      </c>
      <c r="AL72" s="8">
        <f>'Variance - Covariance'!AL66</f>
        <v>2.2660480158730118E-3</v>
      </c>
      <c r="AM72" s="8">
        <f>'Variance - Covariance'!AM66</f>
        <v>3.9613015476190325E-2</v>
      </c>
      <c r="AN72" s="8">
        <f>'Variance - Covariance'!AN66</f>
        <v>2.0475032142857147E-2</v>
      </c>
      <c r="AO72" s="8">
        <f>'Variance - Covariance'!AO66</f>
        <v>2.1160376587301542E-2</v>
      </c>
      <c r="AP72" s="8">
        <f>'Variance - Covariance'!AP66</f>
        <v>1.6897720634920628E-2</v>
      </c>
      <c r="AQ72" s="18"/>
    </row>
    <row r="73" spans="1:43" x14ac:dyDescent="0.45">
      <c r="A73" s="24" t="str">
        <f>'Variance - Covariance'!A67</f>
        <v>Walt Disney</v>
      </c>
      <c r="B73" s="8">
        <f>'Variance - Covariance'!B67</f>
        <v>2.4798063492063531E-2</v>
      </c>
      <c r="C73" s="8">
        <f>'Variance - Covariance'!C67</f>
        <v>9.5053396825396739E-3</v>
      </c>
      <c r="D73" s="8">
        <f>'Variance - Covariance'!D67</f>
        <v>1.7028600396825407E-2</v>
      </c>
      <c r="E73" s="8">
        <f>'Variance - Covariance'!E67</f>
        <v>1.2512021825396806E-2</v>
      </c>
      <c r="F73" s="8">
        <f>'Variance - Covariance'!F67</f>
        <v>1.908973928571427E-2</v>
      </c>
      <c r="G73" s="8">
        <f>'Variance - Covariance'!G67</f>
        <v>3.1691741666666558E-2</v>
      </c>
      <c r="H73" s="8">
        <f>'Variance - Covariance'!H67</f>
        <v>1.0975984523809518E-2</v>
      </c>
      <c r="I73" s="8">
        <f>'Variance - Covariance'!I67</f>
        <v>1.7605056349206345E-2</v>
      </c>
      <c r="J73" s="8">
        <f>'Variance - Covariance'!J67</f>
        <v>-4.8188170634920393E-3</v>
      </c>
      <c r="K73" s="8">
        <f>'Variance - Covariance'!K67</f>
        <v>8.0303440476190337E-3</v>
      </c>
      <c r="L73" s="8">
        <f>'Variance - Covariance'!L67</f>
        <v>1.7430809126984127E-2</v>
      </c>
      <c r="M73" s="8">
        <f>'Variance - Covariance'!M67</f>
        <v>1.3866192460317443E-2</v>
      </c>
      <c r="N73" s="8">
        <f>'Variance - Covariance'!N67</f>
        <v>3.2616543650793388E-3</v>
      </c>
      <c r="O73" s="8">
        <f>'Variance - Covariance'!O67</f>
        <v>8.9048063492063491E-3</v>
      </c>
      <c r="P73" s="8">
        <f>'Variance - Covariance'!P67</f>
        <v>1.6562401190476202E-2</v>
      </c>
      <c r="Q73" s="8">
        <f>'Variance - Covariance'!Q67</f>
        <v>1.5196349999999987E-2</v>
      </c>
      <c r="R73" s="8">
        <f>'Variance - Covariance'!R67</f>
        <v>2.044549007936507E-2</v>
      </c>
      <c r="S73" s="8">
        <f>'Variance - Covariance'!S67</f>
        <v>2.1175636507936503E-2</v>
      </c>
      <c r="T73" s="8">
        <f>'Variance - Covariance'!T67</f>
        <v>2.1912214920634897E-2</v>
      </c>
      <c r="U73" s="8">
        <f>'Variance - Covariance'!U67</f>
        <v>5.6721965555555344E-2</v>
      </c>
      <c r="V73" s="8">
        <f>'Variance - Covariance'!V67</f>
        <v>2.2808630158730133E-2</v>
      </c>
      <c r="W73" s="8">
        <f>'Variance - Covariance'!W67</f>
        <v>1.7886148253968233E-2</v>
      </c>
      <c r="X73" s="8">
        <f>'Variance - Covariance'!X67</f>
        <v>1.76423318253968E-2</v>
      </c>
      <c r="Y73" s="8">
        <f>'Variance - Covariance'!Y67</f>
        <v>1.9194736111111114E-2</v>
      </c>
      <c r="Z73" s="8">
        <f>'Variance - Covariance'!Z67</f>
        <v>2.0876442142857134E-2</v>
      </c>
      <c r="AA73" s="8">
        <f>'Variance - Covariance'!AA67</f>
        <v>8.4143015873015779E-3</v>
      </c>
      <c r="AB73" s="8">
        <f>'Variance - Covariance'!AB67</f>
        <v>1.3289535317460308E-2</v>
      </c>
      <c r="AC73" s="8">
        <f>'Variance - Covariance'!AC67</f>
        <v>8.9734527777777726E-3</v>
      </c>
      <c r="AD73" s="8">
        <f>'Variance - Covariance'!AD67</f>
        <v>2.7317530952380712E-2</v>
      </c>
      <c r="AE73" s="8">
        <f>'Variance - Covariance'!AE67</f>
        <v>1.9556512698412683E-2</v>
      </c>
      <c r="AF73" s="8">
        <f>'Variance - Covariance'!AF67</f>
        <v>2.2484294444444448E-2</v>
      </c>
      <c r="AG73" s="8">
        <f>'Variance - Covariance'!AG67</f>
        <v>3.2592066666666641E-2</v>
      </c>
      <c r="AH73" s="8">
        <f>'Variance - Covariance'!AH67</f>
        <v>2.2791294444444433E-2</v>
      </c>
      <c r="AI73" s="8">
        <f>'Variance - Covariance'!AI67</f>
        <v>2.1845109126984116E-2</v>
      </c>
      <c r="AJ73" s="8">
        <f>'Variance - Covariance'!AJ67</f>
        <v>1.9675765079365075E-2</v>
      </c>
      <c r="AK73" s="8">
        <f>'Variance - Covariance'!AK67</f>
        <v>1.7219294841269838E-2</v>
      </c>
      <c r="AL73" s="8">
        <f>'Variance - Covariance'!AL67</f>
        <v>6.101101984126985E-3</v>
      </c>
      <c r="AM73" s="8">
        <f>'Variance - Covariance'!AM67</f>
        <v>3.0569140079364954E-2</v>
      </c>
      <c r="AN73" s="8">
        <f>'Variance - Covariance'!AN67</f>
        <v>8.0975107142857057E-3</v>
      </c>
      <c r="AO73" s="8">
        <f>'Variance - Covariance'!AO67</f>
        <v>-8.265443928571424E-2</v>
      </c>
      <c r="AP73" s="8">
        <f>'Variance - Covariance'!AP67</f>
        <v>2.0282163492063483E-2</v>
      </c>
      <c r="AQ73" s="18"/>
    </row>
    <row r="74" spans="1:43" x14ac:dyDescent="0.45">
      <c r="A74" s="24" t="str">
        <f>'Variance - Covariance'!A68</f>
        <v>JP Morgan</v>
      </c>
      <c r="B74" s="8">
        <f>'Variance - Covariance'!B68</f>
        <v>2.8809976190476063E-2</v>
      </c>
      <c r="C74" s="8">
        <f>'Variance - Covariance'!C68</f>
        <v>2.4519246031746039E-3</v>
      </c>
      <c r="D74" s="8">
        <f>'Variance - Covariance'!D68</f>
        <v>2.6033150793650747E-2</v>
      </c>
      <c r="E74" s="8">
        <f>'Variance - Covariance'!E68</f>
        <v>8.3673849206349054E-3</v>
      </c>
      <c r="F74" s="8">
        <f>'Variance - Covariance'!F68</f>
        <v>3.0340492063492017E-2</v>
      </c>
      <c r="G74" s="8">
        <f>'Variance - Covariance'!G68</f>
        <v>1.8519083333333311E-2</v>
      </c>
      <c r="H74" s="8">
        <f>'Variance - Covariance'!H68</f>
        <v>2.8165277777777699E-2</v>
      </c>
      <c r="I74" s="8">
        <f>'Variance - Covariance'!I68</f>
        <v>1.6318654761904774E-2</v>
      </c>
      <c r="J74" s="8">
        <f>'Variance - Covariance'!J68</f>
        <v>-3.8755039682539655E-3</v>
      </c>
      <c r="K74" s="8">
        <f>'Variance - Covariance'!K68</f>
        <v>1.94627857142857E-2</v>
      </c>
      <c r="L74" s="8">
        <f>'Variance - Covariance'!L68</f>
        <v>1.1877440476190469E-2</v>
      </c>
      <c r="M74" s="8">
        <f>'Variance - Covariance'!M68</f>
        <v>1.5164523809523791E-2</v>
      </c>
      <c r="N74" s="8">
        <f>'Variance - Covariance'!N68</f>
        <v>2.3731301587301582E-2</v>
      </c>
      <c r="O74" s="8">
        <f>'Variance - Covariance'!O68</f>
        <v>2.0728551587301584E-2</v>
      </c>
      <c r="P74" s="8">
        <f>'Variance - Covariance'!P68</f>
        <v>2.1040678571428578E-2</v>
      </c>
      <c r="Q74" s="8">
        <f>'Variance - Covariance'!Q68</f>
        <v>1.8893261904761899E-2</v>
      </c>
      <c r="R74" s="8">
        <f>'Variance - Covariance'!R68</f>
        <v>1.9076285714285705E-2</v>
      </c>
      <c r="S74" s="8">
        <f>'Variance - Covariance'!S68</f>
        <v>2.7340531746031571E-2</v>
      </c>
      <c r="T74" s="8">
        <f>'Variance - Covariance'!T68</f>
        <v>2.4015307142857115E-2</v>
      </c>
      <c r="U74" s="8">
        <f>'Variance - Covariance'!U68</f>
        <v>2.2808630158730133E-2</v>
      </c>
      <c r="V74" s="8">
        <f>'Variance - Covariance'!V68</f>
        <v>3.9021134920634762E-2</v>
      </c>
      <c r="W74" s="8">
        <f>'Variance - Covariance'!W68</f>
        <v>2.5248315079365063E-2</v>
      </c>
      <c r="X74" s="8">
        <f>'Variance - Covariance'!X68</f>
        <v>1.5534630158730155E-2</v>
      </c>
      <c r="Y74" s="8">
        <f>'Variance - Covariance'!Y68</f>
        <v>1.0338158730158723E-2</v>
      </c>
      <c r="Z74" s="8">
        <f>'Variance - Covariance'!Z68</f>
        <v>1.2916189682539679E-2</v>
      </c>
      <c r="AA74" s="8">
        <f>'Variance - Covariance'!AA68</f>
        <v>3.3464880952380834E-3</v>
      </c>
      <c r="AB74" s="8">
        <f>'Variance - Covariance'!AB68</f>
        <v>8.0374682539682378E-3</v>
      </c>
      <c r="AC74" s="8">
        <f>'Variance - Covariance'!AC68</f>
        <v>6.9360317460317213E-3</v>
      </c>
      <c r="AD74" s="8">
        <f>'Variance - Covariance'!AD68</f>
        <v>4.1276888888888814E-2</v>
      </c>
      <c r="AE74" s="8">
        <f>'Variance - Covariance'!AE68</f>
        <v>1.2147444444444431E-2</v>
      </c>
      <c r="AF74" s="8">
        <f>'Variance - Covariance'!AF68</f>
        <v>2.2451793650793649E-2</v>
      </c>
      <c r="AG74" s="8">
        <f>'Variance - Covariance'!AG68</f>
        <v>4.19450198412697E-2</v>
      </c>
      <c r="AH74" s="8">
        <f>'Variance - Covariance'!AH68</f>
        <v>2.5479297619047381E-2</v>
      </c>
      <c r="AI74" s="8">
        <f>'Variance - Covariance'!AI68</f>
        <v>2.2242321428571393E-2</v>
      </c>
      <c r="AJ74" s="8">
        <f>'Variance - Covariance'!AJ68</f>
        <v>2.5322277777777607E-2</v>
      </c>
      <c r="AK74" s="8">
        <f>'Variance - Covariance'!AK68</f>
        <v>2.259995238095238E-2</v>
      </c>
      <c r="AL74" s="8">
        <f>'Variance - Covariance'!AL68</f>
        <v>3.4086904761904856E-4</v>
      </c>
      <c r="AM74" s="8">
        <f>'Variance - Covariance'!AM68</f>
        <v>3.1546150793650723E-2</v>
      </c>
      <c r="AN74" s="8">
        <f>'Variance - Covariance'!AN68</f>
        <v>1.8621412698412696E-2</v>
      </c>
      <c r="AO74" s="8">
        <f>'Variance - Covariance'!AO68</f>
        <v>-2.8383511904761651E-2</v>
      </c>
      <c r="AP74" s="8">
        <f>'Variance - Covariance'!AP68</f>
        <v>1.8849630952380941E-2</v>
      </c>
      <c r="AQ74" s="18"/>
    </row>
    <row r="75" spans="1:43" x14ac:dyDescent="0.45">
      <c r="A75" s="24" t="str">
        <f>'Variance - Covariance'!A69</f>
        <v>Ametek</v>
      </c>
      <c r="B75" s="8">
        <f>'Variance - Covariance'!B69</f>
        <v>3.0694333333333219E-2</v>
      </c>
      <c r="C75" s="8">
        <f>'Variance - Covariance'!C69</f>
        <v>6.8809396825396663E-3</v>
      </c>
      <c r="D75" s="8">
        <f>'Variance - Covariance'!D69</f>
        <v>2.9228626587301517E-2</v>
      </c>
      <c r="E75" s="8">
        <f>'Variance - Covariance'!E69</f>
        <v>1.0535910714285699E-2</v>
      </c>
      <c r="F75" s="8">
        <f>'Variance - Covariance'!F69</f>
        <v>4.0292856746031495E-2</v>
      </c>
      <c r="G75" s="8">
        <f>'Variance - Covariance'!G69</f>
        <v>3.0488201190476086E-2</v>
      </c>
      <c r="H75" s="8">
        <f>'Variance - Covariance'!H69</f>
        <v>3.714514404761908E-2</v>
      </c>
      <c r="I75" s="8">
        <f>'Variance - Covariance'!I69</f>
        <v>1.4667692857142853E-2</v>
      </c>
      <c r="J75" s="8">
        <f>'Variance - Covariance'!J69</f>
        <v>-1.9357780555555548E-2</v>
      </c>
      <c r="K75" s="8">
        <f>'Variance - Covariance'!K69</f>
        <v>1.7253571825396812E-2</v>
      </c>
      <c r="L75" s="8">
        <f>'Variance - Covariance'!L69</f>
        <v>1.890000674603173E-2</v>
      </c>
      <c r="M75" s="8">
        <f>'Variance - Covariance'!M69</f>
        <v>1.9079132936507932E-2</v>
      </c>
      <c r="N75" s="8">
        <f>'Variance - Covariance'!N69</f>
        <v>2.5242538492063486E-2</v>
      </c>
      <c r="O75" s="8">
        <f>'Variance - Covariance'!O69</f>
        <v>2.0012101587301555E-2</v>
      </c>
      <c r="P75" s="8">
        <f>'Variance - Covariance'!P69</f>
        <v>2.4746973412698388E-2</v>
      </c>
      <c r="Q75" s="8">
        <f>'Variance - Covariance'!Q69</f>
        <v>2.1343784126984105E-2</v>
      </c>
      <c r="R75" s="8">
        <f>'Variance - Covariance'!R69</f>
        <v>2.5395672619047623E-2</v>
      </c>
      <c r="S75" s="8">
        <f>'Variance - Covariance'!S69</f>
        <v>3.1655806349206339E-2</v>
      </c>
      <c r="T75" s="8">
        <f>'Variance - Covariance'!T69</f>
        <v>2.8356863809523625E-2</v>
      </c>
      <c r="U75" s="8">
        <f>'Variance - Covariance'!U69</f>
        <v>1.7886148253968233E-2</v>
      </c>
      <c r="V75" s="8">
        <f>'Variance - Covariance'!V69</f>
        <v>2.5248315079365063E-2</v>
      </c>
      <c r="W75" s="8">
        <f>'Variance - Covariance'!W69</f>
        <v>4.0596302698412634E-2</v>
      </c>
      <c r="X75" s="8">
        <f>'Variance - Covariance'!X69</f>
        <v>1.7895417698412682E-2</v>
      </c>
      <c r="Y75" s="8">
        <f>'Variance - Covariance'!Y69</f>
        <v>1.562811309523808E-2</v>
      </c>
      <c r="Z75" s="8">
        <f>'Variance - Covariance'!Z69</f>
        <v>1.9037915317460311E-2</v>
      </c>
      <c r="AA75" s="8">
        <f>'Variance - Covariance'!AA69</f>
        <v>9.5680793650793419E-3</v>
      </c>
      <c r="AB75" s="8">
        <f>'Variance - Covariance'!AB69</f>
        <v>1.3220582142857136E-2</v>
      </c>
      <c r="AC75" s="8">
        <f>'Variance - Covariance'!AC69</f>
        <v>1.0412326587301584E-2</v>
      </c>
      <c r="AD75" s="8">
        <f>'Variance - Covariance'!AD69</f>
        <v>5.0802338888888819E-2</v>
      </c>
      <c r="AE75" s="8">
        <f>'Variance - Covariance'!AE69</f>
        <v>2.5481621428571275E-2</v>
      </c>
      <c r="AF75" s="8">
        <f>'Variance - Covariance'!AF69</f>
        <v>2.7759426984126936E-2</v>
      </c>
      <c r="AG75" s="8">
        <f>'Variance - Covariance'!AG69</f>
        <v>4.9624354761904757E-2</v>
      </c>
      <c r="AH75" s="8">
        <f>'Variance - Covariance'!AH69</f>
        <v>2.8609232539682488E-2</v>
      </c>
      <c r="AI75" s="8">
        <f>'Variance - Covariance'!AI69</f>
        <v>2.5101029761904769E-2</v>
      </c>
      <c r="AJ75" s="8">
        <f>'Variance - Covariance'!AJ69</f>
        <v>3.0131997619047612E-2</v>
      </c>
      <c r="AK75" s="8">
        <f>'Variance - Covariance'!AK69</f>
        <v>2.4023789285714272E-2</v>
      </c>
      <c r="AL75" s="8">
        <f>'Variance - Covariance'!AL69</f>
        <v>2.1848575396825375E-3</v>
      </c>
      <c r="AM75" s="8">
        <f>'Variance - Covariance'!AM69</f>
        <v>2.8029642460317247E-2</v>
      </c>
      <c r="AN75" s="8">
        <f>'Variance - Covariance'!AN69</f>
        <v>2.0967476587301585E-2</v>
      </c>
      <c r="AO75" s="8">
        <f>'Variance - Covariance'!AO69</f>
        <v>-0.13571508373015853</v>
      </c>
      <c r="AP75" s="8">
        <f>'Variance - Covariance'!AP69</f>
        <v>1.7313030158730154E-2</v>
      </c>
      <c r="AQ75" s="18"/>
    </row>
    <row r="76" spans="1:43" x14ac:dyDescent="0.45">
      <c r="A76" s="24" t="str">
        <f>'Variance - Covariance'!A70</f>
        <v>Madison Sq</v>
      </c>
      <c r="B76" s="8">
        <f>'Variance - Covariance'!B70</f>
        <v>2.0599888888888876E-2</v>
      </c>
      <c r="C76" s="8">
        <f>'Variance - Covariance'!C70</f>
        <v>8.9009785714285732E-3</v>
      </c>
      <c r="D76" s="8">
        <f>'Variance - Covariance'!D70</f>
        <v>2.6516479365079164E-2</v>
      </c>
      <c r="E76" s="8">
        <f>'Variance - Covariance'!E70</f>
        <v>7.4117896825396622E-3</v>
      </c>
      <c r="F76" s="8">
        <f>'Variance - Covariance'!F70</f>
        <v>2.2554407936507911E-2</v>
      </c>
      <c r="G76" s="8">
        <f>'Variance - Covariance'!G70</f>
        <v>2.3956739682539672E-2</v>
      </c>
      <c r="H76" s="8">
        <f>'Variance - Covariance'!H70</f>
        <v>2.075208571428571E-2</v>
      </c>
      <c r="I76" s="8">
        <f>'Variance - Covariance'!I70</f>
        <v>1.8381754761904737E-2</v>
      </c>
      <c r="J76" s="8">
        <f>'Variance - Covariance'!J70</f>
        <v>8.7894825396825412E-3</v>
      </c>
      <c r="K76" s="8">
        <f>'Variance - Covariance'!K70</f>
        <v>8.6090126984126828E-3</v>
      </c>
      <c r="L76" s="8">
        <f>'Variance - Covariance'!L70</f>
        <v>1.7066112698412673E-2</v>
      </c>
      <c r="M76" s="8">
        <f>'Variance - Covariance'!M70</f>
        <v>1.3359845238095216E-2</v>
      </c>
      <c r="N76" s="8">
        <f>'Variance - Covariance'!N70</f>
        <v>7.0446920634920467E-3</v>
      </c>
      <c r="O76" s="8">
        <f>'Variance - Covariance'!O70</f>
        <v>6.1154650793650801E-3</v>
      </c>
      <c r="P76" s="8">
        <f>'Variance - Covariance'!P70</f>
        <v>1.571464523809521E-2</v>
      </c>
      <c r="Q76" s="8">
        <f>'Variance - Covariance'!Q70</f>
        <v>1.4327068253968263E-2</v>
      </c>
      <c r="R76" s="8">
        <f>'Variance - Covariance'!R70</f>
        <v>1.7402031746031714E-2</v>
      </c>
      <c r="S76" s="8">
        <f>'Variance - Covariance'!S70</f>
        <v>2.0499017460317473E-2</v>
      </c>
      <c r="T76" s="8">
        <f>'Variance - Covariance'!T70</f>
        <v>1.4636912936507936E-2</v>
      </c>
      <c r="U76" s="8">
        <f>'Variance - Covariance'!U70</f>
        <v>1.76423318253968E-2</v>
      </c>
      <c r="V76" s="8">
        <f>'Variance - Covariance'!V70</f>
        <v>1.5534630158730155E-2</v>
      </c>
      <c r="W76" s="8">
        <f>'Variance - Covariance'!W70</f>
        <v>1.7895417698412682E-2</v>
      </c>
      <c r="X76" s="8">
        <f>'Variance - Covariance'!X70</f>
        <v>4.8178150476190472E-2</v>
      </c>
      <c r="Y76" s="8">
        <f>'Variance - Covariance'!Y70</f>
        <v>1.3691732142857143E-2</v>
      </c>
      <c r="Z76" s="8">
        <f>'Variance - Covariance'!Z70</f>
        <v>1.8003802460317454E-2</v>
      </c>
      <c r="AA76" s="8">
        <f>'Variance - Covariance'!AA70</f>
        <v>8.967706349206345E-3</v>
      </c>
      <c r="AB76" s="8">
        <f>'Variance - Covariance'!AB70</f>
        <v>1.0422787301587303E-2</v>
      </c>
      <c r="AC76" s="8">
        <f>'Variance - Covariance'!AC70</f>
        <v>6.5127404761904572E-3</v>
      </c>
      <c r="AD76" s="8">
        <f>'Variance - Covariance'!AD70</f>
        <v>5.3582126190475969E-2</v>
      </c>
      <c r="AE76" s="8">
        <f>'Variance - Covariance'!AE70</f>
        <v>1.3434842063492066E-2</v>
      </c>
      <c r="AF76" s="8">
        <f>'Variance - Covariance'!AF70</f>
        <v>1.928284999999999E-2</v>
      </c>
      <c r="AG76" s="8">
        <f>'Variance - Covariance'!AG70</f>
        <v>3.833663015872997E-2</v>
      </c>
      <c r="AH76" s="8">
        <f>'Variance - Covariance'!AH70</f>
        <v>2.1561758730158729E-2</v>
      </c>
      <c r="AI76" s="8">
        <f>'Variance - Covariance'!AI70</f>
        <v>2.0749785714285717E-2</v>
      </c>
      <c r="AJ76" s="8">
        <f>'Variance - Covariance'!AJ70</f>
        <v>2.9354177777777699E-2</v>
      </c>
      <c r="AK76" s="8">
        <f>'Variance - Covariance'!AK70</f>
        <v>1.5239824603174589E-2</v>
      </c>
      <c r="AL76" s="8">
        <f>'Variance - Covariance'!AL70</f>
        <v>1.9747269841269856E-3</v>
      </c>
      <c r="AM76" s="8">
        <f>'Variance - Covariance'!AM70</f>
        <v>1.6347312698412698E-2</v>
      </c>
      <c r="AN76" s="8">
        <f>'Variance - Covariance'!AN70</f>
        <v>1.2968103968253963E-2</v>
      </c>
      <c r="AO76" s="8">
        <f>'Variance - Covariance'!AO70</f>
        <v>-2.7117361904761769E-2</v>
      </c>
      <c r="AP76" s="8">
        <f>'Variance - Covariance'!AP70</f>
        <v>1.7078941269841268E-2</v>
      </c>
      <c r="AQ76" s="18"/>
    </row>
    <row r="77" spans="1:43" x14ac:dyDescent="0.45">
      <c r="A77" s="24" t="str">
        <f>'Variance - Covariance'!A71</f>
        <v>Starbucks</v>
      </c>
      <c r="B77" s="8">
        <f>'Variance - Covariance'!B71</f>
        <v>2.6764480158729995E-2</v>
      </c>
      <c r="C77" s="8">
        <f>'Variance - Covariance'!C71</f>
        <v>1.0271900793650781E-2</v>
      </c>
      <c r="D77" s="8">
        <f>'Variance - Covariance'!D71</f>
        <v>1.9503831349206344E-2</v>
      </c>
      <c r="E77" s="8">
        <f>'Variance - Covariance'!E71</f>
        <v>1.4419557539682536E-2</v>
      </c>
      <c r="F77" s="8">
        <f>'Variance - Covariance'!F71</f>
        <v>1.1839589285714276E-2</v>
      </c>
      <c r="G77" s="8">
        <f>'Variance - Covariance'!G71</f>
        <v>4.3160438492063365E-2</v>
      </c>
      <c r="H77" s="8">
        <f>'Variance - Covariance'!H71</f>
        <v>1.826282738095239E-2</v>
      </c>
      <c r="I77" s="8">
        <f>'Variance - Covariance'!I71</f>
        <v>1.6265829365079351E-2</v>
      </c>
      <c r="J77" s="8">
        <f>'Variance - Covariance'!J71</f>
        <v>-8.9493154761904718E-3</v>
      </c>
      <c r="K77" s="8">
        <f>'Variance - Covariance'!K71</f>
        <v>8.3740257936507877E-3</v>
      </c>
      <c r="L77" s="8">
        <f>'Variance - Covariance'!L71</f>
        <v>1.6785363095238089E-2</v>
      </c>
      <c r="M77" s="8">
        <f>'Variance - Covariance'!M71</f>
        <v>9.6860297619047464E-3</v>
      </c>
      <c r="N77" s="8">
        <f>'Variance - Covariance'!N71</f>
        <v>6.8791845238095105E-3</v>
      </c>
      <c r="O77" s="8">
        <f>'Variance - Covariance'!O71</f>
        <v>1.0281777777777761E-2</v>
      </c>
      <c r="P77" s="8">
        <f>'Variance - Covariance'!P71</f>
        <v>1.764570436507935E-2</v>
      </c>
      <c r="Q77" s="8">
        <f>'Variance - Covariance'!Q71</f>
        <v>1.7686150793650768E-2</v>
      </c>
      <c r="R77" s="8">
        <f>'Variance - Covariance'!R71</f>
        <v>2.4160339285714271E-2</v>
      </c>
      <c r="S77" s="8">
        <f>'Variance - Covariance'!S71</f>
        <v>2.2528646825396823E-2</v>
      </c>
      <c r="T77" s="8">
        <f>'Variance - Covariance'!T71</f>
        <v>2.0684501984126989E-2</v>
      </c>
      <c r="U77" s="8">
        <f>'Variance - Covariance'!U71</f>
        <v>1.9194736111111114E-2</v>
      </c>
      <c r="V77" s="8">
        <f>'Variance - Covariance'!V71</f>
        <v>1.0338158730158723E-2</v>
      </c>
      <c r="W77" s="8">
        <f>'Variance - Covariance'!W71</f>
        <v>1.562811309523808E-2</v>
      </c>
      <c r="X77" s="8">
        <f>'Variance - Covariance'!X71</f>
        <v>1.3691732142857143E-2</v>
      </c>
      <c r="Y77" s="8">
        <f>'Variance - Covariance'!Y71</f>
        <v>4.1200960317460171E-2</v>
      </c>
      <c r="Z77" s="8">
        <f>'Variance - Covariance'!Z71</f>
        <v>1.8906115079365095E-2</v>
      </c>
      <c r="AA77" s="8">
        <f>'Variance - Covariance'!AA71</f>
        <v>1.0450523809523811E-2</v>
      </c>
      <c r="AB77" s="8">
        <f>'Variance - Covariance'!AB71</f>
        <v>1.5505688492063475E-2</v>
      </c>
      <c r="AC77" s="8">
        <f>'Variance - Covariance'!AC71</f>
        <v>1.2996017857142847E-2</v>
      </c>
      <c r="AD77" s="8">
        <f>'Variance - Covariance'!AD71</f>
        <v>4.3891309523809508E-3</v>
      </c>
      <c r="AE77" s="8">
        <f>'Variance - Covariance'!AE71</f>
        <v>2.0835059523809527E-2</v>
      </c>
      <c r="AF77" s="8">
        <f>'Variance - Covariance'!AF71</f>
        <v>2.6008646825396612E-2</v>
      </c>
      <c r="AG77" s="8">
        <f>'Variance - Covariance'!AG71</f>
        <v>4.1391916666666466E-2</v>
      </c>
      <c r="AH77" s="8">
        <f>'Variance - Covariance'!AH71</f>
        <v>2.245498809523808E-2</v>
      </c>
      <c r="AI77" s="8">
        <f>'Variance - Covariance'!AI71</f>
        <v>2.0683029761904739E-2</v>
      </c>
      <c r="AJ77" s="8">
        <f>'Variance - Covariance'!AJ71</f>
        <v>2.4828567460317454E-2</v>
      </c>
      <c r="AK77" s="8">
        <f>'Variance - Covariance'!AK71</f>
        <v>1.6710676587301597E-2</v>
      </c>
      <c r="AL77" s="8">
        <f>'Variance - Covariance'!AL71</f>
        <v>9.607910714285706E-3</v>
      </c>
      <c r="AM77" s="8">
        <f>'Variance - Covariance'!AM71</f>
        <v>2.0029279761904752E-2</v>
      </c>
      <c r="AN77" s="8">
        <f>'Variance - Covariance'!AN71</f>
        <v>8.2486726190476103E-3</v>
      </c>
      <c r="AO77" s="8">
        <f>'Variance - Covariance'!AO71</f>
        <v>0.12024073214285701</v>
      </c>
      <c r="AP77" s="8">
        <f>'Variance - Covariance'!AP71</f>
        <v>1.3558210317460326E-2</v>
      </c>
      <c r="AQ77" s="18"/>
    </row>
    <row r="78" spans="1:43" x14ac:dyDescent="0.45">
      <c r="A78" s="24" t="str">
        <f>'Variance - Covariance'!A72</f>
        <v>Cannae H</v>
      </c>
      <c r="B78" s="8">
        <f>'Variance - Covariance'!B72</f>
        <v>2.9093916666666445E-2</v>
      </c>
      <c r="C78" s="8">
        <f>'Variance - Covariance'!C72</f>
        <v>7.3743992063491906E-3</v>
      </c>
      <c r="D78" s="8">
        <f>'Variance - Covariance'!D72</f>
        <v>3.2792056746031632E-2</v>
      </c>
      <c r="E78" s="8">
        <f>'Variance - Covariance'!E72</f>
        <v>5.14806944444443E-3</v>
      </c>
      <c r="F78" s="8">
        <f>'Variance - Covariance'!F72</f>
        <v>3.7197148015872983E-2</v>
      </c>
      <c r="G78" s="8">
        <f>'Variance - Covariance'!G72</f>
        <v>4.4662535317460193E-2</v>
      </c>
      <c r="H78" s="8">
        <f>'Variance - Covariance'!H72</f>
        <v>2.1425885317460334E-2</v>
      </c>
      <c r="I78" s="8">
        <f>'Variance - Covariance'!I72</f>
        <v>2.132657619047619E-2</v>
      </c>
      <c r="J78" s="8">
        <f>'Variance - Covariance'!J72</f>
        <v>2.6484833730158561E-2</v>
      </c>
      <c r="K78" s="8">
        <f>'Variance - Covariance'!K72</f>
        <v>7.9708996031745728E-3</v>
      </c>
      <c r="L78" s="8">
        <f>'Variance - Covariance'!L72</f>
        <v>1.1619539285714275E-2</v>
      </c>
      <c r="M78" s="8">
        <f>'Variance - Covariance'!M72</f>
        <v>1.065447023809522E-2</v>
      </c>
      <c r="N78" s="8">
        <f>'Variance - Covariance'!N72</f>
        <v>1.3950670238095242E-2</v>
      </c>
      <c r="O78" s="8">
        <f>'Variance - Covariance'!O72</f>
        <v>7.7289333333333135E-3</v>
      </c>
      <c r="P78" s="8">
        <f>'Variance - Covariance'!P72</f>
        <v>1.7842829761904773E-2</v>
      </c>
      <c r="Q78" s="8">
        <f>'Variance - Covariance'!Q72</f>
        <v>1.8351794444444437E-2</v>
      </c>
      <c r="R78" s="8">
        <f>'Variance - Covariance'!R72</f>
        <v>2.329025992063493E-2</v>
      </c>
      <c r="S78" s="8">
        <f>'Variance - Covariance'!S72</f>
        <v>2.3695561111111128E-2</v>
      </c>
      <c r="T78" s="8">
        <f>'Variance - Covariance'!T72</f>
        <v>2.0129239920634943E-2</v>
      </c>
      <c r="U78" s="8">
        <f>'Variance - Covariance'!U72</f>
        <v>2.0876442142857134E-2</v>
      </c>
      <c r="V78" s="8">
        <f>'Variance - Covariance'!V72</f>
        <v>1.2916189682539679E-2</v>
      </c>
      <c r="W78" s="8">
        <f>'Variance - Covariance'!W72</f>
        <v>1.9037915317460311E-2</v>
      </c>
      <c r="X78" s="8">
        <f>'Variance - Covariance'!X72</f>
        <v>1.8003802460317454E-2</v>
      </c>
      <c r="Y78" s="8">
        <f>'Variance - Covariance'!Y72</f>
        <v>1.8906115079365095E-2</v>
      </c>
      <c r="Z78" s="8">
        <f>'Variance - Covariance'!Z72</f>
        <v>8.3227156825396831E-2</v>
      </c>
      <c r="AA78" s="8">
        <f>'Variance - Covariance'!AA72</f>
        <v>1.0070063492063474E-2</v>
      </c>
      <c r="AB78" s="8">
        <f>'Variance - Covariance'!AB72</f>
        <v>1.0918610714285707E-2</v>
      </c>
      <c r="AC78" s="8">
        <f>'Variance - Covariance'!AC72</f>
        <v>7.671548015873008E-3</v>
      </c>
      <c r="AD78" s="8">
        <f>'Variance - Covariance'!AD72</f>
        <v>3.7900142063491842E-2</v>
      </c>
      <c r="AE78" s="8">
        <f>'Variance - Covariance'!AE72</f>
        <v>2.3375770634920641E-2</v>
      </c>
      <c r="AF78" s="8">
        <f>'Variance - Covariance'!AF72</f>
        <v>2.6640659523809417E-2</v>
      </c>
      <c r="AG78" s="8">
        <f>'Variance - Covariance'!AG72</f>
        <v>4.4103515079365004E-2</v>
      </c>
      <c r="AH78" s="8">
        <f>'Variance - Covariance'!AH72</f>
        <v>3.003944920634908E-2</v>
      </c>
      <c r="AI78" s="8">
        <f>'Variance - Covariance'!AI72</f>
        <v>3.2833501984126885E-2</v>
      </c>
      <c r="AJ78" s="8">
        <f>'Variance - Covariance'!AJ72</f>
        <v>2.5126923809523808E-2</v>
      </c>
      <c r="AK78" s="8">
        <f>'Variance - Covariance'!AK72</f>
        <v>2.0097981349206366E-2</v>
      </c>
      <c r="AL78" s="8">
        <f>'Variance - Covariance'!AL72</f>
        <v>8.0371892857142788E-3</v>
      </c>
      <c r="AM78" s="8">
        <f>'Variance - Covariance'!AM72</f>
        <v>2.5323838492063364E-2</v>
      </c>
      <c r="AN78" s="8">
        <f>'Variance - Covariance'!AN72</f>
        <v>1.696595119047619E-2</v>
      </c>
      <c r="AO78" s="8">
        <f>'Variance - Covariance'!AO72</f>
        <v>0.15285165992063476</v>
      </c>
      <c r="AP78" s="8">
        <f>'Variance - Covariance'!AP72</f>
        <v>1.8733115873015863E-2</v>
      </c>
      <c r="AQ78" s="18"/>
    </row>
    <row r="79" spans="1:43" x14ac:dyDescent="0.45">
      <c r="A79" s="24" t="str">
        <f>'Variance - Covariance'!A73</f>
        <v>General Mills</v>
      </c>
      <c r="B79" s="8">
        <f>'Variance - Covariance'!B73</f>
        <v>6.4079365079365022E-3</v>
      </c>
      <c r="C79" s="8">
        <f>'Variance - Covariance'!C73</f>
        <v>1.4163285714285706E-2</v>
      </c>
      <c r="D79" s="8">
        <f>'Variance - Covariance'!D73</f>
        <v>1.9654206349206367E-3</v>
      </c>
      <c r="E79" s="8">
        <f>'Variance - Covariance'!E73</f>
        <v>1.013575793650792E-2</v>
      </c>
      <c r="F79" s="8">
        <f>'Variance - Covariance'!F73</f>
        <v>6.661547619047613E-3</v>
      </c>
      <c r="G79" s="8">
        <f>'Variance - Covariance'!G73</f>
        <v>1.983919841269843E-2</v>
      </c>
      <c r="H79" s="8">
        <f>'Variance - Covariance'!H73</f>
        <v>1.2665626984126965E-2</v>
      </c>
      <c r="I79" s="8">
        <f>'Variance - Covariance'!I73</f>
        <v>6.7214801587301429E-3</v>
      </c>
      <c r="J79" s="8">
        <f>'Variance - Covariance'!J73</f>
        <v>5.8442301587301251E-3</v>
      </c>
      <c r="K79" s="8">
        <f>'Variance - Covariance'!K73</f>
        <v>2.9985476190476177E-3</v>
      </c>
      <c r="L79" s="8">
        <f>'Variance - Covariance'!L73</f>
        <v>1.032149206349205E-2</v>
      </c>
      <c r="M79" s="8">
        <f>'Variance - Covariance'!M73</f>
        <v>6.6439563492063335E-3</v>
      </c>
      <c r="N79" s="8">
        <f>'Variance - Covariance'!N73</f>
        <v>2.1659960317460306E-3</v>
      </c>
      <c r="O79" s="8">
        <f>'Variance - Covariance'!O73</f>
        <v>-1.7517063492063106E-4</v>
      </c>
      <c r="P79" s="8">
        <f>'Variance - Covariance'!P73</f>
        <v>1.0007599206349185E-2</v>
      </c>
      <c r="Q79" s="8">
        <f>'Variance - Covariance'!Q73</f>
        <v>5.8016269841269629E-3</v>
      </c>
      <c r="R79" s="8">
        <f>'Variance - Covariance'!R73</f>
        <v>1.0453099206349212E-2</v>
      </c>
      <c r="S79" s="8">
        <f>'Variance - Covariance'!S73</f>
        <v>4.7684563492063252E-3</v>
      </c>
      <c r="T79" s="8">
        <f>'Variance - Covariance'!T73</f>
        <v>1.1399753968253965E-2</v>
      </c>
      <c r="U79" s="8">
        <f>'Variance - Covariance'!U73</f>
        <v>8.4143015873015779E-3</v>
      </c>
      <c r="V79" s="8">
        <f>'Variance - Covariance'!V73</f>
        <v>3.3464880952380834E-3</v>
      </c>
      <c r="W79" s="8">
        <f>'Variance - Covariance'!W73</f>
        <v>9.5680793650793419E-3</v>
      </c>
      <c r="X79" s="8">
        <f>'Variance - Covariance'!X73</f>
        <v>8.967706349206345E-3</v>
      </c>
      <c r="Y79" s="8">
        <f>'Variance - Covariance'!Y73</f>
        <v>1.0450523809523811E-2</v>
      </c>
      <c r="Z79" s="8">
        <f>'Variance - Covariance'!Z73</f>
        <v>1.0070063492063474E-2</v>
      </c>
      <c r="AA79" s="8">
        <f>'Variance - Covariance'!AA73</f>
        <v>3.8485507936507832E-2</v>
      </c>
      <c r="AB79" s="8">
        <f>'Variance - Covariance'!AB73</f>
        <v>1.2509357142857121E-2</v>
      </c>
      <c r="AC79" s="8">
        <f>'Variance - Covariance'!AC73</f>
        <v>9.9278928571428417E-3</v>
      </c>
      <c r="AD79" s="8">
        <f>'Variance - Covariance'!AD73</f>
        <v>-1.5214047619047674E-3</v>
      </c>
      <c r="AE79" s="8">
        <f>'Variance - Covariance'!AE73</f>
        <v>1.2949007936507971E-3</v>
      </c>
      <c r="AF79" s="8">
        <f>'Variance - Covariance'!AF73</f>
        <v>1.0635341269841248E-2</v>
      </c>
      <c r="AG79" s="8">
        <f>'Variance - Covariance'!AG73</f>
        <v>8.0040714285714246E-3</v>
      </c>
      <c r="AH79" s="8">
        <f>'Variance - Covariance'!AH73</f>
        <v>9.2872738095237904E-3</v>
      </c>
      <c r="AI79" s="8">
        <f>'Variance - Covariance'!AI73</f>
        <v>3.3297261904761833E-3</v>
      </c>
      <c r="AJ79" s="8">
        <f>'Variance - Covariance'!AJ73</f>
        <v>1.7391480158730155E-2</v>
      </c>
      <c r="AK79" s="8">
        <f>'Variance - Covariance'!AK73</f>
        <v>1.1982753968253951E-2</v>
      </c>
      <c r="AL79" s="8">
        <f>'Variance - Covariance'!AL73</f>
        <v>3.35705158730158E-3</v>
      </c>
      <c r="AM79" s="8">
        <f>'Variance - Covariance'!AM73</f>
        <v>9.0525198412698266E-3</v>
      </c>
      <c r="AN79" s="8">
        <f>'Variance - Covariance'!AN73</f>
        <v>6.5812738095238008E-3</v>
      </c>
      <c r="AO79" s="8">
        <f>'Variance - Covariance'!AO73</f>
        <v>7.4700956349206302E-2</v>
      </c>
      <c r="AP79" s="8">
        <f>'Variance - Covariance'!AP73</f>
        <v>1.0388888888888876E-2</v>
      </c>
      <c r="AQ79" s="18"/>
    </row>
    <row r="80" spans="1:43" x14ac:dyDescent="0.45">
      <c r="A80" s="24" t="str">
        <f>'Variance - Covariance'!A74</f>
        <v>P&amp;G</v>
      </c>
      <c r="B80" s="8">
        <f>'Variance - Covariance'!B74</f>
        <v>1.3205829365079363E-2</v>
      </c>
      <c r="C80" s="8">
        <f>'Variance - Covariance'!C74</f>
        <v>1.2838333333333327E-2</v>
      </c>
      <c r="D80" s="8">
        <f>'Variance - Covariance'!D74</f>
        <v>1.4089940476190456E-2</v>
      </c>
      <c r="E80" s="8">
        <f>'Variance - Covariance'!E74</f>
        <v>1.5901079365079347E-2</v>
      </c>
      <c r="F80" s="8">
        <f>'Variance - Covariance'!F74</f>
        <v>2.0503853174603171E-2</v>
      </c>
      <c r="G80" s="8">
        <f>'Variance - Covariance'!G74</f>
        <v>2.5890706349206115E-2</v>
      </c>
      <c r="H80" s="8">
        <f>'Variance - Covariance'!H74</f>
        <v>8.5558333333333354E-3</v>
      </c>
      <c r="I80" s="8">
        <f>'Variance - Covariance'!I74</f>
        <v>8.9814484126983923E-3</v>
      </c>
      <c r="J80" s="8">
        <f>'Variance - Covariance'!J74</f>
        <v>-7.7361825396825325E-3</v>
      </c>
      <c r="K80" s="8">
        <f>'Variance - Covariance'!K74</f>
        <v>5.3080277777777648E-3</v>
      </c>
      <c r="L80" s="8">
        <f>'Variance - Covariance'!L74</f>
        <v>1.3674551587301581E-2</v>
      </c>
      <c r="M80" s="8">
        <f>'Variance - Covariance'!M74</f>
        <v>7.9535753968253946E-3</v>
      </c>
      <c r="N80" s="8">
        <f>'Variance - Covariance'!N74</f>
        <v>1.0205503968253966E-2</v>
      </c>
      <c r="O80" s="8">
        <f>'Variance - Covariance'!O74</f>
        <v>1.0385174603174594E-2</v>
      </c>
      <c r="P80" s="8">
        <f>'Variance - Covariance'!P74</f>
        <v>1.6461226190476193E-2</v>
      </c>
      <c r="Q80" s="8">
        <f>'Variance - Covariance'!Q74</f>
        <v>1.0320932539682522E-2</v>
      </c>
      <c r="R80" s="8">
        <f>'Variance - Covariance'!R74</f>
        <v>1.5098047619047629E-2</v>
      </c>
      <c r="S80" s="8">
        <f>'Variance - Covariance'!S74</f>
        <v>1.1769698412698393E-2</v>
      </c>
      <c r="T80" s="8">
        <f>'Variance - Covariance'!T74</f>
        <v>1.6836586111111111E-2</v>
      </c>
      <c r="U80" s="8">
        <f>'Variance - Covariance'!U74</f>
        <v>1.3289535317460308E-2</v>
      </c>
      <c r="V80" s="8">
        <f>'Variance - Covariance'!V74</f>
        <v>8.0374682539682378E-3</v>
      </c>
      <c r="W80" s="8">
        <f>'Variance - Covariance'!W74</f>
        <v>1.3220582142857136E-2</v>
      </c>
      <c r="X80" s="8">
        <f>'Variance - Covariance'!X74</f>
        <v>1.0422787301587303E-2</v>
      </c>
      <c r="Y80" s="8">
        <f>'Variance - Covariance'!Y74</f>
        <v>1.5505688492063475E-2</v>
      </c>
      <c r="Z80" s="8">
        <f>'Variance - Covariance'!Z74</f>
        <v>1.0918610714285707E-2</v>
      </c>
      <c r="AA80" s="8">
        <f>'Variance - Covariance'!AA74</f>
        <v>1.2509357142857121E-2</v>
      </c>
      <c r="AB80" s="8">
        <f>'Variance - Covariance'!AB74</f>
        <v>3.2708047619047435E-2</v>
      </c>
      <c r="AC80" s="8">
        <f>'Variance - Covariance'!AC74</f>
        <v>1.5377575396825379E-2</v>
      </c>
      <c r="AD80" s="8">
        <f>'Variance - Covariance'!AD74</f>
        <v>-2.567059523809514E-3</v>
      </c>
      <c r="AE80" s="8">
        <f>'Variance - Covariance'!AE74</f>
        <v>1.2934313492063476E-2</v>
      </c>
      <c r="AF80" s="8">
        <f>'Variance - Covariance'!AF74</f>
        <v>1.691417063492064E-2</v>
      </c>
      <c r="AG80" s="8">
        <f>'Variance - Covariance'!AG74</f>
        <v>2.458442857142857E-2</v>
      </c>
      <c r="AH80" s="8">
        <f>'Variance - Covariance'!AH74</f>
        <v>1.597360714285713E-2</v>
      </c>
      <c r="AI80" s="8">
        <f>'Variance - Covariance'!AI74</f>
        <v>1.1311908730158721E-2</v>
      </c>
      <c r="AJ80" s="8">
        <f>'Variance - Covariance'!AJ74</f>
        <v>1.2396936507936508E-2</v>
      </c>
      <c r="AK80" s="8">
        <f>'Variance - Covariance'!AK74</f>
        <v>1.2785996031746025E-2</v>
      </c>
      <c r="AL80" s="8">
        <f>'Variance - Covariance'!AL74</f>
        <v>-4.3674365079364895E-3</v>
      </c>
      <c r="AM80" s="8">
        <f>'Variance - Covariance'!AM74</f>
        <v>1.7306249999999985E-2</v>
      </c>
      <c r="AN80" s="8">
        <f>'Variance - Covariance'!AN74</f>
        <v>7.2416865079364904E-3</v>
      </c>
      <c r="AO80" s="8">
        <f>'Variance - Covariance'!AO74</f>
        <v>3.6016130952380918E-2</v>
      </c>
      <c r="AP80" s="8">
        <f>'Variance - Covariance'!AP74</f>
        <v>8.8295238095237923E-3</v>
      </c>
      <c r="AQ80" s="18"/>
    </row>
    <row r="81" spans="1:43" x14ac:dyDescent="0.45">
      <c r="A81" s="24" t="str">
        <f>'Variance - Covariance'!A75</f>
        <v>Coca Cola</v>
      </c>
      <c r="B81" s="8">
        <f>'Variance - Covariance'!B75</f>
        <v>1.0492912698412698E-2</v>
      </c>
      <c r="C81" s="8">
        <f>'Variance - Covariance'!C75</f>
        <v>1.0244757936507922E-2</v>
      </c>
      <c r="D81" s="8">
        <f>'Variance - Covariance'!D75</f>
        <v>8.1417222222222117E-3</v>
      </c>
      <c r="E81" s="8">
        <f>'Variance - Covariance'!E75</f>
        <v>1.6408226190476192E-2</v>
      </c>
      <c r="F81" s="8">
        <f>'Variance - Covariance'!F75</f>
        <v>2.7801857142857007E-2</v>
      </c>
      <c r="G81" s="8">
        <f>'Variance - Covariance'!G75</f>
        <v>1.5182404761904746E-2</v>
      </c>
      <c r="H81" s="8">
        <f>'Variance - Covariance'!H75</f>
        <v>7.058234126984116E-3</v>
      </c>
      <c r="I81" s="8">
        <f>'Variance - Covariance'!I75</f>
        <v>1.7422019841269825E-2</v>
      </c>
      <c r="J81" s="8">
        <f>'Variance - Covariance'!J75</f>
        <v>-2.1443357142857125E-2</v>
      </c>
      <c r="K81" s="8">
        <f>'Variance - Covariance'!K75</f>
        <v>5.0128214285714151E-3</v>
      </c>
      <c r="L81" s="8">
        <f>'Variance - Covariance'!L75</f>
        <v>1.2244313492063483E-2</v>
      </c>
      <c r="M81" s="8">
        <f>'Variance - Covariance'!M75</f>
        <v>6.5741746031745844E-3</v>
      </c>
      <c r="N81" s="8">
        <f>'Variance - Covariance'!N75</f>
        <v>4.1012380952380667E-3</v>
      </c>
      <c r="O81" s="8">
        <f>'Variance - Covariance'!O75</f>
        <v>2.2425515873015873E-3</v>
      </c>
      <c r="P81" s="8">
        <f>'Variance - Covariance'!P75</f>
        <v>9.313003968253972E-3</v>
      </c>
      <c r="Q81" s="8">
        <f>'Variance - Covariance'!Q75</f>
        <v>6.7589047619047611E-3</v>
      </c>
      <c r="R81" s="8">
        <f>'Variance - Covariance'!R75</f>
        <v>1.2595178571428551E-2</v>
      </c>
      <c r="S81" s="8">
        <f>'Variance - Covariance'!S75</f>
        <v>9.0623492063491955E-3</v>
      </c>
      <c r="T81" s="8">
        <f>'Variance - Covariance'!T75</f>
        <v>1.3267731349206349E-2</v>
      </c>
      <c r="U81" s="8">
        <f>'Variance - Covariance'!U75</f>
        <v>8.9734527777777726E-3</v>
      </c>
      <c r="V81" s="8">
        <f>'Variance - Covariance'!V75</f>
        <v>6.9360317460317213E-3</v>
      </c>
      <c r="W81" s="8">
        <f>'Variance - Covariance'!W75</f>
        <v>1.0412326587301584E-2</v>
      </c>
      <c r="X81" s="8">
        <f>'Variance - Covariance'!X75</f>
        <v>6.5127404761904572E-3</v>
      </c>
      <c r="Y81" s="8">
        <f>'Variance - Covariance'!Y75</f>
        <v>1.2996017857142847E-2</v>
      </c>
      <c r="Z81" s="8">
        <f>'Variance - Covariance'!Z75</f>
        <v>7.671548015873008E-3</v>
      </c>
      <c r="AA81" s="8">
        <f>'Variance - Covariance'!AA75</f>
        <v>9.9278928571428417E-3</v>
      </c>
      <c r="AB81" s="8">
        <f>'Variance - Covariance'!AB75</f>
        <v>1.5377575396825379E-2</v>
      </c>
      <c r="AC81" s="8">
        <f>'Variance - Covariance'!AC75</f>
        <v>3.1127666666666672E-2</v>
      </c>
      <c r="AD81" s="8">
        <f>'Variance - Covariance'!AD75</f>
        <v>-3.8639246031745783E-3</v>
      </c>
      <c r="AE81" s="8">
        <f>'Variance - Covariance'!AE75</f>
        <v>9.6511785714285606E-3</v>
      </c>
      <c r="AF81" s="8">
        <f>'Variance - Covariance'!AF75</f>
        <v>1.3119575396825392E-2</v>
      </c>
      <c r="AG81" s="8">
        <f>'Variance - Covariance'!AG75</f>
        <v>1.6490388888888867E-2</v>
      </c>
      <c r="AH81" s="8">
        <f>'Variance - Covariance'!AH75</f>
        <v>1.1243686507936486E-2</v>
      </c>
      <c r="AI81" s="8">
        <f>'Variance - Covariance'!AI75</f>
        <v>8.2031230158729988E-3</v>
      </c>
      <c r="AJ81" s="8">
        <f>'Variance - Covariance'!AJ75</f>
        <v>6.8657936507936362E-3</v>
      </c>
      <c r="AK81" s="8">
        <f>'Variance - Covariance'!AK75</f>
        <v>8.1238531746031656E-3</v>
      </c>
      <c r="AL81" s="8">
        <f>'Variance - Covariance'!AL75</f>
        <v>2.2732896825396818E-3</v>
      </c>
      <c r="AM81" s="8">
        <f>'Variance - Covariance'!AM75</f>
        <v>1.0918630952380947E-2</v>
      </c>
      <c r="AN81" s="8">
        <f>'Variance - Covariance'!AN75</f>
        <v>6.4920039682539446E-3</v>
      </c>
      <c r="AO81" s="8">
        <f>'Variance - Covariance'!AO75</f>
        <v>8.8597650793650728E-2</v>
      </c>
      <c r="AP81" s="8">
        <f>'Variance - Covariance'!AP75</f>
        <v>6.6370039682539525E-3</v>
      </c>
      <c r="AQ81" s="18"/>
    </row>
    <row r="82" spans="1:43" x14ac:dyDescent="0.45">
      <c r="A82" s="24" t="str">
        <f>'Variance - Covariance'!A76</f>
        <v>Amyris</v>
      </c>
      <c r="B82" s="8">
        <f>'Variance - Covariance'!B76</f>
        <v>6.6212099206349143E-2</v>
      </c>
      <c r="C82" s="8">
        <f>'Variance - Covariance'!C76</f>
        <v>-7.4095912698412484E-3</v>
      </c>
      <c r="D82" s="8">
        <f>'Variance - Covariance'!D76</f>
        <v>7.9291753968253775E-2</v>
      </c>
      <c r="E82" s="8">
        <f>'Variance - Covariance'!E76</f>
        <v>3.3736388888888809E-3</v>
      </c>
      <c r="F82" s="8">
        <f>'Variance - Covariance'!F76</f>
        <v>5.9018055555555463E-2</v>
      </c>
      <c r="G82" s="8">
        <f>'Variance - Covariance'!G76</f>
        <v>3.5426242063491896E-2</v>
      </c>
      <c r="H82" s="8">
        <f>'Variance - Covariance'!H76</f>
        <v>3.5852142857142735E-2</v>
      </c>
      <c r="I82" s="8">
        <f>'Variance - Covariance'!I76</f>
        <v>2.6702630952380887E-2</v>
      </c>
      <c r="J82" s="8">
        <f>'Variance - Covariance'!J76</f>
        <v>0.21208615476190459</v>
      </c>
      <c r="K82" s="8">
        <f>'Variance - Covariance'!K76</f>
        <v>4.0594757936507797E-2</v>
      </c>
      <c r="L82" s="8">
        <f>'Variance - Covariance'!L76</f>
        <v>1.45907142857144E-3</v>
      </c>
      <c r="M82" s="8">
        <f>'Variance - Covariance'!M76</f>
        <v>5.9458055555555557E-3</v>
      </c>
      <c r="N82" s="8">
        <f>'Variance - Covariance'!N76</f>
        <v>5.4908595238095048E-2</v>
      </c>
      <c r="O82" s="8">
        <f>'Variance - Covariance'!O76</f>
        <v>3.0337388888888719E-2</v>
      </c>
      <c r="P82" s="8">
        <f>'Variance - Covariance'!P76</f>
        <v>2.2077218253968245E-2</v>
      </c>
      <c r="Q82" s="8">
        <f>'Variance - Covariance'!Q76</f>
        <v>3.5842976190476057E-2</v>
      </c>
      <c r="R82" s="8">
        <f>'Variance - Covariance'!R76</f>
        <v>1.2001654761904741E-2</v>
      </c>
      <c r="S82" s="8">
        <f>'Variance - Covariance'!S76</f>
        <v>4.6661825396825216E-2</v>
      </c>
      <c r="T82" s="8">
        <f>'Variance - Covariance'!T76</f>
        <v>3.2342942063491927E-2</v>
      </c>
      <c r="U82" s="8">
        <f>'Variance - Covariance'!U76</f>
        <v>2.7317530952380712E-2</v>
      </c>
      <c r="V82" s="8">
        <f>'Variance - Covariance'!V76</f>
        <v>4.1276888888888814E-2</v>
      </c>
      <c r="W82" s="8">
        <f>'Variance - Covariance'!W76</f>
        <v>5.0802338888888819E-2</v>
      </c>
      <c r="X82" s="8">
        <f>'Variance - Covariance'!X76</f>
        <v>5.3582126190475969E-2</v>
      </c>
      <c r="Y82" s="8">
        <f>'Variance - Covariance'!Y76</f>
        <v>4.3891309523809508E-3</v>
      </c>
      <c r="Z82" s="8">
        <f>'Variance - Covariance'!Z76</f>
        <v>3.7900142063491842E-2</v>
      </c>
      <c r="AA82" s="8">
        <f>'Variance - Covariance'!AA76</f>
        <v>-1.5214047619047674E-3</v>
      </c>
      <c r="AB82" s="8">
        <f>'Variance - Covariance'!AB76</f>
        <v>-2.567059523809514E-3</v>
      </c>
      <c r="AC82" s="8">
        <f>'Variance - Covariance'!AC76</f>
        <v>-3.8639246031745783E-3</v>
      </c>
      <c r="AD82" s="8">
        <f>'Variance - Covariance'!AD76</f>
        <v>1.5654870873015858</v>
      </c>
      <c r="AE82" s="8">
        <f>'Variance - Covariance'!AE76</f>
        <v>9.7457380952380938E-3</v>
      </c>
      <c r="AF82" s="8">
        <f>'Variance - Covariance'!AF76</f>
        <v>4.3371123015872801E-2</v>
      </c>
      <c r="AG82" s="8">
        <f>'Variance - Covariance'!AG76</f>
        <v>0.10961181349206332</v>
      </c>
      <c r="AH82" s="8">
        <f>'Variance - Covariance'!AH76</f>
        <v>6.6964115079364908E-2</v>
      </c>
      <c r="AI82" s="8">
        <f>'Variance - Covariance'!AI76</f>
        <v>6.3597809523809487E-2</v>
      </c>
      <c r="AJ82" s="8">
        <f>'Variance - Covariance'!AJ76</f>
        <v>5.8725376984126804E-2</v>
      </c>
      <c r="AK82" s="8">
        <f>'Variance - Covariance'!AK76</f>
        <v>4.001276190476169E-2</v>
      </c>
      <c r="AL82" s="8">
        <f>'Variance - Covariance'!AL76</f>
        <v>-2.2933428571428556E-2</v>
      </c>
      <c r="AM82" s="8">
        <f>'Variance - Covariance'!AM76</f>
        <v>4.823290476190463E-2</v>
      </c>
      <c r="AN82" s="8">
        <f>'Variance - Covariance'!AN76</f>
        <v>3.5894615079364887E-2</v>
      </c>
      <c r="AO82" s="8">
        <f>'Variance - Covariance'!AO76</f>
        <v>-0.52808498809523752</v>
      </c>
      <c r="AP82" s="8">
        <f>'Variance - Covariance'!AP76</f>
        <v>7.3645261904761783E-2</v>
      </c>
      <c r="AQ82" s="18"/>
    </row>
    <row r="83" spans="1:43" x14ac:dyDescent="0.45">
      <c r="A83" s="24" t="str">
        <f>'Variance - Covariance'!A77</f>
        <v>Heico Corp</v>
      </c>
      <c r="B83" s="8">
        <f>'Variance - Covariance'!B77</f>
        <v>2.4851900793650777E-2</v>
      </c>
      <c r="C83" s="8">
        <f>'Variance - Covariance'!C77</f>
        <v>7.7105396825396643E-3</v>
      </c>
      <c r="D83" s="8">
        <f>'Variance - Covariance'!D77</f>
        <v>2.3844825396825399E-2</v>
      </c>
      <c r="E83" s="8">
        <f>'Variance - Covariance'!E77</f>
        <v>1.0918273809523782E-2</v>
      </c>
      <c r="F83" s="8">
        <f>'Variance - Covariance'!F77</f>
        <v>3.1192087301587158E-2</v>
      </c>
      <c r="G83" s="8">
        <f>'Variance - Covariance'!G77</f>
        <v>4.9704480158729927E-2</v>
      </c>
      <c r="H83" s="8">
        <f>'Variance - Covariance'!H77</f>
        <v>2.083311111111109E-2</v>
      </c>
      <c r="I83" s="8">
        <f>'Variance - Covariance'!I77</f>
        <v>1.435273809523809E-2</v>
      </c>
      <c r="J83" s="8">
        <f>'Variance - Covariance'!J77</f>
        <v>-2.726258730158708E-2</v>
      </c>
      <c r="K83" s="8">
        <f>'Variance - Covariance'!K77</f>
        <v>6.9186468253968E-3</v>
      </c>
      <c r="L83" s="8">
        <f>'Variance - Covariance'!L77</f>
        <v>2.9841797619047494E-2</v>
      </c>
      <c r="M83" s="8">
        <f>'Variance - Covariance'!M77</f>
        <v>2.1791341269841259E-2</v>
      </c>
      <c r="N83" s="8">
        <f>'Variance - Covariance'!N77</f>
        <v>1.3972277777777755E-2</v>
      </c>
      <c r="O83" s="8">
        <f>'Variance - Covariance'!O77</f>
        <v>1.8946019841269836E-2</v>
      </c>
      <c r="P83" s="8">
        <f>'Variance - Covariance'!P77</f>
        <v>1.8358924603174585E-2</v>
      </c>
      <c r="Q83" s="8">
        <f>'Variance - Covariance'!Q77</f>
        <v>1.3520650793650783E-2</v>
      </c>
      <c r="R83" s="8">
        <f>'Variance - Covariance'!R77</f>
        <v>2.7360162698412543E-2</v>
      </c>
      <c r="S83" s="8">
        <f>'Variance - Covariance'!S77</f>
        <v>2.5785043650793382E-2</v>
      </c>
      <c r="T83" s="8">
        <f>'Variance - Covariance'!T77</f>
        <v>1.882581984126985E-2</v>
      </c>
      <c r="U83" s="8">
        <f>'Variance - Covariance'!U77</f>
        <v>1.9556512698412683E-2</v>
      </c>
      <c r="V83" s="8">
        <f>'Variance - Covariance'!V77</f>
        <v>1.2147444444444431E-2</v>
      </c>
      <c r="W83" s="8">
        <f>'Variance - Covariance'!W77</f>
        <v>2.5481621428571275E-2</v>
      </c>
      <c r="X83" s="8">
        <f>'Variance - Covariance'!X77</f>
        <v>1.3434842063492066E-2</v>
      </c>
      <c r="Y83" s="8">
        <f>'Variance - Covariance'!Y77</f>
        <v>2.0835059523809527E-2</v>
      </c>
      <c r="Z83" s="8">
        <f>'Variance - Covariance'!Z77</f>
        <v>2.3375770634920641E-2</v>
      </c>
      <c r="AA83" s="8">
        <f>'Variance - Covariance'!AA77</f>
        <v>1.2949007936507971E-3</v>
      </c>
      <c r="AB83" s="8">
        <f>'Variance - Covariance'!AB77</f>
        <v>1.2934313492063476E-2</v>
      </c>
      <c r="AC83" s="8">
        <f>'Variance - Covariance'!AC77</f>
        <v>9.6511785714285606E-3</v>
      </c>
      <c r="AD83" s="8">
        <f>'Variance - Covariance'!AD77</f>
        <v>9.7457380952380938E-3</v>
      </c>
      <c r="AE83" s="8">
        <f>'Variance - Covariance'!AE77</f>
        <v>7.0104293650793445E-2</v>
      </c>
      <c r="AF83" s="8">
        <f>'Variance - Covariance'!AF77</f>
        <v>2.8208833333333155E-2</v>
      </c>
      <c r="AG83" s="8">
        <f>'Variance - Covariance'!AG77</f>
        <v>5.1000543650793553E-2</v>
      </c>
      <c r="AH83" s="8">
        <f>'Variance - Covariance'!AH77</f>
        <v>2.8236920634920625E-2</v>
      </c>
      <c r="AI83" s="8">
        <f>'Variance - Covariance'!AI77</f>
        <v>2.4849805555555528E-2</v>
      </c>
      <c r="AJ83" s="8">
        <f>'Variance - Covariance'!AJ77</f>
        <v>2.7462480158729891E-2</v>
      </c>
      <c r="AK83" s="8">
        <f>'Variance - Covariance'!AK77</f>
        <v>1.4719416666666658E-2</v>
      </c>
      <c r="AL83" s="8">
        <f>'Variance - Covariance'!AL77</f>
        <v>7.7873015873016841E-5</v>
      </c>
      <c r="AM83" s="8">
        <f>'Variance - Covariance'!AM77</f>
        <v>2.0862484126984122E-2</v>
      </c>
      <c r="AN83" s="8">
        <f>'Variance - Covariance'!AN77</f>
        <v>1.1100944444444439E-2</v>
      </c>
      <c r="AO83" s="8">
        <f>'Variance - Covariance'!AO77</f>
        <v>-0.14967201587301579</v>
      </c>
      <c r="AP83" s="8">
        <f>'Variance - Covariance'!AP77</f>
        <v>2.5695853174603052E-2</v>
      </c>
      <c r="AQ83" s="18"/>
    </row>
    <row r="84" spans="1:43" x14ac:dyDescent="0.45">
      <c r="A84" s="24" t="str">
        <f>'Variance - Covariance'!A78</f>
        <v>Microsoft</v>
      </c>
      <c r="B84" s="8">
        <f>'Variance - Covariance'!B78</f>
        <v>4.3265797619047391E-2</v>
      </c>
      <c r="C84" s="8">
        <f>'Variance - Covariance'!C78</f>
        <v>1.134427777777776E-2</v>
      </c>
      <c r="D84" s="8">
        <f>'Variance - Covariance'!D78</f>
        <v>4.1003698412698165E-2</v>
      </c>
      <c r="E84" s="8">
        <f>'Variance - Covariance'!E78</f>
        <v>1.6786547619047611E-2</v>
      </c>
      <c r="F84" s="8">
        <f>'Variance - Covariance'!F78</f>
        <v>3.368580952380941E-2</v>
      </c>
      <c r="G84" s="8">
        <f>'Variance - Covariance'!G78</f>
        <v>6.5986515873015864E-2</v>
      </c>
      <c r="H84" s="8">
        <f>'Variance - Covariance'!H78</f>
        <v>3.715680952380946E-2</v>
      </c>
      <c r="I84" s="8">
        <f>'Variance - Covariance'!I78</f>
        <v>1.8563051587301586E-2</v>
      </c>
      <c r="J84" s="8">
        <f>'Variance - Covariance'!J78</f>
        <v>-1.8445289682539692E-2</v>
      </c>
      <c r="K84" s="8">
        <f>'Variance - Covariance'!K78</f>
        <v>1.5272198412698402E-2</v>
      </c>
      <c r="L84" s="8">
        <f>'Variance - Covariance'!L78</f>
        <v>2.4474480158730143E-2</v>
      </c>
      <c r="M84" s="8">
        <f>'Variance - Covariance'!M78</f>
        <v>2.2531071428571421E-2</v>
      </c>
      <c r="N84" s="8">
        <f>'Variance - Covariance'!N78</f>
        <v>2.3290476190476198E-2</v>
      </c>
      <c r="O84" s="8">
        <f>'Variance - Covariance'!O78</f>
        <v>2.1996499999999981E-2</v>
      </c>
      <c r="P84" s="8">
        <f>'Variance - Covariance'!P78</f>
        <v>2.9782650793650545E-2</v>
      </c>
      <c r="Q84" s="8">
        <f>'Variance - Covariance'!Q78</f>
        <v>2.9707436507936485E-2</v>
      </c>
      <c r="R84" s="8">
        <f>'Variance - Covariance'!R78</f>
        <v>3.0603662698412595E-2</v>
      </c>
      <c r="S84" s="8">
        <f>'Variance - Covariance'!S78</f>
        <v>3.7545277777777636E-2</v>
      </c>
      <c r="T84" s="8">
        <f>'Variance - Covariance'!T78</f>
        <v>3.0289938888888878E-2</v>
      </c>
      <c r="U84" s="8">
        <f>'Variance - Covariance'!U78</f>
        <v>2.2484294444444448E-2</v>
      </c>
      <c r="V84" s="8">
        <f>'Variance - Covariance'!V78</f>
        <v>2.2451793650793649E-2</v>
      </c>
      <c r="W84" s="8">
        <f>'Variance - Covariance'!W78</f>
        <v>2.7759426984126936E-2</v>
      </c>
      <c r="X84" s="8">
        <f>'Variance - Covariance'!X78</f>
        <v>1.928284999999999E-2</v>
      </c>
      <c r="Y84" s="8">
        <f>'Variance - Covariance'!Y78</f>
        <v>2.6008646825396612E-2</v>
      </c>
      <c r="Z84" s="8">
        <f>'Variance - Covariance'!Z78</f>
        <v>2.6640659523809417E-2</v>
      </c>
      <c r="AA84" s="8">
        <f>'Variance - Covariance'!AA78</f>
        <v>1.0635341269841248E-2</v>
      </c>
      <c r="AB84" s="8">
        <f>'Variance - Covariance'!AB78</f>
        <v>1.691417063492064E-2</v>
      </c>
      <c r="AC84" s="8">
        <f>'Variance - Covariance'!AC78</f>
        <v>1.3119575396825392E-2</v>
      </c>
      <c r="AD84" s="8">
        <f>'Variance - Covariance'!AD78</f>
        <v>4.3371123015872801E-2</v>
      </c>
      <c r="AE84" s="8">
        <f>'Variance - Covariance'!AE78</f>
        <v>2.8208833333333155E-2</v>
      </c>
      <c r="AF84" s="8">
        <f>'Variance - Covariance'!AF78</f>
        <v>5.1622936507936291E-2</v>
      </c>
      <c r="AG84" s="8">
        <f>'Variance - Covariance'!AG78</f>
        <v>7.0809480158729968E-2</v>
      </c>
      <c r="AH84" s="8">
        <f>'Variance - Covariance'!AH78</f>
        <v>4.6967496031745964E-2</v>
      </c>
      <c r="AI84" s="8">
        <f>'Variance - Covariance'!AI78</f>
        <v>4.002952777777756E-2</v>
      </c>
      <c r="AJ84" s="8">
        <f>'Variance - Covariance'!AJ78</f>
        <v>4.8832234126984078E-2</v>
      </c>
      <c r="AK84" s="8">
        <f>'Variance - Covariance'!AK78</f>
        <v>2.9747976190476082E-2</v>
      </c>
      <c r="AL84" s="8">
        <f>'Variance - Covariance'!AL78</f>
        <v>4.3638571428571311E-3</v>
      </c>
      <c r="AM84" s="8">
        <f>'Variance - Covariance'!AM78</f>
        <v>3.4961226190475973E-2</v>
      </c>
      <c r="AN84" s="8">
        <f>'Variance - Covariance'!AN78</f>
        <v>2.1335107142857131E-2</v>
      </c>
      <c r="AO84" s="8">
        <f>'Variance - Covariance'!AO78</f>
        <v>-5.4904126984126915E-3</v>
      </c>
      <c r="AP84" s="8">
        <f>'Variance - Covariance'!AP78</f>
        <v>2.6860984126984094E-2</v>
      </c>
      <c r="AQ84" s="18"/>
    </row>
    <row r="85" spans="1:43" x14ac:dyDescent="0.45">
      <c r="A85" s="24" t="str">
        <f>'Variance - Covariance'!A79</f>
        <v>AMD</v>
      </c>
      <c r="B85" s="8">
        <f>'Variance - Covariance'!B79</f>
        <v>8.477327380952368E-2</v>
      </c>
      <c r="C85" s="8">
        <f>'Variance - Covariance'!C79</f>
        <v>7.4659285714285669E-3</v>
      </c>
      <c r="D85" s="8">
        <f>'Variance - Covariance'!D79</f>
        <v>8.1478623015872859E-2</v>
      </c>
      <c r="E85" s="8">
        <f>'Variance - Covariance'!E79</f>
        <v>2.3189694444444443E-2</v>
      </c>
      <c r="F85" s="8">
        <f>'Variance - Covariance'!F79</f>
        <v>8.9963626984126854E-2</v>
      </c>
      <c r="G85" s="8">
        <f>'Variance - Covariance'!G79</f>
        <v>0.10607678174603147</v>
      </c>
      <c r="H85" s="8">
        <f>'Variance - Covariance'!H79</f>
        <v>7.7300365079364913E-2</v>
      </c>
      <c r="I85" s="8">
        <f>'Variance - Covariance'!I79</f>
        <v>3.9727829365079341E-2</v>
      </c>
      <c r="J85" s="8">
        <f>'Variance - Covariance'!J79</f>
        <v>-4.1278404761904662E-2</v>
      </c>
      <c r="K85" s="8">
        <f>'Variance - Covariance'!K79</f>
        <v>2.7868642857142845E-2</v>
      </c>
      <c r="L85" s="8">
        <f>'Variance - Covariance'!L79</f>
        <v>2.7280682539682483E-2</v>
      </c>
      <c r="M85" s="8">
        <f>'Variance - Covariance'!M79</f>
        <v>2.9941107142857019E-2</v>
      </c>
      <c r="N85" s="8">
        <f>'Variance - Covariance'!N79</f>
        <v>5.2601626984126917E-2</v>
      </c>
      <c r="O85" s="8">
        <f>'Variance - Covariance'!O79</f>
        <v>4.4343912698412494E-2</v>
      </c>
      <c r="P85" s="8">
        <f>'Variance - Covariance'!P79</f>
        <v>4.7466623015873032E-2</v>
      </c>
      <c r="Q85" s="8">
        <f>'Variance - Covariance'!Q79</f>
        <v>5.4528289682539637E-2</v>
      </c>
      <c r="R85" s="8">
        <f>'Variance - Covariance'!R79</f>
        <v>4.8456031746031726E-2</v>
      </c>
      <c r="S85" s="8">
        <f>'Variance - Covariance'!S79</f>
        <v>9.1400103174602926E-2</v>
      </c>
      <c r="T85" s="8">
        <f>'Variance - Covariance'!T79</f>
        <v>5.6019985714285486E-2</v>
      </c>
      <c r="U85" s="8">
        <f>'Variance - Covariance'!U79</f>
        <v>3.2592066666666641E-2</v>
      </c>
      <c r="V85" s="8">
        <f>'Variance - Covariance'!V79</f>
        <v>4.19450198412697E-2</v>
      </c>
      <c r="W85" s="8">
        <f>'Variance - Covariance'!W79</f>
        <v>4.9624354761904757E-2</v>
      </c>
      <c r="X85" s="8">
        <f>'Variance - Covariance'!X79</f>
        <v>3.833663015872997E-2</v>
      </c>
      <c r="Y85" s="8">
        <f>'Variance - Covariance'!Y79</f>
        <v>4.1391916666666466E-2</v>
      </c>
      <c r="Z85" s="8">
        <f>'Variance - Covariance'!Z79</f>
        <v>4.4103515079365004E-2</v>
      </c>
      <c r="AA85" s="8">
        <f>'Variance - Covariance'!AA79</f>
        <v>8.0040714285714246E-3</v>
      </c>
      <c r="AB85" s="8">
        <f>'Variance - Covariance'!AB79</f>
        <v>2.458442857142857E-2</v>
      </c>
      <c r="AC85" s="8">
        <f>'Variance - Covariance'!AC79</f>
        <v>1.6490388888888867E-2</v>
      </c>
      <c r="AD85" s="8">
        <f>'Variance - Covariance'!AD79</f>
        <v>0.10961181349206332</v>
      </c>
      <c r="AE85" s="8">
        <f>'Variance - Covariance'!AE79</f>
        <v>5.1000543650793553E-2</v>
      </c>
      <c r="AF85" s="8">
        <f>'Variance - Covariance'!AF79</f>
        <v>7.0809480158729968E-2</v>
      </c>
      <c r="AG85" s="8">
        <f>'Variance - Covariance'!AG79</f>
        <v>0.31001032539682366</v>
      </c>
      <c r="AH85" s="8">
        <f>'Variance - Covariance'!AH79</f>
        <v>8.9060210317460226E-2</v>
      </c>
      <c r="AI85" s="8">
        <f>'Variance - Covariance'!AI79</f>
        <v>7.8982559523809379E-2</v>
      </c>
      <c r="AJ85" s="8">
        <f>'Variance - Covariance'!AJ79</f>
        <v>9.4212059523809358E-2</v>
      </c>
      <c r="AK85" s="8">
        <f>'Variance - Covariance'!AK79</f>
        <v>5.3889071428571356E-2</v>
      </c>
      <c r="AL85" s="8">
        <f>'Variance - Covariance'!AL79</f>
        <v>2.6055857142857002E-2</v>
      </c>
      <c r="AM85" s="8">
        <f>'Variance - Covariance'!AM79</f>
        <v>6.1751484126984113E-2</v>
      </c>
      <c r="AN85" s="8">
        <f>'Variance - Covariance'!AN79</f>
        <v>4.482649999999995E-2</v>
      </c>
      <c r="AO85" s="8">
        <f>'Variance - Covariance'!AO79</f>
        <v>-0.29878730555555333</v>
      </c>
      <c r="AP85" s="8">
        <f>'Variance - Covariance'!AP79</f>
        <v>6.6867083333333271E-2</v>
      </c>
      <c r="AQ85" s="18"/>
    </row>
    <row r="86" spans="1:43" x14ac:dyDescent="0.45">
      <c r="A86" s="24" t="str">
        <f>'Variance - Covariance'!A80</f>
        <v>Amazon</v>
      </c>
      <c r="B86" s="8">
        <f>'Variance - Covariance'!B80</f>
        <v>4.9355789682539522E-2</v>
      </c>
      <c r="C86" s="8">
        <f>'Variance - Covariance'!C80</f>
        <v>9.4438174603174562E-3</v>
      </c>
      <c r="D86" s="8">
        <f>'Variance - Covariance'!D80</f>
        <v>4.666943650793634E-2</v>
      </c>
      <c r="E86" s="8">
        <f>'Variance - Covariance'!E80</f>
        <v>1.5700476190476199E-2</v>
      </c>
      <c r="F86" s="8">
        <f>'Variance - Covariance'!F80</f>
        <v>4.8319674603174337E-2</v>
      </c>
      <c r="G86" s="8">
        <f>'Variance - Covariance'!G80</f>
        <v>6.9634638888888656E-2</v>
      </c>
      <c r="H86" s="8">
        <f>'Variance - Covariance'!H80</f>
        <v>4.9045297619047495E-2</v>
      </c>
      <c r="I86" s="8">
        <f>'Variance - Covariance'!I80</f>
        <v>2.4862833333333348E-2</v>
      </c>
      <c r="J86" s="8">
        <f>'Variance - Covariance'!J80</f>
        <v>-9.4131388888888841E-3</v>
      </c>
      <c r="K86" s="8">
        <f>'Variance - Covariance'!K80</f>
        <v>1.8515511904761892E-2</v>
      </c>
      <c r="L86" s="8">
        <f>'Variance - Covariance'!L80</f>
        <v>2.0995039682539685E-2</v>
      </c>
      <c r="M86" s="8">
        <f>'Variance - Covariance'!M80</f>
        <v>2.0699690476190469E-2</v>
      </c>
      <c r="N86" s="8">
        <f>'Variance - Covariance'!N80</f>
        <v>3.3214932539682496E-2</v>
      </c>
      <c r="O86" s="8">
        <f>'Variance - Covariance'!O80</f>
        <v>3.0516158730158584E-2</v>
      </c>
      <c r="P86" s="8">
        <f>'Variance - Covariance'!P80</f>
        <v>3.0503103174602926E-2</v>
      </c>
      <c r="Q86" s="8">
        <f>'Variance - Covariance'!Q80</f>
        <v>3.0537575396825258E-2</v>
      </c>
      <c r="R86" s="8">
        <f>'Variance - Covariance'!R80</f>
        <v>3.0551158730158682E-2</v>
      </c>
      <c r="S86" s="8">
        <f>'Variance - Covariance'!S80</f>
        <v>4.1583341269841111E-2</v>
      </c>
      <c r="T86" s="8">
        <f>'Variance - Covariance'!T80</f>
        <v>2.9808895238095028E-2</v>
      </c>
      <c r="U86" s="8">
        <f>'Variance - Covariance'!U80</f>
        <v>2.2791294444444433E-2</v>
      </c>
      <c r="V86" s="8">
        <f>'Variance - Covariance'!V80</f>
        <v>2.5479297619047381E-2</v>
      </c>
      <c r="W86" s="8">
        <f>'Variance - Covariance'!W80</f>
        <v>2.8609232539682488E-2</v>
      </c>
      <c r="X86" s="8">
        <f>'Variance - Covariance'!X80</f>
        <v>2.1561758730158729E-2</v>
      </c>
      <c r="Y86" s="8">
        <f>'Variance - Covariance'!Y80</f>
        <v>2.245498809523808E-2</v>
      </c>
      <c r="Z86" s="8">
        <f>'Variance - Covariance'!Z80</f>
        <v>3.003944920634908E-2</v>
      </c>
      <c r="AA86" s="8">
        <f>'Variance - Covariance'!AA80</f>
        <v>9.2872738095237904E-3</v>
      </c>
      <c r="AB86" s="8">
        <f>'Variance - Covariance'!AB80</f>
        <v>1.597360714285713E-2</v>
      </c>
      <c r="AC86" s="8">
        <f>'Variance - Covariance'!AC80</f>
        <v>1.1243686507936486E-2</v>
      </c>
      <c r="AD86" s="8">
        <f>'Variance - Covariance'!AD80</f>
        <v>6.6964115079364908E-2</v>
      </c>
      <c r="AE86" s="8">
        <f>'Variance - Covariance'!AE80</f>
        <v>2.8236920634920625E-2</v>
      </c>
      <c r="AF86" s="8">
        <f>'Variance - Covariance'!AF80</f>
        <v>4.6967496031745964E-2</v>
      </c>
      <c r="AG86" s="8">
        <f>'Variance - Covariance'!AG80</f>
        <v>8.9060210317460226E-2</v>
      </c>
      <c r="AH86" s="8">
        <f>'Variance - Covariance'!AH80</f>
        <v>7.1335126984126765E-2</v>
      </c>
      <c r="AI86" s="8">
        <f>'Variance - Covariance'!AI80</f>
        <v>5.6183603174602935E-2</v>
      </c>
      <c r="AJ86" s="8">
        <f>'Variance - Covariance'!AJ80</f>
        <v>6.1916960317460135E-2</v>
      </c>
      <c r="AK86" s="8">
        <f>'Variance - Covariance'!AK80</f>
        <v>2.8458321428571191E-2</v>
      </c>
      <c r="AL86" s="8">
        <f>'Variance - Covariance'!AL80</f>
        <v>9.5799960317460194E-3</v>
      </c>
      <c r="AM86" s="8">
        <f>'Variance - Covariance'!AM80</f>
        <v>4.220048412698392E-2</v>
      </c>
      <c r="AN86" s="8">
        <f>'Variance - Covariance'!AN80</f>
        <v>2.3842007936507932E-2</v>
      </c>
      <c r="AO86" s="8">
        <f>'Variance - Covariance'!AO80</f>
        <v>-2.698296031746018E-2</v>
      </c>
      <c r="AP86" s="8">
        <f>'Variance - Covariance'!AP80</f>
        <v>2.7399785714285679E-2</v>
      </c>
      <c r="AQ86" s="18"/>
    </row>
    <row r="87" spans="1:43" x14ac:dyDescent="0.45">
      <c r="A87" s="24" t="str">
        <f>'Variance - Covariance'!A81</f>
        <v>Facebook</v>
      </c>
      <c r="B87" s="8">
        <f>'Variance - Covariance'!B81</f>
        <v>4.6589765873015825E-2</v>
      </c>
      <c r="C87" s="8">
        <f>'Variance - Covariance'!C81</f>
        <v>5.7822539682539564E-3</v>
      </c>
      <c r="D87" s="8">
        <f>'Variance - Covariance'!D81</f>
        <v>3.767041269841255E-2</v>
      </c>
      <c r="E87" s="8">
        <f>'Variance - Covariance'!E81</f>
        <v>1.2492249999999991E-2</v>
      </c>
      <c r="F87" s="8">
        <f>'Variance - Covariance'!F81</f>
        <v>5.3147484126984092E-2</v>
      </c>
      <c r="G87" s="8">
        <f>'Variance - Covariance'!G81</f>
        <v>5.7304813492063449E-2</v>
      </c>
      <c r="H87" s="8">
        <f>'Variance - Covariance'!H81</f>
        <v>3.4884599206349079E-2</v>
      </c>
      <c r="I87" s="8">
        <f>'Variance - Covariance'!I81</f>
        <v>2.1994861111111121E-2</v>
      </c>
      <c r="J87" s="8">
        <f>'Variance - Covariance'!J81</f>
        <v>-1.6011400793650769E-2</v>
      </c>
      <c r="K87" s="8">
        <f>'Variance - Covariance'!K81</f>
        <v>1.6607789682539682E-2</v>
      </c>
      <c r="L87" s="8">
        <f>'Variance - Covariance'!L81</f>
        <v>1.4537424603174597E-2</v>
      </c>
      <c r="M87" s="8">
        <f>'Variance - Covariance'!M81</f>
        <v>1.0361464285714257E-2</v>
      </c>
      <c r="N87" s="8">
        <f>'Variance - Covariance'!N81</f>
        <v>2.8009722222222134E-2</v>
      </c>
      <c r="O87" s="8">
        <f>'Variance - Covariance'!O81</f>
        <v>3.346499603174604E-2</v>
      </c>
      <c r="P87" s="8">
        <f>'Variance - Covariance'!P81</f>
        <v>2.1381595238095231E-2</v>
      </c>
      <c r="Q87" s="8">
        <f>'Variance - Covariance'!Q81</f>
        <v>2.9271206349206273E-2</v>
      </c>
      <c r="R87" s="8">
        <f>'Variance - Covariance'!R81</f>
        <v>2.628621031746017E-2</v>
      </c>
      <c r="S87" s="8">
        <f>'Variance - Covariance'!S81</f>
        <v>3.4467031746031489E-2</v>
      </c>
      <c r="T87" s="8">
        <f>'Variance - Covariance'!T81</f>
        <v>2.0169732142857156E-2</v>
      </c>
      <c r="U87" s="8">
        <f>'Variance - Covariance'!U81</f>
        <v>2.1845109126984116E-2</v>
      </c>
      <c r="V87" s="8">
        <f>'Variance - Covariance'!V81</f>
        <v>2.2242321428571393E-2</v>
      </c>
      <c r="W87" s="8">
        <f>'Variance - Covariance'!W81</f>
        <v>2.5101029761904769E-2</v>
      </c>
      <c r="X87" s="8">
        <f>'Variance - Covariance'!X81</f>
        <v>2.0749785714285717E-2</v>
      </c>
      <c r="Y87" s="8">
        <f>'Variance - Covariance'!Y81</f>
        <v>2.0683029761904739E-2</v>
      </c>
      <c r="Z87" s="8">
        <f>'Variance - Covariance'!Z81</f>
        <v>3.2833501984126885E-2</v>
      </c>
      <c r="AA87" s="8">
        <f>'Variance - Covariance'!AA81</f>
        <v>3.3297261904761833E-3</v>
      </c>
      <c r="AB87" s="8">
        <f>'Variance - Covariance'!AB81</f>
        <v>1.1311908730158721E-2</v>
      </c>
      <c r="AC87" s="8">
        <f>'Variance - Covariance'!AC81</f>
        <v>8.2031230158729988E-3</v>
      </c>
      <c r="AD87" s="8">
        <f>'Variance - Covariance'!AD81</f>
        <v>6.3597809523809487E-2</v>
      </c>
      <c r="AE87" s="8">
        <f>'Variance - Covariance'!AE81</f>
        <v>2.4849805555555528E-2</v>
      </c>
      <c r="AF87" s="8">
        <f>'Variance - Covariance'!AF81</f>
        <v>4.002952777777756E-2</v>
      </c>
      <c r="AG87" s="8">
        <f>'Variance - Covariance'!AG81</f>
        <v>7.8982559523809379E-2</v>
      </c>
      <c r="AH87" s="8">
        <f>'Variance - Covariance'!AH81</f>
        <v>5.6183603174602935E-2</v>
      </c>
      <c r="AI87" s="8">
        <f>'Variance - Covariance'!AI81</f>
        <v>9.4742920634920555E-2</v>
      </c>
      <c r="AJ87" s="8">
        <f>'Variance - Covariance'!AJ81</f>
        <v>5.3435345238095122E-2</v>
      </c>
      <c r="AK87" s="8">
        <f>'Variance - Covariance'!AK81</f>
        <v>2.7750432539682502E-2</v>
      </c>
      <c r="AL87" s="8">
        <f>'Variance - Covariance'!AL81</f>
        <v>6.3572579365079084E-3</v>
      </c>
      <c r="AM87" s="8">
        <f>'Variance - Covariance'!AM81</f>
        <v>3.725201587301568E-2</v>
      </c>
      <c r="AN87" s="8">
        <f>'Variance - Covariance'!AN81</f>
        <v>2.2470678571428562E-2</v>
      </c>
      <c r="AO87" s="8">
        <f>'Variance - Covariance'!AO81</f>
        <v>0.1746875198412699</v>
      </c>
      <c r="AP87" s="8">
        <f>'Variance - Covariance'!AP81</f>
        <v>2.3722523809523808E-2</v>
      </c>
      <c r="AQ87" s="18"/>
    </row>
    <row r="88" spans="1:43" x14ac:dyDescent="0.45">
      <c r="A88" s="24" t="str">
        <f>'Variance - Covariance'!A82</f>
        <v>Netflix</v>
      </c>
      <c r="B88" s="8">
        <f>'Variance - Covariance'!B82</f>
        <v>4.9604507936507697E-2</v>
      </c>
      <c r="C88" s="8">
        <f>'Variance - Covariance'!C82</f>
        <v>8.4647698412698442E-3</v>
      </c>
      <c r="D88" s="8">
        <f>'Variance - Covariance'!D82</f>
        <v>6.3729369047618958E-2</v>
      </c>
      <c r="E88" s="8">
        <f>'Variance - Covariance'!E82</f>
        <v>1.3091706349206346E-2</v>
      </c>
      <c r="F88" s="8">
        <f>'Variance - Covariance'!F82</f>
        <v>5.1272726190476153E-2</v>
      </c>
      <c r="G88" s="8">
        <f>'Variance - Covariance'!G82</f>
        <v>8.095363492063487E-2</v>
      </c>
      <c r="H88" s="8">
        <f>'Variance - Covariance'!H82</f>
        <v>6.1637035714285617E-2</v>
      </c>
      <c r="I88" s="8">
        <f>'Variance - Covariance'!I82</f>
        <v>2.5914091269841146E-2</v>
      </c>
      <c r="J88" s="8">
        <f>'Variance - Covariance'!J82</f>
        <v>9.412480158730134E-3</v>
      </c>
      <c r="K88" s="8">
        <f>'Variance - Covariance'!K82</f>
        <v>1.8284503968253971E-2</v>
      </c>
      <c r="L88" s="8">
        <f>'Variance - Covariance'!L82</f>
        <v>2.9314920634920524E-2</v>
      </c>
      <c r="M88" s="8">
        <f>'Variance - Covariance'!M82</f>
        <v>2.7527400793650639E-2</v>
      </c>
      <c r="N88" s="8">
        <f>'Variance - Covariance'!N82</f>
        <v>3.5963464285714064E-2</v>
      </c>
      <c r="O88" s="8">
        <f>'Variance - Covariance'!O82</f>
        <v>2.5586420634920431E-2</v>
      </c>
      <c r="P88" s="8">
        <f>'Variance - Covariance'!P82</f>
        <v>2.8127388888888882E-2</v>
      </c>
      <c r="Q88" s="8">
        <f>'Variance - Covariance'!Q82</f>
        <v>3.4494940476190436E-2</v>
      </c>
      <c r="R88" s="8">
        <f>'Variance - Covariance'!R82</f>
        <v>3.099215873015854E-2</v>
      </c>
      <c r="S88" s="8">
        <f>'Variance - Covariance'!S82</f>
        <v>4.5638011904761903E-2</v>
      </c>
      <c r="T88" s="8">
        <f>'Variance - Covariance'!T82</f>
        <v>3.3913442063491943E-2</v>
      </c>
      <c r="U88" s="8">
        <f>'Variance - Covariance'!U82</f>
        <v>1.9675765079365075E-2</v>
      </c>
      <c r="V88" s="8">
        <f>'Variance - Covariance'!V82</f>
        <v>2.5322277777777607E-2</v>
      </c>
      <c r="W88" s="8">
        <f>'Variance - Covariance'!W82</f>
        <v>3.0131997619047612E-2</v>
      </c>
      <c r="X88" s="8">
        <f>'Variance - Covariance'!X82</f>
        <v>2.9354177777777699E-2</v>
      </c>
      <c r="Y88" s="8">
        <f>'Variance - Covariance'!Y82</f>
        <v>2.4828567460317454E-2</v>
      </c>
      <c r="Z88" s="8">
        <f>'Variance - Covariance'!Z82</f>
        <v>2.5126923809523808E-2</v>
      </c>
      <c r="AA88" s="8">
        <f>'Variance - Covariance'!AA82</f>
        <v>1.7391480158730155E-2</v>
      </c>
      <c r="AB88" s="8">
        <f>'Variance - Covariance'!AB82</f>
        <v>1.2396936507936508E-2</v>
      </c>
      <c r="AC88" s="8">
        <f>'Variance - Covariance'!AC82</f>
        <v>6.8657936507936362E-3</v>
      </c>
      <c r="AD88" s="8">
        <f>'Variance - Covariance'!AD82</f>
        <v>5.8725376984126804E-2</v>
      </c>
      <c r="AE88" s="8">
        <f>'Variance - Covariance'!AE82</f>
        <v>2.7462480158729891E-2</v>
      </c>
      <c r="AF88" s="8">
        <f>'Variance - Covariance'!AF82</f>
        <v>4.8832234126984078E-2</v>
      </c>
      <c r="AG88" s="8">
        <f>'Variance - Covariance'!AG82</f>
        <v>9.4212059523809358E-2</v>
      </c>
      <c r="AH88" s="8">
        <f>'Variance - Covariance'!AH82</f>
        <v>6.1916960317460135E-2</v>
      </c>
      <c r="AI88" s="8">
        <f>'Variance - Covariance'!AI82</f>
        <v>5.3435345238095122E-2</v>
      </c>
      <c r="AJ88" s="8">
        <f>'Variance - Covariance'!AJ82</f>
        <v>0.13901180952380918</v>
      </c>
      <c r="AK88" s="8">
        <f>'Variance - Covariance'!AK82</f>
        <v>3.5302456349206243E-2</v>
      </c>
      <c r="AL88" s="8">
        <f>'Variance - Covariance'!AL82</f>
        <v>1.856987698412698E-2</v>
      </c>
      <c r="AM88" s="8">
        <f>'Variance - Covariance'!AM82</f>
        <v>3.9451928571428485E-2</v>
      </c>
      <c r="AN88" s="8">
        <f>'Variance - Covariance'!AN82</f>
        <v>2.5823714285714245E-2</v>
      </c>
      <c r="AO88" s="8">
        <f>'Variance - Covariance'!AO82</f>
        <v>-4.4978638888888776E-2</v>
      </c>
      <c r="AP88" s="8">
        <f>'Variance - Covariance'!AP82</f>
        <v>2.7313194444444237E-2</v>
      </c>
      <c r="AQ88" s="18"/>
    </row>
    <row r="89" spans="1:43" x14ac:dyDescent="0.45">
      <c r="A89" s="24" t="str">
        <f>'Variance - Covariance'!A83</f>
        <v>ORACLE</v>
      </c>
      <c r="B89" s="8">
        <f>'Variance - Covariance'!B83</f>
        <v>3.1515357142856949E-2</v>
      </c>
      <c r="C89" s="8">
        <f>'Variance - Covariance'!C83</f>
        <v>6.9760595238095059E-3</v>
      </c>
      <c r="D89" s="8">
        <f>'Variance - Covariance'!D83</f>
        <v>2.4002432539682542E-2</v>
      </c>
      <c r="E89" s="8">
        <f>'Variance - Covariance'!E83</f>
        <v>1.1609674603174594E-2</v>
      </c>
      <c r="F89" s="8">
        <f>'Variance - Covariance'!F83</f>
        <v>2.8877904761904626E-2</v>
      </c>
      <c r="G89" s="8">
        <f>'Variance - Covariance'!G83</f>
        <v>3.232372619047616E-2</v>
      </c>
      <c r="H89" s="8">
        <f>'Variance - Covariance'!H83</f>
        <v>2.7027849206349069E-2</v>
      </c>
      <c r="I89" s="8">
        <f>'Variance - Covariance'!I83</f>
        <v>1.4405123015873007E-2</v>
      </c>
      <c r="J89" s="8">
        <f>'Variance - Covariance'!J83</f>
        <v>-2.6449603174603128E-3</v>
      </c>
      <c r="K89" s="8">
        <f>'Variance - Covariance'!K83</f>
        <v>1.6785404761904762E-2</v>
      </c>
      <c r="L89" s="8">
        <f>'Variance - Covariance'!L83</f>
        <v>1.5754146825396807E-2</v>
      </c>
      <c r="M89" s="8">
        <f>'Variance - Covariance'!M83</f>
        <v>1.6130178571428556E-2</v>
      </c>
      <c r="N89" s="8">
        <f>'Variance - Covariance'!N83</f>
        <v>2.1825976190476177E-2</v>
      </c>
      <c r="O89" s="8">
        <f>'Variance - Covariance'!O83</f>
        <v>1.8178007936507916E-2</v>
      </c>
      <c r="P89" s="8">
        <f>'Variance - Covariance'!P83</f>
        <v>2.643644444444445E-2</v>
      </c>
      <c r="Q89" s="8">
        <f>'Variance - Covariance'!Q83</f>
        <v>2.5885738095237979E-2</v>
      </c>
      <c r="R89" s="8">
        <f>'Variance - Covariance'!R83</f>
        <v>2.3331182539682534E-2</v>
      </c>
      <c r="S89" s="8">
        <f>'Variance - Covariance'!S83</f>
        <v>2.9818833333333319E-2</v>
      </c>
      <c r="T89" s="8">
        <f>'Variance - Covariance'!T83</f>
        <v>2.2636194047619036E-2</v>
      </c>
      <c r="U89" s="8">
        <f>'Variance - Covariance'!U83</f>
        <v>1.7219294841269838E-2</v>
      </c>
      <c r="V89" s="8">
        <f>'Variance - Covariance'!V83</f>
        <v>2.259995238095238E-2</v>
      </c>
      <c r="W89" s="8">
        <f>'Variance - Covariance'!W83</f>
        <v>2.4023789285714272E-2</v>
      </c>
      <c r="X89" s="8">
        <f>'Variance - Covariance'!X83</f>
        <v>1.5239824603174589E-2</v>
      </c>
      <c r="Y89" s="8">
        <f>'Variance - Covariance'!Y83</f>
        <v>1.6710676587301597E-2</v>
      </c>
      <c r="Z89" s="8">
        <f>'Variance - Covariance'!Z83</f>
        <v>2.0097981349206366E-2</v>
      </c>
      <c r="AA89" s="8">
        <f>'Variance - Covariance'!AA83</f>
        <v>1.1982753968253951E-2</v>
      </c>
      <c r="AB89" s="8">
        <f>'Variance - Covariance'!AB83</f>
        <v>1.2785996031746025E-2</v>
      </c>
      <c r="AC89" s="8">
        <f>'Variance - Covariance'!AC83</f>
        <v>8.1238531746031656E-3</v>
      </c>
      <c r="AD89" s="8">
        <f>'Variance - Covariance'!AD83</f>
        <v>4.001276190476169E-2</v>
      </c>
      <c r="AE89" s="8">
        <f>'Variance - Covariance'!AE83</f>
        <v>1.4719416666666658E-2</v>
      </c>
      <c r="AF89" s="8">
        <f>'Variance - Covariance'!AF83</f>
        <v>2.9747976190476082E-2</v>
      </c>
      <c r="AG89" s="8">
        <f>'Variance - Covariance'!AG83</f>
        <v>5.3889071428571356E-2</v>
      </c>
      <c r="AH89" s="8">
        <f>'Variance - Covariance'!AH83</f>
        <v>2.8458321428571191E-2</v>
      </c>
      <c r="AI89" s="8">
        <f>'Variance - Covariance'!AI83</f>
        <v>2.7750432539682502E-2</v>
      </c>
      <c r="AJ89" s="8">
        <f>'Variance - Covariance'!AJ83</f>
        <v>3.5302456349206243E-2</v>
      </c>
      <c r="AK89" s="8">
        <f>'Variance - Covariance'!AK83</f>
        <v>4.5728317460317448E-2</v>
      </c>
      <c r="AL89" s="8">
        <f>'Variance - Covariance'!AL83</f>
        <v>-4.8483809523809391E-3</v>
      </c>
      <c r="AM89" s="8">
        <f>'Variance - Covariance'!AM83</f>
        <v>2.7456079365079197E-2</v>
      </c>
      <c r="AN89" s="8">
        <f>'Variance - Covariance'!AN83</f>
        <v>1.9023269841269827E-2</v>
      </c>
      <c r="AO89" s="8">
        <f>'Variance - Covariance'!AO83</f>
        <v>-7.0268773809523594E-2</v>
      </c>
      <c r="AP89" s="8">
        <f>'Variance - Covariance'!AP83</f>
        <v>1.708380555555554E-2</v>
      </c>
      <c r="AQ89" s="18"/>
    </row>
    <row r="90" spans="1:43" x14ac:dyDescent="0.45">
      <c r="A90" s="24" t="str">
        <f>'Variance - Covariance'!A84</f>
        <v>SuperCom</v>
      </c>
      <c r="B90" s="8">
        <f>'Variance - Covariance'!B84</f>
        <v>7.6022658730158501E-3</v>
      </c>
      <c r="C90" s="8">
        <f>'Variance - Covariance'!C84</f>
        <v>-5.951916666666647E-3</v>
      </c>
      <c r="D90" s="8">
        <f>'Variance - Covariance'!D84</f>
        <v>-6.8256746031745957E-3</v>
      </c>
      <c r="E90" s="8">
        <f>'Variance - Covariance'!E84</f>
        <v>-1.6762341269841267E-3</v>
      </c>
      <c r="F90" s="8">
        <f>'Variance - Covariance'!F84</f>
        <v>2.530545634920621E-2</v>
      </c>
      <c r="G90" s="8">
        <f>'Variance - Covariance'!G84</f>
        <v>3.7236746031745933E-2</v>
      </c>
      <c r="H90" s="8">
        <f>'Variance - Covariance'!H84</f>
        <v>3.4656111111111006E-2</v>
      </c>
      <c r="I90" s="8">
        <f>'Variance - Covariance'!I84</f>
        <v>2.3981615079365071E-2</v>
      </c>
      <c r="J90" s="8">
        <f>'Variance - Covariance'!J84</f>
        <v>3.9375896825396828E-2</v>
      </c>
      <c r="K90" s="8">
        <f>'Variance - Covariance'!K84</f>
        <v>-4.1841468253968044E-3</v>
      </c>
      <c r="L90" s="8">
        <f>'Variance - Covariance'!L84</f>
        <v>-2.8006785714285672E-3</v>
      </c>
      <c r="M90" s="8">
        <f>'Variance - Covariance'!M84</f>
        <v>-8.9113095238095043E-4</v>
      </c>
      <c r="N90" s="8">
        <f>'Variance - Covariance'!N84</f>
        <v>1.5466000000000001E-2</v>
      </c>
      <c r="O90" s="8">
        <f>'Variance - Covariance'!O84</f>
        <v>1.0980444444444425E-2</v>
      </c>
      <c r="P90" s="8">
        <f>'Variance - Covariance'!P84</f>
        <v>7.7916666666666759E-4</v>
      </c>
      <c r="Q90" s="8">
        <f>'Variance - Covariance'!Q84</f>
        <v>-6.1850555555555443E-3</v>
      </c>
      <c r="R90" s="8">
        <f>'Variance - Covariance'!R84</f>
        <v>7.5002103174603143E-3</v>
      </c>
      <c r="S90" s="8">
        <f>'Variance - Covariance'!S84</f>
        <v>-2.6773650793650563E-3</v>
      </c>
      <c r="T90" s="8">
        <f>'Variance - Covariance'!T84</f>
        <v>2.2660480158730118E-3</v>
      </c>
      <c r="U90" s="8">
        <f>'Variance - Covariance'!U84</f>
        <v>6.101101984126985E-3</v>
      </c>
      <c r="V90" s="8">
        <f>'Variance - Covariance'!V84</f>
        <v>3.4086904761904856E-4</v>
      </c>
      <c r="W90" s="8">
        <f>'Variance - Covariance'!W84</f>
        <v>2.1848575396825375E-3</v>
      </c>
      <c r="X90" s="8">
        <f>'Variance - Covariance'!X84</f>
        <v>1.9747269841269856E-3</v>
      </c>
      <c r="Y90" s="8">
        <f>'Variance - Covariance'!Y84</f>
        <v>9.607910714285706E-3</v>
      </c>
      <c r="Z90" s="8">
        <f>'Variance - Covariance'!Z84</f>
        <v>8.0371892857142788E-3</v>
      </c>
      <c r="AA90" s="8">
        <f>'Variance - Covariance'!AA84</f>
        <v>3.35705158730158E-3</v>
      </c>
      <c r="AB90" s="8">
        <f>'Variance - Covariance'!AB84</f>
        <v>-4.3674365079364895E-3</v>
      </c>
      <c r="AC90" s="8">
        <f>'Variance - Covariance'!AC84</f>
        <v>2.2732896825396818E-3</v>
      </c>
      <c r="AD90" s="8">
        <f>'Variance - Covariance'!AD84</f>
        <v>-2.2933428571428556E-2</v>
      </c>
      <c r="AE90" s="8">
        <f>'Variance - Covariance'!AE84</f>
        <v>7.7873015873016841E-5</v>
      </c>
      <c r="AF90" s="8">
        <f>'Variance - Covariance'!AF84</f>
        <v>4.3638571428571311E-3</v>
      </c>
      <c r="AG90" s="8">
        <f>'Variance - Covariance'!AG84</f>
        <v>2.6055857142857002E-2</v>
      </c>
      <c r="AH90" s="8">
        <f>'Variance - Covariance'!AH84</f>
        <v>9.5799960317460194E-3</v>
      </c>
      <c r="AI90" s="8">
        <f>'Variance - Covariance'!AI84</f>
        <v>6.3572579365079084E-3</v>
      </c>
      <c r="AJ90" s="8">
        <f>'Variance - Covariance'!AJ84</f>
        <v>1.856987698412698E-2</v>
      </c>
      <c r="AK90" s="8">
        <f>'Variance - Covariance'!AK84</f>
        <v>-4.8483809523809391E-3</v>
      </c>
      <c r="AL90" s="8">
        <f>'Variance - Covariance'!AL84</f>
        <v>0.25896514285714217</v>
      </c>
      <c r="AM90" s="8">
        <f>'Variance - Covariance'!AM84</f>
        <v>-9.4739682539682311E-3</v>
      </c>
      <c r="AN90" s="8">
        <f>'Variance - Covariance'!AN84</f>
        <v>3.4361031746031694E-3</v>
      </c>
      <c r="AO90" s="8">
        <f>'Variance - Covariance'!AO84</f>
        <v>0.27057586111110987</v>
      </c>
      <c r="AP90" s="8">
        <f>'Variance - Covariance'!AP84</f>
        <v>-5.6958611111110882E-3</v>
      </c>
      <c r="AQ90" s="18"/>
    </row>
    <row r="91" spans="1:43" x14ac:dyDescent="0.45">
      <c r="A91" s="24" t="str">
        <f>'Variance - Covariance'!A85</f>
        <v>Callaway G</v>
      </c>
      <c r="B91" s="8">
        <f>'Variance - Covariance'!B85</f>
        <v>4.1550309523809371E-2</v>
      </c>
      <c r="C91" s="8">
        <f>'Variance - Covariance'!C85</f>
        <v>6.9474087301587186E-3</v>
      </c>
      <c r="D91" s="8">
        <f>'Variance - Covariance'!D85</f>
        <v>3.998369444444419E-2</v>
      </c>
      <c r="E91" s="8">
        <f>'Variance - Covariance'!E85</f>
        <v>1.1352650793650783E-2</v>
      </c>
      <c r="F91" s="8">
        <f>'Variance - Covariance'!F85</f>
        <v>5.3344825396825252E-2</v>
      </c>
      <c r="G91" s="8">
        <f>'Variance - Covariance'!G85</f>
        <v>4.3246230158729984E-2</v>
      </c>
      <c r="H91" s="8">
        <f>'Variance - Covariance'!H85</f>
        <v>3.6406400793650623E-2</v>
      </c>
      <c r="I91" s="8">
        <f>'Variance - Covariance'!I85</f>
        <v>1.6260388888888894E-2</v>
      </c>
      <c r="J91" s="8">
        <f>'Variance - Covariance'!J85</f>
        <v>-2.1805638888888892E-2</v>
      </c>
      <c r="K91" s="8">
        <f>'Variance - Covariance'!K85</f>
        <v>1.6140301587301575E-2</v>
      </c>
      <c r="L91" s="8">
        <f>'Variance - Covariance'!L85</f>
        <v>2.0310968253968241E-2</v>
      </c>
      <c r="M91" s="8">
        <f>'Variance - Covariance'!M85</f>
        <v>2.2382611111111103E-2</v>
      </c>
      <c r="N91" s="8">
        <f>'Variance - Covariance'!N85</f>
        <v>3.9568166666666571E-2</v>
      </c>
      <c r="O91" s="8">
        <f>'Variance - Covariance'!O85</f>
        <v>2.6489718253968224E-2</v>
      </c>
      <c r="P91" s="8">
        <f>'Variance - Covariance'!P85</f>
        <v>2.7995047619047364E-2</v>
      </c>
      <c r="Q91" s="8">
        <f>'Variance - Covariance'!Q85</f>
        <v>3.1384190476190323E-2</v>
      </c>
      <c r="R91" s="8">
        <f>'Variance - Covariance'!R85</f>
        <v>2.5867539682539555E-2</v>
      </c>
      <c r="S91" s="8">
        <f>'Variance - Covariance'!S85</f>
        <v>3.5129749999999751E-2</v>
      </c>
      <c r="T91" s="8">
        <f>'Variance - Covariance'!T85</f>
        <v>3.9613015476190325E-2</v>
      </c>
      <c r="U91" s="8">
        <f>'Variance - Covariance'!U85</f>
        <v>3.0569140079364954E-2</v>
      </c>
      <c r="V91" s="8">
        <f>'Variance - Covariance'!V85</f>
        <v>3.1546150793650723E-2</v>
      </c>
      <c r="W91" s="8">
        <f>'Variance - Covariance'!W85</f>
        <v>2.8029642460317247E-2</v>
      </c>
      <c r="X91" s="8">
        <f>'Variance - Covariance'!X85</f>
        <v>1.6347312698412698E-2</v>
      </c>
      <c r="Y91" s="8">
        <f>'Variance - Covariance'!Y85</f>
        <v>2.0029279761904752E-2</v>
      </c>
      <c r="Z91" s="8">
        <f>'Variance - Covariance'!Z85</f>
        <v>2.5323838492063364E-2</v>
      </c>
      <c r="AA91" s="8">
        <f>'Variance - Covariance'!AA85</f>
        <v>9.0525198412698266E-3</v>
      </c>
      <c r="AB91" s="8">
        <f>'Variance - Covariance'!AB85</f>
        <v>1.7306249999999985E-2</v>
      </c>
      <c r="AC91" s="8">
        <f>'Variance - Covariance'!AC85</f>
        <v>1.0918630952380947E-2</v>
      </c>
      <c r="AD91" s="8">
        <f>'Variance - Covariance'!AD85</f>
        <v>4.823290476190463E-2</v>
      </c>
      <c r="AE91" s="8">
        <f>'Variance - Covariance'!AE85</f>
        <v>2.0862484126984122E-2</v>
      </c>
      <c r="AF91" s="8">
        <f>'Variance - Covariance'!AF85</f>
        <v>3.4961226190475973E-2</v>
      </c>
      <c r="AG91" s="8">
        <f>'Variance - Covariance'!AG85</f>
        <v>6.1751484126984113E-2</v>
      </c>
      <c r="AH91" s="8">
        <f>'Variance - Covariance'!AH85</f>
        <v>4.220048412698392E-2</v>
      </c>
      <c r="AI91" s="8">
        <f>'Variance - Covariance'!AI85</f>
        <v>3.725201587301568E-2</v>
      </c>
      <c r="AJ91" s="8">
        <f>'Variance - Covariance'!AJ85</f>
        <v>3.9451928571428485E-2</v>
      </c>
      <c r="AK91" s="8">
        <f>'Variance - Covariance'!AK85</f>
        <v>2.7456079365079197E-2</v>
      </c>
      <c r="AL91" s="8">
        <f>'Variance - Covariance'!AL85</f>
        <v>-9.4739682539682311E-3</v>
      </c>
      <c r="AM91" s="8">
        <f>'Variance - Covariance'!AM85</f>
        <v>0.1220748650793651</v>
      </c>
      <c r="AN91" s="8">
        <f>'Variance - Covariance'!AN85</f>
        <v>2.4584178571428569E-2</v>
      </c>
      <c r="AO91" s="8">
        <f>'Variance - Covariance'!AO85</f>
        <v>-0.2409327063492063</v>
      </c>
      <c r="AP91" s="8">
        <f>'Variance - Covariance'!AP85</f>
        <v>3.1912464285714037E-2</v>
      </c>
      <c r="AQ91" s="18"/>
    </row>
    <row r="92" spans="1:43" x14ac:dyDescent="0.45">
      <c r="A92" s="24" t="str">
        <f>'Variance - Covariance'!A86</f>
        <v>Chevron</v>
      </c>
      <c r="B92" s="8">
        <f>'Variance - Covariance'!B86</f>
        <v>2.4910015873015875E-2</v>
      </c>
      <c r="C92" s="8">
        <f>'Variance - Covariance'!C86</f>
        <v>5.5184999999999809E-3</v>
      </c>
      <c r="D92" s="8">
        <f>'Variance - Covariance'!D86</f>
        <v>2.2837793650793636E-2</v>
      </c>
      <c r="E92" s="8">
        <f>'Variance - Covariance'!E86</f>
        <v>7.9946388888888689E-3</v>
      </c>
      <c r="F92" s="8">
        <f>'Variance - Covariance'!F86</f>
        <v>2.4644341269841254E-2</v>
      </c>
      <c r="G92" s="8">
        <f>'Variance - Covariance'!G86</f>
        <v>2.1800507936507934E-2</v>
      </c>
      <c r="H92" s="8">
        <f>'Variance - Covariance'!H86</f>
        <v>3.135050396825393E-2</v>
      </c>
      <c r="I92" s="8">
        <f>'Variance - Covariance'!I86</f>
        <v>1.4216527777777767E-2</v>
      </c>
      <c r="J92" s="8">
        <f>'Variance - Covariance'!J86</f>
        <v>4.3850555555555327E-3</v>
      </c>
      <c r="K92" s="8">
        <f>'Variance - Covariance'!K86</f>
        <v>1.0531392857142855E-2</v>
      </c>
      <c r="L92" s="8">
        <f>'Variance - Covariance'!L86</f>
        <v>1.2406988095238089E-2</v>
      </c>
      <c r="M92" s="8">
        <f>'Variance - Covariance'!M86</f>
        <v>1.6485563492063468E-2</v>
      </c>
      <c r="N92" s="8">
        <f>'Variance - Covariance'!N86</f>
        <v>3.7250920634920442E-2</v>
      </c>
      <c r="O92" s="8">
        <f>'Variance - Covariance'!O86</f>
        <v>2.070253968253967E-2</v>
      </c>
      <c r="P92" s="8">
        <f>'Variance - Covariance'!P86</f>
        <v>1.8550107142857111E-2</v>
      </c>
      <c r="Q92" s="8">
        <f>'Variance - Covariance'!Q86</f>
        <v>1.3407396825396819E-2</v>
      </c>
      <c r="R92" s="8">
        <f>'Variance - Covariance'!R86</f>
        <v>1.6625051587301584E-2</v>
      </c>
      <c r="S92" s="8">
        <f>'Variance - Covariance'!S86</f>
        <v>2.5188936507936483E-2</v>
      </c>
      <c r="T92" s="8">
        <f>'Variance - Covariance'!T86</f>
        <v>2.0475032142857147E-2</v>
      </c>
      <c r="U92" s="8">
        <f>'Variance - Covariance'!U86</f>
        <v>8.0975107142857057E-3</v>
      </c>
      <c r="V92" s="8">
        <f>'Variance - Covariance'!V86</f>
        <v>1.8621412698412696E-2</v>
      </c>
      <c r="W92" s="8">
        <f>'Variance - Covariance'!W86</f>
        <v>2.0967476587301585E-2</v>
      </c>
      <c r="X92" s="8">
        <f>'Variance - Covariance'!X86</f>
        <v>1.2968103968253963E-2</v>
      </c>
      <c r="Y92" s="8">
        <f>'Variance - Covariance'!Y86</f>
        <v>8.2486726190476103E-3</v>
      </c>
      <c r="Z92" s="8">
        <f>'Variance - Covariance'!Z86</f>
        <v>1.696595119047619E-2</v>
      </c>
      <c r="AA92" s="8">
        <f>'Variance - Covariance'!AA86</f>
        <v>6.5812738095238008E-3</v>
      </c>
      <c r="AB92" s="8">
        <f>'Variance - Covariance'!AB86</f>
        <v>7.2416865079364904E-3</v>
      </c>
      <c r="AC92" s="8">
        <f>'Variance - Covariance'!AC86</f>
        <v>6.4920039682539446E-3</v>
      </c>
      <c r="AD92" s="8">
        <f>'Variance - Covariance'!AD86</f>
        <v>3.5894615079364887E-2</v>
      </c>
      <c r="AE92" s="8">
        <f>'Variance - Covariance'!AE86</f>
        <v>1.1100944444444439E-2</v>
      </c>
      <c r="AF92" s="8">
        <f>'Variance - Covariance'!AF86</f>
        <v>2.1335107142857131E-2</v>
      </c>
      <c r="AG92" s="8">
        <f>'Variance - Covariance'!AG86</f>
        <v>4.482649999999995E-2</v>
      </c>
      <c r="AH92" s="8">
        <f>'Variance - Covariance'!AH86</f>
        <v>2.3842007936507932E-2</v>
      </c>
      <c r="AI92" s="8">
        <f>'Variance - Covariance'!AI86</f>
        <v>2.2470678571428562E-2</v>
      </c>
      <c r="AJ92" s="8">
        <f>'Variance - Covariance'!AJ86</f>
        <v>2.5823714285714245E-2</v>
      </c>
      <c r="AK92" s="8">
        <f>'Variance - Covariance'!AK86</f>
        <v>1.9023269841269827E-2</v>
      </c>
      <c r="AL92" s="8">
        <f>'Variance - Covariance'!AL86</f>
        <v>3.4361031746031694E-3</v>
      </c>
      <c r="AM92" s="8">
        <f>'Variance - Covariance'!AM86</f>
        <v>2.4584178571428569E-2</v>
      </c>
      <c r="AN92" s="8">
        <f>'Variance - Covariance'!AN86</f>
        <v>4.0231373015872908E-2</v>
      </c>
      <c r="AO92" s="8">
        <f>'Variance - Covariance'!AO86</f>
        <v>-3.346742460317445E-2</v>
      </c>
      <c r="AP92" s="8">
        <f>'Variance - Covariance'!AP86</f>
        <v>1.6484920634920623E-2</v>
      </c>
      <c r="AQ92" s="18"/>
    </row>
    <row r="93" spans="1:43" x14ac:dyDescent="0.45">
      <c r="A93" s="24" t="str">
        <f>'Variance - Covariance'!A87</f>
        <v>Rhino Res</v>
      </c>
      <c r="B93" s="8">
        <f>'Variance - Covariance'!B87</f>
        <v>-8.8476130952380785E-2</v>
      </c>
      <c r="C93" s="8">
        <f>'Variance - Covariance'!C87</f>
        <v>0.17771033730158708</v>
      </c>
      <c r="D93" s="8">
        <f>'Variance - Covariance'!D87</f>
        <v>7.4254686507936304E-2</v>
      </c>
      <c r="E93" s="8">
        <f>'Variance - Covariance'!E87</f>
        <v>-9.6170277777777678E-3</v>
      </c>
      <c r="F93" s="8">
        <f>'Variance - Covariance'!F87</f>
        <v>0.19301232142857122</v>
      </c>
      <c r="G93" s="8">
        <f>'Variance - Covariance'!G87</f>
        <v>-7.385525396825382E-2</v>
      </c>
      <c r="H93" s="8">
        <f>'Variance - Covariance'!H87</f>
        <v>-9.9237277777777744E-2</v>
      </c>
      <c r="I93" s="8">
        <f>'Variance - Covariance'!I87</f>
        <v>0.20051240476190463</v>
      </c>
      <c r="J93" s="8">
        <f>'Variance - Covariance'!J87</f>
        <v>-0.12710929761904763</v>
      </c>
      <c r="K93" s="8">
        <f>'Variance - Covariance'!K87</f>
        <v>-0.10923486507936497</v>
      </c>
      <c r="L93" s="8">
        <f>'Variance - Covariance'!L87</f>
        <v>5.2957940476190374E-2</v>
      </c>
      <c r="M93" s="8">
        <f>'Variance - Covariance'!M87</f>
        <v>-1.4003912698412691E-2</v>
      </c>
      <c r="N93" s="8">
        <f>'Variance - Covariance'!N87</f>
        <v>-7.2252456349206115E-2</v>
      </c>
      <c r="O93" s="8">
        <f>'Variance - Covariance'!O87</f>
        <v>-0.20817410714285722</v>
      </c>
      <c r="P93" s="8">
        <f>'Variance - Covariance'!P87</f>
        <v>-6.6433698412698194E-2</v>
      </c>
      <c r="Q93" s="8">
        <f>'Variance - Covariance'!Q87</f>
        <v>-0.14024388492063486</v>
      </c>
      <c r="R93" s="8">
        <f>'Variance - Covariance'!R87</f>
        <v>-2.7753031746031647E-2</v>
      </c>
      <c r="S93" s="8">
        <f>'Variance - Covariance'!S87</f>
        <v>-0.41687889285714064</v>
      </c>
      <c r="T93" s="8">
        <f>'Variance - Covariance'!T87</f>
        <v>2.1160376587301542E-2</v>
      </c>
      <c r="U93" s="8">
        <f>'Variance - Covariance'!U87</f>
        <v>-8.265443928571424E-2</v>
      </c>
      <c r="V93" s="8">
        <f>'Variance - Covariance'!V87</f>
        <v>-2.8383511904761651E-2</v>
      </c>
      <c r="W93" s="8">
        <f>'Variance - Covariance'!W87</f>
        <v>-0.13571508373015853</v>
      </c>
      <c r="X93" s="8">
        <f>'Variance - Covariance'!X87</f>
        <v>-2.7117361904761769E-2</v>
      </c>
      <c r="Y93" s="8">
        <f>'Variance - Covariance'!Y87</f>
        <v>0.12024073214285701</v>
      </c>
      <c r="Z93" s="8">
        <f>'Variance - Covariance'!Z87</f>
        <v>0.15285165992063476</v>
      </c>
      <c r="AA93" s="8">
        <f>'Variance - Covariance'!AA87</f>
        <v>7.4700956349206302E-2</v>
      </c>
      <c r="AB93" s="8">
        <f>'Variance - Covariance'!AB87</f>
        <v>3.6016130952380918E-2</v>
      </c>
      <c r="AC93" s="8">
        <f>'Variance - Covariance'!AC87</f>
        <v>8.8597650793650728E-2</v>
      </c>
      <c r="AD93" s="8">
        <f>'Variance - Covariance'!AD87</f>
        <v>-0.52808498809523752</v>
      </c>
      <c r="AE93" s="8">
        <f>'Variance - Covariance'!AE87</f>
        <v>-0.14967201587301579</v>
      </c>
      <c r="AF93" s="8">
        <f>'Variance - Covariance'!AF87</f>
        <v>-5.4904126984126915E-3</v>
      </c>
      <c r="AG93" s="8">
        <f>'Variance - Covariance'!AG87</f>
        <v>-0.29878730555555333</v>
      </c>
      <c r="AH93" s="8">
        <f>'Variance - Covariance'!AH87</f>
        <v>-2.698296031746018E-2</v>
      </c>
      <c r="AI93" s="8">
        <f>'Variance - Covariance'!AI87</f>
        <v>0.1746875198412699</v>
      </c>
      <c r="AJ93" s="8">
        <f>'Variance - Covariance'!AJ87</f>
        <v>-4.4978638888888776E-2</v>
      </c>
      <c r="AK93" s="8">
        <f>'Variance - Covariance'!AK87</f>
        <v>-7.0268773809523594E-2</v>
      </c>
      <c r="AL93" s="8">
        <f>'Variance - Covariance'!AL87</f>
        <v>0.27057586111110987</v>
      </c>
      <c r="AM93" s="8">
        <f>'Variance - Covariance'!AM87</f>
        <v>-0.2409327063492063</v>
      </c>
      <c r="AN93" s="8">
        <f>'Variance - Covariance'!AN87</f>
        <v>-3.346742460317445E-2</v>
      </c>
      <c r="AO93" s="8">
        <f>'Variance - Covariance'!AO87</f>
        <v>115.06797137301588</v>
      </c>
      <c r="AP93" s="8">
        <f>'Variance - Covariance'!AP87</f>
        <v>-0.1167333015873015</v>
      </c>
      <c r="AQ93" s="18"/>
    </row>
    <row r="94" spans="1:43" x14ac:dyDescent="0.45">
      <c r="A94" s="24" t="str">
        <f>'Variance - Covariance'!A88</f>
        <v>Career Ed</v>
      </c>
      <c r="B94" s="8">
        <f>'Variance - Covariance'!B88</f>
        <v>1.9583031746031741E-2</v>
      </c>
      <c r="C94" s="8">
        <f>'Variance - Covariance'!C88</f>
        <v>8.3766507936507764E-3</v>
      </c>
      <c r="D94" s="8">
        <f>'Variance - Covariance'!D88</f>
        <v>8.4758174603174405E-3</v>
      </c>
      <c r="E94" s="8">
        <f>'Variance - Covariance'!E88</f>
        <v>9.0564365079364977E-3</v>
      </c>
      <c r="F94" s="8">
        <f>'Variance - Covariance'!F88</f>
        <v>2.6135011904761682E-2</v>
      </c>
      <c r="G94" s="8">
        <f>'Variance - Covariance'!G88</f>
        <v>3.0045865079364971E-2</v>
      </c>
      <c r="H94" s="8">
        <f>'Variance - Covariance'!H88</f>
        <v>2.3318107142857127E-2</v>
      </c>
      <c r="I94" s="8">
        <f>'Variance - Covariance'!I88</f>
        <v>2.2884896825396794E-2</v>
      </c>
      <c r="J94" s="8">
        <f>'Variance - Covariance'!J88</f>
        <v>1.4059087301587284E-2</v>
      </c>
      <c r="K94" s="8">
        <f>'Variance - Covariance'!K88</f>
        <v>1.1368757936507929E-2</v>
      </c>
      <c r="L94" s="8">
        <f>'Variance - Covariance'!L88</f>
        <v>1.646042857142857E-2</v>
      </c>
      <c r="M94" s="8">
        <f>'Variance - Covariance'!M88</f>
        <v>1.3702892857142844E-2</v>
      </c>
      <c r="N94" s="8">
        <f>'Variance - Covariance'!N88</f>
        <v>1.4318472222222198E-2</v>
      </c>
      <c r="O94" s="8">
        <f>'Variance - Covariance'!O88</f>
        <v>1.3714734126984117E-2</v>
      </c>
      <c r="P94" s="8">
        <f>'Variance - Covariance'!P88</f>
        <v>1.5490369047619038E-2</v>
      </c>
      <c r="Q94" s="8">
        <f>'Variance - Covariance'!Q88</f>
        <v>1.6305178571428561E-2</v>
      </c>
      <c r="R94" s="8">
        <f>'Variance - Covariance'!R88</f>
        <v>2.0249142857142854E-2</v>
      </c>
      <c r="S94" s="8">
        <f>'Variance - Covariance'!S88</f>
        <v>2.0581432539682535E-2</v>
      </c>
      <c r="T94" s="8">
        <f>'Variance - Covariance'!T88</f>
        <v>1.6897720634920628E-2</v>
      </c>
      <c r="U94" s="8">
        <f>'Variance - Covariance'!U88</f>
        <v>2.0282163492063483E-2</v>
      </c>
      <c r="V94" s="8">
        <f>'Variance - Covariance'!V88</f>
        <v>1.8849630952380941E-2</v>
      </c>
      <c r="W94" s="8">
        <f>'Variance - Covariance'!W88</f>
        <v>1.7313030158730154E-2</v>
      </c>
      <c r="X94" s="8">
        <f>'Variance - Covariance'!X88</f>
        <v>1.7078941269841268E-2</v>
      </c>
      <c r="Y94" s="8">
        <f>'Variance - Covariance'!Y88</f>
        <v>1.3558210317460326E-2</v>
      </c>
      <c r="Z94" s="8">
        <f>'Variance - Covariance'!Z88</f>
        <v>1.8733115873015863E-2</v>
      </c>
      <c r="AA94" s="8">
        <f>'Variance - Covariance'!AA88</f>
        <v>1.0388888888888876E-2</v>
      </c>
      <c r="AB94" s="8">
        <f>'Variance - Covariance'!AB88</f>
        <v>8.8295238095237923E-3</v>
      </c>
      <c r="AC94" s="8">
        <f>'Variance - Covariance'!AC88</f>
        <v>6.6370039682539525E-3</v>
      </c>
      <c r="AD94" s="8">
        <f>'Variance - Covariance'!AD88</f>
        <v>7.3645261904761783E-2</v>
      </c>
      <c r="AE94" s="8">
        <f>'Variance - Covariance'!AE88</f>
        <v>2.5695853174603052E-2</v>
      </c>
      <c r="AF94" s="8">
        <f>'Variance - Covariance'!AF88</f>
        <v>2.6860984126984094E-2</v>
      </c>
      <c r="AG94" s="8">
        <f>'Variance - Covariance'!AG88</f>
        <v>6.6867083333333271E-2</v>
      </c>
      <c r="AH94" s="8">
        <f>'Variance - Covariance'!AH88</f>
        <v>2.7399785714285679E-2</v>
      </c>
      <c r="AI94" s="8">
        <f>'Variance - Covariance'!AI88</f>
        <v>2.3722523809523808E-2</v>
      </c>
      <c r="AJ94" s="8">
        <f>'Variance - Covariance'!AJ88</f>
        <v>2.7313194444444237E-2</v>
      </c>
      <c r="AK94" s="8">
        <f>'Variance - Covariance'!AK88</f>
        <v>1.708380555555554E-2</v>
      </c>
      <c r="AL94" s="8">
        <f>'Variance - Covariance'!AL88</f>
        <v>-5.6958611111110882E-3</v>
      </c>
      <c r="AM94" s="8">
        <f>'Variance - Covariance'!AM88</f>
        <v>3.1912464285714037E-2</v>
      </c>
      <c r="AN94" s="8">
        <f>'Variance - Covariance'!AN88</f>
        <v>1.6484920634920623E-2</v>
      </c>
      <c r="AO94" s="8">
        <f>'Variance - Covariance'!AO88</f>
        <v>-0.1167333015873015</v>
      </c>
      <c r="AP94" s="8">
        <f>'Variance - Covariance'!AP88</f>
        <v>0.13641534920634923</v>
      </c>
      <c r="AQ94" s="18"/>
    </row>
    <row r="95" spans="1:43" x14ac:dyDescent="0.45">
      <c r="A95" s="9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8"/>
    </row>
    <row r="96" spans="1:43" x14ac:dyDescent="0.45">
      <c r="A96" s="9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8"/>
    </row>
    <row r="97" spans="1:42" x14ac:dyDescent="0.45">
      <c r="A97" s="9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</sheetData>
  <mergeCells count="1">
    <mergeCell ref="D13:E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F718-600F-4CE2-ABF4-83296ADE07FC}">
  <dimension ref="A1:CA102"/>
  <sheetViews>
    <sheetView topLeftCell="A25" workbookViewId="0">
      <selection activeCell="L42" sqref="L42"/>
    </sheetView>
  </sheetViews>
  <sheetFormatPr defaultRowHeight="14.25" x14ac:dyDescent="0.45"/>
  <cols>
    <col min="1" max="1" width="21.3984375" customWidth="1"/>
    <col min="2" max="2" width="11" customWidth="1"/>
    <col min="3" max="3" width="10" customWidth="1"/>
    <col min="4" max="4" width="13.59765625" customWidth="1"/>
    <col min="5" max="5" width="11.59765625" customWidth="1"/>
    <col min="6" max="7" width="10" customWidth="1"/>
    <col min="8" max="8" width="11.86328125" customWidth="1"/>
    <col min="9" max="9" width="10" customWidth="1"/>
    <col min="10" max="10" width="12.265625" customWidth="1"/>
    <col min="11" max="43" width="10" customWidth="1"/>
    <col min="44" max="44" width="14.1328125" customWidth="1"/>
    <col min="45" max="45" width="16.265625" customWidth="1"/>
    <col min="46" max="46" width="11.86328125" bestFit="1" customWidth="1"/>
  </cols>
  <sheetData>
    <row r="1" spans="1:79" x14ac:dyDescent="0.45"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79" x14ac:dyDescent="0.45">
      <c r="A2" s="2" t="s">
        <v>87</v>
      </c>
      <c r="B2" s="2">
        <v>1.7999999999999999E-2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 spans="1:79" x14ac:dyDescent="0.45">
      <c r="A3" s="2" t="s">
        <v>88</v>
      </c>
      <c r="B3" s="2">
        <v>7.8E-2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 spans="1:79" x14ac:dyDescent="0.45">
      <c r="A4" s="2"/>
      <c r="B4" s="22" t="str">
        <f>'Variance - Covariance'!B47</f>
        <v>APPLE</v>
      </c>
      <c r="C4" s="22" t="str">
        <f>'Variance - Covariance'!C47</f>
        <v>FirstEnergy</v>
      </c>
      <c r="D4" s="22" t="str">
        <f>'Variance - Covariance'!D47</f>
        <v>TESLA</v>
      </c>
      <c r="E4" s="22" t="str">
        <f>'Variance - Covariance'!E47</f>
        <v>PEPSI</v>
      </c>
      <c r="F4" s="22" t="str">
        <f>'Variance - Covariance'!F47</f>
        <v>MediciNova</v>
      </c>
      <c r="G4" s="22" t="str">
        <f>'Variance - Covariance'!G47</f>
        <v>Shopify</v>
      </c>
      <c r="H4" s="22" t="str">
        <f>'Variance - Covariance'!H47</f>
        <v xml:space="preserve">iRobot </v>
      </c>
      <c r="I4" s="22" t="str">
        <f>'Variance - Covariance'!I47</f>
        <v xml:space="preserve">Six Flags </v>
      </c>
      <c r="J4" s="22" t="str">
        <f>'Variance - Covariance'!J47</f>
        <v>NanoViricides</v>
      </c>
      <c r="K4" s="22" t="str">
        <f>'Variance - Covariance'!K47</f>
        <v>HSBC</v>
      </c>
      <c r="L4" s="22" t="str">
        <f>'Variance - Covariance'!L47</f>
        <v xml:space="preserve">Northrop </v>
      </c>
      <c r="M4" s="22" t="str">
        <f>'Variance - Covariance'!M47</f>
        <v>Raytheon</v>
      </c>
      <c r="N4" s="22" t="str">
        <f>'Variance - Covariance'!N47</f>
        <v>Petrobras</v>
      </c>
      <c r="O4" s="22" t="str">
        <f>'Variance - Covariance'!O47</f>
        <v>Bradesco</v>
      </c>
      <c r="P4" s="22" t="str">
        <f>'Variance - Covariance'!P47</f>
        <v>IBM</v>
      </c>
      <c r="Q4" s="22" t="str">
        <f>'Variance - Covariance'!Q47</f>
        <v>SAP</v>
      </c>
      <c r="R4" s="22" t="str">
        <f>'Variance - Covariance'!R47</f>
        <v>Accenture</v>
      </c>
      <c r="S4" s="22" t="str">
        <f>'Variance - Covariance'!S47</f>
        <v>Texas Instr.</v>
      </c>
      <c r="T4" s="22" t="str">
        <f>'Variance - Covariance'!T47</f>
        <v>Nike</v>
      </c>
      <c r="U4" s="22" t="str">
        <f>'Variance - Covariance'!U47</f>
        <v>Walt Disney</v>
      </c>
      <c r="V4" s="22" t="str">
        <f>'Variance - Covariance'!V47</f>
        <v>JP Morgan</v>
      </c>
      <c r="W4" s="22" t="str">
        <f>'Variance - Covariance'!W47</f>
        <v>Ametek</v>
      </c>
      <c r="X4" s="22" t="str">
        <f>'Variance - Covariance'!X47</f>
        <v>Madison Sq</v>
      </c>
      <c r="Y4" s="22" t="str">
        <f>'Variance - Covariance'!Y47</f>
        <v>Starbucks</v>
      </c>
      <c r="Z4" s="22" t="str">
        <f>'Variance - Covariance'!Z47</f>
        <v>Cannae H</v>
      </c>
      <c r="AA4" s="22" t="str">
        <f>'Variance - Covariance'!AA47</f>
        <v>General Mills</v>
      </c>
      <c r="AB4" s="22" t="str">
        <f>'Variance - Covariance'!AB47</f>
        <v>P&amp;G</v>
      </c>
      <c r="AC4" s="22" t="str">
        <f>'Variance - Covariance'!AC47</f>
        <v>Coca Cola</v>
      </c>
      <c r="AD4" s="22" t="str">
        <f>'Variance - Covariance'!AD47</f>
        <v>Amyris</v>
      </c>
      <c r="AE4" s="22" t="str">
        <f>'Variance - Covariance'!AE47</f>
        <v>Heico Corp</v>
      </c>
      <c r="AF4" s="22" t="str">
        <f>'Variance - Covariance'!AF47</f>
        <v>Microsoft</v>
      </c>
      <c r="AG4" s="22" t="str">
        <f>'Variance - Covariance'!AG47</f>
        <v>AMD</v>
      </c>
      <c r="AH4" s="22" t="str">
        <f>'Variance - Covariance'!AH47</f>
        <v>Amazon</v>
      </c>
      <c r="AI4" s="22" t="str">
        <f>'Variance - Covariance'!AI47</f>
        <v>Facebook</v>
      </c>
      <c r="AJ4" s="22" t="str">
        <f>'Variance - Covariance'!AJ47</f>
        <v>Netflix</v>
      </c>
      <c r="AK4" s="22" t="str">
        <f>'Variance - Covariance'!AK47</f>
        <v>ORACLE</v>
      </c>
      <c r="AL4" s="22" t="str">
        <f>'Variance - Covariance'!AL47</f>
        <v>SuperCom</v>
      </c>
      <c r="AM4" s="22" t="str">
        <f>'Variance - Covariance'!AM47</f>
        <v>Callaway G</v>
      </c>
      <c r="AN4" s="22" t="str">
        <f>'Variance - Covariance'!AN47</f>
        <v>Chevron</v>
      </c>
      <c r="AO4" s="22" t="str">
        <f>'Variance - Covariance'!AO47</f>
        <v>Rhino Res</v>
      </c>
      <c r="AP4" s="22" t="str">
        <f>'Variance - Covariance'!AP47</f>
        <v>Career Ed</v>
      </c>
      <c r="AQ4" s="24" t="s">
        <v>108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 spans="1:79" x14ac:dyDescent="0.45">
      <c r="A5" s="63" t="s">
        <v>89</v>
      </c>
      <c r="B5" s="64">
        <v>1.074058</v>
      </c>
      <c r="C5" s="64">
        <v>0.59111999999999998</v>
      </c>
      <c r="D5" s="64">
        <v>0.84558</v>
      </c>
      <c r="E5" s="64">
        <v>0.72287000000000001</v>
      </c>
      <c r="F5" s="64">
        <v>1.36426</v>
      </c>
      <c r="G5" s="64">
        <v>1.31562</v>
      </c>
      <c r="H5" s="64">
        <v>1.565501</v>
      </c>
      <c r="I5" s="64">
        <v>0.86663800000000002</v>
      </c>
      <c r="J5" s="64">
        <v>0.39951399999999998</v>
      </c>
      <c r="K5" s="64">
        <v>0.78185000000000004</v>
      </c>
      <c r="L5" s="64">
        <v>0.84924299999999997</v>
      </c>
      <c r="M5" s="64">
        <v>0.95397299999999996</v>
      </c>
      <c r="N5" s="64">
        <v>0.91958499999999999</v>
      </c>
      <c r="O5" s="64">
        <v>0.77357299999999996</v>
      </c>
      <c r="P5" s="64">
        <v>1.032875</v>
      </c>
      <c r="Q5" s="64">
        <v>0.98773599999999995</v>
      </c>
      <c r="R5" s="64">
        <v>1.0222059999999999</v>
      </c>
      <c r="S5" s="64">
        <v>1.068325</v>
      </c>
      <c r="T5" s="64">
        <v>0.8602491021156311</v>
      </c>
      <c r="U5" s="64">
        <v>0.90025532245635986</v>
      </c>
      <c r="V5" s="64">
        <v>1.0699949264526367</v>
      </c>
      <c r="W5" s="64">
        <v>1.0670264959335327</v>
      </c>
      <c r="X5" s="64">
        <v>0.68350213766098</v>
      </c>
      <c r="Y5" s="64">
        <v>0.82641130685806274</v>
      </c>
      <c r="Z5" s="64">
        <v>0.8286508321762085</v>
      </c>
      <c r="AA5" s="64">
        <v>0.74610399999999999</v>
      </c>
      <c r="AB5" s="64">
        <v>0.73074899999999998</v>
      </c>
      <c r="AC5" s="64">
        <v>0.70147000000000004</v>
      </c>
      <c r="AD5" s="64">
        <v>1.3532040000000001</v>
      </c>
      <c r="AE5" s="64">
        <v>0.85388500000000001</v>
      </c>
      <c r="AF5" s="64">
        <v>1.0459609999999999</v>
      </c>
      <c r="AG5" s="64">
        <v>1.717336</v>
      </c>
      <c r="AH5" s="64">
        <v>1.2445390000000001</v>
      </c>
      <c r="AI5" s="64">
        <v>1.142717</v>
      </c>
      <c r="AJ5" s="64">
        <v>1.465703</v>
      </c>
      <c r="AK5" s="64">
        <v>1.0709900000000001</v>
      </c>
      <c r="AL5" s="64">
        <v>0.77359999999999995</v>
      </c>
      <c r="AM5" s="64">
        <v>0.88240200000000002</v>
      </c>
      <c r="AN5" s="64">
        <v>0.95516800000000002</v>
      </c>
      <c r="AO5" s="64">
        <v>-0.34164</v>
      </c>
      <c r="AP5" s="64">
        <v>0.79009200000000002</v>
      </c>
    </row>
    <row r="6" spans="1:79" x14ac:dyDescent="0.45">
      <c r="A6" s="24" t="s">
        <v>109</v>
      </c>
      <c r="B6" s="12">
        <f>$B$2+B5*($B$3-$B$2)</f>
        <v>8.244348E-2</v>
      </c>
      <c r="C6" s="12">
        <f t="shared" ref="C6:AP6" si="0">$B$2+C5*($B$3-$B$2)</f>
        <v>5.3467199999999993E-2</v>
      </c>
      <c r="D6" s="12">
        <f t="shared" si="0"/>
        <v>6.8734799999999999E-2</v>
      </c>
      <c r="E6" s="12">
        <f t="shared" si="0"/>
        <v>6.1372200000000002E-2</v>
      </c>
      <c r="F6" s="12">
        <f t="shared" si="0"/>
        <v>9.9855600000000003E-2</v>
      </c>
      <c r="G6" s="12">
        <f t="shared" si="0"/>
        <v>9.6937200000000001E-2</v>
      </c>
      <c r="H6" s="12">
        <f t="shared" si="0"/>
        <v>0.11193006</v>
      </c>
      <c r="I6" s="12">
        <f t="shared" si="0"/>
        <v>6.9998279999999996E-2</v>
      </c>
      <c r="J6" s="12">
        <f t="shared" si="0"/>
        <v>4.1970839999999995E-2</v>
      </c>
      <c r="K6" s="12">
        <f t="shared" si="0"/>
        <v>6.4910999999999996E-2</v>
      </c>
      <c r="L6" s="12">
        <f t="shared" si="0"/>
        <v>6.8954580000000001E-2</v>
      </c>
      <c r="M6" s="12">
        <f t="shared" si="0"/>
        <v>7.5238379999999994E-2</v>
      </c>
      <c r="N6" s="12">
        <f t="shared" si="0"/>
        <v>7.3175099999999993E-2</v>
      </c>
      <c r="O6" s="12">
        <f t="shared" si="0"/>
        <v>6.4414379999999993E-2</v>
      </c>
      <c r="P6" s="12">
        <f t="shared" si="0"/>
        <v>7.9972500000000002E-2</v>
      </c>
      <c r="Q6" s="12">
        <f t="shared" si="0"/>
        <v>7.7264159999999998E-2</v>
      </c>
      <c r="R6" s="12">
        <f t="shared" si="0"/>
        <v>7.9332359999999991E-2</v>
      </c>
      <c r="S6" s="12">
        <f t="shared" si="0"/>
        <v>8.2099499999999992E-2</v>
      </c>
      <c r="T6" s="12">
        <f t="shared" si="0"/>
        <v>6.961494612693786E-2</v>
      </c>
      <c r="U6" s="12">
        <f t="shared" si="0"/>
        <v>7.201531934738159E-2</v>
      </c>
      <c r="V6" s="12">
        <f t="shared" si="0"/>
        <v>8.21996955871582E-2</v>
      </c>
      <c r="W6" s="12">
        <f t="shared" si="0"/>
        <v>8.2021589756011967E-2</v>
      </c>
      <c r="X6" s="12">
        <f t="shared" si="0"/>
        <v>5.9010128259658803E-2</v>
      </c>
      <c r="Y6" s="12">
        <f t="shared" si="0"/>
        <v>6.7584678411483759E-2</v>
      </c>
      <c r="Z6" s="12">
        <f t="shared" si="0"/>
        <v>6.7719049930572511E-2</v>
      </c>
      <c r="AA6" s="12">
        <f t="shared" si="0"/>
        <v>6.2766240000000001E-2</v>
      </c>
      <c r="AB6" s="12">
        <f t="shared" si="0"/>
        <v>6.1844940000000001E-2</v>
      </c>
      <c r="AC6" s="12">
        <f t="shared" si="0"/>
        <v>6.0088199999999994E-2</v>
      </c>
      <c r="AD6" s="12">
        <f t="shared" si="0"/>
        <v>9.9192240000000001E-2</v>
      </c>
      <c r="AE6" s="12">
        <f t="shared" si="0"/>
        <v>6.9233099999999992E-2</v>
      </c>
      <c r="AF6" s="12">
        <f t="shared" si="0"/>
        <v>8.0757659999999995E-2</v>
      </c>
      <c r="AG6" s="12">
        <f t="shared" si="0"/>
        <v>0.12104015999999999</v>
      </c>
      <c r="AH6" s="12">
        <f t="shared" si="0"/>
        <v>9.2672340000000006E-2</v>
      </c>
      <c r="AI6" s="12">
        <f t="shared" si="0"/>
        <v>8.6563020000000004E-2</v>
      </c>
      <c r="AJ6" s="12">
        <f t="shared" si="0"/>
        <v>0.10594218</v>
      </c>
      <c r="AK6" s="12">
        <f t="shared" si="0"/>
        <v>8.225940000000001E-2</v>
      </c>
      <c r="AL6" s="12">
        <f t="shared" si="0"/>
        <v>6.4416000000000001E-2</v>
      </c>
      <c r="AM6" s="12">
        <f t="shared" si="0"/>
        <v>7.0944119999999999E-2</v>
      </c>
      <c r="AN6" s="12">
        <f t="shared" si="0"/>
        <v>7.5310080000000001E-2</v>
      </c>
      <c r="AO6" s="12">
        <f t="shared" si="0"/>
        <v>-2.4984000000000013E-3</v>
      </c>
      <c r="AP6" s="12">
        <f t="shared" si="0"/>
        <v>6.5405519999999995E-2</v>
      </c>
      <c r="AQ6" s="8">
        <v>1.7999999999999999E-2</v>
      </c>
    </row>
    <row r="7" spans="1:79" x14ac:dyDescent="0.45">
      <c r="A7" s="24" t="s">
        <v>91</v>
      </c>
      <c r="B7" s="19">
        <v>0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1.5835047051382389E-8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0.99999998416495295</v>
      </c>
    </row>
    <row r="8" spans="1:79" x14ac:dyDescent="0.45">
      <c r="A8" s="24" t="s">
        <v>92</v>
      </c>
      <c r="B8" s="17">
        <f>'Raw Data'!B255</f>
        <v>270.709991</v>
      </c>
      <c r="C8" s="17">
        <f>'Raw Data'!C255</f>
        <v>48.380001</v>
      </c>
      <c r="D8" s="17">
        <f>'Raw Data'!D255</f>
        <v>335.89001500000001</v>
      </c>
      <c r="E8" s="17">
        <f>'Raw Data'!E255</f>
        <v>137.36000100000001</v>
      </c>
      <c r="F8" s="17">
        <f>'Raw Data'!F255</f>
        <v>7.99</v>
      </c>
      <c r="G8" s="17">
        <f>'Raw Data'!G255</f>
        <v>364.60000600000001</v>
      </c>
      <c r="H8" s="17">
        <f>'Raw Data'!H255</f>
        <v>45.34</v>
      </c>
      <c r="I8" s="17">
        <f>'Raw Data'!I255</f>
        <v>44.119999</v>
      </c>
      <c r="J8" s="17">
        <f>'Raw Data'!J255</f>
        <v>2.3199999999999998</v>
      </c>
      <c r="K8" s="17">
        <f>'Raw Data'!K255</f>
        <v>36.869999</v>
      </c>
      <c r="L8" s="17">
        <f>'Raw Data'!L255</f>
        <v>344.76001000000002</v>
      </c>
      <c r="M8" s="17">
        <f>'Raw Data'!M255</f>
        <v>217.21000699999999</v>
      </c>
      <c r="N8" s="17">
        <f>'Raw Data'!N255</f>
        <v>15.51</v>
      </c>
      <c r="O8" s="17">
        <f>'Raw Data'!O255</f>
        <v>8.2799999999999994</v>
      </c>
      <c r="P8" s="17">
        <f>'Raw Data'!P255</f>
        <v>133.220001</v>
      </c>
      <c r="Q8" s="17">
        <f>'Raw Data'!Q255</f>
        <v>135</v>
      </c>
      <c r="R8" s="17">
        <f>'Raw Data'!R255</f>
        <v>202.550003</v>
      </c>
      <c r="S8" s="17">
        <f>'Raw Data'!S255</f>
        <v>122.370003</v>
      </c>
      <c r="T8" s="17">
        <f>'Raw Data'!T255</f>
        <v>97</v>
      </c>
      <c r="U8" s="17">
        <f>'Raw Data'!U255</f>
        <v>147.66000399999999</v>
      </c>
      <c r="V8" s="17">
        <f>'Raw Data'!V255</f>
        <v>135.03999300000001</v>
      </c>
      <c r="W8" s="17">
        <f>'Raw Data'!W255</f>
        <v>98.550003000000004</v>
      </c>
      <c r="X8" s="17">
        <f>'Raw Data'!X255</f>
        <v>285.73001099999999</v>
      </c>
      <c r="Y8" s="17">
        <f>'Raw Data'!Y255</f>
        <v>86.32</v>
      </c>
      <c r="Z8" s="17">
        <f>'Raw Data'!Z255</f>
        <v>36.049999</v>
      </c>
      <c r="AA8" s="17">
        <f>'Raw Data'!AA255</f>
        <v>53.310001</v>
      </c>
      <c r="AB8" s="17">
        <f>'Raw Data'!AB255</f>
        <v>124.19000200000001</v>
      </c>
      <c r="AC8" s="17">
        <f>'Raw Data'!AC255</f>
        <v>54.419998</v>
      </c>
      <c r="AD8" s="17">
        <f>'Raw Data'!AD255</f>
        <v>3.24</v>
      </c>
      <c r="AE8" s="17">
        <f>'Raw Data'!AE255</f>
        <v>127.839996</v>
      </c>
      <c r="AF8" s="17">
        <f>'Raw Data'!AF255</f>
        <v>151.75</v>
      </c>
      <c r="AG8" s="17">
        <f>'Raw Data'!AG255</f>
        <v>39.630001</v>
      </c>
      <c r="AH8" s="17">
        <f>'Raw Data'!AH255</f>
        <v>1751.599976</v>
      </c>
      <c r="AI8" s="17">
        <f>'Raw Data'!AI255</f>
        <v>201.050003</v>
      </c>
      <c r="AJ8" s="17">
        <f>'Raw Data'!AJ255</f>
        <v>307.35000600000001</v>
      </c>
      <c r="AK8" s="17">
        <f>'Raw Data'!AK255</f>
        <v>54.830002</v>
      </c>
      <c r="AL8" s="17">
        <f>'Raw Data'!AL255</f>
        <v>0.73</v>
      </c>
      <c r="AM8" s="17">
        <f>'Raw Data'!AM255</f>
        <v>21.02</v>
      </c>
      <c r="AN8" s="17">
        <f>'Raw Data'!AN255</f>
        <v>118.010002</v>
      </c>
      <c r="AO8" s="17">
        <f>'Raw Data'!AO255</f>
        <v>0.35</v>
      </c>
      <c r="AP8" s="17">
        <f>'Raw Data'!AP255</f>
        <v>16.790001</v>
      </c>
      <c r="AQ8" s="7"/>
    </row>
    <row r="9" spans="1:79" x14ac:dyDescent="0.45">
      <c r="A9" s="24" t="s">
        <v>93</v>
      </c>
      <c r="B9" s="14">
        <f t="shared" ref="B9:AQ9" si="1">$B$14*B7</f>
        <v>0</v>
      </c>
      <c r="C9" s="14">
        <f t="shared" si="1"/>
        <v>0</v>
      </c>
      <c r="D9" s="14">
        <f t="shared" si="1"/>
        <v>0</v>
      </c>
      <c r="E9" s="14">
        <f t="shared" si="1"/>
        <v>0</v>
      </c>
      <c r="F9" s="14">
        <f t="shared" si="1"/>
        <v>0</v>
      </c>
      <c r="G9" s="14">
        <f t="shared" si="1"/>
        <v>0</v>
      </c>
      <c r="H9" s="14">
        <f t="shared" si="1"/>
        <v>0</v>
      </c>
      <c r="I9" s="14">
        <f t="shared" si="1"/>
        <v>0</v>
      </c>
      <c r="J9" s="14">
        <f t="shared" si="1"/>
        <v>1.5835047051382389E-2</v>
      </c>
      <c r="K9" s="14">
        <f t="shared" si="1"/>
        <v>0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4">
        <f t="shared" si="1"/>
        <v>0</v>
      </c>
      <c r="Q9" s="14">
        <f t="shared" si="1"/>
        <v>0</v>
      </c>
      <c r="R9" s="14">
        <f t="shared" si="1"/>
        <v>0</v>
      </c>
      <c r="S9" s="14">
        <f t="shared" si="1"/>
        <v>0</v>
      </c>
      <c r="T9" s="14">
        <f t="shared" si="1"/>
        <v>0</v>
      </c>
      <c r="U9" s="14">
        <f t="shared" si="1"/>
        <v>0</v>
      </c>
      <c r="V9" s="14">
        <f t="shared" si="1"/>
        <v>0</v>
      </c>
      <c r="W9" s="14">
        <f t="shared" si="1"/>
        <v>0</v>
      </c>
      <c r="X9" s="14">
        <f t="shared" si="1"/>
        <v>0</v>
      </c>
      <c r="Y9" s="14">
        <f t="shared" si="1"/>
        <v>0</v>
      </c>
      <c r="Z9" s="14">
        <f t="shared" si="1"/>
        <v>0</v>
      </c>
      <c r="AA9" s="14">
        <f t="shared" si="1"/>
        <v>0</v>
      </c>
      <c r="AB9" s="14">
        <f t="shared" si="1"/>
        <v>0</v>
      </c>
      <c r="AC9" s="14">
        <f t="shared" si="1"/>
        <v>0</v>
      </c>
      <c r="AD9" s="14">
        <f t="shared" si="1"/>
        <v>0</v>
      </c>
      <c r="AE9" s="14">
        <f t="shared" si="1"/>
        <v>0</v>
      </c>
      <c r="AF9" s="14">
        <f t="shared" si="1"/>
        <v>0</v>
      </c>
      <c r="AG9" s="14">
        <f t="shared" si="1"/>
        <v>0</v>
      </c>
      <c r="AH9" s="14">
        <f t="shared" si="1"/>
        <v>0</v>
      </c>
      <c r="AI9" s="14">
        <f t="shared" si="1"/>
        <v>0</v>
      </c>
      <c r="AJ9" s="14">
        <f t="shared" si="1"/>
        <v>0</v>
      </c>
      <c r="AK9" s="14">
        <f t="shared" si="1"/>
        <v>0</v>
      </c>
      <c r="AL9" s="14">
        <f t="shared" si="1"/>
        <v>0</v>
      </c>
      <c r="AM9" s="14">
        <f t="shared" si="1"/>
        <v>0</v>
      </c>
      <c r="AN9" s="14">
        <f t="shared" si="1"/>
        <v>0</v>
      </c>
      <c r="AO9" s="14">
        <f t="shared" si="1"/>
        <v>0</v>
      </c>
      <c r="AP9" s="14">
        <f t="shared" si="1"/>
        <v>0</v>
      </c>
      <c r="AQ9" s="14">
        <f t="shared" si="1"/>
        <v>999999.984164953</v>
      </c>
    </row>
    <row r="10" spans="1:79" x14ac:dyDescent="0.45">
      <c r="A10" s="24" t="s">
        <v>94</v>
      </c>
      <c r="B10" s="13">
        <f>ROUNDDOWN(B9/B8,0)</f>
        <v>0</v>
      </c>
      <c r="C10" s="13">
        <f t="shared" ref="C10:AP10" si="2">ROUNDDOWN(C9/C8,0)</f>
        <v>0</v>
      </c>
      <c r="D10" s="13">
        <f t="shared" si="2"/>
        <v>0</v>
      </c>
      <c r="E10" s="13">
        <f t="shared" si="2"/>
        <v>0</v>
      </c>
      <c r="F10" s="13">
        <f t="shared" si="2"/>
        <v>0</v>
      </c>
      <c r="G10" s="13">
        <f t="shared" si="2"/>
        <v>0</v>
      </c>
      <c r="H10" s="13">
        <f t="shared" si="2"/>
        <v>0</v>
      </c>
      <c r="I10" s="13">
        <f t="shared" si="2"/>
        <v>0</v>
      </c>
      <c r="J10" s="13">
        <f t="shared" si="2"/>
        <v>0</v>
      </c>
      <c r="K10" s="13">
        <f t="shared" si="2"/>
        <v>0</v>
      </c>
      <c r="L10" s="13">
        <f t="shared" si="2"/>
        <v>0</v>
      </c>
      <c r="M10" s="13">
        <f t="shared" si="2"/>
        <v>0</v>
      </c>
      <c r="N10" s="13">
        <f t="shared" si="2"/>
        <v>0</v>
      </c>
      <c r="O10" s="13">
        <f t="shared" si="2"/>
        <v>0</v>
      </c>
      <c r="P10" s="13">
        <f t="shared" si="2"/>
        <v>0</v>
      </c>
      <c r="Q10" s="13">
        <f t="shared" si="2"/>
        <v>0</v>
      </c>
      <c r="R10" s="13">
        <f t="shared" si="2"/>
        <v>0</v>
      </c>
      <c r="S10" s="13">
        <f t="shared" si="2"/>
        <v>0</v>
      </c>
      <c r="T10" s="13">
        <f t="shared" si="2"/>
        <v>0</v>
      </c>
      <c r="U10" s="13">
        <f t="shared" si="2"/>
        <v>0</v>
      </c>
      <c r="V10" s="13">
        <f t="shared" si="2"/>
        <v>0</v>
      </c>
      <c r="W10" s="13">
        <f t="shared" si="2"/>
        <v>0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3">
        <f t="shared" si="2"/>
        <v>0</v>
      </c>
      <c r="AB10" s="13">
        <f t="shared" si="2"/>
        <v>0</v>
      </c>
      <c r="AC10" s="13">
        <f t="shared" si="2"/>
        <v>0</v>
      </c>
      <c r="AD10" s="13">
        <f t="shared" si="2"/>
        <v>0</v>
      </c>
      <c r="AE10" s="13">
        <f t="shared" si="2"/>
        <v>0</v>
      </c>
      <c r="AF10" s="13">
        <f t="shared" si="2"/>
        <v>0</v>
      </c>
      <c r="AG10" s="13">
        <f t="shared" si="2"/>
        <v>0</v>
      </c>
      <c r="AH10" s="13">
        <f t="shared" si="2"/>
        <v>0</v>
      </c>
      <c r="AI10" s="13">
        <f t="shared" si="2"/>
        <v>0</v>
      </c>
      <c r="AJ10" s="13">
        <f t="shared" si="2"/>
        <v>0</v>
      </c>
      <c r="AK10" s="13">
        <f t="shared" si="2"/>
        <v>0</v>
      </c>
      <c r="AL10" s="13">
        <f t="shared" si="2"/>
        <v>0</v>
      </c>
      <c r="AM10" s="13">
        <f t="shared" si="2"/>
        <v>0</v>
      </c>
      <c r="AN10" s="13">
        <f t="shared" si="2"/>
        <v>0</v>
      </c>
      <c r="AO10" s="13">
        <f t="shared" si="2"/>
        <v>0</v>
      </c>
      <c r="AP10" s="13">
        <f t="shared" si="2"/>
        <v>0</v>
      </c>
      <c r="AQ10" s="20"/>
    </row>
    <row r="11" spans="1:79" x14ac:dyDescent="0.4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</row>
    <row r="12" spans="1:79" x14ac:dyDescent="0.45">
      <c r="A12" s="16"/>
      <c r="B12" s="6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 spans="1:79" x14ac:dyDescent="0.45">
      <c r="A13" s="51" t="s">
        <v>95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 spans="1:79" x14ac:dyDescent="0.45">
      <c r="A14" s="31" t="s">
        <v>96</v>
      </c>
      <c r="B14" s="53">
        <v>1000000</v>
      </c>
      <c r="C14" s="5"/>
      <c r="D14" s="138" t="s">
        <v>97</v>
      </c>
      <c r="E14" s="13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</row>
    <row r="15" spans="1:79" x14ac:dyDescent="0.45">
      <c r="A15" s="7" t="s">
        <v>98</v>
      </c>
      <c r="B15" s="82">
        <v>1.7999999999999999E-2</v>
      </c>
      <c r="D15" s="31" t="s">
        <v>99</v>
      </c>
      <c r="E15" s="42">
        <f t="array" ref="E15">SUMPRODUCT(B6:AQ6,B7:AQ7)</f>
        <v>1.8000000379579377E-2</v>
      </c>
    </row>
    <row r="16" spans="1:79" x14ac:dyDescent="0.45">
      <c r="A16" s="9"/>
      <c r="B16" s="10"/>
      <c r="D16" s="31" t="s">
        <v>100</v>
      </c>
      <c r="E16" s="55">
        <f>SUM(B7:AQ7)</f>
        <v>1</v>
      </c>
    </row>
    <row r="17" spans="1:46" x14ac:dyDescent="0.45">
      <c r="A17" s="51" t="s">
        <v>101</v>
      </c>
      <c r="B17" s="10"/>
      <c r="D17" s="31" t="s">
        <v>102</v>
      </c>
      <c r="E17" s="59">
        <f>SUM(B9:AQ9)</f>
        <v>1000000</v>
      </c>
    </row>
    <row r="18" spans="1:46" x14ac:dyDescent="0.45">
      <c r="A18" s="31" t="s">
        <v>103</v>
      </c>
      <c r="B18" s="42">
        <f t="array" ref="B18">MMULT(B7:AQ7,MMULT(B58:AQ99,TRANSPOSE(B7:AQ7)))</f>
        <v>3.5386203359594249E-16</v>
      </c>
    </row>
    <row r="19" spans="1:46" x14ac:dyDescent="0.45">
      <c r="A19" s="52" t="s">
        <v>104</v>
      </c>
      <c r="B19" s="38">
        <f>(B18)^(1/2)</f>
        <v>1.8811220949102227E-8</v>
      </c>
      <c r="E19" s="58"/>
    </row>
    <row r="23" spans="1:46" x14ac:dyDescent="0.45">
      <c r="A23" s="15" t="s">
        <v>105</v>
      </c>
      <c r="B23" s="15" t="s">
        <v>106</v>
      </c>
      <c r="C23" s="22" t="s">
        <v>3</v>
      </c>
      <c r="D23" s="22" t="s">
        <v>4</v>
      </c>
      <c r="E23" s="22" t="s">
        <v>5</v>
      </c>
      <c r="F23" s="22" t="s">
        <v>6</v>
      </c>
      <c r="G23" s="22" t="s">
        <v>7</v>
      </c>
      <c r="H23" s="22" t="s">
        <v>8</v>
      </c>
      <c r="I23" s="22" t="s">
        <v>9</v>
      </c>
      <c r="J23" s="22" t="s">
        <v>10</v>
      </c>
      <c r="K23" s="22" t="s">
        <v>11</v>
      </c>
      <c r="L23" s="22" t="s">
        <v>12</v>
      </c>
      <c r="M23" s="22" t="s">
        <v>13</v>
      </c>
      <c r="N23" s="22" t="s">
        <v>14</v>
      </c>
      <c r="O23" s="22" t="s">
        <v>15</v>
      </c>
      <c r="P23" s="22" t="s">
        <v>16</v>
      </c>
      <c r="Q23" s="22" t="s">
        <v>17</v>
      </c>
      <c r="R23" s="22" t="s">
        <v>18</v>
      </c>
      <c r="S23" s="22" t="s">
        <v>19</v>
      </c>
      <c r="T23" s="22" t="s">
        <v>20</v>
      </c>
      <c r="U23" s="22" t="s">
        <v>21</v>
      </c>
      <c r="V23" s="22" t="s">
        <v>22</v>
      </c>
      <c r="W23" s="22" t="s">
        <v>23</v>
      </c>
      <c r="X23" s="22" t="s">
        <v>24</v>
      </c>
      <c r="Y23" s="22" t="s">
        <v>25</v>
      </c>
      <c r="Z23" s="22" t="s">
        <v>26</v>
      </c>
      <c r="AA23" s="22" t="s">
        <v>27</v>
      </c>
      <c r="AB23" s="22" t="s">
        <v>28</v>
      </c>
      <c r="AC23" s="22" t="s">
        <v>107</v>
      </c>
      <c r="AD23" s="22" t="s">
        <v>30</v>
      </c>
      <c r="AE23" s="22" t="s">
        <v>31</v>
      </c>
      <c r="AF23" s="22" t="s">
        <v>73</v>
      </c>
      <c r="AG23" s="22" t="s">
        <v>33</v>
      </c>
      <c r="AH23" s="22" t="s">
        <v>34</v>
      </c>
      <c r="AI23" s="22" t="s">
        <v>35</v>
      </c>
      <c r="AJ23" s="22" t="s">
        <v>36</v>
      </c>
      <c r="AK23" s="22" t="s">
        <v>37</v>
      </c>
      <c r="AL23" s="22" t="s">
        <v>38</v>
      </c>
      <c r="AM23" s="22" t="s">
        <v>39</v>
      </c>
      <c r="AN23" s="22" t="s">
        <v>40</v>
      </c>
      <c r="AO23" s="22" t="s">
        <v>41</v>
      </c>
      <c r="AP23" s="22" t="s">
        <v>42</v>
      </c>
      <c r="AQ23" s="22" t="s">
        <v>43</v>
      </c>
      <c r="AR23" s="22" t="s">
        <v>108</v>
      </c>
      <c r="AS23" s="26"/>
    </row>
    <row r="24" spans="1:46" x14ac:dyDescent="0.45">
      <c r="A24" s="25">
        <v>0</v>
      </c>
      <c r="B24" s="7">
        <v>1.7999999999999999E-2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1.5835047051382389E-2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999999.984164953</v>
      </c>
      <c r="AS24" s="81"/>
    </row>
    <row r="25" spans="1:46" x14ac:dyDescent="0.45">
      <c r="A25" s="25">
        <v>7.0474586075670087E-2</v>
      </c>
      <c r="B25" s="7">
        <v>0.05</v>
      </c>
      <c r="C25" s="14">
        <v>0</v>
      </c>
      <c r="D25" s="14">
        <v>53764.694606667203</v>
      </c>
      <c r="E25" s="14">
        <v>0</v>
      </c>
      <c r="F25" s="14">
        <v>34394.069275256988</v>
      </c>
      <c r="G25" s="14">
        <v>0</v>
      </c>
      <c r="H25" s="14">
        <v>0</v>
      </c>
      <c r="I25" s="14">
        <v>8998.9169464780261</v>
      </c>
      <c r="J25" s="14">
        <v>0</v>
      </c>
      <c r="K25" s="14">
        <v>5348.1502467658811</v>
      </c>
      <c r="L25" s="14">
        <v>88121.16809799544</v>
      </c>
      <c r="M25" s="14">
        <v>0</v>
      </c>
      <c r="N25" s="14">
        <v>52679.657826323812</v>
      </c>
      <c r="O25" s="14">
        <v>0</v>
      </c>
      <c r="P25" s="14">
        <v>0</v>
      </c>
      <c r="Q25" s="14">
        <v>242.4509292852976</v>
      </c>
      <c r="R25" s="14">
        <v>31443.52203435071</v>
      </c>
      <c r="S25" s="14">
        <v>0</v>
      </c>
      <c r="T25" s="14">
        <v>0</v>
      </c>
      <c r="U25" s="14">
        <v>0</v>
      </c>
      <c r="V25" s="14">
        <v>7284.7668391639354</v>
      </c>
      <c r="W25" s="14">
        <v>77484.805856052</v>
      </c>
      <c r="X25" s="14">
        <v>0</v>
      </c>
      <c r="Y25" s="14">
        <v>0</v>
      </c>
      <c r="Z25" s="14">
        <v>1879.0589993175688</v>
      </c>
      <c r="AA25" s="14">
        <v>0</v>
      </c>
      <c r="AB25" s="14">
        <v>72282.042463711143</v>
      </c>
      <c r="AC25" s="14">
        <v>21809.381867471122</v>
      </c>
      <c r="AD25" s="14">
        <v>55232.351715072546</v>
      </c>
      <c r="AE25" s="14">
        <v>201.02281706027676</v>
      </c>
      <c r="AF25" s="14">
        <v>21031.099739825873</v>
      </c>
      <c r="AG25" s="14">
        <v>0</v>
      </c>
      <c r="AH25" s="14">
        <v>0</v>
      </c>
      <c r="AI25" s="14">
        <v>0</v>
      </c>
      <c r="AJ25" s="14">
        <v>14113.51317968146</v>
      </c>
      <c r="AK25" s="14">
        <v>0</v>
      </c>
      <c r="AL25" s="14">
        <v>5991.7841284456372</v>
      </c>
      <c r="AM25" s="14">
        <v>25894.710046365683</v>
      </c>
      <c r="AN25" s="14">
        <v>0</v>
      </c>
      <c r="AO25" s="14">
        <v>51893.162023089797</v>
      </c>
      <c r="AP25" s="14">
        <v>0</v>
      </c>
      <c r="AQ25" s="14">
        <v>0</v>
      </c>
      <c r="AR25" s="14">
        <v>369909.67036161991</v>
      </c>
    </row>
    <row r="26" spans="1:46" x14ac:dyDescent="0.45">
      <c r="A26" s="25">
        <v>9.1138736346126764E-2</v>
      </c>
      <c r="B26" s="7">
        <v>0.06</v>
      </c>
      <c r="C26" s="14">
        <v>0</v>
      </c>
      <c r="D26" s="14">
        <v>71015.829823660417</v>
      </c>
      <c r="E26" s="14">
        <v>0</v>
      </c>
      <c r="F26" s="14">
        <v>46181.871665343562</v>
      </c>
      <c r="G26" s="14">
        <v>0</v>
      </c>
      <c r="H26" s="14">
        <v>0</v>
      </c>
      <c r="I26" s="14">
        <v>11875.631776707367</v>
      </c>
      <c r="J26" s="14">
        <v>0</v>
      </c>
      <c r="K26" s="14">
        <v>6998.7951494425115</v>
      </c>
      <c r="L26" s="14">
        <v>113497.26882313692</v>
      </c>
      <c r="M26" s="14">
        <v>0</v>
      </c>
      <c r="N26" s="14">
        <v>69036.101519218384</v>
      </c>
      <c r="O26" s="14">
        <v>0</v>
      </c>
      <c r="P26" s="14">
        <v>0</v>
      </c>
      <c r="Q26" s="14">
        <v>71.106597462928633</v>
      </c>
      <c r="R26" s="14">
        <v>41172.858225221033</v>
      </c>
      <c r="S26" s="14">
        <v>0</v>
      </c>
      <c r="T26" s="14">
        <v>0</v>
      </c>
      <c r="U26" s="14">
        <v>0</v>
      </c>
      <c r="V26" s="14">
        <v>8575.216661204453</v>
      </c>
      <c r="W26" s="14">
        <v>104059.49604201563</v>
      </c>
      <c r="X26" s="14">
        <v>0</v>
      </c>
      <c r="Y26" s="14">
        <v>0</v>
      </c>
      <c r="Z26" s="14">
        <v>2550.8912003541986</v>
      </c>
      <c r="AA26" s="14">
        <v>0</v>
      </c>
      <c r="AB26" s="14">
        <v>95108.890542921872</v>
      </c>
      <c r="AC26" s="14">
        <v>28686.266282944234</v>
      </c>
      <c r="AD26" s="14">
        <v>71105.021232471903</v>
      </c>
      <c r="AE26" s="14">
        <v>229.10489438837621</v>
      </c>
      <c r="AF26" s="14">
        <v>27400.348098404458</v>
      </c>
      <c r="AG26" s="14">
        <v>0</v>
      </c>
      <c r="AH26" s="14">
        <v>0</v>
      </c>
      <c r="AI26" s="14">
        <v>0</v>
      </c>
      <c r="AJ26" s="14">
        <v>18691.153089762374</v>
      </c>
      <c r="AK26" s="14">
        <v>0</v>
      </c>
      <c r="AL26" s="14">
        <v>8273.0686815076169</v>
      </c>
      <c r="AM26" s="14">
        <v>34173.099097756029</v>
      </c>
      <c r="AN26" s="14">
        <v>0</v>
      </c>
      <c r="AO26" s="14">
        <v>67608.582660039901</v>
      </c>
      <c r="AP26" s="14">
        <v>0</v>
      </c>
      <c r="AQ26" s="14">
        <v>0</v>
      </c>
      <c r="AR26" s="14">
        <v>173689.39793603573</v>
      </c>
    </row>
    <row r="27" spans="1:46" x14ac:dyDescent="0.45">
      <c r="A27" s="25">
        <v>0.11298887359637086</v>
      </c>
      <c r="B27" s="7">
        <v>7.0000000000000007E-2</v>
      </c>
      <c r="C27" s="14">
        <v>0</v>
      </c>
      <c r="D27" s="14">
        <v>72241.758661155807</v>
      </c>
      <c r="E27" s="14">
        <v>0</v>
      </c>
      <c r="F27" s="14">
        <v>52041.242420119321</v>
      </c>
      <c r="G27" s="14">
        <v>0</v>
      </c>
      <c r="H27" s="14">
        <v>0</v>
      </c>
      <c r="I27" s="14">
        <v>20794.411496965531</v>
      </c>
      <c r="J27" s="14">
        <v>0</v>
      </c>
      <c r="K27" s="14">
        <v>8156.2465296284063</v>
      </c>
      <c r="L27" s="14">
        <v>115457.52179529148</v>
      </c>
      <c r="M27" s="14">
        <v>0</v>
      </c>
      <c r="N27" s="14">
        <v>86360.494375804003</v>
      </c>
      <c r="O27" s="14">
        <v>0</v>
      </c>
      <c r="P27" s="14">
        <v>0</v>
      </c>
      <c r="Q27" s="14">
        <v>3963.5330308134821</v>
      </c>
      <c r="R27" s="14">
        <v>54345.033295546673</v>
      </c>
      <c r="S27" s="14">
        <v>0</v>
      </c>
      <c r="T27" s="14">
        <v>0</v>
      </c>
      <c r="U27" s="14">
        <v>0</v>
      </c>
      <c r="V27" s="14">
        <v>10516.34006790129</v>
      </c>
      <c r="W27" s="14">
        <v>139628.02210055731</v>
      </c>
      <c r="X27" s="14">
        <v>0</v>
      </c>
      <c r="Y27" s="14">
        <v>0</v>
      </c>
      <c r="Z27" s="14">
        <v>2645.4194765639968</v>
      </c>
      <c r="AA27" s="14">
        <v>0</v>
      </c>
      <c r="AB27" s="14">
        <v>116230.17500135319</v>
      </c>
      <c r="AC27" s="14">
        <v>33481.235031735123</v>
      </c>
      <c r="AD27" s="14">
        <v>86895.17380544066</v>
      </c>
      <c r="AE27" s="14">
        <v>639.93648216371412</v>
      </c>
      <c r="AF27" s="14">
        <v>31347.070422060966</v>
      </c>
      <c r="AG27" s="14">
        <v>0</v>
      </c>
      <c r="AH27" s="14">
        <v>0</v>
      </c>
      <c r="AI27" s="14">
        <v>0</v>
      </c>
      <c r="AJ27" s="14">
        <v>25449.418141762562</v>
      </c>
      <c r="AK27" s="14">
        <v>3919.0080341981443</v>
      </c>
      <c r="AL27" s="14">
        <v>16638.572323723813</v>
      </c>
      <c r="AM27" s="14">
        <v>40057.994097789706</v>
      </c>
      <c r="AN27" s="14">
        <v>0</v>
      </c>
      <c r="AO27" s="14">
        <v>79191.393409424825</v>
      </c>
      <c r="AP27" s="14">
        <v>0</v>
      </c>
      <c r="AQ27" s="14">
        <v>0</v>
      </c>
      <c r="AR27" s="14">
        <v>0</v>
      </c>
    </row>
    <row r="28" spans="1:46" x14ac:dyDescent="0.45">
      <c r="A28" s="25">
        <v>0.14500820123959707</v>
      </c>
      <c r="B28" s="7">
        <v>0.08</v>
      </c>
      <c r="C28" s="14">
        <v>0</v>
      </c>
      <c r="D28" s="14">
        <v>0</v>
      </c>
      <c r="E28" s="14">
        <v>0</v>
      </c>
      <c r="F28" s="14">
        <v>0</v>
      </c>
      <c r="G28" s="14">
        <v>6608.8871757119114</v>
      </c>
      <c r="H28" s="14">
        <v>0</v>
      </c>
      <c r="I28" s="14">
        <v>67425.667264114847</v>
      </c>
      <c r="J28" s="14">
        <v>0</v>
      </c>
      <c r="K28" s="14">
        <v>4200.1413617976095</v>
      </c>
      <c r="L28" s="14">
        <v>0</v>
      </c>
      <c r="M28" s="14">
        <v>0</v>
      </c>
      <c r="N28" s="14">
        <v>98886.856514921034</v>
      </c>
      <c r="O28" s="14">
        <v>0</v>
      </c>
      <c r="P28" s="14">
        <v>0</v>
      </c>
      <c r="Q28" s="14">
        <v>34080.507216953476</v>
      </c>
      <c r="R28" s="14">
        <v>68775.245620387432</v>
      </c>
      <c r="S28" s="14">
        <v>45832.626016883587</v>
      </c>
      <c r="T28" s="14">
        <v>0</v>
      </c>
      <c r="U28" s="14">
        <v>0</v>
      </c>
      <c r="V28" s="14">
        <v>7513.6734933242669</v>
      </c>
      <c r="W28" s="14">
        <v>235124.41464161375</v>
      </c>
      <c r="X28" s="14">
        <v>6617.6473263861644</v>
      </c>
      <c r="Y28" s="14">
        <v>0</v>
      </c>
      <c r="Z28" s="14">
        <v>0</v>
      </c>
      <c r="AA28" s="14">
        <v>0</v>
      </c>
      <c r="AB28" s="14">
        <v>99940.708744588395</v>
      </c>
      <c r="AC28" s="14">
        <v>4573.1605688904838</v>
      </c>
      <c r="AD28" s="14">
        <v>71342.590062609146</v>
      </c>
      <c r="AE28" s="14">
        <v>2656.7157884513203</v>
      </c>
      <c r="AF28" s="14">
        <v>0</v>
      </c>
      <c r="AG28" s="14">
        <v>0</v>
      </c>
      <c r="AH28" s="14">
        <v>0</v>
      </c>
      <c r="AI28" s="14">
        <v>271.22847571314895</v>
      </c>
      <c r="AJ28" s="14">
        <v>38592.006461116405</v>
      </c>
      <c r="AK28" s="14">
        <v>60015.946725357062</v>
      </c>
      <c r="AL28" s="14">
        <v>66779.227928684617</v>
      </c>
      <c r="AM28" s="14">
        <v>28859.307917644524</v>
      </c>
      <c r="AN28" s="14">
        <v>0</v>
      </c>
      <c r="AO28" s="14">
        <v>51903.440694850586</v>
      </c>
      <c r="AP28" s="14">
        <v>0</v>
      </c>
      <c r="AQ28" s="14">
        <v>0</v>
      </c>
      <c r="AR28" s="14">
        <v>0</v>
      </c>
    </row>
    <row r="29" spans="1:46" x14ac:dyDescent="0.45">
      <c r="A29" s="25">
        <v>0.194420725342068</v>
      </c>
      <c r="B29" s="7">
        <v>0.09</v>
      </c>
      <c r="C29" s="14">
        <v>0</v>
      </c>
      <c r="D29" s="14">
        <v>0</v>
      </c>
      <c r="E29" s="14">
        <v>0.69842768535041233</v>
      </c>
      <c r="F29" s="14">
        <v>0</v>
      </c>
      <c r="G29" s="14">
        <v>21038.602633260238</v>
      </c>
      <c r="H29" s="14">
        <v>1395.1148382513568</v>
      </c>
      <c r="I29" s="14">
        <v>119881.2294513246</v>
      </c>
      <c r="J29" s="14">
        <v>0</v>
      </c>
      <c r="K29" s="14">
        <v>0</v>
      </c>
      <c r="L29" s="14">
        <v>0</v>
      </c>
      <c r="M29" s="14">
        <v>0</v>
      </c>
      <c r="N29" s="14">
        <v>76392.126012018183</v>
      </c>
      <c r="O29" s="14">
        <v>0</v>
      </c>
      <c r="P29" s="14">
        <v>0</v>
      </c>
      <c r="Q29" s="14">
        <v>38204.421732956886</v>
      </c>
      <c r="R29" s="14">
        <v>48613.211037932742</v>
      </c>
      <c r="S29" s="14">
        <v>58584.451700056081</v>
      </c>
      <c r="T29" s="14">
        <v>0</v>
      </c>
      <c r="U29" s="14">
        <v>0</v>
      </c>
      <c r="V29" s="14">
        <v>65.530081777926938</v>
      </c>
      <c r="W29" s="14">
        <v>273136.14817121648</v>
      </c>
      <c r="X29" s="14">
        <v>30456.352577664245</v>
      </c>
      <c r="Y29" s="14">
        <v>0</v>
      </c>
      <c r="Z29" s="14">
        <v>0</v>
      </c>
      <c r="AA29" s="14">
        <v>0</v>
      </c>
      <c r="AB29" s="14">
        <v>142.8772093690317</v>
      </c>
      <c r="AC29" s="14">
        <v>0</v>
      </c>
      <c r="AD29" s="14">
        <v>0</v>
      </c>
      <c r="AE29" s="14">
        <v>3420.6501791680066</v>
      </c>
      <c r="AF29" s="14">
        <v>0</v>
      </c>
      <c r="AG29" s="14">
        <v>0</v>
      </c>
      <c r="AH29" s="14">
        <v>34543.067403277309</v>
      </c>
      <c r="AI29" s="14">
        <v>31174.846072962948</v>
      </c>
      <c r="AJ29" s="14">
        <v>10239.699311508784</v>
      </c>
      <c r="AK29" s="14">
        <v>142614.33624656577</v>
      </c>
      <c r="AL29" s="14">
        <v>94041.134365123187</v>
      </c>
      <c r="AM29" s="14">
        <v>15983.677442282931</v>
      </c>
      <c r="AN29" s="14">
        <v>0</v>
      </c>
      <c r="AO29" s="14">
        <v>71.825105597733597</v>
      </c>
      <c r="AP29" s="14">
        <v>0</v>
      </c>
      <c r="AQ29" s="14">
        <v>0</v>
      </c>
      <c r="AR29" s="14">
        <v>0</v>
      </c>
      <c r="AS29" s="27"/>
    </row>
    <row r="30" spans="1:46" x14ac:dyDescent="0.45">
      <c r="A30" s="25">
        <v>0.25311785299414724</v>
      </c>
      <c r="B30" s="7">
        <v>0.1</v>
      </c>
      <c r="C30" s="14">
        <v>0</v>
      </c>
      <c r="D30" s="14">
        <v>0</v>
      </c>
      <c r="E30" s="14">
        <v>0.69842768535041233</v>
      </c>
      <c r="F30" s="14">
        <v>0</v>
      </c>
      <c r="G30" s="14">
        <v>43131.722009699843</v>
      </c>
      <c r="H30" s="14">
        <v>9166.6166563899642</v>
      </c>
      <c r="I30" s="14">
        <v>195203.13514695546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294780.98993936233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5082.7606570926273</v>
      </c>
      <c r="AF30" s="14">
        <v>0</v>
      </c>
      <c r="AG30" s="14">
        <v>0</v>
      </c>
      <c r="AH30" s="14">
        <v>119358.78407320031</v>
      </c>
      <c r="AI30" s="14">
        <v>25031.290407718639</v>
      </c>
      <c r="AJ30" s="14">
        <v>0</v>
      </c>
      <c r="AK30" s="14">
        <v>257459.82760613784</v>
      </c>
      <c r="AL30" s="14">
        <v>50784.175075757565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</row>
    <row r="31" spans="1:46" x14ac:dyDescent="0.45">
      <c r="A31" s="25">
        <v>0.32734863174287782</v>
      </c>
      <c r="B31" s="7">
        <v>0.11</v>
      </c>
      <c r="C31" s="14">
        <v>0</v>
      </c>
      <c r="D31" s="14">
        <v>0</v>
      </c>
      <c r="E31" s="14">
        <v>0.69842768535041233</v>
      </c>
      <c r="F31" s="14">
        <v>0</v>
      </c>
      <c r="G31" s="14">
        <v>60989.533026819132</v>
      </c>
      <c r="H31" s="14">
        <v>0</v>
      </c>
      <c r="I31" s="14">
        <v>294699.07767294452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31909.927927324716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9718.2885092208544</v>
      </c>
      <c r="AF31" s="14">
        <v>0</v>
      </c>
      <c r="AG31" s="14">
        <v>0</v>
      </c>
      <c r="AH31" s="14">
        <v>231001.69929064807</v>
      </c>
      <c r="AI31" s="14">
        <v>0</v>
      </c>
      <c r="AJ31" s="14">
        <v>0</v>
      </c>
      <c r="AK31" s="14">
        <v>371680.77514535736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</row>
    <row r="32" spans="1:46" x14ac:dyDescent="0.45">
      <c r="A32" s="25">
        <v>0.51176745088982489</v>
      </c>
      <c r="B32" s="7">
        <v>0.12</v>
      </c>
      <c r="C32" s="14">
        <v>0</v>
      </c>
      <c r="D32" s="14">
        <v>0</v>
      </c>
      <c r="E32" s="14">
        <v>0.69842768535041233</v>
      </c>
      <c r="F32" s="14">
        <v>0</v>
      </c>
      <c r="G32" s="14">
        <v>0</v>
      </c>
      <c r="H32" s="14">
        <v>0</v>
      </c>
      <c r="I32" s="14">
        <v>114172.56324587068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885826.73832644382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27"/>
      <c r="AT32" s="11"/>
    </row>
    <row r="56" spans="1:44" ht="23.25" x14ac:dyDescent="0.7">
      <c r="A56" s="28" t="s">
        <v>86</v>
      </c>
    </row>
    <row r="57" spans="1:44" x14ac:dyDescent="0.45">
      <c r="A57" s="7"/>
      <c r="B57" s="22" t="str">
        <f>'Variance - Covariance'!B47</f>
        <v>APPLE</v>
      </c>
      <c r="C57" s="22" t="str">
        <f>'Variance - Covariance'!C47</f>
        <v>FirstEnergy</v>
      </c>
      <c r="D57" s="22" t="str">
        <f>'Variance - Covariance'!D47</f>
        <v>TESLA</v>
      </c>
      <c r="E57" s="22" t="str">
        <f>'Variance - Covariance'!E47</f>
        <v>PEPSI</v>
      </c>
      <c r="F57" s="22" t="str">
        <f>'Variance - Covariance'!F47</f>
        <v>MediciNova</v>
      </c>
      <c r="G57" s="22" t="str">
        <f>'Variance - Covariance'!G47</f>
        <v>Shopify</v>
      </c>
      <c r="H57" s="22" t="str">
        <f>'Variance - Covariance'!H47</f>
        <v xml:space="preserve">iRobot </v>
      </c>
      <c r="I57" s="22" t="str">
        <f>'Variance - Covariance'!I47</f>
        <v xml:space="preserve">Six Flags </v>
      </c>
      <c r="J57" s="22" t="str">
        <f>'Variance - Covariance'!J47</f>
        <v>NanoViricides</v>
      </c>
      <c r="K57" s="22" t="str">
        <f>'Variance - Covariance'!K47</f>
        <v>HSBC</v>
      </c>
      <c r="L57" s="22" t="str">
        <f>'Variance - Covariance'!L47</f>
        <v xml:space="preserve">Northrop </v>
      </c>
      <c r="M57" s="22" t="str">
        <f>'Variance - Covariance'!M47</f>
        <v>Raytheon</v>
      </c>
      <c r="N57" s="22" t="str">
        <f>'Variance - Covariance'!N47</f>
        <v>Petrobras</v>
      </c>
      <c r="O57" s="22" t="str">
        <f>'Variance - Covariance'!O47</f>
        <v>Bradesco</v>
      </c>
      <c r="P57" s="22" t="str">
        <f>'Variance - Covariance'!P47</f>
        <v>IBM</v>
      </c>
      <c r="Q57" s="22" t="str">
        <f>'Variance - Covariance'!Q47</f>
        <v>SAP</v>
      </c>
      <c r="R57" s="22" t="str">
        <f>'Variance - Covariance'!R47</f>
        <v>Accenture</v>
      </c>
      <c r="S57" s="22" t="str">
        <f>'Variance - Covariance'!S47</f>
        <v>Texas Instr.</v>
      </c>
      <c r="T57" s="22" t="str">
        <f>'Variance - Covariance'!T47</f>
        <v>Nike</v>
      </c>
      <c r="U57" s="22" t="str">
        <f>'Variance - Covariance'!U47</f>
        <v>Walt Disney</v>
      </c>
      <c r="V57" s="22" t="str">
        <f>'Variance - Covariance'!V47</f>
        <v>JP Morgan</v>
      </c>
      <c r="W57" s="22" t="str">
        <f>'Variance - Covariance'!W47</f>
        <v>Ametek</v>
      </c>
      <c r="X57" s="22" t="str">
        <f>'Variance - Covariance'!X47</f>
        <v>Madison Sq</v>
      </c>
      <c r="Y57" s="22" t="str">
        <f>'Variance - Covariance'!Y47</f>
        <v>Starbucks</v>
      </c>
      <c r="Z57" s="22" t="str">
        <f>'Variance - Covariance'!Z47</f>
        <v>Cannae H</v>
      </c>
      <c r="AA57" s="22" t="str">
        <f>'Variance - Covariance'!AA47</f>
        <v>General Mills</v>
      </c>
      <c r="AB57" s="22" t="str">
        <f>'Variance - Covariance'!AB47</f>
        <v>P&amp;G</v>
      </c>
      <c r="AC57" s="22" t="str">
        <f>'Variance - Covariance'!AC47</f>
        <v>Coca Cola</v>
      </c>
      <c r="AD57" s="22" t="str">
        <f>'Variance - Covariance'!AD47</f>
        <v>Amyris</v>
      </c>
      <c r="AE57" s="22" t="str">
        <f>'Variance - Covariance'!AE47</f>
        <v>Heico Corp</v>
      </c>
      <c r="AF57" s="22" t="str">
        <f>'Variance - Covariance'!AF47</f>
        <v>Microsoft</v>
      </c>
      <c r="AG57" s="22" t="str">
        <f>'Variance - Covariance'!AG47</f>
        <v>AMD</v>
      </c>
      <c r="AH57" s="22" t="str">
        <f>'Variance - Covariance'!AH47</f>
        <v>Amazon</v>
      </c>
      <c r="AI57" s="22" t="str">
        <f>'Variance - Covariance'!AI47</f>
        <v>Facebook</v>
      </c>
      <c r="AJ57" s="22" t="str">
        <f>'Variance - Covariance'!AJ47</f>
        <v>Netflix</v>
      </c>
      <c r="AK57" s="22" t="str">
        <f>'Variance - Covariance'!AK47</f>
        <v>ORACLE</v>
      </c>
      <c r="AL57" s="22" t="str">
        <f>'Variance - Covariance'!AL47</f>
        <v>SuperCom</v>
      </c>
      <c r="AM57" s="22" t="str">
        <f>'Variance - Covariance'!AM47</f>
        <v>Callaway G</v>
      </c>
      <c r="AN57" s="22" t="str">
        <f>'Variance - Covariance'!AN47</f>
        <v>Chevron</v>
      </c>
      <c r="AO57" s="22" t="str">
        <f>'Variance - Covariance'!AO47</f>
        <v>Rhino Res</v>
      </c>
      <c r="AP57" s="22" t="str">
        <f>'Variance - Covariance'!AP47</f>
        <v>Career Ed</v>
      </c>
      <c r="AQ57" s="22" t="s">
        <v>110</v>
      </c>
      <c r="AR57" s="56"/>
    </row>
    <row r="58" spans="1:44" x14ac:dyDescent="0.45">
      <c r="A58" s="24" t="str">
        <f>'Variance - Covariance'!A48</f>
        <v>APPLE</v>
      </c>
      <c r="B58" s="8">
        <f>'Variance - Covariance'!B48</f>
        <v>7.9455626984126768E-2</v>
      </c>
      <c r="C58" s="8">
        <f>'Variance - Covariance'!C48</f>
        <v>7.1380912698412657E-3</v>
      </c>
      <c r="D58" s="8">
        <f>'Variance - Covariance'!D48</f>
        <v>5.4169365079364845E-2</v>
      </c>
      <c r="E58" s="8">
        <f>'Variance - Covariance'!E48</f>
        <v>1.6910234126984142E-2</v>
      </c>
      <c r="F58" s="8">
        <f>'Variance - Covariance'!F48</f>
        <v>4.6904722222222091E-2</v>
      </c>
      <c r="G58" s="8">
        <f>'Variance - Covariance'!G48</f>
        <v>5.6401329365079349E-2</v>
      </c>
      <c r="H58" s="8">
        <f>'Variance - Covariance'!H48</f>
        <v>4.5983642857142848E-2</v>
      </c>
      <c r="I58" s="8">
        <f>'Variance - Covariance'!I48</f>
        <v>2.3845611111111081E-2</v>
      </c>
      <c r="J58" s="8">
        <f>'Variance - Covariance'!J48</f>
        <v>-3.0533452380952224E-2</v>
      </c>
      <c r="K58" s="8">
        <f>'Variance - Covariance'!K48</f>
        <v>2.1280781746031718E-2</v>
      </c>
      <c r="L58" s="8">
        <f>'Variance - Covariance'!L48</f>
        <v>1.7134210317460336E-2</v>
      </c>
      <c r="M58" s="8">
        <f>'Variance - Covariance'!M48</f>
        <v>2.1219904761904732E-2</v>
      </c>
      <c r="N58" s="8">
        <f>'Variance - Covariance'!N48</f>
        <v>3.1888880952380766E-2</v>
      </c>
      <c r="O58" s="8">
        <f>'Variance - Covariance'!O48</f>
        <v>2.4449753968253943E-2</v>
      </c>
      <c r="P58" s="8">
        <f>'Variance - Covariance'!P48</f>
        <v>3.1387928571428546E-2</v>
      </c>
      <c r="Q58" s="8">
        <f>'Variance - Covariance'!Q48</f>
        <v>3.2322789682539467E-2</v>
      </c>
      <c r="R58" s="8">
        <f>'Variance - Covariance'!R48</f>
        <v>3.1852297619047357E-2</v>
      </c>
      <c r="S58" s="8">
        <f>'Variance - Covariance'!S48</f>
        <v>4.8115936507936385E-2</v>
      </c>
      <c r="T58" s="8">
        <f>'Variance - Covariance'!T48</f>
        <v>3.2835817460317301E-2</v>
      </c>
      <c r="U58" s="8">
        <f>'Variance - Covariance'!U48</f>
        <v>2.4798063492063531E-2</v>
      </c>
      <c r="V58" s="8">
        <f>'Variance - Covariance'!V48</f>
        <v>2.8809976190476063E-2</v>
      </c>
      <c r="W58" s="8">
        <f>'Variance - Covariance'!W48</f>
        <v>3.0694333333333219E-2</v>
      </c>
      <c r="X58" s="8">
        <f>'Variance - Covariance'!X48</f>
        <v>2.0599888888888876E-2</v>
      </c>
      <c r="Y58" s="8">
        <f>'Variance - Covariance'!Y48</f>
        <v>2.6764480158729995E-2</v>
      </c>
      <c r="Z58" s="8">
        <f>'Variance - Covariance'!Z48</f>
        <v>2.9093916666666445E-2</v>
      </c>
      <c r="AA58" s="8">
        <f>'Variance - Covariance'!AA48</f>
        <v>6.4079365079365022E-3</v>
      </c>
      <c r="AB58" s="8">
        <f>'Variance - Covariance'!AB48</f>
        <v>1.3205829365079363E-2</v>
      </c>
      <c r="AC58" s="8">
        <f>'Variance - Covariance'!AC48</f>
        <v>1.0492912698412698E-2</v>
      </c>
      <c r="AD58" s="8">
        <f>'Variance - Covariance'!AD48</f>
        <v>6.6212099206349143E-2</v>
      </c>
      <c r="AE58" s="8">
        <f>'Variance - Covariance'!AE48</f>
        <v>2.4851900793650777E-2</v>
      </c>
      <c r="AF58" s="8">
        <f>'Variance - Covariance'!AF48</f>
        <v>4.3265797619047391E-2</v>
      </c>
      <c r="AG58" s="8">
        <f>'Variance - Covariance'!AG48</f>
        <v>8.477327380952368E-2</v>
      </c>
      <c r="AH58" s="8">
        <f>'Variance - Covariance'!AH48</f>
        <v>4.9355789682539522E-2</v>
      </c>
      <c r="AI58" s="8">
        <f>'Variance - Covariance'!AI48</f>
        <v>4.6589765873015825E-2</v>
      </c>
      <c r="AJ58" s="8">
        <f>'Variance - Covariance'!AJ48</f>
        <v>4.9604507936507697E-2</v>
      </c>
      <c r="AK58" s="8">
        <f>'Variance - Covariance'!AK48</f>
        <v>3.1515357142856949E-2</v>
      </c>
      <c r="AL58" s="8">
        <f>'Variance - Covariance'!AL48</f>
        <v>7.6022658730158501E-3</v>
      </c>
      <c r="AM58" s="8">
        <f>'Variance - Covariance'!AM48</f>
        <v>4.1550309523809371E-2</v>
      </c>
      <c r="AN58" s="8">
        <f>'Variance - Covariance'!AN48</f>
        <v>2.4910015873015875E-2</v>
      </c>
      <c r="AO58" s="8">
        <f>'Variance - Covariance'!AO48</f>
        <v>-8.8476130952380785E-2</v>
      </c>
      <c r="AP58" s="8">
        <f>'Variance - Covariance'!AP48</f>
        <v>1.9583031746031741E-2</v>
      </c>
      <c r="AQ58" s="21">
        <v>0</v>
      </c>
      <c r="AR58" s="18"/>
    </row>
    <row r="59" spans="1:44" x14ac:dyDescent="0.45">
      <c r="A59" s="24" t="str">
        <f>'Variance - Covariance'!A49</f>
        <v>FirstEnergy</v>
      </c>
      <c r="B59" s="8">
        <f>'Variance - Covariance'!B49</f>
        <v>7.1380912698412657E-3</v>
      </c>
      <c r="C59" s="8">
        <f>'Variance - Covariance'!C49</f>
        <v>2.4533499999999951E-2</v>
      </c>
      <c r="D59" s="8">
        <f>'Variance - Covariance'!D49</f>
        <v>7.8922777777777758E-3</v>
      </c>
      <c r="E59" s="8">
        <f>'Variance - Covariance'!E49</f>
        <v>1.0815492063492058E-2</v>
      </c>
      <c r="F59" s="8">
        <f>'Variance - Covariance'!F49</f>
        <v>7.0267103174603109E-3</v>
      </c>
      <c r="G59" s="8">
        <f>'Variance - Covariance'!G49</f>
        <v>2.1719638888888865E-2</v>
      </c>
      <c r="H59" s="8">
        <f>'Variance - Covariance'!H49</f>
        <v>8.22116666666667E-3</v>
      </c>
      <c r="I59" s="8">
        <f>'Variance - Covariance'!I49</f>
        <v>6.0070595238095057E-3</v>
      </c>
      <c r="J59" s="8">
        <f>'Variance - Covariance'!J49</f>
        <v>1.0479404761904725E-3</v>
      </c>
      <c r="K59" s="8">
        <f>'Variance - Covariance'!K49</f>
        <v>3.4797698412698344E-3</v>
      </c>
      <c r="L59" s="8">
        <f>'Variance - Covariance'!L49</f>
        <v>1.3140773809523793E-2</v>
      </c>
      <c r="M59" s="8">
        <f>'Variance - Covariance'!M49</f>
        <v>8.1706746031746103E-3</v>
      </c>
      <c r="N59" s="8">
        <f>'Variance - Covariance'!N49</f>
        <v>-1.5761746031746004E-3</v>
      </c>
      <c r="O59" s="8">
        <f>'Variance - Covariance'!O49</f>
        <v>1.7506746031746022E-4</v>
      </c>
      <c r="P59" s="8">
        <f>'Variance - Covariance'!P49</f>
        <v>8.7218611111111143E-3</v>
      </c>
      <c r="Q59" s="8">
        <f>'Variance - Covariance'!Q49</f>
        <v>5.3575555555555434E-3</v>
      </c>
      <c r="R59" s="8">
        <f>'Variance - Covariance'!R49</f>
        <v>9.1017658730158674E-3</v>
      </c>
      <c r="S59" s="8">
        <f>'Variance - Covariance'!S49</f>
        <v>7.7025039682539565E-3</v>
      </c>
      <c r="T59" s="8">
        <f>'Variance - Covariance'!T49</f>
        <v>9.4463166666666522E-3</v>
      </c>
      <c r="U59" s="8">
        <f>'Variance - Covariance'!U49</f>
        <v>9.5053396825396739E-3</v>
      </c>
      <c r="V59" s="8">
        <f>'Variance - Covariance'!V49</f>
        <v>2.4519246031746039E-3</v>
      </c>
      <c r="W59" s="8">
        <f>'Variance - Covariance'!W49</f>
        <v>6.8809396825396663E-3</v>
      </c>
      <c r="X59" s="8">
        <f>'Variance - Covariance'!X49</f>
        <v>8.9009785714285732E-3</v>
      </c>
      <c r="Y59" s="8">
        <f>'Variance - Covariance'!Y49</f>
        <v>1.0271900793650781E-2</v>
      </c>
      <c r="Z59" s="8">
        <f>'Variance - Covariance'!Z49</f>
        <v>7.3743992063491906E-3</v>
      </c>
      <c r="AA59" s="8">
        <f>'Variance - Covariance'!AA49</f>
        <v>1.4163285714285706E-2</v>
      </c>
      <c r="AB59" s="8">
        <f>'Variance - Covariance'!AB49</f>
        <v>1.2838333333333327E-2</v>
      </c>
      <c r="AC59" s="8">
        <f>'Variance - Covariance'!AC49</f>
        <v>1.0244757936507922E-2</v>
      </c>
      <c r="AD59" s="8">
        <f>'Variance - Covariance'!AD49</f>
        <v>-7.4095912698412484E-3</v>
      </c>
      <c r="AE59" s="8">
        <f>'Variance - Covariance'!AE49</f>
        <v>7.7105396825396643E-3</v>
      </c>
      <c r="AF59" s="8">
        <f>'Variance - Covariance'!AF49</f>
        <v>1.134427777777776E-2</v>
      </c>
      <c r="AG59" s="8">
        <f>'Variance - Covariance'!AG49</f>
        <v>7.4659285714285669E-3</v>
      </c>
      <c r="AH59" s="8">
        <f>'Variance - Covariance'!AH49</f>
        <v>9.4438174603174562E-3</v>
      </c>
      <c r="AI59" s="8">
        <f>'Variance - Covariance'!AI49</f>
        <v>5.7822539682539564E-3</v>
      </c>
      <c r="AJ59" s="8">
        <f>'Variance - Covariance'!AJ49</f>
        <v>8.4647698412698442E-3</v>
      </c>
      <c r="AK59" s="8">
        <f>'Variance - Covariance'!AK49</f>
        <v>6.9760595238095059E-3</v>
      </c>
      <c r="AL59" s="8">
        <f>'Variance - Covariance'!AL49</f>
        <v>-5.951916666666647E-3</v>
      </c>
      <c r="AM59" s="8">
        <f>'Variance - Covariance'!AM49</f>
        <v>6.9474087301587186E-3</v>
      </c>
      <c r="AN59" s="8">
        <f>'Variance - Covariance'!AN49</f>
        <v>5.5184999999999809E-3</v>
      </c>
      <c r="AO59" s="8">
        <f>'Variance - Covariance'!AO49</f>
        <v>0.17771033730158708</v>
      </c>
      <c r="AP59" s="8">
        <f>'Variance - Covariance'!AP49</f>
        <v>8.3766507936507764E-3</v>
      </c>
      <c r="AQ59" s="21">
        <v>0</v>
      </c>
      <c r="AR59" s="18"/>
    </row>
    <row r="60" spans="1:44" x14ac:dyDescent="0.45">
      <c r="A60" s="24" t="str">
        <f>'Variance - Covariance'!A50</f>
        <v>TESLA</v>
      </c>
      <c r="B60" s="8">
        <f>'Variance - Covariance'!B50</f>
        <v>5.4169365079364845E-2</v>
      </c>
      <c r="C60" s="8">
        <f>'Variance - Covariance'!C50</f>
        <v>7.8922777777777758E-3</v>
      </c>
      <c r="D60" s="8">
        <f>'Variance - Covariance'!D50</f>
        <v>0.26258853174603114</v>
      </c>
      <c r="E60" s="8">
        <f>'Variance - Covariance'!E50</f>
        <v>1.0702583333333323E-2</v>
      </c>
      <c r="F60" s="8">
        <f>'Variance - Covariance'!F50</f>
        <v>5.8922317460317321E-2</v>
      </c>
      <c r="G60" s="8">
        <f>'Variance - Covariance'!G50</f>
        <v>6.9614369047618863E-2</v>
      </c>
      <c r="H60" s="8">
        <f>'Variance - Covariance'!H50</f>
        <v>5.2026519841269818E-2</v>
      </c>
      <c r="I60" s="8">
        <f>'Variance - Covariance'!I50</f>
        <v>3.1150007936507847E-2</v>
      </c>
      <c r="J60" s="8">
        <f>'Variance - Covariance'!J50</f>
        <v>-3.5356714285714193E-2</v>
      </c>
      <c r="K60" s="8">
        <f>'Variance - Covariance'!K50</f>
        <v>2.0909289682539661E-2</v>
      </c>
      <c r="L60" s="8">
        <f>'Variance - Covariance'!L50</f>
        <v>9.1418690476190289E-3</v>
      </c>
      <c r="M60" s="8">
        <f>'Variance - Covariance'!M50</f>
        <v>2.4644873015872988E-2</v>
      </c>
      <c r="N60" s="8">
        <f>'Variance - Covariance'!N50</f>
        <v>2.775244841269835E-2</v>
      </c>
      <c r="O60" s="8">
        <f>'Variance - Covariance'!O50</f>
        <v>1.7871690476190451E-2</v>
      </c>
      <c r="P60" s="8">
        <f>'Variance - Covariance'!P50</f>
        <v>2.6469908730158476E-2</v>
      </c>
      <c r="Q60" s="8">
        <f>'Variance - Covariance'!Q50</f>
        <v>1.9563789682539665E-2</v>
      </c>
      <c r="R60" s="8">
        <f>'Variance - Covariance'!R50</f>
        <v>2.339468253968251E-2</v>
      </c>
      <c r="S60" s="8">
        <f>'Variance - Covariance'!S50</f>
        <v>4.6997928571428552E-2</v>
      </c>
      <c r="T60" s="8">
        <f>'Variance - Covariance'!T50</f>
        <v>3.4198936111110925E-2</v>
      </c>
      <c r="U60" s="8">
        <f>'Variance - Covariance'!U50</f>
        <v>1.7028600396825407E-2</v>
      </c>
      <c r="V60" s="8">
        <f>'Variance - Covariance'!V50</f>
        <v>2.6033150793650747E-2</v>
      </c>
      <c r="W60" s="8">
        <f>'Variance - Covariance'!W50</f>
        <v>2.9228626587301517E-2</v>
      </c>
      <c r="X60" s="8">
        <f>'Variance - Covariance'!X50</f>
        <v>2.6516479365079164E-2</v>
      </c>
      <c r="Y60" s="8">
        <f>'Variance - Covariance'!Y50</f>
        <v>1.9503831349206344E-2</v>
      </c>
      <c r="Z60" s="8">
        <f>'Variance - Covariance'!Z50</f>
        <v>3.2792056746031632E-2</v>
      </c>
      <c r="AA60" s="8">
        <f>'Variance - Covariance'!AA50</f>
        <v>1.9654206349206367E-3</v>
      </c>
      <c r="AB60" s="8">
        <f>'Variance - Covariance'!AB50</f>
        <v>1.4089940476190456E-2</v>
      </c>
      <c r="AC60" s="8">
        <f>'Variance - Covariance'!AC50</f>
        <v>8.1417222222222117E-3</v>
      </c>
      <c r="AD60" s="8">
        <f>'Variance - Covariance'!AD50</f>
        <v>7.9291753968253775E-2</v>
      </c>
      <c r="AE60" s="8">
        <f>'Variance - Covariance'!AE50</f>
        <v>2.3844825396825399E-2</v>
      </c>
      <c r="AF60" s="8">
        <f>'Variance - Covariance'!AF50</f>
        <v>4.1003698412698165E-2</v>
      </c>
      <c r="AG60" s="8">
        <f>'Variance - Covariance'!AG50</f>
        <v>8.1478623015872859E-2</v>
      </c>
      <c r="AH60" s="8">
        <f>'Variance - Covariance'!AH50</f>
        <v>4.666943650793634E-2</v>
      </c>
      <c r="AI60" s="8">
        <f>'Variance - Covariance'!AI50</f>
        <v>3.767041269841255E-2</v>
      </c>
      <c r="AJ60" s="8">
        <f>'Variance - Covariance'!AJ50</f>
        <v>6.3729369047618958E-2</v>
      </c>
      <c r="AK60" s="8">
        <f>'Variance - Covariance'!AK50</f>
        <v>2.4002432539682542E-2</v>
      </c>
      <c r="AL60" s="8">
        <f>'Variance - Covariance'!AL50</f>
        <v>-6.8256746031745957E-3</v>
      </c>
      <c r="AM60" s="8">
        <f>'Variance - Covariance'!AM50</f>
        <v>3.998369444444419E-2</v>
      </c>
      <c r="AN60" s="8">
        <f>'Variance - Covariance'!AN50</f>
        <v>2.2837793650793636E-2</v>
      </c>
      <c r="AO60" s="8">
        <f>'Variance - Covariance'!AO50</f>
        <v>7.4254686507936304E-2</v>
      </c>
      <c r="AP60" s="8">
        <f>'Variance - Covariance'!AP50</f>
        <v>8.4758174603174405E-3</v>
      </c>
      <c r="AQ60" s="21">
        <v>0</v>
      </c>
      <c r="AR60" s="18"/>
    </row>
    <row r="61" spans="1:44" x14ac:dyDescent="0.45">
      <c r="A61" s="24" t="str">
        <f>'Variance - Covariance'!A51</f>
        <v>PEPSI</v>
      </c>
      <c r="B61" s="8">
        <f>'Variance - Covariance'!B51</f>
        <v>1.6910234126984142E-2</v>
      </c>
      <c r="C61" s="8">
        <f>'Variance - Covariance'!C51</f>
        <v>1.0815492063492058E-2</v>
      </c>
      <c r="D61" s="8">
        <f>'Variance - Covariance'!D51</f>
        <v>1.0702583333333323E-2</v>
      </c>
      <c r="E61" s="8">
        <f>'Variance - Covariance'!E51</f>
        <v>2.2855230158730144E-2</v>
      </c>
      <c r="F61" s="8">
        <f>'Variance - Covariance'!F51</f>
        <v>1.8007055555555564E-2</v>
      </c>
      <c r="G61" s="8">
        <f>'Variance - Covariance'!G51</f>
        <v>2.6021333333333296E-2</v>
      </c>
      <c r="H61" s="8">
        <f>'Variance - Covariance'!H51</f>
        <v>1.2407551587301561E-2</v>
      </c>
      <c r="I61" s="8">
        <f>'Variance - Covariance'!I51</f>
        <v>7.7201071428571215E-3</v>
      </c>
      <c r="J61" s="8">
        <f>'Variance - Covariance'!J51</f>
        <v>-2.3260190476190473E-2</v>
      </c>
      <c r="K61" s="8">
        <f>'Variance - Covariance'!K51</f>
        <v>7.1036071428571294E-3</v>
      </c>
      <c r="L61" s="8">
        <f>'Variance - Covariance'!L51</f>
        <v>1.1492865079365066E-2</v>
      </c>
      <c r="M61" s="8">
        <f>'Variance - Covariance'!M51</f>
        <v>8.7994920634920613E-3</v>
      </c>
      <c r="N61" s="8">
        <f>'Variance - Covariance'!N51</f>
        <v>6.9262301587301421E-3</v>
      </c>
      <c r="O61" s="8">
        <f>'Variance - Covariance'!O51</f>
        <v>7.1081746031745868E-3</v>
      </c>
      <c r="P61" s="8">
        <f>'Variance - Covariance'!P51</f>
        <v>9.0718333333333102E-3</v>
      </c>
      <c r="Q61" s="8">
        <f>'Variance - Covariance'!Q51</f>
        <v>1.0972079365079341E-2</v>
      </c>
      <c r="R61" s="8">
        <f>'Variance - Covariance'!R51</f>
        <v>1.4358234126984126E-2</v>
      </c>
      <c r="S61" s="8">
        <f>'Variance - Covariance'!S51</f>
        <v>1.2020999999999985E-2</v>
      </c>
      <c r="T61" s="8">
        <f>'Variance - Covariance'!T51</f>
        <v>1.3432303571428562E-2</v>
      </c>
      <c r="U61" s="8">
        <f>'Variance - Covariance'!U51</f>
        <v>1.2512021825396806E-2</v>
      </c>
      <c r="V61" s="8">
        <f>'Variance - Covariance'!V51</f>
        <v>8.3673849206349054E-3</v>
      </c>
      <c r="W61" s="8">
        <f>'Variance - Covariance'!W51</f>
        <v>1.0535910714285699E-2</v>
      </c>
      <c r="X61" s="8">
        <f>'Variance - Covariance'!X51</f>
        <v>7.4117896825396622E-3</v>
      </c>
      <c r="Y61" s="8">
        <f>'Variance - Covariance'!Y51</f>
        <v>1.4419557539682536E-2</v>
      </c>
      <c r="Z61" s="8">
        <f>'Variance - Covariance'!Z51</f>
        <v>5.14806944444443E-3</v>
      </c>
      <c r="AA61" s="8">
        <f>'Variance - Covariance'!AA51</f>
        <v>1.013575793650792E-2</v>
      </c>
      <c r="AB61" s="8">
        <f>'Variance - Covariance'!AB51</f>
        <v>1.5901079365079347E-2</v>
      </c>
      <c r="AC61" s="8">
        <f>'Variance - Covariance'!AC51</f>
        <v>1.6408226190476192E-2</v>
      </c>
      <c r="AD61" s="8">
        <f>'Variance - Covariance'!AD51</f>
        <v>3.3736388888888809E-3</v>
      </c>
      <c r="AE61" s="8">
        <f>'Variance - Covariance'!AE51</f>
        <v>1.0918273809523782E-2</v>
      </c>
      <c r="AF61" s="8">
        <f>'Variance - Covariance'!AF51</f>
        <v>1.6786547619047611E-2</v>
      </c>
      <c r="AG61" s="8">
        <f>'Variance - Covariance'!AG51</f>
        <v>2.3189694444444443E-2</v>
      </c>
      <c r="AH61" s="8">
        <f>'Variance - Covariance'!AH51</f>
        <v>1.5700476190476199E-2</v>
      </c>
      <c r="AI61" s="8">
        <f>'Variance - Covariance'!AI51</f>
        <v>1.2492249999999991E-2</v>
      </c>
      <c r="AJ61" s="8">
        <f>'Variance - Covariance'!AJ51</f>
        <v>1.3091706349206346E-2</v>
      </c>
      <c r="AK61" s="8">
        <f>'Variance - Covariance'!AK51</f>
        <v>1.1609674603174594E-2</v>
      </c>
      <c r="AL61" s="8">
        <f>'Variance - Covariance'!AL51</f>
        <v>-1.6762341269841267E-3</v>
      </c>
      <c r="AM61" s="8">
        <f>'Variance - Covariance'!AM51</f>
        <v>1.1352650793650783E-2</v>
      </c>
      <c r="AN61" s="8">
        <f>'Variance - Covariance'!AN51</f>
        <v>7.9946388888888689E-3</v>
      </c>
      <c r="AO61" s="8">
        <f>'Variance - Covariance'!AO51</f>
        <v>-9.6170277777777678E-3</v>
      </c>
      <c r="AP61" s="8">
        <f>'Variance - Covariance'!AP51</f>
        <v>9.0564365079364977E-3</v>
      </c>
      <c r="AQ61" s="21">
        <v>0</v>
      </c>
      <c r="AR61" s="18"/>
    </row>
    <row r="62" spans="1:44" x14ac:dyDescent="0.45">
      <c r="A62" s="24" t="str">
        <f>'Variance - Covariance'!A52</f>
        <v>MediciNova</v>
      </c>
      <c r="B62" s="8">
        <f>'Variance - Covariance'!B52</f>
        <v>4.6904722222222091E-2</v>
      </c>
      <c r="C62" s="8">
        <f>'Variance - Covariance'!C52</f>
        <v>7.0267103174603109E-3</v>
      </c>
      <c r="D62" s="8">
        <f>'Variance - Covariance'!D52</f>
        <v>5.8922317460317321E-2</v>
      </c>
      <c r="E62" s="8">
        <f>'Variance - Covariance'!E52</f>
        <v>1.8007055555555564E-2</v>
      </c>
      <c r="F62" s="8">
        <f>'Variance - Covariance'!F52</f>
        <v>0.42812740476190375</v>
      </c>
      <c r="G62" s="8">
        <f>'Variance - Covariance'!G52</f>
        <v>4.0226980158730025E-2</v>
      </c>
      <c r="H62" s="8">
        <f>'Variance - Covariance'!H52</f>
        <v>4.0040496031745761E-2</v>
      </c>
      <c r="I62" s="8">
        <f>'Variance - Covariance'!I52</f>
        <v>5.5189130952380878E-2</v>
      </c>
      <c r="J62" s="8">
        <f>'Variance - Covariance'!J52</f>
        <v>1.5767150793650781E-2</v>
      </c>
      <c r="K62" s="8">
        <f>'Variance - Covariance'!K52</f>
        <v>1.7433607142857129E-2</v>
      </c>
      <c r="L62" s="8">
        <f>'Variance - Covariance'!L52</f>
        <v>2.3144634920634902E-2</v>
      </c>
      <c r="M62" s="8">
        <f>'Variance - Covariance'!M52</f>
        <v>1.8339277777777784E-2</v>
      </c>
      <c r="N62" s="8">
        <f>'Variance - Covariance'!N52</f>
        <v>3.5668932539682494E-2</v>
      </c>
      <c r="O62" s="8">
        <f>'Variance - Covariance'!O52</f>
        <v>1.7627539682539706E-2</v>
      </c>
      <c r="P62" s="8">
        <f>'Variance - Covariance'!P52</f>
        <v>2.7741289682539444E-2</v>
      </c>
      <c r="Q62" s="8">
        <f>'Variance - Covariance'!Q52</f>
        <v>3.8889503968253927E-2</v>
      </c>
      <c r="R62" s="8">
        <f>'Variance - Covariance'!R52</f>
        <v>3.1543658730158484E-2</v>
      </c>
      <c r="S62" s="8">
        <f>'Variance - Covariance'!S52</f>
        <v>4.1868361111110898E-2</v>
      </c>
      <c r="T62" s="8">
        <f>'Variance - Covariance'!T52</f>
        <v>3.8864705952380875E-2</v>
      </c>
      <c r="U62" s="8">
        <f>'Variance - Covariance'!U52</f>
        <v>1.908973928571427E-2</v>
      </c>
      <c r="V62" s="8">
        <f>'Variance - Covariance'!V52</f>
        <v>3.0340492063492017E-2</v>
      </c>
      <c r="W62" s="8">
        <f>'Variance - Covariance'!W52</f>
        <v>4.0292856746031495E-2</v>
      </c>
      <c r="X62" s="8">
        <f>'Variance - Covariance'!X52</f>
        <v>2.2554407936507911E-2</v>
      </c>
      <c r="Y62" s="8">
        <f>'Variance - Covariance'!Y52</f>
        <v>1.1839589285714276E-2</v>
      </c>
      <c r="Z62" s="8">
        <f>'Variance - Covariance'!Z52</f>
        <v>3.7197148015872983E-2</v>
      </c>
      <c r="AA62" s="8">
        <f>'Variance - Covariance'!AA52</f>
        <v>6.661547619047613E-3</v>
      </c>
      <c r="AB62" s="8">
        <f>'Variance - Covariance'!AB52</f>
        <v>2.0503853174603171E-2</v>
      </c>
      <c r="AC62" s="8">
        <f>'Variance - Covariance'!AC52</f>
        <v>2.7801857142857007E-2</v>
      </c>
      <c r="AD62" s="8">
        <f>'Variance - Covariance'!AD52</f>
        <v>5.9018055555555463E-2</v>
      </c>
      <c r="AE62" s="8">
        <f>'Variance - Covariance'!AE52</f>
        <v>3.1192087301587158E-2</v>
      </c>
      <c r="AF62" s="8">
        <f>'Variance - Covariance'!AF52</f>
        <v>3.368580952380941E-2</v>
      </c>
      <c r="AG62" s="8">
        <f>'Variance - Covariance'!AG52</f>
        <v>8.9963626984126854E-2</v>
      </c>
      <c r="AH62" s="8">
        <f>'Variance - Covariance'!AH52</f>
        <v>4.8319674603174337E-2</v>
      </c>
      <c r="AI62" s="8">
        <f>'Variance - Covariance'!AI52</f>
        <v>5.3147484126984092E-2</v>
      </c>
      <c r="AJ62" s="8">
        <f>'Variance - Covariance'!AJ52</f>
        <v>5.1272726190476153E-2</v>
      </c>
      <c r="AK62" s="8">
        <f>'Variance - Covariance'!AK52</f>
        <v>2.8877904761904626E-2</v>
      </c>
      <c r="AL62" s="8">
        <f>'Variance - Covariance'!AL52</f>
        <v>2.530545634920621E-2</v>
      </c>
      <c r="AM62" s="8">
        <f>'Variance - Covariance'!AM52</f>
        <v>5.3344825396825252E-2</v>
      </c>
      <c r="AN62" s="8">
        <f>'Variance - Covariance'!AN52</f>
        <v>2.4644341269841254E-2</v>
      </c>
      <c r="AO62" s="8">
        <f>'Variance - Covariance'!AO52</f>
        <v>0.19301232142857122</v>
      </c>
      <c r="AP62" s="8">
        <f>'Variance - Covariance'!AP52</f>
        <v>2.6135011904761682E-2</v>
      </c>
      <c r="AQ62" s="21">
        <v>0</v>
      </c>
      <c r="AR62" s="18"/>
    </row>
    <row r="63" spans="1:44" x14ac:dyDescent="0.45">
      <c r="A63" s="24" t="str">
        <f>'Variance - Covariance'!A53</f>
        <v>Shopify</v>
      </c>
      <c r="B63" s="8">
        <f>'Variance - Covariance'!B53</f>
        <v>5.6401329365079349E-2</v>
      </c>
      <c r="C63" s="8">
        <f>'Variance - Covariance'!C53</f>
        <v>2.1719638888888865E-2</v>
      </c>
      <c r="D63" s="8">
        <f>'Variance - Covariance'!D53</f>
        <v>6.9614369047618863E-2</v>
      </c>
      <c r="E63" s="8">
        <f>'Variance - Covariance'!E53</f>
        <v>2.6021333333333296E-2</v>
      </c>
      <c r="F63" s="8">
        <f>'Variance - Covariance'!F53</f>
        <v>4.0226980158730025E-2</v>
      </c>
      <c r="G63" s="8">
        <f>'Variance - Covariance'!G53</f>
        <v>0.23094055555555554</v>
      </c>
      <c r="H63" s="8">
        <f>'Variance - Covariance'!H53</f>
        <v>5.6846273809523722E-2</v>
      </c>
      <c r="I63" s="8">
        <f>'Variance - Covariance'!I53</f>
        <v>3.5914051587301515E-2</v>
      </c>
      <c r="J63" s="8">
        <f>'Variance - Covariance'!J53</f>
        <v>-6.2256448412698298E-2</v>
      </c>
      <c r="K63" s="8">
        <f>'Variance - Covariance'!K53</f>
        <v>1.335955952380951E-2</v>
      </c>
      <c r="L63" s="8">
        <f>'Variance - Covariance'!L53</f>
        <v>3.9009761904761783E-2</v>
      </c>
      <c r="M63" s="8">
        <f>'Variance - Covariance'!M53</f>
        <v>3.1621103174602976E-2</v>
      </c>
      <c r="N63" s="8">
        <f>'Variance - Covariance'!N53</f>
        <v>1.2216428571428583E-2</v>
      </c>
      <c r="O63" s="8">
        <f>'Variance - Covariance'!O53</f>
        <v>2.220946428571428E-2</v>
      </c>
      <c r="P63" s="8">
        <f>'Variance - Covariance'!P53</f>
        <v>3.1504519841269778E-2</v>
      </c>
      <c r="Q63" s="8">
        <f>'Variance - Covariance'!Q53</f>
        <v>3.7686075396825391E-2</v>
      </c>
      <c r="R63" s="8">
        <f>'Variance - Covariance'!R53</f>
        <v>4.7669162698412475E-2</v>
      </c>
      <c r="S63" s="8">
        <f>'Variance - Covariance'!S53</f>
        <v>4.99168809523809E-2</v>
      </c>
      <c r="T63" s="8">
        <f>'Variance - Covariance'!T53</f>
        <v>3.9567411507936474E-2</v>
      </c>
      <c r="U63" s="8">
        <f>'Variance - Covariance'!U53</f>
        <v>3.1691741666666558E-2</v>
      </c>
      <c r="V63" s="8">
        <f>'Variance - Covariance'!V53</f>
        <v>1.8519083333333311E-2</v>
      </c>
      <c r="W63" s="8">
        <f>'Variance - Covariance'!W53</f>
        <v>3.0488201190476086E-2</v>
      </c>
      <c r="X63" s="8">
        <f>'Variance - Covariance'!X53</f>
        <v>2.3956739682539672E-2</v>
      </c>
      <c r="Y63" s="8">
        <f>'Variance - Covariance'!Y53</f>
        <v>4.3160438492063365E-2</v>
      </c>
      <c r="Z63" s="8">
        <f>'Variance - Covariance'!Z53</f>
        <v>4.4662535317460193E-2</v>
      </c>
      <c r="AA63" s="8">
        <f>'Variance - Covariance'!AA53</f>
        <v>1.983919841269843E-2</v>
      </c>
      <c r="AB63" s="8">
        <f>'Variance - Covariance'!AB53</f>
        <v>2.5890706349206115E-2</v>
      </c>
      <c r="AC63" s="8">
        <f>'Variance - Covariance'!AC53</f>
        <v>1.5182404761904746E-2</v>
      </c>
      <c r="AD63" s="8">
        <f>'Variance - Covariance'!AD53</f>
        <v>3.5426242063491896E-2</v>
      </c>
      <c r="AE63" s="8">
        <f>'Variance - Covariance'!AE53</f>
        <v>4.9704480158729927E-2</v>
      </c>
      <c r="AF63" s="8">
        <f>'Variance - Covariance'!AF53</f>
        <v>6.5986515873015864E-2</v>
      </c>
      <c r="AG63" s="8">
        <f>'Variance - Covariance'!AG53</f>
        <v>0.10607678174603147</v>
      </c>
      <c r="AH63" s="8">
        <f>'Variance - Covariance'!AH53</f>
        <v>6.9634638888888656E-2</v>
      </c>
      <c r="AI63" s="8">
        <f>'Variance - Covariance'!AI53</f>
        <v>5.7304813492063449E-2</v>
      </c>
      <c r="AJ63" s="8">
        <f>'Variance - Covariance'!AJ53</f>
        <v>8.095363492063487E-2</v>
      </c>
      <c r="AK63" s="8">
        <f>'Variance - Covariance'!AK53</f>
        <v>3.232372619047616E-2</v>
      </c>
      <c r="AL63" s="8">
        <f>'Variance - Covariance'!AL53</f>
        <v>3.7236746031745933E-2</v>
      </c>
      <c r="AM63" s="8">
        <f>'Variance - Covariance'!AM53</f>
        <v>4.3246230158729984E-2</v>
      </c>
      <c r="AN63" s="8">
        <f>'Variance - Covariance'!AN53</f>
        <v>2.1800507936507934E-2</v>
      </c>
      <c r="AO63" s="8">
        <f>'Variance - Covariance'!AO53</f>
        <v>-7.385525396825382E-2</v>
      </c>
      <c r="AP63" s="8">
        <f>'Variance - Covariance'!AP53</f>
        <v>3.0045865079364971E-2</v>
      </c>
      <c r="AQ63" s="21">
        <v>0</v>
      </c>
      <c r="AR63" s="18"/>
    </row>
    <row r="64" spans="1:44" x14ac:dyDescent="0.45">
      <c r="A64" s="24" t="str">
        <f>'Variance - Covariance'!A54</f>
        <v xml:space="preserve">iRobot </v>
      </c>
      <c r="B64" s="8">
        <f>'Variance - Covariance'!B54</f>
        <v>4.5983642857142848E-2</v>
      </c>
      <c r="C64" s="8">
        <f>'Variance - Covariance'!C54</f>
        <v>8.22116666666667E-3</v>
      </c>
      <c r="D64" s="8">
        <f>'Variance - Covariance'!D54</f>
        <v>5.2026519841269818E-2</v>
      </c>
      <c r="E64" s="8">
        <f>'Variance - Covariance'!E54</f>
        <v>1.2407551587301561E-2</v>
      </c>
      <c r="F64" s="8">
        <f>'Variance - Covariance'!F54</f>
        <v>4.0040496031745761E-2</v>
      </c>
      <c r="G64" s="8">
        <f>'Variance - Covariance'!G54</f>
        <v>5.6846273809523722E-2</v>
      </c>
      <c r="H64" s="8">
        <f>'Variance - Covariance'!H54</f>
        <v>0.23077605555555517</v>
      </c>
      <c r="I64" s="8">
        <f>'Variance - Covariance'!I54</f>
        <v>5.2239313492063393E-2</v>
      </c>
      <c r="J64" s="8">
        <f>'Variance - Covariance'!J54</f>
        <v>-5.1906734126983961E-2</v>
      </c>
      <c r="K64" s="8">
        <f>'Variance - Covariance'!K54</f>
        <v>2.8288503968253925E-2</v>
      </c>
      <c r="L64" s="8">
        <f>'Variance - Covariance'!L54</f>
        <v>1.6496440476190435E-2</v>
      </c>
      <c r="M64" s="8">
        <f>'Variance - Covariance'!M54</f>
        <v>2.3670158730158711E-2</v>
      </c>
      <c r="N64" s="8">
        <f>'Variance - Covariance'!N54</f>
        <v>4.1311206349206243E-2</v>
      </c>
      <c r="O64" s="8">
        <f>'Variance - Covariance'!O54</f>
        <v>2.9446567460317433E-2</v>
      </c>
      <c r="P64" s="8">
        <f>'Variance - Covariance'!P54</f>
        <v>3.2530023809523557E-2</v>
      </c>
      <c r="Q64" s="8">
        <f>'Variance - Covariance'!Q54</f>
        <v>4.5238888888888721E-4</v>
      </c>
      <c r="R64" s="8">
        <f>'Variance - Covariance'!R54</f>
        <v>2.6704134920634795E-2</v>
      </c>
      <c r="S64" s="8">
        <f>'Variance - Covariance'!S54</f>
        <v>3.2975682539682506E-2</v>
      </c>
      <c r="T64" s="8">
        <f>'Variance - Covariance'!T54</f>
        <v>3.1972072619047602E-2</v>
      </c>
      <c r="U64" s="8">
        <f>'Variance - Covariance'!U54</f>
        <v>1.0975984523809518E-2</v>
      </c>
      <c r="V64" s="8">
        <f>'Variance - Covariance'!V54</f>
        <v>2.8165277777777699E-2</v>
      </c>
      <c r="W64" s="8">
        <f>'Variance - Covariance'!W54</f>
        <v>3.714514404761908E-2</v>
      </c>
      <c r="X64" s="8">
        <f>'Variance - Covariance'!X54</f>
        <v>2.075208571428571E-2</v>
      </c>
      <c r="Y64" s="8">
        <f>'Variance - Covariance'!Y54</f>
        <v>1.826282738095239E-2</v>
      </c>
      <c r="Z64" s="8">
        <f>'Variance - Covariance'!Z54</f>
        <v>2.1425885317460334E-2</v>
      </c>
      <c r="AA64" s="8">
        <f>'Variance - Covariance'!AA54</f>
        <v>1.2665626984126965E-2</v>
      </c>
      <c r="AB64" s="8">
        <f>'Variance - Covariance'!AB54</f>
        <v>8.5558333333333354E-3</v>
      </c>
      <c r="AC64" s="8">
        <f>'Variance - Covariance'!AC54</f>
        <v>7.058234126984116E-3</v>
      </c>
      <c r="AD64" s="8">
        <f>'Variance - Covariance'!AD54</f>
        <v>3.5852142857142735E-2</v>
      </c>
      <c r="AE64" s="8">
        <f>'Variance - Covariance'!AE54</f>
        <v>2.083311111111109E-2</v>
      </c>
      <c r="AF64" s="8">
        <f>'Variance - Covariance'!AF54</f>
        <v>3.715680952380946E-2</v>
      </c>
      <c r="AG64" s="8">
        <f>'Variance - Covariance'!AG54</f>
        <v>7.7300365079364913E-2</v>
      </c>
      <c r="AH64" s="8">
        <f>'Variance - Covariance'!AH54</f>
        <v>4.9045297619047495E-2</v>
      </c>
      <c r="AI64" s="8">
        <f>'Variance - Covariance'!AI54</f>
        <v>3.4884599206349079E-2</v>
      </c>
      <c r="AJ64" s="8">
        <f>'Variance - Covariance'!AJ54</f>
        <v>6.1637035714285617E-2</v>
      </c>
      <c r="AK64" s="8">
        <f>'Variance - Covariance'!AK54</f>
        <v>2.7027849206349069E-2</v>
      </c>
      <c r="AL64" s="8">
        <f>'Variance - Covariance'!AL54</f>
        <v>3.4656111111111006E-2</v>
      </c>
      <c r="AM64" s="8">
        <f>'Variance - Covariance'!AM54</f>
        <v>3.6406400793650623E-2</v>
      </c>
      <c r="AN64" s="8">
        <f>'Variance - Covariance'!AN54</f>
        <v>3.135050396825393E-2</v>
      </c>
      <c r="AO64" s="8">
        <f>'Variance - Covariance'!AO54</f>
        <v>-9.9237277777777744E-2</v>
      </c>
      <c r="AP64" s="8">
        <f>'Variance - Covariance'!AP54</f>
        <v>2.3318107142857127E-2</v>
      </c>
      <c r="AQ64" s="21">
        <v>0</v>
      </c>
      <c r="AR64" s="18"/>
    </row>
    <row r="65" spans="1:44" x14ac:dyDescent="0.45">
      <c r="A65" s="24" t="str">
        <f>'Variance - Covariance'!A55</f>
        <v xml:space="preserve">Six Flags </v>
      </c>
      <c r="B65" s="8">
        <f>'Variance - Covariance'!B55</f>
        <v>2.3845611111111081E-2</v>
      </c>
      <c r="C65" s="8">
        <f>'Variance - Covariance'!C55</f>
        <v>6.0070595238095057E-3</v>
      </c>
      <c r="D65" s="8">
        <f>'Variance - Covariance'!D55</f>
        <v>3.1150007936507847E-2</v>
      </c>
      <c r="E65" s="8">
        <f>'Variance - Covariance'!E55</f>
        <v>7.7201071428571215E-3</v>
      </c>
      <c r="F65" s="8">
        <f>'Variance - Covariance'!F55</f>
        <v>5.5189130952380878E-2</v>
      </c>
      <c r="G65" s="8">
        <f>'Variance - Covariance'!G55</f>
        <v>3.5914051587301515E-2</v>
      </c>
      <c r="H65" s="8">
        <f>'Variance - Covariance'!H55</f>
        <v>5.2239313492063393E-2</v>
      </c>
      <c r="I65" s="8">
        <f>'Variance - Covariance'!I55</f>
        <v>9.8182111111110984E-2</v>
      </c>
      <c r="J65" s="8">
        <f>'Variance - Covariance'!J55</f>
        <v>-6.9586547619047345E-3</v>
      </c>
      <c r="K65" s="8">
        <f>'Variance - Covariance'!K55</f>
        <v>6.5805119047619093E-3</v>
      </c>
      <c r="L65" s="8">
        <f>'Variance - Covariance'!L55</f>
        <v>1.4353964285714284E-2</v>
      </c>
      <c r="M65" s="8">
        <f>'Variance - Covariance'!M55</f>
        <v>1.4359805555555549E-2</v>
      </c>
      <c r="N65" s="8">
        <f>'Variance - Covariance'!N55</f>
        <v>2.7220158730158514E-3</v>
      </c>
      <c r="O65" s="8">
        <f>'Variance - Covariance'!O55</f>
        <v>-9.25988095238093E-4</v>
      </c>
      <c r="P65" s="8">
        <f>'Variance - Covariance'!P55</f>
        <v>1.6518087301587284E-2</v>
      </c>
      <c r="Q65" s="8">
        <f>'Variance - Covariance'!Q55</f>
        <v>1.1912130952380938E-2</v>
      </c>
      <c r="R65" s="8">
        <f>'Variance - Covariance'!R55</f>
        <v>1.7175988095238064E-2</v>
      </c>
      <c r="S65" s="8">
        <f>'Variance - Covariance'!S55</f>
        <v>2.4360920634920648E-2</v>
      </c>
      <c r="T65" s="8">
        <f>'Variance - Covariance'!T55</f>
        <v>2.1666887301587286E-2</v>
      </c>
      <c r="U65" s="8">
        <f>'Variance - Covariance'!U55</f>
        <v>1.7605056349206345E-2</v>
      </c>
      <c r="V65" s="8">
        <f>'Variance - Covariance'!V55</f>
        <v>1.6318654761904774E-2</v>
      </c>
      <c r="W65" s="8">
        <f>'Variance - Covariance'!W55</f>
        <v>1.4667692857142853E-2</v>
      </c>
      <c r="X65" s="8">
        <f>'Variance - Covariance'!X55</f>
        <v>1.8381754761904737E-2</v>
      </c>
      <c r="Y65" s="8">
        <f>'Variance - Covariance'!Y55</f>
        <v>1.6265829365079351E-2</v>
      </c>
      <c r="Z65" s="8">
        <f>'Variance - Covariance'!Z55</f>
        <v>2.132657619047619E-2</v>
      </c>
      <c r="AA65" s="8">
        <f>'Variance - Covariance'!AA55</f>
        <v>6.7214801587301429E-3</v>
      </c>
      <c r="AB65" s="8">
        <f>'Variance - Covariance'!AB55</f>
        <v>8.9814484126983923E-3</v>
      </c>
      <c r="AC65" s="8">
        <f>'Variance - Covariance'!AC55</f>
        <v>1.7422019841269825E-2</v>
      </c>
      <c r="AD65" s="8">
        <f>'Variance - Covariance'!AD55</f>
        <v>2.6702630952380887E-2</v>
      </c>
      <c r="AE65" s="8">
        <f>'Variance - Covariance'!AE55</f>
        <v>1.435273809523809E-2</v>
      </c>
      <c r="AF65" s="8">
        <f>'Variance - Covariance'!AF55</f>
        <v>1.8563051587301586E-2</v>
      </c>
      <c r="AG65" s="8">
        <f>'Variance - Covariance'!AG55</f>
        <v>3.9727829365079341E-2</v>
      </c>
      <c r="AH65" s="8">
        <f>'Variance - Covariance'!AH55</f>
        <v>2.4862833333333348E-2</v>
      </c>
      <c r="AI65" s="8">
        <f>'Variance - Covariance'!AI55</f>
        <v>2.1994861111111121E-2</v>
      </c>
      <c r="AJ65" s="8">
        <f>'Variance - Covariance'!AJ55</f>
        <v>2.5914091269841146E-2</v>
      </c>
      <c r="AK65" s="8">
        <f>'Variance - Covariance'!AK55</f>
        <v>1.4405123015873007E-2</v>
      </c>
      <c r="AL65" s="8">
        <f>'Variance - Covariance'!AL55</f>
        <v>2.3981615079365071E-2</v>
      </c>
      <c r="AM65" s="8">
        <f>'Variance - Covariance'!AM55</f>
        <v>1.6260388888888894E-2</v>
      </c>
      <c r="AN65" s="8">
        <f>'Variance - Covariance'!AN55</f>
        <v>1.4216527777777767E-2</v>
      </c>
      <c r="AO65" s="8">
        <f>'Variance - Covariance'!AO55</f>
        <v>0.20051240476190463</v>
      </c>
      <c r="AP65" s="8">
        <f>'Variance - Covariance'!AP55</f>
        <v>2.2884896825396794E-2</v>
      </c>
      <c r="AQ65" s="21">
        <v>0</v>
      </c>
      <c r="AR65" s="18"/>
    </row>
    <row r="66" spans="1:44" x14ac:dyDescent="0.45">
      <c r="A66" s="24" t="str">
        <f>'Variance - Covariance'!A56</f>
        <v>NanoViricides</v>
      </c>
      <c r="B66" s="8">
        <f>'Variance - Covariance'!B56</f>
        <v>-3.0533452380952224E-2</v>
      </c>
      <c r="C66" s="8">
        <f>'Variance - Covariance'!C56</f>
        <v>1.0479404761904725E-3</v>
      </c>
      <c r="D66" s="8">
        <f>'Variance - Covariance'!D56</f>
        <v>-3.5356714285714193E-2</v>
      </c>
      <c r="E66" s="8">
        <f>'Variance - Covariance'!E56</f>
        <v>-2.3260190476190473E-2</v>
      </c>
      <c r="F66" s="8">
        <f>'Variance - Covariance'!F56</f>
        <v>1.5767150793650781E-2</v>
      </c>
      <c r="G66" s="8">
        <f>'Variance - Covariance'!G56</f>
        <v>-6.2256448412698298E-2</v>
      </c>
      <c r="H66" s="8">
        <f>'Variance - Covariance'!H56</f>
        <v>-5.1906734126983961E-2</v>
      </c>
      <c r="I66" s="8">
        <f>'Variance - Covariance'!I56</f>
        <v>-6.9586547619047345E-3</v>
      </c>
      <c r="J66" s="8">
        <f>'Variance - Covariance'!J56</f>
        <v>1.4112217222222248</v>
      </c>
      <c r="K66" s="8">
        <f>'Variance - Covariance'!K56</f>
        <v>-1.1798341269841266E-2</v>
      </c>
      <c r="L66" s="8">
        <f>'Variance - Covariance'!L56</f>
        <v>-3.7213158730158513E-2</v>
      </c>
      <c r="M66" s="8">
        <f>'Variance - Covariance'!M56</f>
        <v>-1.2686123015873022E-2</v>
      </c>
      <c r="N66" s="8">
        <f>'Variance - Covariance'!N56</f>
        <v>2.7006769841269714E-2</v>
      </c>
      <c r="O66" s="8">
        <f>'Variance - Covariance'!O56</f>
        <v>1.5046920634920639E-2</v>
      </c>
      <c r="P66" s="8">
        <f>'Variance - Covariance'!P56</f>
        <v>-8.3679087301587306E-3</v>
      </c>
      <c r="Q66" s="8">
        <f>'Variance - Covariance'!Q56</f>
        <v>-7.8560317460317376E-3</v>
      </c>
      <c r="R66" s="8">
        <f>'Variance - Covariance'!R56</f>
        <v>-1.4345075396825375E-2</v>
      </c>
      <c r="S66" s="8">
        <f>'Variance - Covariance'!S56</f>
        <v>-5.4820714285714021E-3</v>
      </c>
      <c r="T66" s="8">
        <f>'Variance - Covariance'!T56</f>
        <v>-1.1170030555555542E-2</v>
      </c>
      <c r="U66" s="8">
        <f>'Variance - Covariance'!U56</f>
        <v>-4.8188170634920393E-3</v>
      </c>
      <c r="V66" s="8">
        <f>'Variance - Covariance'!V56</f>
        <v>-3.8755039682539655E-3</v>
      </c>
      <c r="W66" s="8">
        <f>'Variance - Covariance'!W56</f>
        <v>-1.9357780555555548E-2</v>
      </c>
      <c r="X66" s="8">
        <f>'Variance - Covariance'!X56</f>
        <v>8.7894825396825412E-3</v>
      </c>
      <c r="Y66" s="8">
        <f>'Variance - Covariance'!Y56</f>
        <v>-8.9493154761904718E-3</v>
      </c>
      <c r="Z66" s="8">
        <f>'Variance - Covariance'!Z56</f>
        <v>2.6484833730158561E-2</v>
      </c>
      <c r="AA66" s="8">
        <f>'Variance - Covariance'!AA56</f>
        <v>5.8442301587301251E-3</v>
      </c>
      <c r="AB66" s="8">
        <f>'Variance - Covariance'!AB56</f>
        <v>-7.7361825396825325E-3</v>
      </c>
      <c r="AC66" s="8">
        <f>'Variance - Covariance'!AC56</f>
        <v>-2.1443357142857125E-2</v>
      </c>
      <c r="AD66" s="8">
        <f>'Variance - Covariance'!AD56</f>
        <v>0.21208615476190459</v>
      </c>
      <c r="AE66" s="8">
        <f>'Variance - Covariance'!AE56</f>
        <v>-2.726258730158708E-2</v>
      </c>
      <c r="AF66" s="8">
        <f>'Variance - Covariance'!AF56</f>
        <v>-1.8445289682539692E-2</v>
      </c>
      <c r="AG66" s="8">
        <f>'Variance - Covariance'!AG56</f>
        <v>-4.1278404761904662E-2</v>
      </c>
      <c r="AH66" s="8">
        <f>'Variance - Covariance'!AH56</f>
        <v>-9.4131388888888841E-3</v>
      </c>
      <c r="AI66" s="8">
        <f>'Variance - Covariance'!AI56</f>
        <v>-1.6011400793650769E-2</v>
      </c>
      <c r="AJ66" s="8">
        <f>'Variance - Covariance'!AJ56</f>
        <v>9.412480158730134E-3</v>
      </c>
      <c r="AK66" s="8">
        <f>'Variance - Covariance'!AK56</f>
        <v>-2.6449603174603128E-3</v>
      </c>
      <c r="AL66" s="8">
        <f>'Variance - Covariance'!AL56</f>
        <v>3.9375896825396828E-2</v>
      </c>
      <c r="AM66" s="8">
        <f>'Variance - Covariance'!AM56</f>
        <v>-2.1805638888888892E-2</v>
      </c>
      <c r="AN66" s="8">
        <f>'Variance - Covariance'!AN56</f>
        <v>4.3850555555555327E-3</v>
      </c>
      <c r="AO66" s="8">
        <f>'Variance - Covariance'!AO56</f>
        <v>-0.12710929761904763</v>
      </c>
      <c r="AP66" s="8">
        <f>'Variance - Covariance'!AP56</f>
        <v>1.4059087301587284E-2</v>
      </c>
      <c r="AQ66" s="21">
        <v>0</v>
      </c>
      <c r="AR66" s="18"/>
    </row>
    <row r="67" spans="1:44" x14ac:dyDescent="0.45">
      <c r="A67" s="24" t="str">
        <f>'Variance - Covariance'!A57</f>
        <v>HSBC</v>
      </c>
      <c r="B67" s="8">
        <f>'Variance - Covariance'!B57</f>
        <v>2.1280781746031718E-2</v>
      </c>
      <c r="C67" s="8">
        <f>'Variance - Covariance'!C57</f>
        <v>3.4797698412698344E-3</v>
      </c>
      <c r="D67" s="8">
        <f>'Variance - Covariance'!D57</f>
        <v>2.0909289682539661E-2</v>
      </c>
      <c r="E67" s="8">
        <f>'Variance - Covariance'!E57</f>
        <v>7.1036071428571294E-3</v>
      </c>
      <c r="F67" s="8">
        <f>'Variance - Covariance'!F57</f>
        <v>1.7433607142857129E-2</v>
      </c>
      <c r="G67" s="8">
        <f>'Variance - Covariance'!G57</f>
        <v>1.335955952380951E-2</v>
      </c>
      <c r="H67" s="8">
        <f>'Variance - Covariance'!H57</f>
        <v>2.8288503968253925E-2</v>
      </c>
      <c r="I67" s="8">
        <f>'Variance - Covariance'!I57</f>
        <v>6.5805119047619093E-3</v>
      </c>
      <c r="J67" s="8">
        <f>'Variance - Covariance'!J57</f>
        <v>-1.1798341269841266E-2</v>
      </c>
      <c r="K67" s="8">
        <f>'Variance - Covariance'!K57</f>
        <v>2.54576984126983E-2</v>
      </c>
      <c r="L67" s="8">
        <f>'Variance - Covariance'!L57</f>
        <v>3.8589642857142785E-3</v>
      </c>
      <c r="M67" s="8">
        <f>'Variance - Covariance'!M57</f>
        <v>7.805654761904755E-3</v>
      </c>
      <c r="N67" s="8">
        <f>'Variance - Covariance'!N57</f>
        <v>1.7773011904761882E-2</v>
      </c>
      <c r="O67" s="8">
        <f>'Variance - Covariance'!O57</f>
        <v>1.434924999999999E-2</v>
      </c>
      <c r="P67" s="8">
        <f>'Variance - Covariance'!P57</f>
        <v>1.4084007936507935E-2</v>
      </c>
      <c r="Q67" s="8">
        <f>'Variance - Covariance'!Q57</f>
        <v>1.5810293650793644E-2</v>
      </c>
      <c r="R67" s="8">
        <f>'Variance - Covariance'!R57</f>
        <v>1.1116694444444445E-2</v>
      </c>
      <c r="S67" s="8">
        <f>'Variance - Covariance'!S57</f>
        <v>1.9618575396825363E-2</v>
      </c>
      <c r="T67" s="8">
        <f>'Variance - Covariance'!T57</f>
        <v>1.4213682936507929E-2</v>
      </c>
      <c r="U67" s="8">
        <f>'Variance - Covariance'!U57</f>
        <v>8.0303440476190337E-3</v>
      </c>
      <c r="V67" s="8">
        <f>'Variance - Covariance'!V57</f>
        <v>1.94627857142857E-2</v>
      </c>
      <c r="W67" s="8">
        <f>'Variance - Covariance'!W57</f>
        <v>1.7253571825396812E-2</v>
      </c>
      <c r="X67" s="8">
        <f>'Variance - Covariance'!X57</f>
        <v>8.6090126984126828E-3</v>
      </c>
      <c r="Y67" s="8">
        <f>'Variance - Covariance'!Y57</f>
        <v>8.3740257936507877E-3</v>
      </c>
      <c r="Z67" s="8">
        <f>'Variance - Covariance'!Z57</f>
        <v>7.9708996031745728E-3</v>
      </c>
      <c r="AA67" s="8">
        <f>'Variance - Covariance'!AA57</f>
        <v>2.9985476190476177E-3</v>
      </c>
      <c r="AB67" s="8">
        <f>'Variance - Covariance'!AB57</f>
        <v>5.3080277777777648E-3</v>
      </c>
      <c r="AC67" s="8">
        <f>'Variance - Covariance'!AC57</f>
        <v>5.0128214285714151E-3</v>
      </c>
      <c r="AD67" s="8">
        <f>'Variance - Covariance'!AD57</f>
        <v>4.0594757936507797E-2</v>
      </c>
      <c r="AE67" s="8">
        <f>'Variance - Covariance'!AE57</f>
        <v>6.9186468253968E-3</v>
      </c>
      <c r="AF67" s="8">
        <f>'Variance - Covariance'!AF57</f>
        <v>1.5272198412698402E-2</v>
      </c>
      <c r="AG67" s="8">
        <f>'Variance - Covariance'!AG57</f>
        <v>2.7868642857142845E-2</v>
      </c>
      <c r="AH67" s="8">
        <f>'Variance - Covariance'!AH57</f>
        <v>1.8515511904761892E-2</v>
      </c>
      <c r="AI67" s="8">
        <f>'Variance - Covariance'!AI57</f>
        <v>1.6607789682539682E-2</v>
      </c>
      <c r="AJ67" s="8">
        <f>'Variance - Covariance'!AJ57</f>
        <v>1.8284503968253971E-2</v>
      </c>
      <c r="AK67" s="8">
        <f>'Variance - Covariance'!AK57</f>
        <v>1.6785404761904762E-2</v>
      </c>
      <c r="AL67" s="8">
        <f>'Variance - Covariance'!AL57</f>
        <v>-4.1841468253968044E-3</v>
      </c>
      <c r="AM67" s="8">
        <f>'Variance - Covariance'!AM57</f>
        <v>1.6140301587301575E-2</v>
      </c>
      <c r="AN67" s="8">
        <f>'Variance - Covariance'!AN57</f>
        <v>1.0531392857142855E-2</v>
      </c>
      <c r="AO67" s="8">
        <f>'Variance - Covariance'!AO57</f>
        <v>-0.10923486507936497</v>
      </c>
      <c r="AP67" s="8">
        <f>'Variance - Covariance'!AP57</f>
        <v>1.1368757936507929E-2</v>
      </c>
      <c r="AQ67" s="21">
        <v>0</v>
      </c>
      <c r="AR67" s="18"/>
    </row>
    <row r="68" spans="1:44" x14ac:dyDescent="0.45">
      <c r="A68" s="24" t="str">
        <f>'Variance - Covariance'!A58</f>
        <v xml:space="preserve">Northrop </v>
      </c>
      <c r="B68" s="8">
        <f>'Variance - Covariance'!B58</f>
        <v>1.7134210317460336E-2</v>
      </c>
      <c r="C68" s="8">
        <f>'Variance - Covariance'!C58</f>
        <v>1.3140773809523793E-2</v>
      </c>
      <c r="D68" s="8">
        <f>'Variance - Covariance'!D58</f>
        <v>9.1418690476190289E-3</v>
      </c>
      <c r="E68" s="8">
        <f>'Variance - Covariance'!E58</f>
        <v>1.1492865079365066E-2</v>
      </c>
      <c r="F68" s="8">
        <f>'Variance - Covariance'!F58</f>
        <v>2.3144634920634902E-2</v>
      </c>
      <c r="G68" s="8">
        <f>'Variance - Covariance'!G58</f>
        <v>3.9009761904761783E-2</v>
      </c>
      <c r="H68" s="8">
        <f>'Variance - Covariance'!H58</f>
        <v>1.6496440476190435E-2</v>
      </c>
      <c r="I68" s="8">
        <f>'Variance - Covariance'!I58</f>
        <v>1.4353964285714284E-2</v>
      </c>
      <c r="J68" s="8">
        <f>'Variance - Covariance'!J58</f>
        <v>-3.7213158730158513E-2</v>
      </c>
      <c r="K68" s="8">
        <f>'Variance - Covariance'!K58</f>
        <v>3.8589642857142785E-3</v>
      </c>
      <c r="L68" s="8">
        <f>'Variance - Covariance'!L58</f>
        <v>5.6943603174603195E-2</v>
      </c>
      <c r="M68" s="8">
        <f>'Variance - Covariance'!M58</f>
        <v>3.6332682539682429E-2</v>
      </c>
      <c r="N68" s="8">
        <f>'Variance - Covariance'!N58</f>
        <v>7.8073492063491937E-3</v>
      </c>
      <c r="O68" s="8">
        <f>'Variance - Covariance'!O58</f>
        <v>1.1046559523809504E-2</v>
      </c>
      <c r="P68" s="8">
        <f>'Variance - Covariance'!P58</f>
        <v>1.9581829365079368E-2</v>
      </c>
      <c r="Q68" s="8">
        <f>'Variance - Covariance'!Q58</f>
        <v>8.178400793650769E-3</v>
      </c>
      <c r="R68" s="8">
        <f>'Variance - Covariance'!R58</f>
        <v>2.1590912698412661E-2</v>
      </c>
      <c r="S68" s="8">
        <f>'Variance - Covariance'!S58</f>
        <v>1.889736111111109E-2</v>
      </c>
      <c r="T68" s="8">
        <f>'Variance - Covariance'!T58</f>
        <v>1.7217026587301575E-2</v>
      </c>
      <c r="U68" s="8">
        <f>'Variance - Covariance'!U58</f>
        <v>1.7430809126984127E-2</v>
      </c>
      <c r="V68" s="8">
        <f>'Variance - Covariance'!V58</f>
        <v>1.1877440476190469E-2</v>
      </c>
      <c r="W68" s="8">
        <f>'Variance - Covariance'!W58</f>
        <v>1.890000674603173E-2</v>
      </c>
      <c r="X68" s="8">
        <f>'Variance - Covariance'!X58</f>
        <v>1.7066112698412673E-2</v>
      </c>
      <c r="Y68" s="8">
        <f>'Variance - Covariance'!Y58</f>
        <v>1.6785363095238089E-2</v>
      </c>
      <c r="Z68" s="8">
        <f>'Variance - Covariance'!Z58</f>
        <v>1.1619539285714275E-2</v>
      </c>
      <c r="AA68" s="8">
        <f>'Variance - Covariance'!AA58</f>
        <v>1.032149206349205E-2</v>
      </c>
      <c r="AB68" s="8">
        <f>'Variance - Covariance'!AB58</f>
        <v>1.3674551587301581E-2</v>
      </c>
      <c r="AC68" s="8">
        <f>'Variance - Covariance'!AC58</f>
        <v>1.2244313492063483E-2</v>
      </c>
      <c r="AD68" s="8">
        <f>'Variance - Covariance'!AD58</f>
        <v>1.45907142857144E-3</v>
      </c>
      <c r="AE68" s="8">
        <f>'Variance - Covariance'!AE58</f>
        <v>2.9841797619047494E-2</v>
      </c>
      <c r="AF68" s="8">
        <f>'Variance - Covariance'!AF58</f>
        <v>2.4474480158730143E-2</v>
      </c>
      <c r="AG68" s="8">
        <f>'Variance - Covariance'!AG58</f>
        <v>2.7280682539682483E-2</v>
      </c>
      <c r="AH68" s="8">
        <f>'Variance - Covariance'!AH58</f>
        <v>2.0995039682539685E-2</v>
      </c>
      <c r="AI68" s="8">
        <f>'Variance - Covariance'!AI58</f>
        <v>1.4537424603174597E-2</v>
      </c>
      <c r="AJ68" s="8">
        <f>'Variance - Covariance'!AJ58</f>
        <v>2.9314920634920524E-2</v>
      </c>
      <c r="AK68" s="8">
        <f>'Variance - Covariance'!AK58</f>
        <v>1.5754146825396807E-2</v>
      </c>
      <c r="AL68" s="8">
        <f>'Variance - Covariance'!AL58</f>
        <v>-2.8006785714285672E-3</v>
      </c>
      <c r="AM68" s="8">
        <f>'Variance - Covariance'!AM58</f>
        <v>2.0310968253968241E-2</v>
      </c>
      <c r="AN68" s="8">
        <f>'Variance - Covariance'!AN58</f>
        <v>1.2406988095238089E-2</v>
      </c>
      <c r="AO68" s="8">
        <f>'Variance - Covariance'!AO58</f>
        <v>5.2957940476190374E-2</v>
      </c>
      <c r="AP68" s="8">
        <f>'Variance - Covariance'!AP58</f>
        <v>1.646042857142857E-2</v>
      </c>
      <c r="AQ68" s="21">
        <v>0</v>
      </c>
      <c r="AR68" s="18"/>
    </row>
    <row r="69" spans="1:44" x14ac:dyDescent="0.45">
      <c r="A69" s="24" t="str">
        <f>'Variance - Covariance'!A59</f>
        <v>Raytheon</v>
      </c>
      <c r="B69" s="8">
        <f>'Variance - Covariance'!B59</f>
        <v>2.1219904761904732E-2</v>
      </c>
      <c r="C69" s="8">
        <f>'Variance - Covariance'!C59</f>
        <v>8.1706746031746103E-3</v>
      </c>
      <c r="D69" s="8">
        <f>'Variance - Covariance'!D59</f>
        <v>2.4644873015872988E-2</v>
      </c>
      <c r="E69" s="8">
        <f>'Variance - Covariance'!E59</f>
        <v>8.7994920634920613E-3</v>
      </c>
      <c r="F69" s="8">
        <f>'Variance - Covariance'!F59</f>
        <v>1.8339277777777784E-2</v>
      </c>
      <c r="G69" s="8">
        <f>'Variance - Covariance'!G59</f>
        <v>3.1621103174602976E-2</v>
      </c>
      <c r="H69" s="8">
        <f>'Variance - Covariance'!H59</f>
        <v>2.3670158730158711E-2</v>
      </c>
      <c r="I69" s="8">
        <f>'Variance - Covariance'!I59</f>
        <v>1.4359805555555549E-2</v>
      </c>
      <c r="J69" s="8">
        <f>'Variance - Covariance'!J59</f>
        <v>-1.2686123015873022E-2</v>
      </c>
      <c r="K69" s="8">
        <f>'Variance - Covariance'!K59</f>
        <v>7.805654761904755E-3</v>
      </c>
      <c r="L69" s="8">
        <f>'Variance - Covariance'!L59</f>
        <v>3.6332682539682429E-2</v>
      </c>
      <c r="M69" s="8">
        <f>'Variance - Covariance'!M59</f>
        <v>5.0753865079365093E-2</v>
      </c>
      <c r="N69" s="8">
        <f>'Variance - Covariance'!N59</f>
        <v>1.4309869047619023E-2</v>
      </c>
      <c r="O69" s="8">
        <f>'Variance - Covariance'!O59</f>
        <v>1.0937035714285703E-2</v>
      </c>
      <c r="P69" s="8">
        <f>'Variance - Covariance'!P59</f>
        <v>1.9212095238095219E-2</v>
      </c>
      <c r="Q69" s="8">
        <f>'Variance - Covariance'!Q59</f>
        <v>1.0738702380952375E-2</v>
      </c>
      <c r="R69" s="8">
        <f>'Variance - Covariance'!R59</f>
        <v>1.8253265873015845E-2</v>
      </c>
      <c r="S69" s="8">
        <f>'Variance - Covariance'!S59</f>
        <v>2.0326099206349198E-2</v>
      </c>
      <c r="T69" s="8">
        <f>'Variance - Covariance'!T59</f>
        <v>1.5225938492063483E-2</v>
      </c>
      <c r="U69" s="8">
        <f>'Variance - Covariance'!U59</f>
        <v>1.3866192460317443E-2</v>
      </c>
      <c r="V69" s="8">
        <f>'Variance - Covariance'!V59</f>
        <v>1.5164523809523791E-2</v>
      </c>
      <c r="W69" s="8">
        <f>'Variance - Covariance'!W59</f>
        <v>1.9079132936507932E-2</v>
      </c>
      <c r="X69" s="8">
        <f>'Variance - Covariance'!X59</f>
        <v>1.3359845238095216E-2</v>
      </c>
      <c r="Y69" s="8">
        <f>'Variance - Covariance'!Y59</f>
        <v>9.6860297619047464E-3</v>
      </c>
      <c r="Z69" s="8">
        <f>'Variance - Covariance'!Z59</f>
        <v>1.065447023809522E-2</v>
      </c>
      <c r="AA69" s="8">
        <f>'Variance - Covariance'!AA59</f>
        <v>6.6439563492063335E-3</v>
      </c>
      <c r="AB69" s="8">
        <f>'Variance - Covariance'!AB59</f>
        <v>7.9535753968253946E-3</v>
      </c>
      <c r="AC69" s="8">
        <f>'Variance - Covariance'!AC59</f>
        <v>6.5741746031745844E-3</v>
      </c>
      <c r="AD69" s="8">
        <f>'Variance - Covariance'!AD59</f>
        <v>5.9458055555555557E-3</v>
      </c>
      <c r="AE69" s="8">
        <f>'Variance - Covariance'!AE59</f>
        <v>2.1791341269841259E-2</v>
      </c>
      <c r="AF69" s="8">
        <f>'Variance - Covariance'!AF59</f>
        <v>2.2531071428571421E-2</v>
      </c>
      <c r="AG69" s="8">
        <f>'Variance - Covariance'!AG59</f>
        <v>2.9941107142857019E-2</v>
      </c>
      <c r="AH69" s="8">
        <f>'Variance - Covariance'!AH59</f>
        <v>2.0699690476190469E-2</v>
      </c>
      <c r="AI69" s="8">
        <f>'Variance - Covariance'!AI59</f>
        <v>1.0361464285714257E-2</v>
      </c>
      <c r="AJ69" s="8">
        <f>'Variance - Covariance'!AJ59</f>
        <v>2.7527400793650639E-2</v>
      </c>
      <c r="AK69" s="8">
        <f>'Variance - Covariance'!AK59</f>
        <v>1.6130178571428556E-2</v>
      </c>
      <c r="AL69" s="8">
        <f>'Variance - Covariance'!AL59</f>
        <v>-8.9113095238095043E-4</v>
      </c>
      <c r="AM69" s="8">
        <f>'Variance - Covariance'!AM59</f>
        <v>2.2382611111111103E-2</v>
      </c>
      <c r="AN69" s="8">
        <f>'Variance - Covariance'!AN59</f>
        <v>1.6485563492063468E-2</v>
      </c>
      <c r="AO69" s="8">
        <f>'Variance - Covariance'!AO59</f>
        <v>-1.4003912698412691E-2</v>
      </c>
      <c r="AP69" s="8">
        <f>'Variance - Covariance'!AP59</f>
        <v>1.3702892857142844E-2</v>
      </c>
      <c r="AQ69" s="21">
        <v>0</v>
      </c>
      <c r="AR69" s="18"/>
    </row>
    <row r="70" spans="1:44" x14ac:dyDescent="0.45">
      <c r="A70" s="24" t="str">
        <f>'Variance - Covariance'!A60</f>
        <v>Petrobras</v>
      </c>
      <c r="B70" s="8">
        <f>'Variance - Covariance'!B60</f>
        <v>3.1888880952380766E-2</v>
      </c>
      <c r="C70" s="8">
        <f>'Variance - Covariance'!C60</f>
        <v>-1.5761746031746004E-3</v>
      </c>
      <c r="D70" s="8">
        <f>'Variance - Covariance'!D60</f>
        <v>2.775244841269835E-2</v>
      </c>
      <c r="E70" s="8">
        <f>'Variance - Covariance'!E60</f>
        <v>6.9262301587301421E-3</v>
      </c>
      <c r="F70" s="8">
        <f>'Variance - Covariance'!F60</f>
        <v>3.5668932539682494E-2</v>
      </c>
      <c r="G70" s="8">
        <f>'Variance - Covariance'!G60</f>
        <v>1.2216428571428583E-2</v>
      </c>
      <c r="H70" s="8">
        <f>'Variance - Covariance'!H60</f>
        <v>4.1311206349206243E-2</v>
      </c>
      <c r="I70" s="8">
        <f>'Variance - Covariance'!I60</f>
        <v>2.7220158730158514E-3</v>
      </c>
      <c r="J70" s="8">
        <f>'Variance - Covariance'!J60</f>
        <v>2.7006769841269714E-2</v>
      </c>
      <c r="K70" s="8">
        <f>'Variance - Covariance'!K60</f>
        <v>1.7773011904761882E-2</v>
      </c>
      <c r="L70" s="8">
        <f>'Variance - Covariance'!L60</f>
        <v>7.8073492063491937E-3</v>
      </c>
      <c r="M70" s="8">
        <f>'Variance - Covariance'!M60</f>
        <v>1.4309869047619023E-2</v>
      </c>
      <c r="N70" s="8">
        <f>'Variance - Covariance'!N60</f>
        <v>0.11931878571428546</v>
      </c>
      <c r="O70" s="8">
        <f>'Variance - Covariance'!O60</f>
        <v>7.7244682539682447E-2</v>
      </c>
      <c r="P70" s="8">
        <f>'Variance - Covariance'!P60</f>
        <v>2.6967781746031511E-2</v>
      </c>
      <c r="Q70" s="8">
        <f>'Variance - Covariance'!Q60</f>
        <v>1.906867857142857E-2</v>
      </c>
      <c r="R70" s="8">
        <f>'Variance - Covariance'!R60</f>
        <v>1.7991253968253972E-2</v>
      </c>
      <c r="S70" s="8">
        <f>'Variance - Covariance'!S60</f>
        <v>2.1760119047619042E-2</v>
      </c>
      <c r="T70" s="8">
        <f>'Variance - Covariance'!T60</f>
        <v>2.6645526587301491E-2</v>
      </c>
      <c r="U70" s="8">
        <f>'Variance - Covariance'!U60</f>
        <v>3.2616543650793388E-3</v>
      </c>
      <c r="V70" s="8">
        <f>'Variance - Covariance'!V60</f>
        <v>2.3731301587301582E-2</v>
      </c>
      <c r="W70" s="8">
        <f>'Variance - Covariance'!W60</f>
        <v>2.5242538492063486E-2</v>
      </c>
      <c r="X70" s="8">
        <f>'Variance - Covariance'!X60</f>
        <v>7.0446920634920467E-3</v>
      </c>
      <c r="Y70" s="8">
        <f>'Variance - Covariance'!Y60</f>
        <v>6.8791845238095105E-3</v>
      </c>
      <c r="Z70" s="8">
        <f>'Variance - Covariance'!Z60</f>
        <v>1.3950670238095242E-2</v>
      </c>
      <c r="AA70" s="8">
        <f>'Variance - Covariance'!AA60</f>
        <v>2.1659960317460306E-3</v>
      </c>
      <c r="AB70" s="8">
        <f>'Variance - Covariance'!AB60</f>
        <v>1.0205503968253966E-2</v>
      </c>
      <c r="AC70" s="8">
        <f>'Variance - Covariance'!AC60</f>
        <v>4.1012380952380667E-3</v>
      </c>
      <c r="AD70" s="8">
        <f>'Variance - Covariance'!AD60</f>
        <v>5.4908595238095048E-2</v>
      </c>
      <c r="AE70" s="8">
        <f>'Variance - Covariance'!AE60</f>
        <v>1.3972277777777755E-2</v>
      </c>
      <c r="AF70" s="8">
        <f>'Variance - Covariance'!AF60</f>
        <v>2.3290476190476198E-2</v>
      </c>
      <c r="AG70" s="8">
        <f>'Variance - Covariance'!AG60</f>
        <v>5.2601626984126917E-2</v>
      </c>
      <c r="AH70" s="8">
        <f>'Variance - Covariance'!AH60</f>
        <v>3.3214932539682496E-2</v>
      </c>
      <c r="AI70" s="8">
        <f>'Variance - Covariance'!AI60</f>
        <v>2.8009722222222134E-2</v>
      </c>
      <c r="AJ70" s="8">
        <f>'Variance - Covariance'!AJ60</f>
        <v>3.5963464285714064E-2</v>
      </c>
      <c r="AK70" s="8">
        <f>'Variance - Covariance'!AK60</f>
        <v>2.1825976190476177E-2</v>
      </c>
      <c r="AL70" s="8">
        <f>'Variance - Covariance'!AL60</f>
        <v>1.5466000000000001E-2</v>
      </c>
      <c r="AM70" s="8">
        <f>'Variance - Covariance'!AM60</f>
        <v>3.9568166666666571E-2</v>
      </c>
      <c r="AN70" s="8">
        <f>'Variance - Covariance'!AN60</f>
        <v>3.7250920634920442E-2</v>
      </c>
      <c r="AO70" s="8">
        <f>'Variance - Covariance'!AO60</f>
        <v>-7.2252456349206115E-2</v>
      </c>
      <c r="AP70" s="8">
        <f>'Variance - Covariance'!AP60</f>
        <v>1.4318472222222198E-2</v>
      </c>
      <c r="AQ70" s="21">
        <v>0</v>
      </c>
      <c r="AR70" s="18"/>
    </row>
    <row r="71" spans="1:44" x14ac:dyDescent="0.45">
      <c r="A71" s="24" t="str">
        <f>'Variance - Covariance'!A61</f>
        <v>Bradesco</v>
      </c>
      <c r="B71" s="8">
        <f>'Variance - Covariance'!B61</f>
        <v>2.4449753968253943E-2</v>
      </c>
      <c r="C71" s="8">
        <f>'Variance - Covariance'!C61</f>
        <v>1.7506746031746022E-4</v>
      </c>
      <c r="D71" s="8">
        <f>'Variance - Covariance'!D61</f>
        <v>1.7871690476190451E-2</v>
      </c>
      <c r="E71" s="8">
        <f>'Variance - Covariance'!E61</f>
        <v>7.1081746031745868E-3</v>
      </c>
      <c r="F71" s="8">
        <f>'Variance - Covariance'!F61</f>
        <v>1.7627539682539706E-2</v>
      </c>
      <c r="G71" s="8">
        <f>'Variance - Covariance'!G61</f>
        <v>2.220946428571428E-2</v>
      </c>
      <c r="H71" s="8">
        <f>'Variance - Covariance'!H61</f>
        <v>2.9446567460317433E-2</v>
      </c>
      <c r="I71" s="8">
        <f>'Variance - Covariance'!I61</f>
        <v>-9.25988095238093E-4</v>
      </c>
      <c r="J71" s="8">
        <f>'Variance - Covariance'!J61</f>
        <v>1.5046920634920639E-2</v>
      </c>
      <c r="K71" s="8">
        <f>'Variance - Covariance'!K61</f>
        <v>1.434924999999999E-2</v>
      </c>
      <c r="L71" s="8">
        <f>'Variance - Covariance'!L61</f>
        <v>1.1046559523809504E-2</v>
      </c>
      <c r="M71" s="8">
        <f>'Variance - Covariance'!M61</f>
        <v>1.0937035714285703E-2</v>
      </c>
      <c r="N71" s="8">
        <f>'Variance - Covariance'!N61</f>
        <v>7.7244682539682447E-2</v>
      </c>
      <c r="O71" s="8">
        <f>'Variance - Covariance'!O61</f>
        <v>0.10946207936507929</v>
      </c>
      <c r="P71" s="8">
        <f>'Variance - Covariance'!P61</f>
        <v>2.6179047619047421E-2</v>
      </c>
      <c r="Q71" s="8">
        <f>'Variance - Covariance'!Q61</f>
        <v>1.7333317460317441E-2</v>
      </c>
      <c r="R71" s="8">
        <f>'Variance - Covariance'!R61</f>
        <v>1.411848412698413E-2</v>
      </c>
      <c r="S71" s="8">
        <f>'Variance - Covariance'!S61</f>
        <v>2.2212547619047604E-2</v>
      </c>
      <c r="T71" s="8">
        <f>'Variance - Covariance'!T61</f>
        <v>1.9347478571428548E-2</v>
      </c>
      <c r="U71" s="8">
        <f>'Variance - Covariance'!U61</f>
        <v>8.9048063492063491E-3</v>
      </c>
      <c r="V71" s="8">
        <f>'Variance - Covariance'!V61</f>
        <v>2.0728551587301584E-2</v>
      </c>
      <c r="W71" s="8">
        <f>'Variance - Covariance'!W61</f>
        <v>2.0012101587301555E-2</v>
      </c>
      <c r="X71" s="8">
        <f>'Variance - Covariance'!X61</f>
        <v>6.1154650793650801E-3</v>
      </c>
      <c r="Y71" s="8">
        <f>'Variance - Covariance'!Y61</f>
        <v>1.0281777777777761E-2</v>
      </c>
      <c r="Z71" s="8">
        <f>'Variance - Covariance'!Z61</f>
        <v>7.7289333333333135E-3</v>
      </c>
      <c r="AA71" s="8">
        <f>'Variance - Covariance'!AA61</f>
        <v>-1.7517063492063106E-4</v>
      </c>
      <c r="AB71" s="8">
        <f>'Variance - Covariance'!AB61</f>
        <v>1.0385174603174594E-2</v>
      </c>
      <c r="AC71" s="8">
        <f>'Variance - Covariance'!AC61</f>
        <v>2.2425515873015873E-3</v>
      </c>
      <c r="AD71" s="8">
        <f>'Variance - Covariance'!AD61</f>
        <v>3.0337388888888719E-2</v>
      </c>
      <c r="AE71" s="8">
        <f>'Variance - Covariance'!AE61</f>
        <v>1.8946019841269836E-2</v>
      </c>
      <c r="AF71" s="8">
        <f>'Variance - Covariance'!AF61</f>
        <v>2.1996499999999981E-2</v>
      </c>
      <c r="AG71" s="8">
        <f>'Variance - Covariance'!AG61</f>
        <v>4.4343912698412494E-2</v>
      </c>
      <c r="AH71" s="8">
        <f>'Variance - Covariance'!AH61</f>
        <v>3.0516158730158584E-2</v>
      </c>
      <c r="AI71" s="8">
        <f>'Variance - Covariance'!AI61</f>
        <v>3.346499603174604E-2</v>
      </c>
      <c r="AJ71" s="8">
        <f>'Variance - Covariance'!AJ61</f>
        <v>2.5586420634920431E-2</v>
      </c>
      <c r="AK71" s="8">
        <f>'Variance - Covariance'!AK61</f>
        <v>1.8178007936507916E-2</v>
      </c>
      <c r="AL71" s="8">
        <f>'Variance - Covariance'!AL61</f>
        <v>1.0980444444444425E-2</v>
      </c>
      <c r="AM71" s="8">
        <f>'Variance - Covariance'!AM61</f>
        <v>2.6489718253968224E-2</v>
      </c>
      <c r="AN71" s="8">
        <f>'Variance - Covariance'!AN61</f>
        <v>2.070253968253967E-2</v>
      </c>
      <c r="AO71" s="8">
        <f>'Variance - Covariance'!AO61</f>
        <v>-0.20817410714285722</v>
      </c>
      <c r="AP71" s="8">
        <f>'Variance - Covariance'!AP61</f>
        <v>1.3714734126984117E-2</v>
      </c>
      <c r="AQ71" s="21">
        <v>0</v>
      </c>
      <c r="AR71" s="18"/>
    </row>
    <row r="72" spans="1:44" x14ac:dyDescent="0.45">
      <c r="A72" s="24" t="str">
        <f>'Variance - Covariance'!A62</f>
        <v>IBM</v>
      </c>
      <c r="B72" s="8">
        <f>'Variance - Covariance'!B62</f>
        <v>3.1387928571428546E-2</v>
      </c>
      <c r="C72" s="8">
        <f>'Variance - Covariance'!C62</f>
        <v>8.7218611111111143E-3</v>
      </c>
      <c r="D72" s="8">
        <f>'Variance - Covariance'!D62</f>
        <v>2.6469908730158476E-2</v>
      </c>
      <c r="E72" s="8">
        <f>'Variance - Covariance'!E62</f>
        <v>9.0718333333333102E-3</v>
      </c>
      <c r="F72" s="8">
        <f>'Variance - Covariance'!F62</f>
        <v>2.7741289682539444E-2</v>
      </c>
      <c r="G72" s="8">
        <f>'Variance - Covariance'!G62</f>
        <v>3.1504519841269778E-2</v>
      </c>
      <c r="H72" s="8">
        <f>'Variance - Covariance'!H62</f>
        <v>3.2530023809523557E-2</v>
      </c>
      <c r="I72" s="8">
        <f>'Variance - Covariance'!I62</f>
        <v>1.6518087301587284E-2</v>
      </c>
      <c r="J72" s="8">
        <f>'Variance - Covariance'!J62</f>
        <v>-8.3679087301587306E-3</v>
      </c>
      <c r="K72" s="8">
        <f>'Variance - Covariance'!K62</f>
        <v>1.4084007936507935E-2</v>
      </c>
      <c r="L72" s="8">
        <f>'Variance - Covariance'!L62</f>
        <v>1.9581829365079368E-2</v>
      </c>
      <c r="M72" s="8">
        <f>'Variance - Covariance'!M62</f>
        <v>1.9212095238095219E-2</v>
      </c>
      <c r="N72" s="8">
        <f>'Variance - Covariance'!N62</f>
        <v>2.6967781746031511E-2</v>
      </c>
      <c r="O72" s="8">
        <f>'Variance - Covariance'!O62</f>
        <v>2.6179047619047421E-2</v>
      </c>
      <c r="P72" s="8">
        <f>'Variance - Covariance'!P62</f>
        <v>4.8436777777777759E-2</v>
      </c>
      <c r="Q72" s="8">
        <f>'Variance - Covariance'!Q62</f>
        <v>1.9329559523809527E-2</v>
      </c>
      <c r="R72" s="8">
        <f>'Variance - Covariance'!R62</f>
        <v>2.1590333333333336E-2</v>
      </c>
      <c r="S72" s="8">
        <f>'Variance - Covariance'!S62</f>
        <v>3.1134837301587219E-2</v>
      </c>
      <c r="T72" s="8">
        <f>'Variance - Covariance'!T62</f>
        <v>2.3586485317460309E-2</v>
      </c>
      <c r="U72" s="8">
        <f>'Variance - Covariance'!U62</f>
        <v>1.6562401190476202E-2</v>
      </c>
      <c r="V72" s="8">
        <f>'Variance - Covariance'!V62</f>
        <v>2.1040678571428578E-2</v>
      </c>
      <c r="W72" s="8">
        <f>'Variance - Covariance'!W62</f>
        <v>2.4746973412698388E-2</v>
      </c>
      <c r="X72" s="8">
        <f>'Variance - Covariance'!X62</f>
        <v>1.571464523809521E-2</v>
      </c>
      <c r="Y72" s="8">
        <f>'Variance - Covariance'!Y62</f>
        <v>1.764570436507935E-2</v>
      </c>
      <c r="Z72" s="8">
        <f>'Variance - Covariance'!Z62</f>
        <v>1.7842829761904773E-2</v>
      </c>
      <c r="AA72" s="8">
        <f>'Variance - Covariance'!AA62</f>
        <v>1.0007599206349185E-2</v>
      </c>
      <c r="AB72" s="8">
        <f>'Variance - Covariance'!AB62</f>
        <v>1.6461226190476193E-2</v>
      </c>
      <c r="AC72" s="8">
        <f>'Variance - Covariance'!AC62</f>
        <v>9.313003968253972E-3</v>
      </c>
      <c r="AD72" s="8">
        <f>'Variance - Covariance'!AD62</f>
        <v>2.2077218253968245E-2</v>
      </c>
      <c r="AE72" s="8">
        <f>'Variance - Covariance'!AE62</f>
        <v>1.8358924603174585E-2</v>
      </c>
      <c r="AF72" s="8">
        <f>'Variance - Covariance'!AF62</f>
        <v>2.9782650793650545E-2</v>
      </c>
      <c r="AG72" s="8">
        <f>'Variance - Covariance'!AG62</f>
        <v>4.7466623015873032E-2</v>
      </c>
      <c r="AH72" s="8">
        <f>'Variance - Covariance'!AH62</f>
        <v>3.0503103174602926E-2</v>
      </c>
      <c r="AI72" s="8">
        <f>'Variance - Covariance'!AI62</f>
        <v>2.1381595238095231E-2</v>
      </c>
      <c r="AJ72" s="8">
        <f>'Variance - Covariance'!AJ62</f>
        <v>2.8127388888888882E-2</v>
      </c>
      <c r="AK72" s="8">
        <f>'Variance - Covariance'!AK62</f>
        <v>2.643644444444445E-2</v>
      </c>
      <c r="AL72" s="8">
        <f>'Variance - Covariance'!AL62</f>
        <v>7.7916666666666759E-4</v>
      </c>
      <c r="AM72" s="8">
        <f>'Variance - Covariance'!AM62</f>
        <v>2.7995047619047364E-2</v>
      </c>
      <c r="AN72" s="8">
        <f>'Variance - Covariance'!AN62</f>
        <v>1.8550107142857111E-2</v>
      </c>
      <c r="AO72" s="8">
        <f>'Variance - Covariance'!AO62</f>
        <v>-6.6433698412698194E-2</v>
      </c>
      <c r="AP72" s="8">
        <f>'Variance - Covariance'!AP62</f>
        <v>1.5490369047619038E-2</v>
      </c>
      <c r="AQ72" s="21">
        <v>0</v>
      </c>
      <c r="AR72" s="18"/>
    </row>
    <row r="73" spans="1:44" x14ac:dyDescent="0.45">
      <c r="A73" s="24" t="str">
        <f>'Variance - Covariance'!A63</f>
        <v>SAP</v>
      </c>
      <c r="B73" s="8">
        <f>'Variance - Covariance'!B63</f>
        <v>3.2322789682539467E-2</v>
      </c>
      <c r="C73" s="8">
        <f>'Variance - Covariance'!C63</f>
        <v>5.3575555555555434E-3</v>
      </c>
      <c r="D73" s="8">
        <f>'Variance - Covariance'!D63</f>
        <v>1.9563789682539665E-2</v>
      </c>
      <c r="E73" s="8">
        <f>'Variance - Covariance'!E63</f>
        <v>1.0972079365079341E-2</v>
      </c>
      <c r="F73" s="8">
        <f>'Variance - Covariance'!F63</f>
        <v>3.8889503968253927E-2</v>
      </c>
      <c r="G73" s="8">
        <f>'Variance - Covariance'!G63</f>
        <v>3.7686075396825391E-2</v>
      </c>
      <c r="H73" s="8">
        <f>'Variance - Covariance'!H63</f>
        <v>4.5238888888888721E-4</v>
      </c>
      <c r="I73" s="8">
        <f>'Variance - Covariance'!I63</f>
        <v>1.1912130952380938E-2</v>
      </c>
      <c r="J73" s="8">
        <f>'Variance - Covariance'!J63</f>
        <v>-7.8560317460317376E-3</v>
      </c>
      <c r="K73" s="8">
        <f>'Variance - Covariance'!K63</f>
        <v>1.5810293650793644E-2</v>
      </c>
      <c r="L73" s="8">
        <f>'Variance - Covariance'!L63</f>
        <v>8.178400793650769E-3</v>
      </c>
      <c r="M73" s="8">
        <f>'Variance - Covariance'!M63</f>
        <v>1.0738702380952375E-2</v>
      </c>
      <c r="N73" s="8">
        <f>'Variance - Covariance'!N63</f>
        <v>1.906867857142857E-2</v>
      </c>
      <c r="O73" s="8">
        <f>'Variance - Covariance'!O63</f>
        <v>1.7333317460317441E-2</v>
      </c>
      <c r="P73" s="8">
        <f>'Variance - Covariance'!P63</f>
        <v>1.9329559523809527E-2</v>
      </c>
      <c r="Q73" s="8">
        <f>'Variance - Covariance'!Q63</f>
        <v>6.8489968253968109E-2</v>
      </c>
      <c r="R73" s="8">
        <f>'Variance - Covariance'!R63</f>
        <v>2.4178686507936479E-2</v>
      </c>
      <c r="S73" s="8">
        <f>'Variance - Covariance'!S63</f>
        <v>3.3576472222222015E-2</v>
      </c>
      <c r="T73" s="8">
        <f>'Variance - Covariance'!T63</f>
        <v>2.1448232539682525E-2</v>
      </c>
      <c r="U73" s="8">
        <f>'Variance - Covariance'!U63</f>
        <v>1.5196349999999987E-2</v>
      </c>
      <c r="V73" s="8">
        <f>'Variance - Covariance'!V63</f>
        <v>1.8893261904761899E-2</v>
      </c>
      <c r="W73" s="8">
        <f>'Variance - Covariance'!W63</f>
        <v>2.1343784126984105E-2</v>
      </c>
      <c r="X73" s="8">
        <f>'Variance - Covariance'!X63</f>
        <v>1.4327068253968263E-2</v>
      </c>
      <c r="Y73" s="8">
        <f>'Variance - Covariance'!Y63</f>
        <v>1.7686150793650768E-2</v>
      </c>
      <c r="Z73" s="8">
        <f>'Variance - Covariance'!Z63</f>
        <v>1.8351794444444437E-2</v>
      </c>
      <c r="AA73" s="8">
        <f>'Variance - Covariance'!AA63</f>
        <v>5.8016269841269629E-3</v>
      </c>
      <c r="AB73" s="8">
        <f>'Variance - Covariance'!AB63</f>
        <v>1.0320932539682522E-2</v>
      </c>
      <c r="AC73" s="8">
        <f>'Variance - Covariance'!AC63</f>
        <v>6.7589047619047611E-3</v>
      </c>
      <c r="AD73" s="8">
        <f>'Variance - Covariance'!AD63</f>
        <v>3.5842976190476057E-2</v>
      </c>
      <c r="AE73" s="8">
        <f>'Variance - Covariance'!AE63</f>
        <v>1.3520650793650783E-2</v>
      </c>
      <c r="AF73" s="8">
        <f>'Variance - Covariance'!AF63</f>
        <v>2.9707436507936485E-2</v>
      </c>
      <c r="AG73" s="8">
        <f>'Variance - Covariance'!AG63</f>
        <v>5.4528289682539637E-2</v>
      </c>
      <c r="AH73" s="8">
        <f>'Variance - Covariance'!AH63</f>
        <v>3.0537575396825258E-2</v>
      </c>
      <c r="AI73" s="8">
        <f>'Variance - Covariance'!AI63</f>
        <v>2.9271206349206273E-2</v>
      </c>
      <c r="AJ73" s="8">
        <f>'Variance - Covariance'!AJ63</f>
        <v>3.4494940476190436E-2</v>
      </c>
      <c r="AK73" s="8">
        <f>'Variance - Covariance'!AK63</f>
        <v>2.5885738095237979E-2</v>
      </c>
      <c r="AL73" s="8">
        <f>'Variance - Covariance'!AL63</f>
        <v>-6.1850555555555443E-3</v>
      </c>
      <c r="AM73" s="8">
        <f>'Variance - Covariance'!AM63</f>
        <v>3.1384190476190323E-2</v>
      </c>
      <c r="AN73" s="8">
        <f>'Variance - Covariance'!AN63</f>
        <v>1.3407396825396819E-2</v>
      </c>
      <c r="AO73" s="8">
        <f>'Variance - Covariance'!AO63</f>
        <v>-0.14024388492063486</v>
      </c>
      <c r="AP73" s="8">
        <f>'Variance - Covariance'!AP63</f>
        <v>1.6305178571428561E-2</v>
      </c>
      <c r="AQ73" s="21">
        <v>0</v>
      </c>
      <c r="AR73" s="18"/>
    </row>
    <row r="74" spans="1:44" x14ac:dyDescent="0.45">
      <c r="A74" s="24" t="str">
        <f>'Variance - Covariance'!A64</f>
        <v>Accenture</v>
      </c>
      <c r="B74" s="8">
        <f>'Variance - Covariance'!B64</f>
        <v>3.1852297619047357E-2</v>
      </c>
      <c r="C74" s="8">
        <f>'Variance - Covariance'!C64</f>
        <v>9.1017658730158674E-3</v>
      </c>
      <c r="D74" s="8">
        <f>'Variance - Covariance'!D64</f>
        <v>2.339468253968251E-2</v>
      </c>
      <c r="E74" s="8">
        <f>'Variance - Covariance'!E64</f>
        <v>1.4358234126984126E-2</v>
      </c>
      <c r="F74" s="8">
        <f>'Variance - Covariance'!F64</f>
        <v>3.1543658730158484E-2</v>
      </c>
      <c r="G74" s="8">
        <f>'Variance - Covariance'!G64</f>
        <v>4.7669162698412475E-2</v>
      </c>
      <c r="H74" s="8">
        <f>'Variance - Covariance'!H64</f>
        <v>2.6704134920634795E-2</v>
      </c>
      <c r="I74" s="8">
        <f>'Variance - Covariance'!I64</f>
        <v>1.7175988095238064E-2</v>
      </c>
      <c r="J74" s="8">
        <f>'Variance - Covariance'!J64</f>
        <v>-1.4345075396825375E-2</v>
      </c>
      <c r="K74" s="8">
        <f>'Variance - Covariance'!K64</f>
        <v>1.1116694444444445E-2</v>
      </c>
      <c r="L74" s="8">
        <f>'Variance - Covariance'!L64</f>
        <v>2.1590912698412661E-2</v>
      </c>
      <c r="M74" s="8">
        <f>'Variance - Covariance'!M64</f>
        <v>1.8253265873015845E-2</v>
      </c>
      <c r="N74" s="8">
        <f>'Variance - Covariance'!N64</f>
        <v>1.7991253968253972E-2</v>
      </c>
      <c r="O74" s="8">
        <f>'Variance - Covariance'!O64</f>
        <v>1.411848412698413E-2</v>
      </c>
      <c r="P74" s="8">
        <f>'Variance - Covariance'!P64</f>
        <v>2.1590333333333336E-2</v>
      </c>
      <c r="Q74" s="8">
        <f>'Variance - Covariance'!Q64</f>
        <v>2.4178686507936479E-2</v>
      </c>
      <c r="R74" s="8">
        <f>'Variance - Covariance'!R64</f>
        <v>3.7752968253968143E-2</v>
      </c>
      <c r="S74" s="8">
        <f>'Variance - Covariance'!S64</f>
        <v>2.6739269841269821E-2</v>
      </c>
      <c r="T74" s="8">
        <f>'Variance - Covariance'!T64</f>
        <v>2.1922267857142849E-2</v>
      </c>
      <c r="U74" s="8">
        <f>'Variance - Covariance'!U64</f>
        <v>2.044549007936507E-2</v>
      </c>
      <c r="V74" s="8">
        <f>'Variance - Covariance'!V64</f>
        <v>1.9076285714285705E-2</v>
      </c>
      <c r="W74" s="8">
        <f>'Variance - Covariance'!W64</f>
        <v>2.5395672619047623E-2</v>
      </c>
      <c r="X74" s="8">
        <f>'Variance - Covariance'!X64</f>
        <v>1.7402031746031714E-2</v>
      </c>
      <c r="Y74" s="8">
        <f>'Variance - Covariance'!Y64</f>
        <v>2.4160339285714271E-2</v>
      </c>
      <c r="Z74" s="8">
        <f>'Variance - Covariance'!Z64</f>
        <v>2.329025992063493E-2</v>
      </c>
      <c r="AA74" s="8">
        <f>'Variance - Covariance'!AA64</f>
        <v>1.0453099206349212E-2</v>
      </c>
      <c r="AB74" s="8">
        <f>'Variance - Covariance'!AB64</f>
        <v>1.5098047619047629E-2</v>
      </c>
      <c r="AC74" s="8">
        <f>'Variance - Covariance'!AC64</f>
        <v>1.2595178571428551E-2</v>
      </c>
      <c r="AD74" s="8">
        <f>'Variance - Covariance'!AD64</f>
        <v>1.2001654761904741E-2</v>
      </c>
      <c r="AE74" s="8">
        <f>'Variance - Covariance'!AE64</f>
        <v>2.7360162698412543E-2</v>
      </c>
      <c r="AF74" s="8">
        <f>'Variance - Covariance'!AF64</f>
        <v>3.0603662698412595E-2</v>
      </c>
      <c r="AG74" s="8">
        <f>'Variance - Covariance'!AG64</f>
        <v>4.8456031746031726E-2</v>
      </c>
      <c r="AH74" s="8">
        <f>'Variance - Covariance'!AH64</f>
        <v>3.0551158730158682E-2</v>
      </c>
      <c r="AI74" s="8">
        <f>'Variance - Covariance'!AI64</f>
        <v>2.628621031746017E-2</v>
      </c>
      <c r="AJ74" s="8">
        <f>'Variance - Covariance'!AJ64</f>
        <v>3.099215873015854E-2</v>
      </c>
      <c r="AK74" s="8">
        <f>'Variance - Covariance'!AK64</f>
        <v>2.3331182539682534E-2</v>
      </c>
      <c r="AL74" s="8">
        <f>'Variance - Covariance'!AL64</f>
        <v>7.5002103174603143E-3</v>
      </c>
      <c r="AM74" s="8">
        <f>'Variance - Covariance'!AM64</f>
        <v>2.5867539682539555E-2</v>
      </c>
      <c r="AN74" s="8">
        <f>'Variance - Covariance'!AN64</f>
        <v>1.6625051587301584E-2</v>
      </c>
      <c r="AO74" s="8">
        <f>'Variance - Covariance'!AO64</f>
        <v>-2.7753031746031647E-2</v>
      </c>
      <c r="AP74" s="8">
        <f>'Variance - Covariance'!AP64</f>
        <v>2.0249142857142854E-2</v>
      </c>
      <c r="AQ74" s="21">
        <v>0</v>
      </c>
      <c r="AR74" s="18"/>
    </row>
    <row r="75" spans="1:44" x14ac:dyDescent="0.45">
      <c r="A75" s="24" t="str">
        <f>'Variance - Covariance'!A65</f>
        <v>Texas Instr.</v>
      </c>
      <c r="B75" s="8">
        <f>'Variance - Covariance'!B65</f>
        <v>4.8115936507936385E-2</v>
      </c>
      <c r="C75" s="8">
        <f>'Variance - Covariance'!C65</f>
        <v>7.7025039682539565E-3</v>
      </c>
      <c r="D75" s="8">
        <f>'Variance - Covariance'!D65</f>
        <v>4.6997928571428552E-2</v>
      </c>
      <c r="E75" s="8">
        <f>'Variance - Covariance'!E65</f>
        <v>1.2020999999999985E-2</v>
      </c>
      <c r="F75" s="8">
        <f>'Variance - Covariance'!F65</f>
        <v>4.1868361111110898E-2</v>
      </c>
      <c r="G75" s="8">
        <f>'Variance - Covariance'!G65</f>
        <v>4.99168809523809E-2</v>
      </c>
      <c r="H75" s="8">
        <f>'Variance - Covariance'!H65</f>
        <v>3.2975682539682506E-2</v>
      </c>
      <c r="I75" s="8">
        <f>'Variance - Covariance'!I65</f>
        <v>2.4360920634920648E-2</v>
      </c>
      <c r="J75" s="8">
        <f>'Variance - Covariance'!J65</f>
        <v>-5.4820714285714021E-3</v>
      </c>
      <c r="K75" s="8">
        <f>'Variance - Covariance'!K65</f>
        <v>1.9618575396825363E-2</v>
      </c>
      <c r="L75" s="8">
        <f>'Variance - Covariance'!L65</f>
        <v>1.889736111111109E-2</v>
      </c>
      <c r="M75" s="8">
        <f>'Variance - Covariance'!M65</f>
        <v>2.0326099206349198E-2</v>
      </c>
      <c r="N75" s="8">
        <f>'Variance - Covariance'!N65</f>
        <v>2.1760119047619042E-2</v>
      </c>
      <c r="O75" s="8">
        <f>'Variance - Covariance'!O65</f>
        <v>2.2212547619047604E-2</v>
      </c>
      <c r="P75" s="8">
        <f>'Variance - Covariance'!P65</f>
        <v>3.1134837301587219E-2</v>
      </c>
      <c r="Q75" s="8">
        <f>'Variance - Covariance'!Q65</f>
        <v>3.3576472222222015E-2</v>
      </c>
      <c r="R75" s="8">
        <f>'Variance - Covariance'!R65</f>
        <v>2.6739269841269821E-2</v>
      </c>
      <c r="S75" s="8">
        <f>'Variance - Covariance'!S65</f>
        <v>8.175325396825385E-2</v>
      </c>
      <c r="T75" s="8">
        <f>'Variance - Covariance'!T65</f>
        <v>3.9193072222222021E-2</v>
      </c>
      <c r="U75" s="8">
        <f>'Variance - Covariance'!U65</f>
        <v>2.1175636507936503E-2</v>
      </c>
      <c r="V75" s="8">
        <f>'Variance - Covariance'!V65</f>
        <v>2.7340531746031571E-2</v>
      </c>
      <c r="W75" s="8">
        <f>'Variance - Covariance'!W65</f>
        <v>3.1655806349206339E-2</v>
      </c>
      <c r="X75" s="8">
        <f>'Variance - Covariance'!X65</f>
        <v>2.0499017460317473E-2</v>
      </c>
      <c r="Y75" s="8">
        <f>'Variance - Covariance'!Y65</f>
        <v>2.2528646825396823E-2</v>
      </c>
      <c r="Z75" s="8">
        <f>'Variance - Covariance'!Z65</f>
        <v>2.3695561111111128E-2</v>
      </c>
      <c r="AA75" s="8">
        <f>'Variance - Covariance'!AA65</f>
        <v>4.7684563492063252E-3</v>
      </c>
      <c r="AB75" s="8">
        <f>'Variance - Covariance'!AB65</f>
        <v>1.1769698412698393E-2</v>
      </c>
      <c r="AC75" s="8">
        <f>'Variance - Covariance'!AC65</f>
        <v>9.0623492063491955E-3</v>
      </c>
      <c r="AD75" s="8">
        <f>'Variance - Covariance'!AD65</f>
        <v>4.6661825396825216E-2</v>
      </c>
      <c r="AE75" s="8">
        <f>'Variance - Covariance'!AE65</f>
        <v>2.5785043650793382E-2</v>
      </c>
      <c r="AF75" s="8">
        <f>'Variance - Covariance'!AF65</f>
        <v>3.7545277777777636E-2</v>
      </c>
      <c r="AG75" s="8">
        <f>'Variance - Covariance'!AG65</f>
        <v>9.1400103174602926E-2</v>
      </c>
      <c r="AH75" s="8">
        <f>'Variance - Covariance'!AH65</f>
        <v>4.1583341269841111E-2</v>
      </c>
      <c r="AI75" s="8">
        <f>'Variance - Covariance'!AI65</f>
        <v>3.4467031746031489E-2</v>
      </c>
      <c r="AJ75" s="8">
        <f>'Variance - Covariance'!AJ65</f>
        <v>4.5638011904761903E-2</v>
      </c>
      <c r="AK75" s="8">
        <f>'Variance - Covariance'!AK65</f>
        <v>2.9818833333333319E-2</v>
      </c>
      <c r="AL75" s="8">
        <f>'Variance - Covariance'!AL65</f>
        <v>-2.6773650793650563E-3</v>
      </c>
      <c r="AM75" s="8">
        <f>'Variance - Covariance'!AM65</f>
        <v>3.5129749999999751E-2</v>
      </c>
      <c r="AN75" s="8">
        <f>'Variance - Covariance'!AN65</f>
        <v>2.5188936507936483E-2</v>
      </c>
      <c r="AO75" s="8">
        <f>'Variance - Covariance'!AO65</f>
        <v>-0.41687889285714064</v>
      </c>
      <c r="AP75" s="8">
        <f>'Variance - Covariance'!AP65</f>
        <v>2.0581432539682535E-2</v>
      </c>
      <c r="AQ75" s="21">
        <v>0</v>
      </c>
      <c r="AR75" s="18"/>
    </row>
    <row r="76" spans="1:44" x14ac:dyDescent="0.45">
      <c r="A76" s="24" t="str">
        <f>'Variance - Covariance'!A66</f>
        <v>Nike</v>
      </c>
      <c r="B76" s="8">
        <f>'Variance - Covariance'!B66</f>
        <v>3.2835817460317301E-2</v>
      </c>
      <c r="C76" s="8">
        <f>'Variance - Covariance'!C66</f>
        <v>9.4463166666666522E-3</v>
      </c>
      <c r="D76" s="8">
        <f>'Variance - Covariance'!D66</f>
        <v>3.4198936111110925E-2</v>
      </c>
      <c r="E76" s="8">
        <f>'Variance - Covariance'!E66</f>
        <v>1.3432303571428562E-2</v>
      </c>
      <c r="F76" s="8">
        <f>'Variance - Covariance'!F66</f>
        <v>3.8864705952380875E-2</v>
      </c>
      <c r="G76" s="8">
        <f>'Variance - Covariance'!G66</f>
        <v>3.9567411507936474E-2</v>
      </c>
      <c r="H76" s="8">
        <f>'Variance - Covariance'!H66</f>
        <v>3.1972072619047602E-2</v>
      </c>
      <c r="I76" s="8">
        <f>'Variance - Covariance'!I66</f>
        <v>2.1666887301587286E-2</v>
      </c>
      <c r="J76" s="8">
        <f>'Variance - Covariance'!J66</f>
        <v>-1.1170030555555542E-2</v>
      </c>
      <c r="K76" s="8">
        <f>'Variance - Covariance'!K66</f>
        <v>1.4213682936507929E-2</v>
      </c>
      <c r="L76" s="8">
        <f>'Variance - Covariance'!L66</f>
        <v>1.7217026587301575E-2</v>
      </c>
      <c r="M76" s="8">
        <f>'Variance - Covariance'!M66</f>
        <v>1.5225938492063483E-2</v>
      </c>
      <c r="N76" s="8">
        <f>'Variance - Covariance'!N66</f>
        <v>2.6645526587301491E-2</v>
      </c>
      <c r="O76" s="8">
        <f>'Variance - Covariance'!O66</f>
        <v>1.9347478571428548E-2</v>
      </c>
      <c r="P76" s="8">
        <f>'Variance - Covariance'!P66</f>
        <v>2.3586485317460309E-2</v>
      </c>
      <c r="Q76" s="8">
        <f>'Variance - Covariance'!Q66</f>
        <v>2.1448232539682525E-2</v>
      </c>
      <c r="R76" s="8">
        <f>'Variance - Covariance'!R66</f>
        <v>2.1922267857142849E-2</v>
      </c>
      <c r="S76" s="8">
        <f>'Variance - Covariance'!S66</f>
        <v>3.9193072222222021E-2</v>
      </c>
      <c r="T76" s="8">
        <f>'Variance - Covariance'!T66</f>
        <v>6.1179432857142675E-2</v>
      </c>
      <c r="U76" s="8">
        <f>'Variance - Covariance'!U66</f>
        <v>2.1912214920634897E-2</v>
      </c>
      <c r="V76" s="8">
        <f>'Variance - Covariance'!V66</f>
        <v>2.4015307142857115E-2</v>
      </c>
      <c r="W76" s="8">
        <f>'Variance - Covariance'!W66</f>
        <v>2.8356863809523625E-2</v>
      </c>
      <c r="X76" s="8">
        <f>'Variance - Covariance'!X66</f>
        <v>1.4636912936507936E-2</v>
      </c>
      <c r="Y76" s="8">
        <f>'Variance - Covariance'!Y66</f>
        <v>2.0684501984126989E-2</v>
      </c>
      <c r="Z76" s="8">
        <f>'Variance - Covariance'!Z66</f>
        <v>2.0129239920634943E-2</v>
      </c>
      <c r="AA76" s="8">
        <f>'Variance - Covariance'!AA66</f>
        <v>1.1399753968253965E-2</v>
      </c>
      <c r="AB76" s="8">
        <f>'Variance - Covariance'!AB66</f>
        <v>1.6836586111111111E-2</v>
      </c>
      <c r="AC76" s="8">
        <f>'Variance - Covariance'!AC66</f>
        <v>1.3267731349206349E-2</v>
      </c>
      <c r="AD76" s="8">
        <f>'Variance - Covariance'!AD66</f>
        <v>3.2342942063491927E-2</v>
      </c>
      <c r="AE76" s="8">
        <f>'Variance - Covariance'!AE66</f>
        <v>1.882581984126985E-2</v>
      </c>
      <c r="AF76" s="8">
        <f>'Variance - Covariance'!AF66</f>
        <v>3.0289938888888878E-2</v>
      </c>
      <c r="AG76" s="8">
        <f>'Variance - Covariance'!AG66</f>
        <v>5.6019985714285486E-2</v>
      </c>
      <c r="AH76" s="8">
        <f>'Variance - Covariance'!AH66</f>
        <v>2.9808895238095028E-2</v>
      </c>
      <c r="AI76" s="8">
        <f>'Variance - Covariance'!AI66</f>
        <v>2.0169732142857156E-2</v>
      </c>
      <c r="AJ76" s="8">
        <f>'Variance - Covariance'!AJ66</f>
        <v>3.3913442063491943E-2</v>
      </c>
      <c r="AK76" s="8">
        <f>'Variance - Covariance'!AK66</f>
        <v>2.2636194047619036E-2</v>
      </c>
      <c r="AL76" s="8">
        <f>'Variance - Covariance'!AL66</f>
        <v>2.2660480158730118E-3</v>
      </c>
      <c r="AM76" s="8">
        <f>'Variance - Covariance'!AM66</f>
        <v>3.9613015476190325E-2</v>
      </c>
      <c r="AN76" s="8">
        <f>'Variance - Covariance'!AN66</f>
        <v>2.0475032142857147E-2</v>
      </c>
      <c r="AO76" s="8">
        <f>'Variance - Covariance'!AO66</f>
        <v>2.1160376587301542E-2</v>
      </c>
      <c r="AP76" s="8">
        <f>'Variance - Covariance'!AP66</f>
        <v>1.6897720634920628E-2</v>
      </c>
      <c r="AQ76" s="21">
        <v>0</v>
      </c>
      <c r="AR76" s="18"/>
    </row>
    <row r="77" spans="1:44" x14ac:dyDescent="0.45">
      <c r="A77" s="24" t="str">
        <f>'Variance - Covariance'!A67</f>
        <v>Walt Disney</v>
      </c>
      <c r="B77" s="8">
        <f>'Variance - Covariance'!B67</f>
        <v>2.4798063492063531E-2</v>
      </c>
      <c r="C77" s="8">
        <f>'Variance - Covariance'!C67</f>
        <v>9.5053396825396739E-3</v>
      </c>
      <c r="D77" s="8">
        <f>'Variance - Covariance'!D67</f>
        <v>1.7028600396825407E-2</v>
      </c>
      <c r="E77" s="8">
        <f>'Variance - Covariance'!E67</f>
        <v>1.2512021825396806E-2</v>
      </c>
      <c r="F77" s="8">
        <f>'Variance - Covariance'!F67</f>
        <v>1.908973928571427E-2</v>
      </c>
      <c r="G77" s="8">
        <f>'Variance - Covariance'!G67</f>
        <v>3.1691741666666558E-2</v>
      </c>
      <c r="H77" s="8">
        <f>'Variance - Covariance'!H67</f>
        <v>1.0975984523809518E-2</v>
      </c>
      <c r="I77" s="8">
        <f>'Variance - Covariance'!I67</f>
        <v>1.7605056349206345E-2</v>
      </c>
      <c r="J77" s="8">
        <f>'Variance - Covariance'!J67</f>
        <v>-4.8188170634920393E-3</v>
      </c>
      <c r="K77" s="8">
        <f>'Variance - Covariance'!K67</f>
        <v>8.0303440476190337E-3</v>
      </c>
      <c r="L77" s="8">
        <f>'Variance - Covariance'!L67</f>
        <v>1.7430809126984127E-2</v>
      </c>
      <c r="M77" s="8">
        <f>'Variance - Covariance'!M67</f>
        <v>1.3866192460317443E-2</v>
      </c>
      <c r="N77" s="8">
        <f>'Variance - Covariance'!N67</f>
        <v>3.2616543650793388E-3</v>
      </c>
      <c r="O77" s="8">
        <f>'Variance - Covariance'!O67</f>
        <v>8.9048063492063491E-3</v>
      </c>
      <c r="P77" s="8">
        <f>'Variance - Covariance'!P67</f>
        <v>1.6562401190476202E-2</v>
      </c>
      <c r="Q77" s="8">
        <f>'Variance - Covariance'!Q67</f>
        <v>1.5196349999999987E-2</v>
      </c>
      <c r="R77" s="8">
        <f>'Variance - Covariance'!R67</f>
        <v>2.044549007936507E-2</v>
      </c>
      <c r="S77" s="8">
        <f>'Variance - Covariance'!S67</f>
        <v>2.1175636507936503E-2</v>
      </c>
      <c r="T77" s="8">
        <f>'Variance - Covariance'!T67</f>
        <v>2.1912214920634897E-2</v>
      </c>
      <c r="U77" s="8">
        <f>'Variance - Covariance'!U67</f>
        <v>5.6721965555555344E-2</v>
      </c>
      <c r="V77" s="8">
        <f>'Variance - Covariance'!V67</f>
        <v>2.2808630158730133E-2</v>
      </c>
      <c r="W77" s="8">
        <f>'Variance - Covariance'!W67</f>
        <v>1.7886148253968233E-2</v>
      </c>
      <c r="X77" s="8">
        <f>'Variance - Covariance'!X67</f>
        <v>1.76423318253968E-2</v>
      </c>
      <c r="Y77" s="8">
        <f>'Variance - Covariance'!Y67</f>
        <v>1.9194736111111114E-2</v>
      </c>
      <c r="Z77" s="8">
        <f>'Variance - Covariance'!Z67</f>
        <v>2.0876442142857134E-2</v>
      </c>
      <c r="AA77" s="8">
        <f>'Variance - Covariance'!AA67</f>
        <v>8.4143015873015779E-3</v>
      </c>
      <c r="AB77" s="8">
        <f>'Variance - Covariance'!AB67</f>
        <v>1.3289535317460308E-2</v>
      </c>
      <c r="AC77" s="8">
        <f>'Variance - Covariance'!AC67</f>
        <v>8.9734527777777726E-3</v>
      </c>
      <c r="AD77" s="8">
        <f>'Variance - Covariance'!AD67</f>
        <v>2.7317530952380712E-2</v>
      </c>
      <c r="AE77" s="8">
        <f>'Variance - Covariance'!AE67</f>
        <v>1.9556512698412683E-2</v>
      </c>
      <c r="AF77" s="8">
        <f>'Variance - Covariance'!AF67</f>
        <v>2.2484294444444448E-2</v>
      </c>
      <c r="AG77" s="8">
        <f>'Variance - Covariance'!AG67</f>
        <v>3.2592066666666641E-2</v>
      </c>
      <c r="AH77" s="8">
        <f>'Variance - Covariance'!AH67</f>
        <v>2.2791294444444433E-2</v>
      </c>
      <c r="AI77" s="8">
        <f>'Variance - Covariance'!AI67</f>
        <v>2.1845109126984116E-2</v>
      </c>
      <c r="AJ77" s="8">
        <f>'Variance - Covariance'!AJ67</f>
        <v>1.9675765079365075E-2</v>
      </c>
      <c r="AK77" s="8">
        <f>'Variance - Covariance'!AK67</f>
        <v>1.7219294841269838E-2</v>
      </c>
      <c r="AL77" s="8">
        <f>'Variance - Covariance'!AL67</f>
        <v>6.101101984126985E-3</v>
      </c>
      <c r="AM77" s="8">
        <f>'Variance - Covariance'!AM67</f>
        <v>3.0569140079364954E-2</v>
      </c>
      <c r="AN77" s="8">
        <f>'Variance - Covariance'!AN67</f>
        <v>8.0975107142857057E-3</v>
      </c>
      <c r="AO77" s="8">
        <f>'Variance - Covariance'!AO67</f>
        <v>-8.265443928571424E-2</v>
      </c>
      <c r="AP77" s="8">
        <f>'Variance - Covariance'!AP67</f>
        <v>2.0282163492063483E-2</v>
      </c>
      <c r="AQ77" s="21">
        <v>0</v>
      </c>
      <c r="AR77" s="18"/>
    </row>
    <row r="78" spans="1:44" x14ac:dyDescent="0.45">
      <c r="A78" s="24" t="str">
        <f>'Variance - Covariance'!A68</f>
        <v>JP Morgan</v>
      </c>
      <c r="B78" s="8">
        <f>'Variance - Covariance'!B68</f>
        <v>2.8809976190476063E-2</v>
      </c>
      <c r="C78" s="8">
        <f>'Variance - Covariance'!C68</f>
        <v>2.4519246031746039E-3</v>
      </c>
      <c r="D78" s="8">
        <f>'Variance - Covariance'!D68</f>
        <v>2.6033150793650747E-2</v>
      </c>
      <c r="E78" s="8">
        <f>'Variance - Covariance'!E68</f>
        <v>8.3673849206349054E-3</v>
      </c>
      <c r="F78" s="8">
        <f>'Variance - Covariance'!F68</f>
        <v>3.0340492063492017E-2</v>
      </c>
      <c r="G78" s="8">
        <f>'Variance - Covariance'!G68</f>
        <v>1.8519083333333311E-2</v>
      </c>
      <c r="H78" s="8">
        <f>'Variance - Covariance'!H68</f>
        <v>2.8165277777777699E-2</v>
      </c>
      <c r="I78" s="8">
        <f>'Variance - Covariance'!I68</f>
        <v>1.6318654761904774E-2</v>
      </c>
      <c r="J78" s="8">
        <f>'Variance - Covariance'!J68</f>
        <v>-3.8755039682539655E-3</v>
      </c>
      <c r="K78" s="8">
        <f>'Variance - Covariance'!K68</f>
        <v>1.94627857142857E-2</v>
      </c>
      <c r="L78" s="8">
        <f>'Variance - Covariance'!L68</f>
        <v>1.1877440476190469E-2</v>
      </c>
      <c r="M78" s="8">
        <f>'Variance - Covariance'!M68</f>
        <v>1.5164523809523791E-2</v>
      </c>
      <c r="N78" s="8">
        <f>'Variance - Covariance'!N68</f>
        <v>2.3731301587301582E-2</v>
      </c>
      <c r="O78" s="8">
        <f>'Variance - Covariance'!O68</f>
        <v>2.0728551587301584E-2</v>
      </c>
      <c r="P78" s="8">
        <f>'Variance - Covariance'!P68</f>
        <v>2.1040678571428578E-2</v>
      </c>
      <c r="Q78" s="8">
        <f>'Variance - Covariance'!Q68</f>
        <v>1.8893261904761899E-2</v>
      </c>
      <c r="R78" s="8">
        <f>'Variance - Covariance'!R68</f>
        <v>1.9076285714285705E-2</v>
      </c>
      <c r="S78" s="8">
        <f>'Variance - Covariance'!S68</f>
        <v>2.7340531746031571E-2</v>
      </c>
      <c r="T78" s="8">
        <f>'Variance - Covariance'!T68</f>
        <v>2.4015307142857115E-2</v>
      </c>
      <c r="U78" s="8">
        <f>'Variance - Covariance'!U68</f>
        <v>2.2808630158730133E-2</v>
      </c>
      <c r="V78" s="8">
        <f>'Variance - Covariance'!V68</f>
        <v>3.9021134920634762E-2</v>
      </c>
      <c r="W78" s="8">
        <f>'Variance - Covariance'!W68</f>
        <v>2.5248315079365063E-2</v>
      </c>
      <c r="X78" s="8">
        <f>'Variance - Covariance'!X68</f>
        <v>1.5534630158730155E-2</v>
      </c>
      <c r="Y78" s="8">
        <f>'Variance - Covariance'!Y68</f>
        <v>1.0338158730158723E-2</v>
      </c>
      <c r="Z78" s="8">
        <f>'Variance - Covariance'!Z68</f>
        <v>1.2916189682539679E-2</v>
      </c>
      <c r="AA78" s="8">
        <f>'Variance - Covariance'!AA68</f>
        <v>3.3464880952380834E-3</v>
      </c>
      <c r="AB78" s="8">
        <f>'Variance - Covariance'!AB68</f>
        <v>8.0374682539682378E-3</v>
      </c>
      <c r="AC78" s="8">
        <f>'Variance - Covariance'!AC68</f>
        <v>6.9360317460317213E-3</v>
      </c>
      <c r="AD78" s="8">
        <f>'Variance - Covariance'!AD68</f>
        <v>4.1276888888888814E-2</v>
      </c>
      <c r="AE78" s="8">
        <f>'Variance - Covariance'!AE68</f>
        <v>1.2147444444444431E-2</v>
      </c>
      <c r="AF78" s="8">
        <f>'Variance - Covariance'!AF68</f>
        <v>2.2451793650793649E-2</v>
      </c>
      <c r="AG78" s="8">
        <f>'Variance - Covariance'!AG68</f>
        <v>4.19450198412697E-2</v>
      </c>
      <c r="AH78" s="8">
        <f>'Variance - Covariance'!AH68</f>
        <v>2.5479297619047381E-2</v>
      </c>
      <c r="AI78" s="8">
        <f>'Variance - Covariance'!AI68</f>
        <v>2.2242321428571393E-2</v>
      </c>
      <c r="AJ78" s="8">
        <f>'Variance - Covariance'!AJ68</f>
        <v>2.5322277777777607E-2</v>
      </c>
      <c r="AK78" s="8">
        <f>'Variance - Covariance'!AK68</f>
        <v>2.259995238095238E-2</v>
      </c>
      <c r="AL78" s="8">
        <f>'Variance - Covariance'!AL68</f>
        <v>3.4086904761904856E-4</v>
      </c>
      <c r="AM78" s="8">
        <f>'Variance - Covariance'!AM68</f>
        <v>3.1546150793650723E-2</v>
      </c>
      <c r="AN78" s="8">
        <f>'Variance - Covariance'!AN68</f>
        <v>1.8621412698412696E-2</v>
      </c>
      <c r="AO78" s="8">
        <f>'Variance - Covariance'!AO68</f>
        <v>-2.8383511904761651E-2</v>
      </c>
      <c r="AP78" s="8">
        <f>'Variance - Covariance'!AP68</f>
        <v>1.8849630952380941E-2</v>
      </c>
      <c r="AQ78" s="21">
        <v>0</v>
      </c>
      <c r="AR78" s="18"/>
    </row>
    <row r="79" spans="1:44" x14ac:dyDescent="0.45">
      <c r="A79" s="24" t="str">
        <f>'Variance - Covariance'!A69</f>
        <v>Ametek</v>
      </c>
      <c r="B79" s="8">
        <f>'Variance - Covariance'!B69</f>
        <v>3.0694333333333219E-2</v>
      </c>
      <c r="C79" s="8">
        <f>'Variance - Covariance'!C69</f>
        <v>6.8809396825396663E-3</v>
      </c>
      <c r="D79" s="8">
        <f>'Variance - Covariance'!D69</f>
        <v>2.9228626587301517E-2</v>
      </c>
      <c r="E79" s="8">
        <f>'Variance - Covariance'!E69</f>
        <v>1.0535910714285699E-2</v>
      </c>
      <c r="F79" s="8">
        <f>'Variance - Covariance'!F69</f>
        <v>4.0292856746031495E-2</v>
      </c>
      <c r="G79" s="8">
        <f>'Variance - Covariance'!G69</f>
        <v>3.0488201190476086E-2</v>
      </c>
      <c r="H79" s="8">
        <f>'Variance - Covariance'!H69</f>
        <v>3.714514404761908E-2</v>
      </c>
      <c r="I79" s="8">
        <f>'Variance - Covariance'!I69</f>
        <v>1.4667692857142853E-2</v>
      </c>
      <c r="J79" s="8">
        <f>'Variance - Covariance'!J69</f>
        <v>-1.9357780555555548E-2</v>
      </c>
      <c r="K79" s="8">
        <f>'Variance - Covariance'!K69</f>
        <v>1.7253571825396812E-2</v>
      </c>
      <c r="L79" s="8">
        <f>'Variance - Covariance'!L69</f>
        <v>1.890000674603173E-2</v>
      </c>
      <c r="M79" s="8">
        <f>'Variance - Covariance'!M69</f>
        <v>1.9079132936507932E-2</v>
      </c>
      <c r="N79" s="8">
        <f>'Variance - Covariance'!N69</f>
        <v>2.5242538492063486E-2</v>
      </c>
      <c r="O79" s="8">
        <f>'Variance - Covariance'!O69</f>
        <v>2.0012101587301555E-2</v>
      </c>
      <c r="P79" s="8">
        <f>'Variance - Covariance'!P69</f>
        <v>2.4746973412698388E-2</v>
      </c>
      <c r="Q79" s="8">
        <f>'Variance - Covariance'!Q69</f>
        <v>2.1343784126984105E-2</v>
      </c>
      <c r="R79" s="8">
        <f>'Variance - Covariance'!R69</f>
        <v>2.5395672619047623E-2</v>
      </c>
      <c r="S79" s="8">
        <f>'Variance - Covariance'!S69</f>
        <v>3.1655806349206339E-2</v>
      </c>
      <c r="T79" s="8">
        <f>'Variance - Covariance'!T69</f>
        <v>2.8356863809523625E-2</v>
      </c>
      <c r="U79" s="8">
        <f>'Variance - Covariance'!U69</f>
        <v>1.7886148253968233E-2</v>
      </c>
      <c r="V79" s="8">
        <f>'Variance - Covariance'!V69</f>
        <v>2.5248315079365063E-2</v>
      </c>
      <c r="W79" s="8">
        <f>'Variance - Covariance'!W69</f>
        <v>4.0596302698412634E-2</v>
      </c>
      <c r="X79" s="8">
        <f>'Variance - Covariance'!X69</f>
        <v>1.7895417698412682E-2</v>
      </c>
      <c r="Y79" s="8">
        <f>'Variance - Covariance'!Y69</f>
        <v>1.562811309523808E-2</v>
      </c>
      <c r="Z79" s="8">
        <f>'Variance - Covariance'!Z69</f>
        <v>1.9037915317460311E-2</v>
      </c>
      <c r="AA79" s="8">
        <f>'Variance - Covariance'!AA69</f>
        <v>9.5680793650793419E-3</v>
      </c>
      <c r="AB79" s="8">
        <f>'Variance - Covariance'!AB69</f>
        <v>1.3220582142857136E-2</v>
      </c>
      <c r="AC79" s="8">
        <f>'Variance - Covariance'!AC69</f>
        <v>1.0412326587301584E-2</v>
      </c>
      <c r="AD79" s="8">
        <f>'Variance - Covariance'!AD69</f>
        <v>5.0802338888888819E-2</v>
      </c>
      <c r="AE79" s="8">
        <f>'Variance - Covariance'!AE69</f>
        <v>2.5481621428571275E-2</v>
      </c>
      <c r="AF79" s="8">
        <f>'Variance - Covariance'!AF69</f>
        <v>2.7759426984126936E-2</v>
      </c>
      <c r="AG79" s="8">
        <f>'Variance - Covariance'!AG69</f>
        <v>4.9624354761904757E-2</v>
      </c>
      <c r="AH79" s="8">
        <f>'Variance - Covariance'!AH69</f>
        <v>2.8609232539682488E-2</v>
      </c>
      <c r="AI79" s="8">
        <f>'Variance - Covariance'!AI69</f>
        <v>2.5101029761904769E-2</v>
      </c>
      <c r="AJ79" s="8">
        <f>'Variance - Covariance'!AJ69</f>
        <v>3.0131997619047612E-2</v>
      </c>
      <c r="AK79" s="8">
        <f>'Variance - Covariance'!AK69</f>
        <v>2.4023789285714272E-2</v>
      </c>
      <c r="AL79" s="8">
        <f>'Variance - Covariance'!AL69</f>
        <v>2.1848575396825375E-3</v>
      </c>
      <c r="AM79" s="8">
        <f>'Variance - Covariance'!AM69</f>
        <v>2.8029642460317247E-2</v>
      </c>
      <c r="AN79" s="8">
        <f>'Variance - Covariance'!AN69</f>
        <v>2.0967476587301585E-2</v>
      </c>
      <c r="AO79" s="8">
        <f>'Variance - Covariance'!AO69</f>
        <v>-0.13571508373015853</v>
      </c>
      <c r="AP79" s="8">
        <f>'Variance - Covariance'!AP69</f>
        <v>1.7313030158730154E-2</v>
      </c>
      <c r="AQ79" s="21">
        <v>0</v>
      </c>
      <c r="AR79" s="18"/>
    </row>
    <row r="80" spans="1:44" x14ac:dyDescent="0.45">
      <c r="A80" s="24" t="str">
        <f>'Variance - Covariance'!A70</f>
        <v>Madison Sq</v>
      </c>
      <c r="B80" s="8">
        <f>'Variance - Covariance'!B70</f>
        <v>2.0599888888888876E-2</v>
      </c>
      <c r="C80" s="8">
        <f>'Variance - Covariance'!C70</f>
        <v>8.9009785714285732E-3</v>
      </c>
      <c r="D80" s="8">
        <f>'Variance - Covariance'!D70</f>
        <v>2.6516479365079164E-2</v>
      </c>
      <c r="E80" s="8">
        <f>'Variance - Covariance'!E70</f>
        <v>7.4117896825396622E-3</v>
      </c>
      <c r="F80" s="8">
        <f>'Variance - Covariance'!F70</f>
        <v>2.2554407936507911E-2</v>
      </c>
      <c r="G80" s="8">
        <f>'Variance - Covariance'!G70</f>
        <v>2.3956739682539672E-2</v>
      </c>
      <c r="H80" s="8">
        <f>'Variance - Covariance'!H70</f>
        <v>2.075208571428571E-2</v>
      </c>
      <c r="I80" s="8">
        <f>'Variance - Covariance'!I70</f>
        <v>1.8381754761904737E-2</v>
      </c>
      <c r="J80" s="8">
        <f>'Variance - Covariance'!J70</f>
        <v>8.7894825396825412E-3</v>
      </c>
      <c r="K80" s="8">
        <f>'Variance - Covariance'!K70</f>
        <v>8.6090126984126828E-3</v>
      </c>
      <c r="L80" s="8">
        <f>'Variance - Covariance'!L70</f>
        <v>1.7066112698412673E-2</v>
      </c>
      <c r="M80" s="8">
        <f>'Variance - Covariance'!M70</f>
        <v>1.3359845238095216E-2</v>
      </c>
      <c r="N80" s="8">
        <f>'Variance - Covariance'!N70</f>
        <v>7.0446920634920467E-3</v>
      </c>
      <c r="O80" s="8">
        <f>'Variance - Covariance'!O70</f>
        <v>6.1154650793650801E-3</v>
      </c>
      <c r="P80" s="8">
        <f>'Variance - Covariance'!P70</f>
        <v>1.571464523809521E-2</v>
      </c>
      <c r="Q80" s="8">
        <f>'Variance - Covariance'!Q70</f>
        <v>1.4327068253968263E-2</v>
      </c>
      <c r="R80" s="8">
        <f>'Variance - Covariance'!R70</f>
        <v>1.7402031746031714E-2</v>
      </c>
      <c r="S80" s="8">
        <f>'Variance - Covariance'!S70</f>
        <v>2.0499017460317473E-2</v>
      </c>
      <c r="T80" s="8">
        <f>'Variance - Covariance'!T70</f>
        <v>1.4636912936507936E-2</v>
      </c>
      <c r="U80" s="8">
        <f>'Variance - Covariance'!U70</f>
        <v>1.76423318253968E-2</v>
      </c>
      <c r="V80" s="8">
        <f>'Variance - Covariance'!V70</f>
        <v>1.5534630158730155E-2</v>
      </c>
      <c r="W80" s="8">
        <f>'Variance - Covariance'!W70</f>
        <v>1.7895417698412682E-2</v>
      </c>
      <c r="X80" s="8">
        <f>'Variance - Covariance'!X70</f>
        <v>4.8178150476190472E-2</v>
      </c>
      <c r="Y80" s="8">
        <f>'Variance - Covariance'!Y70</f>
        <v>1.3691732142857143E-2</v>
      </c>
      <c r="Z80" s="8">
        <f>'Variance - Covariance'!Z70</f>
        <v>1.8003802460317454E-2</v>
      </c>
      <c r="AA80" s="8">
        <f>'Variance - Covariance'!AA70</f>
        <v>8.967706349206345E-3</v>
      </c>
      <c r="AB80" s="8">
        <f>'Variance - Covariance'!AB70</f>
        <v>1.0422787301587303E-2</v>
      </c>
      <c r="AC80" s="8">
        <f>'Variance - Covariance'!AC70</f>
        <v>6.5127404761904572E-3</v>
      </c>
      <c r="AD80" s="8">
        <f>'Variance - Covariance'!AD70</f>
        <v>5.3582126190475969E-2</v>
      </c>
      <c r="AE80" s="8">
        <f>'Variance - Covariance'!AE70</f>
        <v>1.3434842063492066E-2</v>
      </c>
      <c r="AF80" s="8">
        <f>'Variance - Covariance'!AF70</f>
        <v>1.928284999999999E-2</v>
      </c>
      <c r="AG80" s="8">
        <f>'Variance - Covariance'!AG70</f>
        <v>3.833663015872997E-2</v>
      </c>
      <c r="AH80" s="8">
        <f>'Variance - Covariance'!AH70</f>
        <v>2.1561758730158729E-2</v>
      </c>
      <c r="AI80" s="8">
        <f>'Variance - Covariance'!AI70</f>
        <v>2.0749785714285717E-2</v>
      </c>
      <c r="AJ80" s="8">
        <f>'Variance - Covariance'!AJ70</f>
        <v>2.9354177777777699E-2</v>
      </c>
      <c r="AK80" s="8">
        <f>'Variance - Covariance'!AK70</f>
        <v>1.5239824603174589E-2</v>
      </c>
      <c r="AL80" s="8">
        <f>'Variance - Covariance'!AL70</f>
        <v>1.9747269841269856E-3</v>
      </c>
      <c r="AM80" s="8">
        <f>'Variance - Covariance'!AM70</f>
        <v>1.6347312698412698E-2</v>
      </c>
      <c r="AN80" s="8">
        <f>'Variance - Covariance'!AN70</f>
        <v>1.2968103968253963E-2</v>
      </c>
      <c r="AO80" s="8">
        <f>'Variance - Covariance'!AO70</f>
        <v>-2.7117361904761769E-2</v>
      </c>
      <c r="AP80" s="8">
        <f>'Variance - Covariance'!AP70</f>
        <v>1.7078941269841268E-2</v>
      </c>
      <c r="AQ80" s="21">
        <v>0</v>
      </c>
      <c r="AR80" s="18"/>
    </row>
    <row r="81" spans="1:44" x14ac:dyDescent="0.45">
      <c r="A81" s="24" t="str">
        <f>'Variance - Covariance'!A71</f>
        <v>Starbucks</v>
      </c>
      <c r="B81" s="8">
        <f>'Variance - Covariance'!B71</f>
        <v>2.6764480158729995E-2</v>
      </c>
      <c r="C81" s="8">
        <f>'Variance - Covariance'!C71</f>
        <v>1.0271900793650781E-2</v>
      </c>
      <c r="D81" s="8">
        <f>'Variance - Covariance'!D71</f>
        <v>1.9503831349206344E-2</v>
      </c>
      <c r="E81" s="8">
        <f>'Variance - Covariance'!E71</f>
        <v>1.4419557539682536E-2</v>
      </c>
      <c r="F81" s="8">
        <f>'Variance - Covariance'!F71</f>
        <v>1.1839589285714276E-2</v>
      </c>
      <c r="G81" s="8">
        <f>'Variance - Covariance'!G71</f>
        <v>4.3160438492063365E-2</v>
      </c>
      <c r="H81" s="8">
        <f>'Variance - Covariance'!H71</f>
        <v>1.826282738095239E-2</v>
      </c>
      <c r="I81" s="8">
        <f>'Variance - Covariance'!I71</f>
        <v>1.6265829365079351E-2</v>
      </c>
      <c r="J81" s="8">
        <f>'Variance - Covariance'!J71</f>
        <v>-8.9493154761904718E-3</v>
      </c>
      <c r="K81" s="8">
        <f>'Variance - Covariance'!K71</f>
        <v>8.3740257936507877E-3</v>
      </c>
      <c r="L81" s="8">
        <f>'Variance - Covariance'!L71</f>
        <v>1.6785363095238089E-2</v>
      </c>
      <c r="M81" s="8">
        <f>'Variance - Covariance'!M71</f>
        <v>9.6860297619047464E-3</v>
      </c>
      <c r="N81" s="8">
        <f>'Variance - Covariance'!N71</f>
        <v>6.8791845238095105E-3</v>
      </c>
      <c r="O81" s="8">
        <f>'Variance - Covariance'!O71</f>
        <v>1.0281777777777761E-2</v>
      </c>
      <c r="P81" s="8">
        <f>'Variance - Covariance'!P71</f>
        <v>1.764570436507935E-2</v>
      </c>
      <c r="Q81" s="8">
        <f>'Variance - Covariance'!Q71</f>
        <v>1.7686150793650768E-2</v>
      </c>
      <c r="R81" s="8">
        <f>'Variance - Covariance'!R71</f>
        <v>2.4160339285714271E-2</v>
      </c>
      <c r="S81" s="8">
        <f>'Variance - Covariance'!S71</f>
        <v>2.2528646825396823E-2</v>
      </c>
      <c r="T81" s="8">
        <f>'Variance - Covariance'!T71</f>
        <v>2.0684501984126989E-2</v>
      </c>
      <c r="U81" s="8">
        <f>'Variance - Covariance'!U71</f>
        <v>1.9194736111111114E-2</v>
      </c>
      <c r="V81" s="8">
        <f>'Variance - Covariance'!V71</f>
        <v>1.0338158730158723E-2</v>
      </c>
      <c r="W81" s="8">
        <f>'Variance - Covariance'!W71</f>
        <v>1.562811309523808E-2</v>
      </c>
      <c r="X81" s="8">
        <f>'Variance - Covariance'!X71</f>
        <v>1.3691732142857143E-2</v>
      </c>
      <c r="Y81" s="8">
        <f>'Variance - Covariance'!Y71</f>
        <v>4.1200960317460171E-2</v>
      </c>
      <c r="Z81" s="8">
        <f>'Variance - Covariance'!Z71</f>
        <v>1.8906115079365095E-2</v>
      </c>
      <c r="AA81" s="8">
        <f>'Variance - Covariance'!AA71</f>
        <v>1.0450523809523811E-2</v>
      </c>
      <c r="AB81" s="8">
        <f>'Variance - Covariance'!AB71</f>
        <v>1.5505688492063475E-2</v>
      </c>
      <c r="AC81" s="8">
        <f>'Variance - Covariance'!AC71</f>
        <v>1.2996017857142847E-2</v>
      </c>
      <c r="AD81" s="8">
        <f>'Variance - Covariance'!AD71</f>
        <v>4.3891309523809508E-3</v>
      </c>
      <c r="AE81" s="8">
        <f>'Variance - Covariance'!AE71</f>
        <v>2.0835059523809527E-2</v>
      </c>
      <c r="AF81" s="8">
        <f>'Variance - Covariance'!AF71</f>
        <v>2.6008646825396612E-2</v>
      </c>
      <c r="AG81" s="8">
        <f>'Variance - Covariance'!AG71</f>
        <v>4.1391916666666466E-2</v>
      </c>
      <c r="AH81" s="8">
        <f>'Variance - Covariance'!AH71</f>
        <v>2.245498809523808E-2</v>
      </c>
      <c r="AI81" s="8">
        <f>'Variance - Covariance'!AI71</f>
        <v>2.0683029761904739E-2</v>
      </c>
      <c r="AJ81" s="8">
        <f>'Variance - Covariance'!AJ71</f>
        <v>2.4828567460317454E-2</v>
      </c>
      <c r="AK81" s="8">
        <f>'Variance - Covariance'!AK71</f>
        <v>1.6710676587301597E-2</v>
      </c>
      <c r="AL81" s="8">
        <f>'Variance - Covariance'!AL71</f>
        <v>9.607910714285706E-3</v>
      </c>
      <c r="AM81" s="8">
        <f>'Variance - Covariance'!AM71</f>
        <v>2.0029279761904752E-2</v>
      </c>
      <c r="AN81" s="8">
        <f>'Variance - Covariance'!AN71</f>
        <v>8.2486726190476103E-3</v>
      </c>
      <c r="AO81" s="8">
        <f>'Variance - Covariance'!AO71</f>
        <v>0.12024073214285701</v>
      </c>
      <c r="AP81" s="8">
        <f>'Variance - Covariance'!AP71</f>
        <v>1.3558210317460326E-2</v>
      </c>
      <c r="AQ81" s="21">
        <v>0</v>
      </c>
      <c r="AR81" s="18"/>
    </row>
    <row r="82" spans="1:44" x14ac:dyDescent="0.45">
      <c r="A82" s="24" t="str">
        <f>'Variance - Covariance'!A72</f>
        <v>Cannae H</v>
      </c>
      <c r="B82" s="8">
        <f>'Variance - Covariance'!B72</f>
        <v>2.9093916666666445E-2</v>
      </c>
      <c r="C82" s="8">
        <f>'Variance - Covariance'!C72</f>
        <v>7.3743992063491906E-3</v>
      </c>
      <c r="D82" s="8">
        <f>'Variance - Covariance'!D72</f>
        <v>3.2792056746031632E-2</v>
      </c>
      <c r="E82" s="8">
        <f>'Variance - Covariance'!E72</f>
        <v>5.14806944444443E-3</v>
      </c>
      <c r="F82" s="8">
        <f>'Variance - Covariance'!F72</f>
        <v>3.7197148015872983E-2</v>
      </c>
      <c r="G82" s="8">
        <f>'Variance - Covariance'!G72</f>
        <v>4.4662535317460193E-2</v>
      </c>
      <c r="H82" s="8">
        <f>'Variance - Covariance'!H72</f>
        <v>2.1425885317460334E-2</v>
      </c>
      <c r="I82" s="8">
        <f>'Variance - Covariance'!I72</f>
        <v>2.132657619047619E-2</v>
      </c>
      <c r="J82" s="8">
        <f>'Variance - Covariance'!J72</f>
        <v>2.6484833730158561E-2</v>
      </c>
      <c r="K82" s="8">
        <f>'Variance - Covariance'!K72</f>
        <v>7.9708996031745728E-3</v>
      </c>
      <c r="L82" s="8">
        <f>'Variance - Covariance'!L72</f>
        <v>1.1619539285714275E-2</v>
      </c>
      <c r="M82" s="8">
        <f>'Variance - Covariance'!M72</f>
        <v>1.065447023809522E-2</v>
      </c>
      <c r="N82" s="8">
        <f>'Variance - Covariance'!N72</f>
        <v>1.3950670238095242E-2</v>
      </c>
      <c r="O82" s="8">
        <f>'Variance - Covariance'!O72</f>
        <v>7.7289333333333135E-3</v>
      </c>
      <c r="P82" s="8">
        <f>'Variance - Covariance'!P72</f>
        <v>1.7842829761904773E-2</v>
      </c>
      <c r="Q82" s="8">
        <f>'Variance - Covariance'!Q72</f>
        <v>1.8351794444444437E-2</v>
      </c>
      <c r="R82" s="8">
        <f>'Variance - Covariance'!R72</f>
        <v>2.329025992063493E-2</v>
      </c>
      <c r="S82" s="8">
        <f>'Variance - Covariance'!S72</f>
        <v>2.3695561111111128E-2</v>
      </c>
      <c r="T82" s="8">
        <f>'Variance - Covariance'!T72</f>
        <v>2.0129239920634943E-2</v>
      </c>
      <c r="U82" s="8">
        <f>'Variance - Covariance'!U72</f>
        <v>2.0876442142857134E-2</v>
      </c>
      <c r="V82" s="8">
        <f>'Variance - Covariance'!V72</f>
        <v>1.2916189682539679E-2</v>
      </c>
      <c r="W82" s="8">
        <f>'Variance - Covariance'!W72</f>
        <v>1.9037915317460311E-2</v>
      </c>
      <c r="X82" s="8">
        <f>'Variance - Covariance'!X72</f>
        <v>1.8003802460317454E-2</v>
      </c>
      <c r="Y82" s="8">
        <f>'Variance - Covariance'!Y72</f>
        <v>1.8906115079365095E-2</v>
      </c>
      <c r="Z82" s="8">
        <f>'Variance - Covariance'!Z72</f>
        <v>8.3227156825396831E-2</v>
      </c>
      <c r="AA82" s="8">
        <f>'Variance - Covariance'!AA72</f>
        <v>1.0070063492063474E-2</v>
      </c>
      <c r="AB82" s="8">
        <f>'Variance - Covariance'!AB72</f>
        <v>1.0918610714285707E-2</v>
      </c>
      <c r="AC82" s="8">
        <f>'Variance - Covariance'!AC72</f>
        <v>7.671548015873008E-3</v>
      </c>
      <c r="AD82" s="8">
        <f>'Variance - Covariance'!AD72</f>
        <v>3.7900142063491842E-2</v>
      </c>
      <c r="AE82" s="8">
        <f>'Variance - Covariance'!AE72</f>
        <v>2.3375770634920641E-2</v>
      </c>
      <c r="AF82" s="8">
        <f>'Variance - Covariance'!AF72</f>
        <v>2.6640659523809417E-2</v>
      </c>
      <c r="AG82" s="8">
        <f>'Variance - Covariance'!AG72</f>
        <v>4.4103515079365004E-2</v>
      </c>
      <c r="AH82" s="8">
        <f>'Variance - Covariance'!AH72</f>
        <v>3.003944920634908E-2</v>
      </c>
      <c r="AI82" s="8">
        <f>'Variance - Covariance'!AI72</f>
        <v>3.2833501984126885E-2</v>
      </c>
      <c r="AJ82" s="8">
        <f>'Variance - Covariance'!AJ72</f>
        <v>2.5126923809523808E-2</v>
      </c>
      <c r="AK82" s="8">
        <f>'Variance - Covariance'!AK72</f>
        <v>2.0097981349206366E-2</v>
      </c>
      <c r="AL82" s="8">
        <f>'Variance - Covariance'!AL72</f>
        <v>8.0371892857142788E-3</v>
      </c>
      <c r="AM82" s="8">
        <f>'Variance - Covariance'!AM72</f>
        <v>2.5323838492063364E-2</v>
      </c>
      <c r="AN82" s="8">
        <f>'Variance - Covariance'!AN72</f>
        <v>1.696595119047619E-2</v>
      </c>
      <c r="AO82" s="8">
        <f>'Variance - Covariance'!AO72</f>
        <v>0.15285165992063476</v>
      </c>
      <c r="AP82" s="8">
        <f>'Variance - Covariance'!AP72</f>
        <v>1.8733115873015863E-2</v>
      </c>
      <c r="AQ82" s="21">
        <v>0</v>
      </c>
      <c r="AR82" s="18"/>
    </row>
    <row r="83" spans="1:44" x14ac:dyDescent="0.45">
      <c r="A83" s="24" t="str">
        <f>'Variance - Covariance'!A73</f>
        <v>General Mills</v>
      </c>
      <c r="B83" s="8">
        <f>'Variance - Covariance'!B73</f>
        <v>6.4079365079365022E-3</v>
      </c>
      <c r="C83" s="8">
        <f>'Variance - Covariance'!C73</f>
        <v>1.4163285714285706E-2</v>
      </c>
      <c r="D83" s="8">
        <f>'Variance - Covariance'!D73</f>
        <v>1.9654206349206367E-3</v>
      </c>
      <c r="E83" s="8">
        <f>'Variance - Covariance'!E73</f>
        <v>1.013575793650792E-2</v>
      </c>
      <c r="F83" s="8">
        <f>'Variance - Covariance'!F73</f>
        <v>6.661547619047613E-3</v>
      </c>
      <c r="G83" s="8">
        <f>'Variance - Covariance'!G73</f>
        <v>1.983919841269843E-2</v>
      </c>
      <c r="H83" s="8">
        <f>'Variance - Covariance'!H73</f>
        <v>1.2665626984126965E-2</v>
      </c>
      <c r="I83" s="8">
        <f>'Variance - Covariance'!I73</f>
        <v>6.7214801587301429E-3</v>
      </c>
      <c r="J83" s="8">
        <f>'Variance - Covariance'!J73</f>
        <v>5.8442301587301251E-3</v>
      </c>
      <c r="K83" s="8">
        <f>'Variance - Covariance'!K73</f>
        <v>2.9985476190476177E-3</v>
      </c>
      <c r="L83" s="8">
        <f>'Variance - Covariance'!L73</f>
        <v>1.032149206349205E-2</v>
      </c>
      <c r="M83" s="8">
        <f>'Variance - Covariance'!M73</f>
        <v>6.6439563492063335E-3</v>
      </c>
      <c r="N83" s="8">
        <f>'Variance - Covariance'!N73</f>
        <v>2.1659960317460306E-3</v>
      </c>
      <c r="O83" s="8">
        <f>'Variance - Covariance'!O73</f>
        <v>-1.7517063492063106E-4</v>
      </c>
      <c r="P83" s="8">
        <f>'Variance - Covariance'!P73</f>
        <v>1.0007599206349185E-2</v>
      </c>
      <c r="Q83" s="8">
        <f>'Variance - Covariance'!Q73</f>
        <v>5.8016269841269629E-3</v>
      </c>
      <c r="R83" s="8">
        <f>'Variance - Covariance'!R73</f>
        <v>1.0453099206349212E-2</v>
      </c>
      <c r="S83" s="8">
        <f>'Variance - Covariance'!S73</f>
        <v>4.7684563492063252E-3</v>
      </c>
      <c r="T83" s="8">
        <f>'Variance - Covariance'!T73</f>
        <v>1.1399753968253965E-2</v>
      </c>
      <c r="U83" s="8">
        <f>'Variance - Covariance'!U73</f>
        <v>8.4143015873015779E-3</v>
      </c>
      <c r="V83" s="8">
        <f>'Variance - Covariance'!V73</f>
        <v>3.3464880952380834E-3</v>
      </c>
      <c r="W83" s="8">
        <f>'Variance - Covariance'!W73</f>
        <v>9.5680793650793419E-3</v>
      </c>
      <c r="X83" s="8">
        <f>'Variance - Covariance'!X73</f>
        <v>8.967706349206345E-3</v>
      </c>
      <c r="Y83" s="8">
        <f>'Variance - Covariance'!Y73</f>
        <v>1.0450523809523811E-2</v>
      </c>
      <c r="Z83" s="8">
        <f>'Variance - Covariance'!Z73</f>
        <v>1.0070063492063474E-2</v>
      </c>
      <c r="AA83" s="8">
        <f>'Variance - Covariance'!AA73</f>
        <v>3.8485507936507832E-2</v>
      </c>
      <c r="AB83" s="8">
        <f>'Variance - Covariance'!AB73</f>
        <v>1.2509357142857121E-2</v>
      </c>
      <c r="AC83" s="8">
        <f>'Variance - Covariance'!AC73</f>
        <v>9.9278928571428417E-3</v>
      </c>
      <c r="AD83" s="8">
        <f>'Variance - Covariance'!AD73</f>
        <v>-1.5214047619047674E-3</v>
      </c>
      <c r="AE83" s="8">
        <f>'Variance - Covariance'!AE73</f>
        <v>1.2949007936507971E-3</v>
      </c>
      <c r="AF83" s="8">
        <f>'Variance - Covariance'!AF73</f>
        <v>1.0635341269841248E-2</v>
      </c>
      <c r="AG83" s="8">
        <f>'Variance - Covariance'!AG73</f>
        <v>8.0040714285714246E-3</v>
      </c>
      <c r="AH83" s="8">
        <f>'Variance - Covariance'!AH73</f>
        <v>9.2872738095237904E-3</v>
      </c>
      <c r="AI83" s="8">
        <f>'Variance - Covariance'!AI73</f>
        <v>3.3297261904761833E-3</v>
      </c>
      <c r="AJ83" s="8">
        <f>'Variance - Covariance'!AJ73</f>
        <v>1.7391480158730155E-2</v>
      </c>
      <c r="AK83" s="8">
        <f>'Variance - Covariance'!AK73</f>
        <v>1.1982753968253951E-2</v>
      </c>
      <c r="AL83" s="8">
        <f>'Variance - Covariance'!AL73</f>
        <v>3.35705158730158E-3</v>
      </c>
      <c r="AM83" s="8">
        <f>'Variance - Covariance'!AM73</f>
        <v>9.0525198412698266E-3</v>
      </c>
      <c r="AN83" s="8">
        <f>'Variance - Covariance'!AN73</f>
        <v>6.5812738095238008E-3</v>
      </c>
      <c r="AO83" s="8">
        <f>'Variance - Covariance'!AO73</f>
        <v>7.4700956349206302E-2</v>
      </c>
      <c r="AP83" s="8">
        <f>'Variance - Covariance'!AP73</f>
        <v>1.0388888888888876E-2</v>
      </c>
      <c r="AQ83" s="21">
        <v>0</v>
      </c>
      <c r="AR83" s="18"/>
    </row>
    <row r="84" spans="1:44" x14ac:dyDescent="0.45">
      <c r="A84" s="24" t="str">
        <f>'Variance - Covariance'!A74</f>
        <v>P&amp;G</v>
      </c>
      <c r="B84" s="8">
        <f>'Variance - Covariance'!B74</f>
        <v>1.3205829365079363E-2</v>
      </c>
      <c r="C84" s="8">
        <f>'Variance - Covariance'!C74</f>
        <v>1.2838333333333327E-2</v>
      </c>
      <c r="D84" s="8">
        <f>'Variance - Covariance'!D74</f>
        <v>1.4089940476190456E-2</v>
      </c>
      <c r="E84" s="8">
        <f>'Variance - Covariance'!E74</f>
        <v>1.5901079365079347E-2</v>
      </c>
      <c r="F84" s="8">
        <f>'Variance - Covariance'!F74</f>
        <v>2.0503853174603171E-2</v>
      </c>
      <c r="G84" s="8">
        <f>'Variance - Covariance'!G74</f>
        <v>2.5890706349206115E-2</v>
      </c>
      <c r="H84" s="8">
        <f>'Variance - Covariance'!H74</f>
        <v>8.5558333333333354E-3</v>
      </c>
      <c r="I84" s="8">
        <f>'Variance - Covariance'!I74</f>
        <v>8.9814484126983923E-3</v>
      </c>
      <c r="J84" s="8">
        <f>'Variance - Covariance'!J74</f>
        <v>-7.7361825396825325E-3</v>
      </c>
      <c r="K84" s="8">
        <f>'Variance - Covariance'!K74</f>
        <v>5.3080277777777648E-3</v>
      </c>
      <c r="L84" s="8">
        <f>'Variance - Covariance'!L74</f>
        <v>1.3674551587301581E-2</v>
      </c>
      <c r="M84" s="8">
        <f>'Variance - Covariance'!M74</f>
        <v>7.9535753968253946E-3</v>
      </c>
      <c r="N84" s="8">
        <f>'Variance - Covariance'!N74</f>
        <v>1.0205503968253966E-2</v>
      </c>
      <c r="O84" s="8">
        <f>'Variance - Covariance'!O74</f>
        <v>1.0385174603174594E-2</v>
      </c>
      <c r="P84" s="8">
        <f>'Variance - Covariance'!P74</f>
        <v>1.6461226190476193E-2</v>
      </c>
      <c r="Q84" s="8">
        <f>'Variance - Covariance'!Q74</f>
        <v>1.0320932539682522E-2</v>
      </c>
      <c r="R84" s="8">
        <f>'Variance - Covariance'!R74</f>
        <v>1.5098047619047629E-2</v>
      </c>
      <c r="S84" s="8">
        <f>'Variance - Covariance'!S74</f>
        <v>1.1769698412698393E-2</v>
      </c>
      <c r="T84" s="8">
        <f>'Variance - Covariance'!T74</f>
        <v>1.6836586111111111E-2</v>
      </c>
      <c r="U84" s="8">
        <f>'Variance - Covariance'!U74</f>
        <v>1.3289535317460308E-2</v>
      </c>
      <c r="V84" s="8">
        <f>'Variance - Covariance'!V74</f>
        <v>8.0374682539682378E-3</v>
      </c>
      <c r="W84" s="8">
        <f>'Variance - Covariance'!W74</f>
        <v>1.3220582142857136E-2</v>
      </c>
      <c r="X84" s="8">
        <f>'Variance - Covariance'!X74</f>
        <v>1.0422787301587303E-2</v>
      </c>
      <c r="Y84" s="8">
        <f>'Variance - Covariance'!Y74</f>
        <v>1.5505688492063475E-2</v>
      </c>
      <c r="Z84" s="8">
        <f>'Variance - Covariance'!Z74</f>
        <v>1.0918610714285707E-2</v>
      </c>
      <c r="AA84" s="8">
        <f>'Variance - Covariance'!AA74</f>
        <v>1.2509357142857121E-2</v>
      </c>
      <c r="AB84" s="8">
        <f>'Variance - Covariance'!AB74</f>
        <v>3.2708047619047435E-2</v>
      </c>
      <c r="AC84" s="8">
        <f>'Variance - Covariance'!AC74</f>
        <v>1.5377575396825379E-2</v>
      </c>
      <c r="AD84" s="8">
        <f>'Variance - Covariance'!AD74</f>
        <v>-2.567059523809514E-3</v>
      </c>
      <c r="AE84" s="8">
        <f>'Variance - Covariance'!AE74</f>
        <v>1.2934313492063476E-2</v>
      </c>
      <c r="AF84" s="8">
        <f>'Variance - Covariance'!AF74</f>
        <v>1.691417063492064E-2</v>
      </c>
      <c r="AG84" s="8">
        <f>'Variance - Covariance'!AG74</f>
        <v>2.458442857142857E-2</v>
      </c>
      <c r="AH84" s="8">
        <f>'Variance - Covariance'!AH74</f>
        <v>1.597360714285713E-2</v>
      </c>
      <c r="AI84" s="8">
        <f>'Variance - Covariance'!AI74</f>
        <v>1.1311908730158721E-2</v>
      </c>
      <c r="AJ84" s="8">
        <f>'Variance - Covariance'!AJ74</f>
        <v>1.2396936507936508E-2</v>
      </c>
      <c r="AK84" s="8">
        <f>'Variance - Covariance'!AK74</f>
        <v>1.2785996031746025E-2</v>
      </c>
      <c r="AL84" s="8">
        <f>'Variance - Covariance'!AL74</f>
        <v>-4.3674365079364895E-3</v>
      </c>
      <c r="AM84" s="8">
        <f>'Variance - Covariance'!AM74</f>
        <v>1.7306249999999985E-2</v>
      </c>
      <c r="AN84" s="8">
        <f>'Variance - Covariance'!AN74</f>
        <v>7.2416865079364904E-3</v>
      </c>
      <c r="AO84" s="8">
        <f>'Variance - Covariance'!AO74</f>
        <v>3.6016130952380918E-2</v>
      </c>
      <c r="AP84" s="8">
        <f>'Variance - Covariance'!AP74</f>
        <v>8.8295238095237923E-3</v>
      </c>
      <c r="AQ84" s="21">
        <v>0</v>
      </c>
      <c r="AR84" s="18"/>
    </row>
    <row r="85" spans="1:44" x14ac:dyDescent="0.45">
      <c r="A85" s="24" t="str">
        <f>'Variance - Covariance'!A75</f>
        <v>Coca Cola</v>
      </c>
      <c r="B85" s="8">
        <f>'Variance - Covariance'!B75</f>
        <v>1.0492912698412698E-2</v>
      </c>
      <c r="C85" s="8">
        <f>'Variance - Covariance'!C75</f>
        <v>1.0244757936507922E-2</v>
      </c>
      <c r="D85" s="8">
        <f>'Variance - Covariance'!D75</f>
        <v>8.1417222222222117E-3</v>
      </c>
      <c r="E85" s="8">
        <f>'Variance - Covariance'!E75</f>
        <v>1.6408226190476192E-2</v>
      </c>
      <c r="F85" s="8">
        <f>'Variance - Covariance'!F75</f>
        <v>2.7801857142857007E-2</v>
      </c>
      <c r="G85" s="8">
        <f>'Variance - Covariance'!G75</f>
        <v>1.5182404761904746E-2</v>
      </c>
      <c r="H85" s="8">
        <f>'Variance - Covariance'!H75</f>
        <v>7.058234126984116E-3</v>
      </c>
      <c r="I85" s="8">
        <f>'Variance - Covariance'!I75</f>
        <v>1.7422019841269825E-2</v>
      </c>
      <c r="J85" s="8">
        <f>'Variance - Covariance'!J75</f>
        <v>-2.1443357142857125E-2</v>
      </c>
      <c r="K85" s="8">
        <f>'Variance - Covariance'!K75</f>
        <v>5.0128214285714151E-3</v>
      </c>
      <c r="L85" s="8">
        <f>'Variance - Covariance'!L75</f>
        <v>1.2244313492063483E-2</v>
      </c>
      <c r="M85" s="8">
        <f>'Variance - Covariance'!M75</f>
        <v>6.5741746031745844E-3</v>
      </c>
      <c r="N85" s="8">
        <f>'Variance - Covariance'!N75</f>
        <v>4.1012380952380667E-3</v>
      </c>
      <c r="O85" s="8">
        <f>'Variance - Covariance'!O75</f>
        <v>2.2425515873015873E-3</v>
      </c>
      <c r="P85" s="8">
        <f>'Variance - Covariance'!P75</f>
        <v>9.313003968253972E-3</v>
      </c>
      <c r="Q85" s="8">
        <f>'Variance - Covariance'!Q75</f>
        <v>6.7589047619047611E-3</v>
      </c>
      <c r="R85" s="8">
        <f>'Variance - Covariance'!R75</f>
        <v>1.2595178571428551E-2</v>
      </c>
      <c r="S85" s="8">
        <f>'Variance - Covariance'!S75</f>
        <v>9.0623492063491955E-3</v>
      </c>
      <c r="T85" s="8">
        <f>'Variance - Covariance'!T75</f>
        <v>1.3267731349206349E-2</v>
      </c>
      <c r="U85" s="8">
        <f>'Variance - Covariance'!U75</f>
        <v>8.9734527777777726E-3</v>
      </c>
      <c r="V85" s="8">
        <f>'Variance - Covariance'!V75</f>
        <v>6.9360317460317213E-3</v>
      </c>
      <c r="W85" s="8">
        <f>'Variance - Covariance'!W75</f>
        <v>1.0412326587301584E-2</v>
      </c>
      <c r="X85" s="8">
        <f>'Variance - Covariance'!X75</f>
        <v>6.5127404761904572E-3</v>
      </c>
      <c r="Y85" s="8">
        <f>'Variance - Covariance'!Y75</f>
        <v>1.2996017857142847E-2</v>
      </c>
      <c r="Z85" s="8">
        <f>'Variance - Covariance'!Z75</f>
        <v>7.671548015873008E-3</v>
      </c>
      <c r="AA85" s="8">
        <f>'Variance - Covariance'!AA75</f>
        <v>9.9278928571428417E-3</v>
      </c>
      <c r="AB85" s="8">
        <f>'Variance - Covariance'!AB75</f>
        <v>1.5377575396825379E-2</v>
      </c>
      <c r="AC85" s="8">
        <f>'Variance - Covariance'!AC75</f>
        <v>3.1127666666666672E-2</v>
      </c>
      <c r="AD85" s="8">
        <f>'Variance - Covariance'!AD75</f>
        <v>-3.8639246031745783E-3</v>
      </c>
      <c r="AE85" s="8">
        <f>'Variance - Covariance'!AE75</f>
        <v>9.6511785714285606E-3</v>
      </c>
      <c r="AF85" s="8">
        <f>'Variance - Covariance'!AF75</f>
        <v>1.3119575396825392E-2</v>
      </c>
      <c r="AG85" s="8">
        <f>'Variance - Covariance'!AG75</f>
        <v>1.6490388888888867E-2</v>
      </c>
      <c r="AH85" s="8">
        <f>'Variance - Covariance'!AH75</f>
        <v>1.1243686507936486E-2</v>
      </c>
      <c r="AI85" s="8">
        <f>'Variance - Covariance'!AI75</f>
        <v>8.2031230158729988E-3</v>
      </c>
      <c r="AJ85" s="8">
        <f>'Variance - Covariance'!AJ75</f>
        <v>6.8657936507936362E-3</v>
      </c>
      <c r="AK85" s="8">
        <f>'Variance - Covariance'!AK75</f>
        <v>8.1238531746031656E-3</v>
      </c>
      <c r="AL85" s="8">
        <f>'Variance - Covariance'!AL75</f>
        <v>2.2732896825396818E-3</v>
      </c>
      <c r="AM85" s="8">
        <f>'Variance - Covariance'!AM75</f>
        <v>1.0918630952380947E-2</v>
      </c>
      <c r="AN85" s="8">
        <f>'Variance - Covariance'!AN75</f>
        <v>6.4920039682539446E-3</v>
      </c>
      <c r="AO85" s="8">
        <f>'Variance - Covariance'!AO75</f>
        <v>8.8597650793650728E-2</v>
      </c>
      <c r="AP85" s="8">
        <f>'Variance - Covariance'!AP75</f>
        <v>6.6370039682539525E-3</v>
      </c>
      <c r="AQ85" s="21">
        <v>0</v>
      </c>
      <c r="AR85" s="18"/>
    </row>
    <row r="86" spans="1:44" x14ac:dyDescent="0.45">
      <c r="A86" s="24" t="str">
        <f>'Variance - Covariance'!A76</f>
        <v>Amyris</v>
      </c>
      <c r="B86" s="8">
        <f>'Variance - Covariance'!B76</f>
        <v>6.6212099206349143E-2</v>
      </c>
      <c r="C86" s="8">
        <f>'Variance - Covariance'!C76</f>
        <v>-7.4095912698412484E-3</v>
      </c>
      <c r="D86" s="8">
        <f>'Variance - Covariance'!D76</f>
        <v>7.9291753968253775E-2</v>
      </c>
      <c r="E86" s="8">
        <f>'Variance - Covariance'!E76</f>
        <v>3.3736388888888809E-3</v>
      </c>
      <c r="F86" s="8">
        <f>'Variance - Covariance'!F76</f>
        <v>5.9018055555555463E-2</v>
      </c>
      <c r="G86" s="8">
        <f>'Variance - Covariance'!G76</f>
        <v>3.5426242063491896E-2</v>
      </c>
      <c r="H86" s="8">
        <f>'Variance - Covariance'!H76</f>
        <v>3.5852142857142735E-2</v>
      </c>
      <c r="I86" s="8">
        <f>'Variance - Covariance'!I76</f>
        <v>2.6702630952380887E-2</v>
      </c>
      <c r="J86" s="8">
        <f>'Variance - Covariance'!J76</f>
        <v>0.21208615476190459</v>
      </c>
      <c r="K86" s="8">
        <f>'Variance - Covariance'!K76</f>
        <v>4.0594757936507797E-2</v>
      </c>
      <c r="L86" s="8">
        <f>'Variance - Covariance'!L76</f>
        <v>1.45907142857144E-3</v>
      </c>
      <c r="M86" s="8">
        <f>'Variance - Covariance'!M76</f>
        <v>5.9458055555555557E-3</v>
      </c>
      <c r="N86" s="8">
        <f>'Variance - Covariance'!N76</f>
        <v>5.4908595238095048E-2</v>
      </c>
      <c r="O86" s="8">
        <f>'Variance - Covariance'!O76</f>
        <v>3.0337388888888719E-2</v>
      </c>
      <c r="P86" s="8">
        <f>'Variance - Covariance'!P76</f>
        <v>2.2077218253968245E-2</v>
      </c>
      <c r="Q86" s="8">
        <f>'Variance - Covariance'!Q76</f>
        <v>3.5842976190476057E-2</v>
      </c>
      <c r="R86" s="8">
        <f>'Variance - Covariance'!R76</f>
        <v>1.2001654761904741E-2</v>
      </c>
      <c r="S86" s="8">
        <f>'Variance - Covariance'!S76</f>
        <v>4.6661825396825216E-2</v>
      </c>
      <c r="T86" s="8">
        <f>'Variance - Covariance'!T76</f>
        <v>3.2342942063491927E-2</v>
      </c>
      <c r="U86" s="8">
        <f>'Variance - Covariance'!U76</f>
        <v>2.7317530952380712E-2</v>
      </c>
      <c r="V86" s="8">
        <f>'Variance - Covariance'!V76</f>
        <v>4.1276888888888814E-2</v>
      </c>
      <c r="W86" s="8">
        <f>'Variance - Covariance'!W76</f>
        <v>5.0802338888888819E-2</v>
      </c>
      <c r="X86" s="8">
        <f>'Variance - Covariance'!X76</f>
        <v>5.3582126190475969E-2</v>
      </c>
      <c r="Y86" s="8">
        <f>'Variance - Covariance'!Y76</f>
        <v>4.3891309523809508E-3</v>
      </c>
      <c r="Z86" s="8">
        <f>'Variance - Covariance'!Z76</f>
        <v>3.7900142063491842E-2</v>
      </c>
      <c r="AA86" s="8">
        <f>'Variance - Covariance'!AA76</f>
        <v>-1.5214047619047674E-3</v>
      </c>
      <c r="AB86" s="8">
        <f>'Variance - Covariance'!AB76</f>
        <v>-2.567059523809514E-3</v>
      </c>
      <c r="AC86" s="8">
        <f>'Variance - Covariance'!AC76</f>
        <v>-3.8639246031745783E-3</v>
      </c>
      <c r="AD86" s="8">
        <f>'Variance - Covariance'!AD76</f>
        <v>1.5654870873015858</v>
      </c>
      <c r="AE86" s="8">
        <f>'Variance - Covariance'!AE76</f>
        <v>9.7457380952380938E-3</v>
      </c>
      <c r="AF86" s="8">
        <f>'Variance - Covariance'!AF76</f>
        <v>4.3371123015872801E-2</v>
      </c>
      <c r="AG86" s="8">
        <f>'Variance - Covariance'!AG76</f>
        <v>0.10961181349206332</v>
      </c>
      <c r="AH86" s="8">
        <f>'Variance - Covariance'!AH76</f>
        <v>6.6964115079364908E-2</v>
      </c>
      <c r="AI86" s="8">
        <f>'Variance - Covariance'!AI76</f>
        <v>6.3597809523809487E-2</v>
      </c>
      <c r="AJ86" s="8">
        <f>'Variance - Covariance'!AJ76</f>
        <v>5.8725376984126804E-2</v>
      </c>
      <c r="AK86" s="8">
        <f>'Variance - Covariance'!AK76</f>
        <v>4.001276190476169E-2</v>
      </c>
      <c r="AL86" s="8">
        <f>'Variance - Covariance'!AL76</f>
        <v>-2.2933428571428556E-2</v>
      </c>
      <c r="AM86" s="8">
        <f>'Variance - Covariance'!AM76</f>
        <v>4.823290476190463E-2</v>
      </c>
      <c r="AN86" s="8">
        <f>'Variance - Covariance'!AN76</f>
        <v>3.5894615079364887E-2</v>
      </c>
      <c r="AO86" s="8">
        <f>'Variance - Covariance'!AO76</f>
        <v>-0.52808498809523752</v>
      </c>
      <c r="AP86" s="8">
        <f>'Variance - Covariance'!AP76</f>
        <v>7.3645261904761783E-2</v>
      </c>
      <c r="AQ86" s="21">
        <v>0</v>
      </c>
      <c r="AR86" s="18"/>
    </row>
    <row r="87" spans="1:44" x14ac:dyDescent="0.45">
      <c r="A87" s="24" t="str">
        <f>'Variance - Covariance'!A77</f>
        <v>Heico Corp</v>
      </c>
      <c r="B87" s="8">
        <f>'Variance - Covariance'!B77</f>
        <v>2.4851900793650777E-2</v>
      </c>
      <c r="C87" s="8">
        <f>'Variance - Covariance'!C77</f>
        <v>7.7105396825396643E-3</v>
      </c>
      <c r="D87" s="8">
        <f>'Variance - Covariance'!D77</f>
        <v>2.3844825396825399E-2</v>
      </c>
      <c r="E87" s="8">
        <f>'Variance - Covariance'!E77</f>
        <v>1.0918273809523782E-2</v>
      </c>
      <c r="F87" s="8">
        <f>'Variance - Covariance'!F77</f>
        <v>3.1192087301587158E-2</v>
      </c>
      <c r="G87" s="8">
        <f>'Variance - Covariance'!G77</f>
        <v>4.9704480158729927E-2</v>
      </c>
      <c r="H87" s="8">
        <f>'Variance - Covariance'!H77</f>
        <v>2.083311111111109E-2</v>
      </c>
      <c r="I87" s="8">
        <f>'Variance - Covariance'!I77</f>
        <v>1.435273809523809E-2</v>
      </c>
      <c r="J87" s="8">
        <f>'Variance - Covariance'!J77</f>
        <v>-2.726258730158708E-2</v>
      </c>
      <c r="K87" s="8">
        <f>'Variance - Covariance'!K77</f>
        <v>6.9186468253968E-3</v>
      </c>
      <c r="L87" s="8">
        <f>'Variance - Covariance'!L77</f>
        <v>2.9841797619047494E-2</v>
      </c>
      <c r="M87" s="8">
        <f>'Variance - Covariance'!M77</f>
        <v>2.1791341269841259E-2</v>
      </c>
      <c r="N87" s="8">
        <f>'Variance - Covariance'!N77</f>
        <v>1.3972277777777755E-2</v>
      </c>
      <c r="O87" s="8">
        <f>'Variance - Covariance'!O77</f>
        <v>1.8946019841269836E-2</v>
      </c>
      <c r="P87" s="8">
        <f>'Variance - Covariance'!P77</f>
        <v>1.8358924603174585E-2</v>
      </c>
      <c r="Q87" s="8">
        <f>'Variance - Covariance'!Q77</f>
        <v>1.3520650793650783E-2</v>
      </c>
      <c r="R87" s="8">
        <f>'Variance - Covariance'!R77</f>
        <v>2.7360162698412543E-2</v>
      </c>
      <c r="S87" s="8">
        <f>'Variance - Covariance'!S77</f>
        <v>2.5785043650793382E-2</v>
      </c>
      <c r="T87" s="8">
        <f>'Variance - Covariance'!T77</f>
        <v>1.882581984126985E-2</v>
      </c>
      <c r="U87" s="8">
        <f>'Variance - Covariance'!U77</f>
        <v>1.9556512698412683E-2</v>
      </c>
      <c r="V87" s="8">
        <f>'Variance - Covariance'!V77</f>
        <v>1.2147444444444431E-2</v>
      </c>
      <c r="W87" s="8">
        <f>'Variance - Covariance'!W77</f>
        <v>2.5481621428571275E-2</v>
      </c>
      <c r="X87" s="8">
        <f>'Variance - Covariance'!X77</f>
        <v>1.3434842063492066E-2</v>
      </c>
      <c r="Y87" s="8">
        <f>'Variance - Covariance'!Y77</f>
        <v>2.0835059523809527E-2</v>
      </c>
      <c r="Z87" s="8">
        <f>'Variance - Covariance'!Z77</f>
        <v>2.3375770634920641E-2</v>
      </c>
      <c r="AA87" s="8">
        <f>'Variance - Covariance'!AA77</f>
        <v>1.2949007936507971E-3</v>
      </c>
      <c r="AB87" s="8">
        <f>'Variance - Covariance'!AB77</f>
        <v>1.2934313492063476E-2</v>
      </c>
      <c r="AC87" s="8">
        <f>'Variance - Covariance'!AC77</f>
        <v>9.6511785714285606E-3</v>
      </c>
      <c r="AD87" s="8">
        <f>'Variance - Covariance'!AD77</f>
        <v>9.7457380952380938E-3</v>
      </c>
      <c r="AE87" s="8">
        <f>'Variance - Covariance'!AE77</f>
        <v>7.0104293650793445E-2</v>
      </c>
      <c r="AF87" s="8">
        <f>'Variance - Covariance'!AF77</f>
        <v>2.8208833333333155E-2</v>
      </c>
      <c r="AG87" s="8">
        <f>'Variance - Covariance'!AG77</f>
        <v>5.1000543650793553E-2</v>
      </c>
      <c r="AH87" s="8">
        <f>'Variance - Covariance'!AH77</f>
        <v>2.8236920634920625E-2</v>
      </c>
      <c r="AI87" s="8">
        <f>'Variance - Covariance'!AI77</f>
        <v>2.4849805555555528E-2</v>
      </c>
      <c r="AJ87" s="8">
        <f>'Variance - Covariance'!AJ77</f>
        <v>2.7462480158729891E-2</v>
      </c>
      <c r="AK87" s="8">
        <f>'Variance - Covariance'!AK77</f>
        <v>1.4719416666666658E-2</v>
      </c>
      <c r="AL87" s="8">
        <f>'Variance - Covariance'!AL77</f>
        <v>7.7873015873016841E-5</v>
      </c>
      <c r="AM87" s="8">
        <f>'Variance - Covariance'!AM77</f>
        <v>2.0862484126984122E-2</v>
      </c>
      <c r="AN87" s="8">
        <f>'Variance - Covariance'!AN77</f>
        <v>1.1100944444444439E-2</v>
      </c>
      <c r="AO87" s="8">
        <f>'Variance - Covariance'!AO77</f>
        <v>-0.14967201587301579</v>
      </c>
      <c r="AP87" s="8">
        <f>'Variance - Covariance'!AP77</f>
        <v>2.5695853174603052E-2</v>
      </c>
      <c r="AQ87" s="21">
        <v>0</v>
      </c>
      <c r="AR87" s="18"/>
    </row>
    <row r="88" spans="1:44" x14ac:dyDescent="0.45">
      <c r="A88" s="24" t="str">
        <f>'Variance - Covariance'!A78</f>
        <v>Microsoft</v>
      </c>
      <c r="B88" s="8">
        <f>'Variance - Covariance'!B78</f>
        <v>4.3265797619047391E-2</v>
      </c>
      <c r="C88" s="8">
        <f>'Variance - Covariance'!C78</f>
        <v>1.134427777777776E-2</v>
      </c>
      <c r="D88" s="8">
        <f>'Variance - Covariance'!D78</f>
        <v>4.1003698412698165E-2</v>
      </c>
      <c r="E88" s="8">
        <f>'Variance - Covariance'!E78</f>
        <v>1.6786547619047611E-2</v>
      </c>
      <c r="F88" s="8">
        <f>'Variance - Covariance'!F78</f>
        <v>3.368580952380941E-2</v>
      </c>
      <c r="G88" s="8">
        <f>'Variance - Covariance'!G78</f>
        <v>6.5986515873015864E-2</v>
      </c>
      <c r="H88" s="8">
        <f>'Variance - Covariance'!H78</f>
        <v>3.715680952380946E-2</v>
      </c>
      <c r="I88" s="8">
        <f>'Variance - Covariance'!I78</f>
        <v>1.8563051587301586E-2</v>
      </c>
      <c r="J88" s="8">
        <f>'Variance - Covariance'!J78</f>
        <v>-1.8445289682539692E-2</v>
      </c>
      <c r="K88" s="8">
        <f>'Variance - Covariance'!K78</f>
        <v>1.5272198412698402E-2</v>
      </c>
      <c r="L88" s="8">
        <f>'Variance - Covariance'!L78</f>
        <v>2.4474480158730143E-2</v>
      </c>
      <c r="M88" s="8">
        <f>'Variance - Covariance'!M78</f>
        <v>2.2531071428571421E-2</v>
      </c>
      <c r="N88" s="8">
        <f>'Variance - Covariance'!N78</f>
        <v>2.3290476190476198E-2</v>
      </c>
      <c r="O88" s="8">
        <f>'Variance - Covariance'!O78</f>
        <v>2.1996499999999981E-2</v>
      </c>
      <c r="P88" s="8">
        <f>'Variance - Covariance'!P78</f>
        <v>2.9782650793650545E-2</v>
      </c>
      <c r="Q88" s="8">
        <f>'Variance - Covariance'!Q78</f>
        <v>2.9707436507936485E-2</v>
      </c>
      <c r="R88" s="8">
        <f>'Variance - Covariance'!R78</f>
        <v>3.0603662698412595E-2</v>
      </c>
      <c r="S88" s="8">
        <f>'Variance - Covariance'!S78</f>
        <v>3.7545277777777636E-2</v>
      </c>
      <c r="T88" s="8">
        <f>'Variance - Covariance'!T78</f>
        <v>3.0289938888888878E-2</v>
      </c>
      <c r="U88" s="8">
        <f>'Variance - Covariance'!U78</f>
        <v>2.2484294444444448E-2</v>
      </c>
      <c r="V88" s="8">
        <f>'Variance - Covariance'!V78</f>
        <v>2.2451793650793649E-2</v>
      </c>
      <c r="W88" s="8">
        <f>'Variance - Covariance'!W78</f>
        <v>2.7759426984126936E-2</v>
      </c>
      <c r="X88" s="8">
        <f>'Variance - Covariance'!X78</f>
        <v>1.928284999999999E-2</v>
      </c>
      <c r="Y88" s="8">
        <f>'Variance - Covariance'!Y78</f>
        <v>2.6008646825396612E-2</v>
      </c>
      <c r="Z88" s="8">
        <f>'Variance - Covariance'!Z78</f>
        <v>2.6640659523809417E-2</v>
      </c>
      <c r="AA88" s="8">
        <f>'Variance - Covariance'!AA78</f>
        <v>1.0635341269841248E-2</v>
      </c>
      <c r="AB88" s="8">
        <f>'Variance - Covariance'!AB78</f>
        <v>1.691417063492064E-2</v>
      </c>
      <c r="AC88" s="8">
        <f>'Variance - Covariance'!AC78</f>
        <v>1.3119575396825392E-2</v>
      </c>
      <c r="AD88" s="8">
        <f>'Variance - Covariance'!AD78</f>
        <v>4.3371123015872801E-2</v>
      </c>
      <c r="AE88" s="8">
        <f>'Variance - Covariance'!AE78</f>
        <v>2.8208833333333155E-2</v>
      </c>
      <c r="AF88" s="8">
        <f>'Variance - Covariance'!AF78</f>
        <v>5.1622936507936291E-2</v>
      </c>
      <c r="AG88" s="8">
        <f>'Variance - Covariance'!AG78</f>
        <v>7.0809480158729968E-2</v>
      </c>
      <c r="AH88" s="8">
        <f>'Variance - Covariance'!AH78</f>
        <v>4.6967496031745964E-2</v>
      </c>
      <c r="AI88" s="8">
        <f>'Variance - Covariance'!AI78</f>
        <v>4.002952777777756E-2</v>
      </c>
      <c r="AJ88" s="8">
        <f>'Variance - Covariance'!AJ78</f>
        <v>4.8832234126984078E-2</v>
      </c>
      <c r="AK88" s="8">
        <f>'Variance - Covariance'!AK78</f>
        <v>2.9747976190476082E-2</v>
      </c>
      <c r="AL88" s="8">
        <f>'Variance - Covariance'!AL78</f>
        <v>4.3638571428571311E-3</v>
      </c>
      <c r="AM88" s="8">
        <f>'Variance - Covariance'!AM78</f>
        <v>3.4961226190475973E-2</v>
      </c>
      <c r="AN88" s="8">
        <f>'Variance - Covariance'!AN78</f>
        <v>2.1335107142857131E-2</v>
      </c>
      <c r="AO88" s="8">
        <f>'Variance - Covariance'!AO78</f>
        <v>-5.4904126984126915E-3</v>
      </c>
      <c r="AP88" s="8">
        <f>'Variance - Covariance'!AP78</f>
        <v>2.6860984126984094E-2</v>
      </c>
      <c r="AQ88" s="21">
        <v>0</v>
      </c>
      <c r="AR88" s="18"/>
    </row>
    <row r="89" spans="1:44" x14ac:dyDescent="0.45">
      <c r="A89" s="24" t="str">
        <f>'Variance - Covariance'!A79</f>
        <v>AMD</v>
      </c>
      <c r="B89" s="8">
        <f>'Variance - Covariance'!B79</f>
        <v>8.477327380952368E-2</v>
      </c>
      <c r="C89" s="8">
        <f>'Variance - Covariance'!C79</f>
        <v>7.4659285714285669E-3</v>
      </c>
      <c r="D89" s="8">
        <f>'Variance - Covariance'!D79</f>
        <v>8.1478623015872859E-2</v>
      </c>
      <c r="E89" s="8">
        <f>'Variance - Covariance'!E79</f>
        <v>2.3189694444444443E-2</v>
      </c>
      <c r="F89" s="8">
        <f>'Variance - Covariance'!F79</f>
        <v>8.9963626984126854E-2</v>
      </c>
      <c r="G89" s="8">
        <f>'Variance - Covariance'!G79</f>
        <v>0.10607678174603147</v>
      </c>
      <c r="H89" s="8">
        <f>'Variance - Covariance'!H79</f>
        <v>7.7300365079364913E-2</v>
      </c>
      <c r="I89" s="8">
        <f>'Variance - Covariance'!I79</f>
        <v>3.9727829365079341E-2</v>
      </c>
      <c r="J89" s="8">
        <f>'Variance - Covariance'!J79</f>
        <v>-4.1278404761904662E-2</v>
      </c>
      <c r="K89" s="8">
        <f>'Variance - Covariance'!K79</f>
        <v>2.7868642857142845E-2</v>
      </c>
      <c r="L89" s="8">
        <f>'Variance - Covariance'!L79</f>
        <v>2.7280682539682483E-2</v>
      </c>
      <c r="M89" s="8">
        <f>'Variance - Covariance'!M79</f>
        <v>2.9941107142857019E-2</v>
      </c>
      <c r="N89" s="8">
        <f>'Variance - Covariance'!N79</f>
        <v>5.2601626984126917E-2</v>
      </c>
      <c r="O89" s="8">
        <f>'Variance - Covariance'!O79</f>
        <v>4.4343912698412494E-2</v>
      </c>
      <c r="P89" s="8">
        <f>'Variance - Covariance'!P79</f>
        <v>4.7466623015873032E-2</v>
      </c>
      <c r="Q89" s="8">
        <f>'Variance - Covariance'!Q79</f>
        <v>5.4528289682539637E-2</v>
      </c>
      <c r="R89" s="8">
        <f>'Variance - Covariance'!R79</f>
        <v>4.8456031746031726E-2</v>
      </c>
      <c r="S89" s="8">
        <f>'Variance - Covariance'!S79</f>
        <v>9.1400103174602926E-2</v>
      </c>
      <c r="T89" s="8">
        <f>'Variance - Covariance'!T79</f>
        <v>5.6019985714285486E-2</v>
      </c>
      <c r="U89" s="8">
        <f>'Variance - Covariance'!U79</f>
        <v>3.2592066666666641E-2</v>
      </c>
      <c r="V89" s="8">
        <f>'Variance - Covariance'!V79</f>
        <v>4.19450198412697E-2</v>
      </c>
      <c r="W89" s="8">
        <f>'Variance - Covariance'!W79</f>
        <v>4.9624354761904757E-2</v>
      </c>
      <c r="X89" s="8">
        <f>'Variance - Covariance'!X79</f>
        <v>3.833663015872997E-2</v>
      </c>
      <c r="Y89" s="8">
        <f>'Variance - Covariance'!Y79</f>
        <v>4.1391916666666466E-2</v>
      </c>
      <c r="Z89" s="8">
        <f>'Variance - Covariance'!Z79</f>
        <v>4.4103515079365004E-2</v>
      </c>
      <c r="AA89" s="8">
        <f>'Variance - Covariance'!AA79</f>
        <v>8.0040714285714246E-3</v>
      </c>
      <c r="AB89" s="8">
        <f>'Variance - Covariance'!AB79</f>
        <v>2.458442857142857E-2</v>
      </c>
      <c r="AC89" s="8">
        <f>'Variance - Covariance'!AC79</f>
        <v>1.6490388888888867E-2</v>
      </c>
      <c r="AD89" s="8">
        <f>'Variance - Covariance'!AD79</f>
        <v>0.10961181349206332</v>
      </c>
      <c r="AE89" s="8">
        <f>'Variance - Covariance'!AE79</f>
        <v>5.1000543650793553E-2</v>
      </c>
      <c r="AF89" s="8">
        <f>'Variance - Covariance'!AF79</f>
        <v>7.0809480158729968E-2</v>
      </c>
      <c r="AG89" s="8">
        <f>'Variance - Covariance'!AG79</f>
        <v>0.31001032539682366</v>
      </c>
      <c r="AH89" s="8">
        <f>'Variance - Covariance'!AH79</f>
        <v>8.9060210317460226E-2</v>
      </c>
      <c r="AI89" s="8">
        <f>'Variance - Covariance'!AI79</f>
        <v>7.8982559523809379E-2</v>
      </c>
      <c r="AJ89" s="8">
        <f>'Variance - Covariance'!AJ79</f>
        <v>9.4212059523809358E-2</v>
      </c>
      <c r="AK89" s="8">
        <f>'Variance - Covariance'!AK79</f>
        <v>5.3889071428571356E-2</v>
      </c>
      <c r="AL89" s="8">
        <f>'Variance - Covariance'!AL79</f>
        <v>2.6055857142857002E-2</v>
      </c>
      <c r="AM89" s="8">
        <f>'Variance - Covariance'!AM79</f>
        <v>6.1751484126984113E-2</v>
      </c>
      <c r="AN89" s="8">
        <f>'Variance - Covariance'!AN79</f>
        <v>4.482649999999995E-2</v>
      </c>
      <c r="AO89" s="8">
        <f>'Variance - Covariance'!AO79</f>
        <v>-0.29878730555555333</v>
      </c>
      <c r="AP89" s="8">
        <f>'Variance - Covariance'!AP79</f>
        <v>6.6867083333333271E-2</v>
      </c>
      <c r="AQ89" s="21">
        <v>0</v>
      </c>
      <c r="AR89" s="18"/>
    </row>
    <row r="90" spans="1:44" x14ac:dyDescent="0.45">
      <c r="A90" s="24" t="str">
        <f>'Variance - Covariance'!A80</f>
        <v>Amazon</v>
      </c>
      <c r="B90" s="8">
        <f>'Variance - Covariance'!B80</f>
        <v>4.9355789682539522E-2</v>
      </c>
      <c r="C90" s="8">
        <f>'Variance - Covariance'!C80</f>
        <v>9.4438174603174562E-3</v>
      </c>
      <c r="D90" s="8">
        <f>'Variance - Covariance'!D80</f>
        <v>4.666943650793634E-2</v>
      </c>
      <c r="E90" s="8">
        <f>'Variance - Covariance'!E80</f>
        <v>1.5700476190476199E-2</v>
      </c>
      <c r="F90" s="8">
        <f>'Variance - Covariance'!F80</f>
        <v>4.8319674603174337E-2</v>
      </c>
      <c r="G90" s="8">
        <f>'Variance - Covariance'!G80</f>
        <v>6.9634638888888656E-2</v>
      </c>
      <c r="H90" s="8">
        <f>'Variance - Covariance'!H80</f>
        <v>4.9045297619047495E-2</v>
      </c>
      <c r="I90" s="8">
        <f>'Variance - Covariance'!I80</f>
        <v>2.4862833333333348E-2</v>
      </c>
      <c r="J90" s="8">
        <f>'Variance - Covariance'!J80</f>
        <v>-9.4131388888888841E-3</v>
      </c>
      <c r="K90" s="8">
        <f>'Variance - Covariance'!K80</f>
        <v>1.8515511904761892E-2</v>
      </c>
      <c r="L90" s="8">
        <f>'Variance - Covariance'!L80</f>
        <v>2.0995039682539685E-2</v>
      </c>
      <c r="M90" s="8">
        <f>'Variance - Covariance'!M80</f>
        <v>2.0699690476190469E-2</v>
      </c>
      <c r="N90" s="8">
        <f>'Variance - Covariance'!N80</f>
        <v>3.3214932539682496E-2</v>
      </c>
      <c r="O90" s="8">
        <f>'Variance - Covariance'!O80</f>
        <v>3.0516158730158584E-2</v>
      </c>
      <c r="P90" s="8">
        <f>'Variance - Covariance'!P80</f>
        <v>3.0503103174602926E-2</v>
      </c>
      <c r="Q90" s="8">
        <f>'Variance - Covariance'!Q80</f>
        <v>3.0537575396825258E-2</v>
      </c>
      <c r="R90" s="8">
        <f>'Variance - Covariance'!R80</f>
        <v>3.0551158730158682E-2</v>
      </c>
      <c r="S90" s="8">
        <f>'Variance - Covariance'!S80</f>
        <v>4.1583341269841111E-2</v>
      </c>
      <c r="T90" s="8">
        <f>'Variance - Covariance'!T80</f>
        <v>2.9808895238095028E-2</v>
      </c>
      <c r="U90" s="8">
        <f>'Variance - Covariance'!U80</f>
        <v>2.2791294444444433E-2</v>
      </c>
      <c r="V90" s="8">
        <f>'Variance - Covariance'!V80</f>
        <v>2.5479297619047381E-2</v>
      </c>
      <c r="W90" s="8">
        <f>'Variance - Covariance'!W80</f>
        <v>2.8609232539682488E-2</v>
      </c>
      <c r="X90" s="8">
        <f>'Variance - Covariance'!X80</f>
        <v>2.1561758730158729E-2</v>
      </c>
      <c r="Y90" s="8">
        <f>'Variance - Covariance'!Y80</f>
        <v>2.245498809523808E-2</v>
      </c>
      <c r="Z90" s="8">
        <f>'Variance - Covariance'!Z80</f>
        <v>3.003944920634908E-2</v>
      </c>
      <c r="AA90" s="8">
        <f>'Variance - Covariance'!AA80</f>
        <v>9.2872738095237904E-3</v>
      </c>
      <c r="AB90" s="8">
        <f>'Variance - Covariance'!AB80</f>
        <v>1.597360714285713E-2</v>
      </c>
      <c r="AC90" s="8">
        <f>'Variance - Covariance'!AC80</f>
        <v>1.1243686507936486E-2</v>
      </c>
      <c r="AD90" s="8">
        <f>'Variance - Covariance'!AD80</f>
        <v>6.6964115079364908E-2</v>
      </c>
      <c r="AE90" s="8">
        <f>'Variance - Covariance'!AE80</f>
        <v>2.8236920634920625E-2</v>
      </c>
      <c r="AF90" s="8">
        <f>'Variance - Covariance'!AF80</f>
        <v>4.6967496031745964E-2</v>
      </c>
      <c r="AG90" s="8">
        <f>'Variance - Covariance'!AG80</f>
        <v>8.9060210317460226E-2</v>
      </c>
      <c r="AH90" s="8">
        <f>'Variance - Covariance'!AH80</f>
        <v>7.1335126984126765E-2</v>
      </c>
      <c r="AI90" s="8">
        <f>'Variance - Covariance'!AI80</f>
        <v>5.6183603174602935E-2</v>
      </c>
      <c r="AJ90" s="8">
        <f>'Variance - Covariance'!AJ80</f>
        <v>6.1916960317460135E-2</v>
      </c>
      <c r="AK90" s="8">
        <f>'Variance - Covariance'!AK80</f>
        <v>2.8458321428571191E-2</v>
      </c>
      <c r="AL90" s="8">
        <f>'Variance - Covariance'!AL80</f>
        <v>9.5799960317460194E-3</v>
      </c>
      <c r="AM90" s="8">
        <f>'Variance - Covariance'!AM80</f>
        <v>4.220048412698392E-2</v>
      </c>
      <c r="AN90" s="8">
        <f>'Variance - Covariance'!AN80</f>
        <v>2.3842007936507932E-2</v>
      </c>
      <c r="AO90" s="8">
        <f>'Variance - Covariance'!AO80</f>
        <v>-2.698296031746018E-2</v>
      </c>
      <c r="AP90" s="8">
        <f>'Variance - Covariance'!AP80</f>
        <v>2.7399785714285679E-2</v>
      </c>
      <c r="AQ90" s="21">
        <v>0</v>
      </c>
      <c r="AR90" s="18"/>
    </row>
    <row r="91" spans="1:44" x14ac:dyDescent="0.45">
      <c r="A91" s="24" t="str">
        <f>'Variance - Covariance'!A81</f>
        <v>Facebook</v>
      </c>
      <c r="B91" s="8">
        <f>'Variance - Covariance'!B81</f>
        <v>4.6589765873015825E-2</v>
      </c>
      <c r="C91" s="8">
        <f>'Variance - Covariance'!C81</f>
        <v>5.7822539682539564E-3</v>
      </c>
      <c r="D91" s="8">
        <f>'Variance - Covariance'!D81</f>
        <v>3.767041269841255E-2</v>
      </c>
      <c r="E91" s="8">
        <f>'Variance - Covariance'!E81</f>
        <v>1.2492249999999991E-2</v>
      </c>
      <c r="F91" s="8">
        <f>'Variance - Covariance'!F81</f>
        <v>5.3147484126984092E-2</v>
      </c>
      <c r="G91" s="8">
        <f>'Variance - Covariance'!G81</f>
        <v>5.7304813492063449E-2</v>
      </c>
      <c r="H91" s="8">
        <f>'Variance - Covariance'!H81</f>
        <v>3.4884599206349079E-2</v>
      </c>
      <c r="I91" s="8">
        <f>'Variance - Covariance'!I81</f>
        <v>2.1994861111111121E-2</v>
      </c>
      <c r="J91" s="8">
        <f>'Variance - Covariance'!J81</f>
        <v>-1.6011400793650769E-2</v>
      </c>
      <c r="K91" s="8">
        <f>'Variance - Covariance'!K81</f>
        <v>1.6607789682539682E-2</v>
      </c>
      <c r="L91" s="8">
        <f>'Variance - Covariance'!L81</f>
        <v>1.4537424603174597E-2</v>
      </c>
      <c r="M91" s="8">
        <f>'Variance - Covariance'!M81</f>
        <v>1.0361464285714257E-2</v>
      </c>
      <c r="N91" s="8">
        <f>'Variance - Covariance'!N81</f>
        <v>2.8009722222222134E-2</v>
      </c>
      <c r="O91" s="8">
        <f>'Variance - Covariance'!O81</f>
        <v>3.346499603174604E-2</v>
      </c>
      <c r="P91" s="8">
        <f>'Variance - Covariance'!P81</f>
        <v>2.1381595238095231E-2</v>
      </c>
      <c r="Q91" s="8">
        <f>'Variance - Covariance'!Q81</f>
        <v>2.9271206349206273E-2</v>
      </c>
      <c r="R91" s="8">
        <f>'Variance - Covariance'!R81</f>
        <v>2.628621031746017E-2</v>
      </c>
      <c r="S91" s="8">
        <f>'Variance - Covariance'!S81</f>
        <v>3.4467031746031489E-2</v>
      </c>
      <c r="T91" s="8">
        <f>'Variance - Covariance'!T81</f>
        <v>2.0169732142857156E-2</v>
      </c>
      <c r="U91" s="8">
        <f>'Variance - Covariance'!U81</f>
        <v>2.1845109126984116E-2</v>
      </c>
      <c r="V91" s="8">
        <f>'Variance - Covariance'!V81</f>
        <v>2.2242321428571393E-2</v>
      </c>
      <c r="W91" s="8">
        <f>'Variance - Covariance'!W81</f>
        <v>2.5101029761904769E-2</v>
      </c>
      <c r="X91" s="8">
        <f>'Variance - Covariance'!X81</f>
        <v>2.0749785714285717E-2</v>
      </c>
      <c r="Y91" s="8">
        <f>'Variance - Covariance'!Y81</f>
        <v>2.0683029761904739E-2</v>
      </c>
      <c r="Z91" s="8">
        <f>'Variance - Covariance'!Z81</f>
        <v>3.2833501984126885E-2</v>
      </c>
      <c r="AA91" s="8">
        <f>'Variance - Covariance'!AA81</f>
        <v>3.3297261904761833E-3</v>
      </c>
      <c r="AB91" s="8">
        <f>'Variance - Covariance'!AB81</f>
        <v>1.1311908730158721E-2</v>
      </c>
      <c r="AC91" s="8">
        <f>'Variance - Covariance'!AC81</f>
        <v>8.2031230158729988E-3</v>
      </c>
      <c r="AD91" s="8">
        <f>'Variance - Covariance'!AD81</f>
        <v>6.3597809523809487E-2</v>
      </c>
      <c r="AE91" s="8">
        <f>'Variance - Covariance'!AE81</f>
        <v>2.4849805555555528E-2</v>
      </c>
      <c r="AF91" s="8">
        <f>'Variance - Covariance'!AF81</f>
        <v>4.002952777777756E-2</v>
      </c>
      <c r="AG91" s="8">
        <f>'Variance - Covariance'!AG81</f>
        <v>7.8982559523809379E-2</v>
      </c>
      <c r="AH91" s="8">
        <f>'Variance - Covariance'!AH81</f>
        <v>5.6183603174602935E-2</v>
      </c>
      <c r="AI91" s="8">
        <f>'Variance - Covariance'!AI81</f>
        <v>9.4742920634920555E-2</v>
      </c>
      <c r="AJ91" s="8">
        <f>'Variance - Covariance'!AJ81</f>
        <v>5.3435345238095122E-2</v>
      </c>
      <c r="AK91" s="8">
        <f>'Variance - Covariance'!AK81</f>
        <v>2.7750432539682502E-2</v>
      </c>
      <c r="AL91" s="8">
        <f>'Variance - Covariance'!AL81</f>
        <v>6.3572579365079084E-3</v>
      </c>
      <c r="AM91" s="8">
        <f>'Variance - Covariance'!AM81</f>
        <v>3.725201587301568E-2</v>
      </c>
      <c r="AN91" s="8">
        <f>'Variance - Covariance'!AN81</f>
        <v>2.2470678571428562E-2</v>
      </c>
      <c r="AO91" s="8">
        <f>'Variance - Covariance'!AO81</f>
        <v>0.1746875198412699</v>
      </c>
      <c r="AP91" s="8">
        <f>'Variance - Covariance'!AP81</f>
        <v>2.3722523809523808E-2</v>
      </c>
      <c r="AQ91" s="21">
        <v>0</v>
      </c>
      <c r="AR91" s="18"/>
    </row>
    <row r="92" spans="1:44" x14ac:dyDescent="0.45">
      <c r="A92" s="24" t="str">
        <f>'Variance - Covariance'!A82</f>
        <v>Netflix</v>
      </c>
      <c r="B92" s="8">
        <f>'Variance - Covariance'!B82</f>
        <v>4.9604507936507697E-2</v>
      </c>
      <c r="C92" s="8">
        <f>'Variance - Covariance'!C82</f>
        <v>8.4647698412698442E-3</v>
      </c>
      <c r="D92" s="8">
        <f>'Variance - Covariance'!D82</f>
        <v>6.3729369047618958E-2</v>
      </c>
      <c r="E92" s="8">
        <f>'Variance - Covariance'!E82</f>
        <v>1.3091706349206346E-2</v>
      </c>
      <c r="F92" s="8">
        <f>'Variance - Covariance'!F82</f>
        <v>5.1272726190476153E-2</v>
      </c>
      <c r="G92" s="8">
        <f>'Variance - Covariance'!G82</f>
        <v>8.095363492063487E-2</v>
      </c>
      <c r="H92" s="8">
        <f>'Variance - Covariance'!H82</f>
        <v>6.1637035714285617E-2</v>
      </c>
      <c r="I92" s="8">
        <f>'Variance - Covariance'!I82</f>
        <v>2.5914091269841146E-2</v>
      </c>
      <c r="J92" s="8">
        <f>'Variance - Covariance'!J82</f>
        <v>9.412480158730134E-3</v>
      </c>
      <c r="K92" s="8">
        <f>'Variance - Covariance'!K82</f>
        <v>1.8284503968253971E-2</v>
      </c>
      <c r="L92" s="8">
        <f>'Variance - Covariance'!L82</f>
        <v>2.9314920634920524E-2</v>
      </c>
      <c r="M92" s="8">
        <f>'Variance - Covariance'!M82</f>
        <v>2.7527400793650639E-2</v>
      </c>
      <c r="N92" s="8">
        <f>'Variance - Covariance'!N82</f>
        <v>3.5963464285714064E-2</v>
      </c>
      <c r="O92" s="8">
        <f>'Variance - Covariance'!O82</f>
        <v>2.5586420634920431E-2</v>
      </c>
      <c r="P92" s="8">
        <f>'Variance - Covariance'!P82</f>
        <v>2.8127388888888882E-2</v>
      </c>
      <c r="Q92" s="8">
        <f>'Variance - Covariance'!Q82</f>
        <v>3.4494940476190436E-2</v>
      </c>
      <c r="R92" s="8">
        <f>'Variance - Covariance'!R82</f>
        <v>3.099215873015854E-2</v>
      </c>
      <c r="S92" s="8">
        <f>'Variance - Covariance'!S82</f>
        <v>4.5638011904761903E-2</v>
      </c>
      <c r="T92" s="8">
        <f>'Variance - Covariance'!T82</f>
        <v>3.3913442063491943E-2</v>
      </c>
      <c r="U92" s="8">
        <f>'Variance - Covariance'!U82</f>
        <v>1.9675765079365075E-2</v>
      </c>
      <c r="V92" s="8">
        <f>'Variance - Covariance'!V82</f>
        <v>2.5322277777777607E-2</v>
      </c>
      <c r="W92" s="8">
        <f>'Variance - Covariance'!W82</f>
        <v>3.0131997619047612E-2</v>
      </c>
      <c r="X92" s="8">
        <f>'Variance - Covariance'!X82</f>
        <v>2.9354177777777699E-2</v>
      </c>
      <c r="Y92" s="8">
        <f>'Variance - Covariance'!Y82</f>
        <v>2.4828567460317454E-2</v>
      </c>
      <c r="Z92" s="8">
        <f>'Variance - Covariance'!Z82</f>
        <v>2.5126923809523808E-2</v>
      </c>
      <c r="AA92" s="8">
        <f>'Variance - Covariance'!AA82</f>
        <v>1.7391480158730155E-2</v>
      </c>
      <c r="AB92" s="8">
        <f>'Variance - Covariance'!AB82</f>
        <v>1.2396936507936508E-2</v>
      </c>
      <c r="AC92" s="8">
        <f>'Variance - Covariance'!AC82</f>
        <v>6.8657936507936362E-3</v>
      </c>
      <c r="AD92" s="8">
        <f>'Variance - Covariance'!AD82</f>
        <v>5.8725376984126804E-2</v>
      </c>
      <c r="AE92" s="8">
        <f>'Variance - Covariance'!AE82</f>
        <v>2.7462480158729891E-2</v>
      </c>
      <c r="AF92" s="8">
        <f>'Variance - Covariance'!AF82</f>
        <v>4.8832234126984078E-2</v>
      </c>
      <c r="AG92" s="8">
        <f>'Variance - Covariance'!AG82</f>
        <v>9.4212059523809358E-2</v>
      </c>
      <c r="AH92" s="8">
        <f>'Variance - Covariance'!AH82</f>
        <v>6.1916960317460135E-2</v>
      </c>
      <c r="AI92" s="8">
        <f>'Variance - Covariance'!AI82</f>
        <v>5.3435345238095122E-2</v>
      </c>
      <c r="AJ92" s="8">
        <f>'Variance - Covariance'!AJ82</f>
        <v>0.13901180952380918</v>
      </c>
      <c r="AK92" s="8">
        <f>'Variance - Covariance'!AK82</f>
        <v>3.5302456349206243E-2</v>
      </c>
      <c r="AL92" s="8">
        <f>'Variance - Covariance'!AL82</f>
        <v>1.856987698412698E-2</v>
      </c>
      <c r="AM92" s="8">
        <f>'Variance - Covariance'!AM82</f>
        <v>3.9451928571428485E-2</v>
      </c>
      <c r="AN92" s="8">
        <f>'Variance - Covariance'!AN82</f>
        <v>2.5823714285714245E-2</v>
      </c>
      <c r="AO92" s="8">
        <f>'Variance - Covariance'!AO82</f>
        <v>-4.4978638888888776E-2</v>
      </c>
      <c r="AP92" s="8">
        <f>'Variance - Covariance'!AP82</f>
        <v>2.7313194444444237E-2</v>
      </c>
      <c r="AQ92" s="21">
        <v>0</v>
      </c>
      <c r="AR92" s="18"/>
    </row>
    <row r="93" spans="1:44" x14ac:dyDescent="0.45">
      <c r="A93" s="24" t="str">
        <f>'Variance - Covariance'!A83</f>
        <v>ORACLE</v>
      </c>
      <c r="B93" s="8">
        <f>'Variance - Covariance'!B83</f>
        <v>3.1515357142856949E-2</v>
      </c>
      <c r="C93" s="8">
        <f>'Variance - Covariance'!C83</f>
        <v>6.9760595238095059E-3</v>
      </c>
      <c r="D93" s="8">
        <f>'Variance - Covariance'!D83</f>
        <v>2.4002432539682542E-2</v>
      </c>
      <c r="E93" s="8">
        <f>'Variance - Covariance'!E83</f>
        <v>1.1609674603174594E-2</v>
      </c>
      <c r="F93" s="8">
        <f>'Variance - Covariance'!F83</f>
        <v>2.8877904761904626E-2</v>
      </c>
      <c r="G93" s="8">
        <f>'Variance - Covariance'!G83</f>
        <v>3.232372619047616E-2</v>
      </c>
      <c r="H93" s="8">
        <f>'Variance - Covariance'!H83</f>
        <v>2.7027849206349069E-2</v>
      </c>
      <c r="I93" s="8">
        <f>'Variance - Covariance'!I83</f>
        <v>1.4405123015873007E-2</v>
      </c>
      <c r="J93" s="8">
        <f>'Variance - Covariance'!J83</f>
        <v>-2.6449603174603128E-3</v>
      </c>
      <c r="K93" s="8">
        <f>'Variance - Covariance'!K83</f>
        <v>1.6785404761904762E-2</v>
      </c>
      <c r="L93" s="8">
        <f>'Variance - Covariance'!L83</f>
        <v>1.5754146825396807E-2</v>
      </c>
      <c r="M93" s="8">
        <f>'Variance - Covariance'!M83</f>
        <v>1.6130178571428556E-2</v>
      </c>
      <c r="N93" s="8">
        <f>'Variance - Covariance'!N83</f>
        <v>2.1825976190476177E-2</v>
      </c>
      <c r="O93" s="8">
        <f>'Variance - Covariance'!O83</f>
        <v>1.8178007936507916E-2</v>
      </c>
      <c r="P93" s="8">
        <f>'Variance - Covariance'!P83</f>
        <v>2.643644444444445E-2</v>
      </c>
      <c r="Q93" s="8">
        <f>'Variance - Covariance'!Q83</f>
        <v>2.5885738095237979E-2</v>
      </c>
      <c r="R93" s="8">
        <f>'Variance - Covariance'!R83</f>
        <v>2.3331182539682534E-2</v>
      </c>
      <c r="S93" s="8">
        <f>'Variance - Covariance'!S83</f>
        <v>2.9818833333333319E-2</v>
      </c>
      <c r="T93" s="8">
        <f>'Variance - Covariance'!T83</f>
        <v>2.2636194047619036E-2</v>
      </c>
      <c r="U93" s="8">
        <f>'Variance - Covariance'!U83</f>
        <v>1.7219294841269838E-2</v>
      </c>
      <c r="V93" s="8">
        <f>'Variance - Covariance'!V83</f>
        <v>2.259995238095238E-2</v>
      </c>
      <c r="W93" s="8">
        <f>'Variance - Covariance'!W83</f>
        <v>2.4023789285714272E-2</v>
      </c>
      <c r="X93" s="8">
        <f>'Variance - Covariance'!X83</f>
        <v>1.5239824603174589E-2</v>
      </c>
      <c r="Y93" s="8">
        <f>'Variance - Covariance'!Y83</f>
        <v>1.6710676587301597E-2</v>
      </c>
      <c r="Z93" s="8">
        <f>'Variance - Covariance'!Z83</f>
        <v>2.0097981349206366E-2</v>
      </c>
      <c r="AA93" s="8">
        <f>'Variance - Covariance'!AA83</f>
        <v>1.1982753968253951E-2</v>
      </c>
      <c r="AB93" s="8">
        <f>'Variance - Covariance'!AB83</f>
        <v>1.2785996031746025E-2</v>
      </c>
      <c r="AC93" s="8">
        <f>'Variance - Covariance'!AC83</f>
        <v>8.1238531746031656E-3</v>
      </c>
      <c r="AD93" s="8">
        <f>'Variance - Covariance'!AD83</f>
        <v>4.001276190476169E-2</v>
      </c>
      <c r="AE93" s="8">
        <f>'Variance - Covariance'!AE83</f>
        <v>1.4719416666666658E-2</v>
      </c>
      <c r="AF93" s="8">
        <f>'Variance - Covariance'!AF83</f>
        <v>2.9747976190476082E-2</v>
      </c>
      <c r="AG93" s="8">
        <f>'Variance - Covariance'!AG83</f>
        <v>5.3889071428571356E-2</v>
      </c>
      <c r="AH93" s="8">
        <f>'Variance - Covariance'!AH83</f>
        <v>2.8458321428571191E-2</v>
      </c>
      <c r="AI93" s="8">
        <f>'Variance - Covariance'!AI83</f>
        <v>2.7750432539682502E-2</v>
      </c>
      <c r="AJ93" s="8">
        <f>'Variance - Covariance'!AJ83</f>
        <v>3.5302456349206243E-2</v>
      </c>
      <c r="AK93" s="8">
        <f>'Variance - Covariance'!AK83</f>
        <v>4.5728317460317448E-2</v>
      </c>
      <c r="AL93" s="8">
        <f>'Variance - Covariance'!AL83</f>
        <v>-4.8483809523809391E-3</v>
      </c>
      <c r="AM93" s="8">
        <f>'Variance - Covariance'!AM83</f>
        <v>2.7456079365079197E-2</v>
      </c>
      <c r="AN93" s="8">
        <f>'Variance - Covariance'!AN83</f>
        <v>1.9023269841269827E-2</v>
      </c>
      <c r="AO93" s="8">
        <f>'Variance - Covariance'!AO83</f>
        <v>-7.0268773809523594E-2</v>
      </c>
      <c r="AP93" s="8">
        <f>'Variance - Covariance'!AP83</f>
        <v>1.708380555555554E-2</v>
      </c>
      <c r="AQ93" s="21">
        <v>0</v>
      </c>
      <c r="AR93" s="18"/>
    </row>
    <row r="94" spans="1:44" x14ac:dyDescent="0.45">
      <c r="A94" s="24" t="str">
        <f>'Variance - Covariance'!A84</f>
        <v>SuperCom</v>
      </c>
      <c r="B94" s="8">
        <f>'Variance - Covariance'!B84</f>
        <v>7.6022658730158501E-3</v>
      </c>
      <c r="C94" s="8">
        <f>'Variance - Covariance'!C84</f>
        <v>-5.951916666666647E-3</v>
      </c>
      <c r="D94" s="8">
        <f>'Variance - Covariance'!D84</f>
        <v>-6.8256746031745957E-3</v>
      </c>
      <c r="E94" s="8">
        <f>'Variance - Covariance'!E84</f>
        <v>-1.6762341269841267E-3</v>
      </c>
      <c r="F94" s="8">
        <f>'Variance - Covariance'!F84</f>
        <v>2.530545634920621E-2</v>
      </c>
      <c r="G94" s="8">
        <f>'Variance - Covariance'!G84</f>
        <v>3.7236746031745933E-2</v>
      </c>
      <c r="H94" s="8">
        <f>'Variance - Covariance'!H84</f>
        <v>3.4656111111111006E-2</v>
      </c>
      <c r="I94" s="8">
        <f>'Variance - Covariance'!I84</f>
        <v>2.3981615079365071E-2</v>
      </c>
      <c r="J94" s="8">
        <f>'Variance - Covariance'!J84</f>
        <v>3.9375896825396828E-2</v>
      </c>
      <c r="K94" s="8">
        <f>'Variance - Covariance'!K84</f>
        <v>-4.1841468253968044E-3</v>
      </c>
      <c r="L94" s="8">
        <f>'Variance - Covariance'!L84</f>
        <v>-2.8006785714285672E-3</v>
      </c>
      <c r="M94" s="8">
        <f>'Variance - Covariance'!M84</f>
        <v>-8.9113095238095043E-4</v>
      </c>
      <c r="N94" s="8">
        <f>'Variance - Covariance'!N84</f>
        <v>1.5466000000000001E-2</v>
      </c>
      <c r="O94" s="8">
        <f>'Variance - Covariance'!O84</f>
        <v>1.0980444444444425E-2</v>
      </c>
      <c r="P94" s="8">
        <f>'Variance - Covariance'!P84</f>
        <v>7.7916666666666759E-4</v>
      </c>
      <c r="Q94" s="8">
        <f>'Variance - Covariance'!Q84</f>
        <v>-6.1850555555555443E-3</v>
      </c>
      <c r="R94" s="8">
        <f>'Variance - Covariance'!R84</f>
        <v>7.5002103174603143E-3</v>
      </c>
      <c r="S94" s="8">
        <f>'Variance - Covariance'!S84</f>
        <v>-2.6773650793650563E-3</v>
      </c>
      <c r="T94" s="8">
        <f>'Variance - Covariance'!T84</f>
        <v>2.2660480158730118E-3</v>
      </c>
      <c r="U94" s="8">
        <f>'Variance - Covariance'!U84</f>
        <v>6.101101984126985E-3</v>
      </c>
      <c r="V94" s="8">
        <f>'Variance - Covariance'!V84</f>
        <v>3.4086904761904856E-4</v>
      </c>
      <c r="W94" s="8">
        <f>'Variance - Covariance'!W84</f>
        <v>2.1848575396825375E-3</v>
      </c>
      <c r="X94" s="8">
        <f>'Variance - Covariance'!X84</f>
        <v>1.9747269841269856E-3</v>
      </c>
      <c r="Y94" s="8">
        <f>'Variance - Covariance'!Y84</f>
        <v>9.607910714285706E-3</v>
      </c>
      <c r="Z94" s="8">
        <f>'Variance - Covariance'!Z84</f>
        <v>8.0371892857142788E-3</v>
      </c>
      <c r="AA94" s="8">
        <f>'Variance - Covariance'!AA84</f>
        <v>3.35705158730158E-3</v>
      </c>
      <c r="AB94" s="8">
        <f>'Variance - Covariance'!AB84</f>
        <v>-4.3674365079364895E-3</v>
      </c>
      <c r="AC94" s="8">
        <f>'Variance - Covariance'!AC84</f>
        <v>2.2732896825396818E-3</v>
      </c>
      <c r="AD94" s="8">
        <f>'Variance - Covariance'!AD84</f>
        <v>-2.2933428571428556E-2</v>
      </c>
      <c r="AE94" s="8">
        <f>'Variance - Covariance'!AE84</f>
        <v>7.7873015873016841E-5</v>
      </c>
      <c r="AF94" s="8">
        <f>'Variance - Covariance'!AF84</f>
        <v>4.3638571428571311E-3</v>
      </c>
      <c r="AG94" s="8">
        <f>'Variance - Covariance'!AG84</f>
        <v>2.6055857142857002E-2</v>
      </c>
      <c r="AH94" s="8">
        <f>'Variance - Covariance'!AH84</f>
        <v>9.5799960317460194E-3</v>
      </c>
      <c r="AI94" s="8">
        <f>'Variance - Covariance'!AI84</f>
        <v>6.3572579365079084E-3</v>
      </c>
      <c r="AJ94" s="8">
        <f>'Variance - Covariance'!AJ84</f>
        <v>1.856987698412698E-2</v>
      </c>
      <c r="AK94" s="8">
        <f>'Variance - Covariance'!AK84</f>
        <v>-4.8483809523809391E-3</v>
      </c>
      <c r="AL94" s="8">
        <f>'Variance - Covariance'!AL84</f>
        <v>0.25896514285714217</v>
      </c>
      <c r="AM94" s="8">
        <f>'Variance - Covariance'!AM84</f>
        <v>-9.4739682539682311E-3</v>
      </c>
      <c r="AN94" s="8">
        <f>'Variance - Covariance'!AN84</f>
        <v>3.4361031746031694E-3</v>
      </c>
      <c r="AO94" s="8">
        <f>'Variance - Covariance'!AO84</f>
        <v>0.27057586111110987</v>
      </c>
      <c r="AP94" s="8">
        <f>'Variance - Covariance'!AP84</f>
        <v>-5.6958611111110882E-3</v>
      </c>
      <c r="AQ94" s="21">
        <v>0</v>
      </c>
      <c r="AR94" s="18"/>
    </row>
    <row r="95" spans="1:44" x14ac:dyDescent="0.45">
      <c r="A95" s="24" t="str">
        <f>'Variance - Covariance'!A85</f>
        <v>Callaway G</v>
      </c>
      <c r="B95" s="8">
        <f>'Variance - Covariance'!B85</f>
        <v>4.1550309523809371E-2</v>
      </c>
      <c r="C95" s="8">
        <f>'Variance - Covariance'!C85</f>
        <v>6.9474087301587186E-3</v>
      </c>
      <c r="D95" s="8">
        <f>'Variance - Covariance'!D85</f>
        <v>3.998369444444419E-2</v>
      </c>
      <c r="E95" s="8">
        <f>'Variance - Covariance'!E85</f>
        <v>1.1352650793650783E-2</v>
      </c>
      <c r="F95" s="8">
        <f>'Variance - Covariance'!F85</f>
        <v>5.3344825396825252E-2</v>
      </c>
      <c r="G95" s="8">
        <f>'Variance - Covariance'!G85</f>
        <v>4.3246230158729984E-2</v>
      </c>
      <c r="H95" s="8">
        <f>'Variance - Covariance'!H85</f>
        <v>3.6406400793650623E-2</v>
      </c>
      <c r="I95" s="8">
        <f>'Variance - Covariance'!I85</f>
        <v>1.6260388888888894E-2</v>
      </c>
      <c r="J95" s="8">
        <f>'Variance - Covariance'!J85</f>
        <v>-2.1805638888888892E-2</v>
      </c>
      <c r="K95" s="8">
        <f>'Variance - Covariance'!K85</f>
        <v>1.6140301587301575E-2</v>
      </c>
      <c r="L95" s="8">
        <f>'Variance - Covariance'!L85</f>
        <v>2.0310968253968241E-2</v>
      </c>
      <c r="M95" s="8">
        <f>'Variance - Covariance'!M85</f>
        <v>2.2382611111111103E-2</v>
      </c>
      <c r="N95" s="8">
        <f>'Variance - Covariance'!N85</f>
        <v>3.9568166666666571E-2</v>
      </c>
      <c r="O95" s="8">
        <f>'Variance - Covariance'!O85</f>
        <v>2.6489718253968224E-2</v>
      </c>
      <c r="P95" s="8">
        <f>'Variance - Covariance'!P85</f>
        <v>2.7995047619047364E-2</v>
      </c>
      <c r="Q95" s="8">
        <f>'Variance - Covariance'!Q85</f>
        <v>3.1384190476190323E-2</v>
      </c>
      <c r="R95" s="8">
        <f>'Variance - Covariance'!R85</f>
        <v>2.5867539682539555E-2</v>
      </c>
      <c r="S95" s="8">
        <f>'Variance - Covariance'!S85</f>
        <v>3.5129749999999751E-2</v>
      </c>
      <c r="T95" s="8">
        <f>'Variance - Covariance'!T85</f>
        <v>3.9613015476190325E-2</v>
      </c>
      <c r="U95" s="8">
        <f>'Variance - Covariance'!U85</f>
        <v>3.0569140079364954E-2</v>
      </c>
      <c r="V95" s="8">
        <f>'Variance - Covariance'!V85</f>
        <v>3.1546150793650723E-2</v>
      </c>
      <c r="W95" s="8">
        <f>'Variance - Covariance'!W85</f>
        <v>2.8029642460317247E-2</v>
      </c>
      <c r="X95" s="8">
        <f>'Variance - Covariance'!X85</f>
        <v>1.6347312698412698E-2</v>
      </c>
      <c r="Y95" s="8">
        <f>'Variance - Covariance'!Y85</f>
        <v>2.0029279761904752E-2</v>
      </c>
      <c r="Z95" s="8">
        <f>'Variance - Covariance'!Z85</f>
        <v>2.5323838492063364E-2</v>
      </c>
      <c r="AA95" s="8">
        <f>'Variance - Covariance'!AA85</f>
        <v>9.0525198412698266E-3</v>
      </c>
      <c r="AB95" s="8">
        <f>'Variance - Covariance'!AB85</f>
        <v>1.7306249999999985E-2</v>
      </c>
      <c r="AC95" s="8">
        <f>'Variance - Covariance'!AC85</f>
        <v>1.0918630952380947E-2</v>
      </c>
      <c r="AD95" s="8">
        <f>'Variance - Covariance'!AD85</f>
        <v>4.823290476190463E-2</v>
      </c>
      <c r="AE95" s="8">
        <f>'Variance - Covariance'!AE85</f>
        <v>2.0862484126984122E-2</v>
      </c>
      <c r="AF95" s="8">
        <f>'Variance - Covariance'!AF85</f>
        <v>3.4961226190475973E-2</v>
      </c>
      <c r="AG95" s="8">
        <f>'Variance - Covariance'!AG85</f>
        <v>6.1751484126984113E-2</v>
      </c>
      <c r="AH95" s="8">
        <f>'Variance - Covariance'!AH85</f>
        <v>4.220048412698392E-2</v>
      </c>
      <c r="AI95" s="8">
        <f>'Variance - Covariance'!AI85</f>
        <v>3.725201587301568E-2</v>
      </c>
      <c r="AJ95" s="8">
        <f>'Variance - Covariance'!AJ85</f>
        <v>3.9451928571428485E-2</v>
      </c>
      <c r="AK95" s="8">
        <f>'Variance - Covariance'!AK85</f>
        <v>2.7456079365079197E-2</v>
      </c>
      <c r="AL95" s="8">
        <f>'Variance - Covariance'!AL85</f>
        <v>-9.4739682539682311E-3</v>
      </c>
      <c r="AM95" s="8">
        <f>'Variance - Covariance'!AM85</f>
        <v>0.1220748650793651</v>
      </c>
      <c r="AN95" s="8">
        <f>'Variance - Covariance'!AN85</f>
        <v>2.4584178571428569E-2</v>
      </c>
      <c r="AO95" s="8">
        <f>'Variance - Covariance'!AO85</f>
        <v>-0.2409327063492063</v>
      </c>
      <c r="AP95" s="8">
        <f>'Variance - Covariance'!AP85</f>
        <v>3.1912464285714037E-2</v>
      </c>
      <c r="AQ95" s="21">
        <v>0</v>
      </c>
      <c r="AR95" s="18"/>
    </row>
    <row r="96" spans="1:44" x14ac:dyDescent="0.45">
      <c r="A96" s="24" t="str">
        <f>'Variance - Covariance'!A86</f>
        <v>Chevron</v>
      </c>
      <c r="B96" s="8">
        <f>'Variance - Covariance'!B86</f>
        <v>2.4910015873015875E-2</v>
      </c>
      <c r="C96" s="8">
        <f>'Variance - Covariance'!C86</f>
        <v>5.5184999999999809E-3</v>
      </c>
      <c r="D96" s="8">
        <f>'Variance - Covariance'!D86</f>
        <v>2.2837793650793636E-2</v>
      </c>
      <c r="E96" s="8">
        <f>'Variance - Covariance'!E86</f>
        <v>7.9946388888888689E-3</v>
      </c>
      <c r="F96" s="8">
        <f>'Variance - Covariance'!F86</f>
        <v>2.4644341269841254E-2</v>
      </c>
      <c r="G96" s="8">
        <f>'Variance - Covariance'!G86</f>
        <v>2.1800507936507934E-2</v>
      </c>
      <c r="H96" s="8">
        <f>'Variance - Covariance'!H86</f>
        <v>3.135050396825393E-2</v>
      </c>
      <c r="I96" s="8">
        <f>'Variance - Covariance'!I86</f>
        <v>1.4216527777777767E-2</v>
      </c>
      <c r="J96" s="8">
        <f>'Variance - Covariance'!J86</f>
        <v>4.3850555555555327E-3</v>
      </c>
      <c r="K96" s="8">
        <f>'Variance - Covariance'!K86</f>
        <v>1.0531392857142855E-2</v>
      </c>
      <c r="L96" s="8">
        <f>'Variance - Covariance'!L86</f>
        <v>1.2406988095238089E-2</v>
      </c>
      <c r="M96" s="8">
        <f>'Variance - Covariance'!M86</f>
        <v>1.6485563492063468E-2</v>
      </c>
      <c r="N96" s="8">
        <f>'Variance - Covariance'!N86</f>
        <v>3.7250920634920442E-2</v>
      </c>
      <c r="O96" s="8">
        <f>'Variance - Covariance'!O86</f>
        <v>2.070253968253967E-2</v>
      </c>
      <c r="P96" s="8">
        <f>'Variance - Covariance'!P86</f>
        <v>1.8550107142857111E-2</v>
      </c>
      <c r="Q96" s="8">
        <f>'Variance - Covariance'!Q86</f>
        <v>1.3407396825396819E-2</v>
      </c>
      <c r="R96" s="8">
        <f>'Variance - Covariance'!R86</f>
        <v>1.6625051587301584E-2</v>
      </c>
      <c r="S96" s="8">
        <f>'Variance - Covariance'!S86</f>
        <v>2.5188936507936483E-2</v>
      </c>
      <c r="T96" s="8">
        <f>'Variance - Covariance'!T86</f>
        <v>2.0475032142857147E-2</v>
      </c>
      <c r="U96" s="8">
        <f>'Variance - Covariance'!U86</f>
        <v>8.0975107142857057E-3</v>
      </c>
      <c r="V96" s="8">
        <f>'Variance - Covariance'!V86</f>
        <v>1.8621412698412696E-2</v>
      </c>
      <c r="W96" s="8">
        <f>'Variance - Covariance'!W86</f>
        <v>2.0967476587301585E-2</v>
      </c>
      <c r="X96" s="8">
        <f>'Variance - Covariance'!X86</f>
        <v>1.2968103968253963E-2</v>
      </c>
      <c r="Y96" s="8">
        <f>'Variance - Covariance'!Y86</f>
        <v>8.2486726190476103E-3</v>
      </c>
      <c r="Z96" s="8">
        <f>'Variance - Covariance'!Z86</f>
        <v>1.696595119047619E-2</v>
      </c>
      <c r="AA96" s="8">
        <f>'Variance - Covariance'!AA86</f>
        <v>6.5812738095238008E-3</v>
      </c>
      <c r="AB96" s="8">
        <f>'Variance - Covariance'!AB86</f>
        <v>7.2416865079364904E-3</v>
      </c>
      <c r="AC96" s="8">
        <f>'Variance - Covariance'!AC86</f>
        <v>6.4920039682539446E-3</v>
      </c>
      <c r="AD96" s="8">
        <f>'Variance - Covariance'!AD86</f>
        <v>3.5894615079364887E-2</v>
      </c>
      <c r="AE96" s="8">
        <f>'Variance - Covariance'!AE86</f>
        <v>1.1100944444444439E-2</v>
      </c>
      <c r="AF96" s="8">
        <f>'Variance - Covariance'!AF86</f>
        <v>2.1335107142857131E-2</v>
      </c>
      <c r="AG96" s="8">
        <f>'Variance - Covariance'!AG86</f>
        <v>4.482649999999995E-2</v>
      </c>
      <c r="AH96" s="8">
        <f>'Variance - Covariance'!AH86</f>
        <v>2.3842007936507932E-2</v>
      </c>
      <c r="AI96" s="8">
        <f>'Variance - Covariance'!AI86</f>
        <v>2.2470678571428562E-2</v>
      </c>
      <c r="AJ96" s="8">
        <f>'Variance - Covariance'!AJ86</f>
        <v>2.5823714285714245E-2</v>
      </c>
      <c r="AK96" s="8">
        <f>'Variance - Covariance'!AK86</f>
        <v>1.9023269841269827E-2</v>
      </c>
      <c r="AL96" s="8">
        <f>'Variance - Covariance'!AL86</f>
        <v>3.4361031746031694E-3</v>
      </c>
      <c r="AM96" s="8">
        <f>'Variance - Covariance'!AM86</f>
        <v>2.4584178571428569E-2</v>
      </c>
      <c r="AN96" s="8">
        <f>'Variance - Covariance'!AN86</f>
        <v>4.0231373015872908E-2</v>
      </c>
      <c r="AO96" s="8">
        <f>'Variance - Covariance'!AO86</f>
        <v>-3.346742460317445E-2</v>
      </c>
      <c r="AP96" s="8">
        <f>'Variance - Covariance'!AP86</f>
        <v>1.6484920634920623E-2</v>
      </c>
      <c r="AQ96" s="21">
        <v>0</v>
      </c>
      <c r="AR96" s="18"/>
    </row>
    <row r="97" spans="1:44" x14ac:dyDescent="0.45">
      <c r="A97" s="24" t="str">
        <f>'Variance - Covariance'!A87</f>
        <v>Rhino Res</v>
      </c>
      <c r="B97" s="8">
        <f>'Variance - Covariance'!B87</f>
        <v>-8.8476130952380785E-2</v>
      </c>
      <c r="C97" s="8">
        <f>'Variance - Covariance'!C87</f>
        <v>0.17771033730158708</v>
      </c>
      <c r="D97" s="8">
        <f>'Variance - Covariance'!D87</f>
        <v>7.4254686507936304E-2</v>
      </c>
      <c r="E97" s="8">
        <f>'Variance - Covariance'!E87</f>
        <v>-9.6170277777777678E-3</v>
      </c>
      <c r="F97" s="8">
        <f>'Variance - Covariance'!F87</f>
        <v>0.19301232142857122</v>
      </c>
      <c r="G97" s="8">
        <f>'Variance - Covariance'!G87</f>
        <v>-7.385525396825382E-2</v>
      </c>
      <c r="H97" s="8">
        <f>'Variance - Covariance'!H87</f>
        <v>-9.9237277777777744E-2</v>
      </c>
      <c r="I97" s="8">
        <f>'Variance - Covariance'!I87</f>
        <v>0.20051240476190463</v>
      </c>
      <c r="J97" s="8">
        <f>'Variance - Covariance'!J87</f>
        <v>-0.12710929761904763</v>
      </c>
      <c r="K97" s="8">
        <f>'Variance - Covariance'!K87</f>
        <v>-0.10923486507936497</v>
      </c>
      <c r="L97" s="8">
        <f>'Variance - Covariance'!L87</f>
        <v>5.2957940476190374E-2</v>
      </c>
      <c r="M97" s="8">
        <f>'Variance - Covariance'!M87</f>
        <v>-1.4003912698412691E-2</v>
      </c>
      <c r="N97" s="8">
        <f>'Variance - Covariance'!N87</f>
        <v>-7.2252456349206115E-2</v>
      </c>
      <c r="O97" s="8">
        <f>'Variance - Covariance'!O87</f>
        <v>-0.20817410714285722</v>
      </c>
      <c r="P97" s="8">
        <f>'Variance - Covariance'!P87</f>
        <v>-6.6433698412698194E-2</v>
      </c>
      <c r="Q97" s="8">
        <f>'Variance - Covariance'!Q87</f>
        <v>-0.14024388492063486</v>
      </c>
      <c r="R97" s="8">
        <f>'Variance - Covariance'!R87</f>
        <v>-2.7753031746031647E-2</v>
      </c>
      <c r="S97" s="8">
        <f>'Variance - Covariance'!S87</f>
        <v>-0.41687889285714064</v>
      </c>
      <c r="T97" s="8">
        <f>'Variance - Covariance'!T87</f>
        <v>2.1160376587301542E-2</v>
      </c>
      <c r="U97" s="8">
        <f>'Variance - Covariance'!U87</f>
        <v>-8.265443928571424E-2</v>
      </c>
      <c r="V97" s="8">
        <f>'Variance - Covariance'!V87</f>
        <v>-2.8383511904761651E-2</v>
      </c>
      <c r="W97" s="8">
        <f>'Variance - Covariance'!W87</f>
        <v>-0.13571508373015853</v>
      </c>
      <c r="X97" s="8">
        <f>'Variance - Covariance'!X87</f>
        <v>-2.7117361904761769E-2</v>
      </c>
      <c r="Y97" s="8">
        <f>'Variance - Covariance'!Y87</f>
        <v>0.12024073214285701</v>
      </c>
      <c r="Z97" s="8">
        <f>'Variance - Covariance'!Z87</f>
        <v>0.15285165992063476</v>
      </c>
      <c r="AA97" s="8">
        <f>'Variance - Covariance'!AA87</f>
        <v>7.4700956349206302E-2</v>
      </c>
      <c r="AB97" s="8">
        <f>'Variance - Covariance'!AB87</f>
        <v>3.6016130952380918E-2</v>
      </c>
      <c r="AC97" s="8">
        <f>'Variance - Covariance'!AC87</f>
        <v>8.8597650793650728E-2</v>
      </c>
      <c r="AD97" s="8">
        <f>'Variance - Covariance'!AD87</f>
        <v>-0.52808498809523752</v>
      </c>
      <c r="AE97" s="8">
        <f>'Variance - Covariance'!AE87</f>
        <v>-0.14967201587301579</v>
      </c>
      <c r="AF97" s="8">
        <f>'Variance - Covariance'!AF87</f>
        <v>-5.4904126984126915E-3</v>
      </c>
      <c r="AG97" s="8">
        <f>'Variance - Covariance'!AG87</f>
        <v>-0.29878730555555333</v>
      </c>
      <c r="AH97" s="8">
        <f>'Variance - Covariance'!AH87</f>
        <v>-2.698296031746018E-2</v>
      </c>
      <c r="AI97" s="8">
        <f>'Variance - Covariance'!AI87</f>
        <v>0.1746875198412699</v>
      </c>
      <c r="AJ97" s="8">
        <f>'Variance - Covariance'!AJ87</f>
        <v>-4.4978638888888776E-2</v>
      </c>
      <c r="AK97" s="8">
        <f>'Variance - Covariance'!AK87</f>
        <v>-7.0268773809523594E-2</v>
      </c>
      <c r="AL97" s="8">
        <f>'Variance - Covariance'!AL87</f>
        <v>0.27057586111110987</v>
      </c>
      <c r="AM97" s="8">
        <f>'Variance - Covariance'!AM87</f>
        <v>-0.2409327063492063</v>
      </c>
      <c r="AN97" s="8">
        <f>'Variance - Covariance'!AN87</f>
        <v>-3.346742460317445E-2</v>
      </c>
      <c r="AO97" s="8">
        <f>'Variance - Covariance'!AO87</f>
        <v>115.06797137301588</v>
      </c>
      <c r="AP97" s="8">
        <f>'Variance - Covariance'!AP87</f>
        <v>-0.1167333015873015</v>
      </c>
      <c r="AQ97" s="21">
        <v>0</v>
      </c>
      <c r="AR97" s="18"/>
    </row>
    <row r="98" spans="1:44" x14ac:dyDescent="0.45">
      <c r="A98" s="24" t="str">
        <f>'Variance - Covariance'!A88</f>
        <v>Career Ed</v>
      </c>
      <c r="B98" s="8">
        <f>'Variance - Covariance'!B88</f>
        <v>1.9583031746031741E-2</v>
      </c>
      <c r="C98" s="8">
        <f>'Variance - Covariance'!C88</f>
        <v>8.3766507936507764E-3</v>
      </c>
      <c r="D98" s="8">
        <f>'Variance - Covariance'!D88</f>
        <v>8.4758174603174405E-3</v>
      </c>
      <c r="E98" s="8">
        <f>'Variance - Covariance'!E88</f>
        <v>9.0564365079364977E-3</v>
      </c>
      <c r="F98" s="8">
        <f>'Variance - Covariance'!F88</f>
        <v>2.6135011904761682E-2</v>
      </c>
      <c r="G98" s="8">
        <f>'Variance - Covariance'!G88</f>
        <v>3.0045865079364971E-2</v>
      </c>
      <c r="H98" s="8">
        <f>'Variance - Covariance'!H88</f>
        <v>2.3318107142857127E-2</v>
      </c>
      <c r="I98" s="8">
        <f>'Variance - Covariance'!I88</f>
        <v>2.2884896825396794E-2</v>
      </c>
      <c r="J98" s="8">
        <f>'Variance - Covariance'!J88</f>
        <v>1.4059087301587284E-2</v>
      </c>
      <c r="K98" s="8">
        <f>'Variance - Covariance'!K88</f>
        <v>1.1368757936507929E-2</v>
      </c>
      <c r="L98" s="8">
        <f>'Variance - Covariance'!L88</f>
        <v>1.646042857142857E-2</v>
      </c>
      <c r="M98" s="8">
        <f>'Variance - Covariance'!M88</f>
        <v>1.3702892857142844E-2</v>
      </c>
      <c r="N98" s="8">
        <f>'Variance - Covariance'!N88</f>
        <v>1.4318472222222198E-2</v>
      </c>
      <c r="O98" s="8">
        <f>'Variance - Covariance'!O88</f>
        <v>1.3714734126984117E-2</v>
      </c>
      <c r="P98" s="8">
        <f>'Variance - Covariance'!P88</f>
        <v>1.5490369047619038E-2</v>
      </c>
      <c r="Q98" s="8">
        <f>'Variance - Covariance'!Q88</f>
        <v>1.6305178571428561E-2</v>
      </c>
      <c r="R98" s="8">
        <f>'Variance - Covariance'!R88</f>
        <v>2.0249142857142854E-2</v>
      </c>
      <c r="S98" s="8">
        <f>'Variance - Covariance'!S88</f>
        <v>2.0581432539682535E-2</v>
      </c>
      <c r="T98" s="8">
        <f>'Variance - Covariance'!T88</f>
        <v>1.6897720634920628E-2</v>
      </c>
      <c r="U98" s="8">
        <f>'Variance - Covariance'!U88</f>
        <v>2.0282163492063483E-2</v>
      </c>
      <c r="V98" s="8">
        <f>'Variance - Covariance'!V88</f>
        <v>1.8849630952380941E-2</v>
      </c>
      <c r="W98" s="8">
        <f>'Variance - Covariance'!W88</f>
        <v>1.7313030158730154E-2</v>
      </c>
      <c r="X98" s="8">
        <f>'Variance - Covariance'!X88</f>
        <v>1.7078941269841268E-2</v>
      </c>
      <c r="Y98" s="8">
        <f>'Variance - Covariance'!Y88</f>
        <v>1.3558210317460326E-2</v>
      </c>
      <c r="Z98" s="8">
        <f>'Variance - Covariance'!Z88</f>
        <v>1.8733115873015863E-2</v>
      </c>
      <c r="AA98" s="8">
        <f>'Variance - Covariance'!AA88</f>
        <v>1.0388888888888876E-2</v>
      </c>
      <c r="AB98" s="8">
        <f>'Variance - Covariance'!AB88</f>
        <v>8.8295238095237923E-3</v>
      </c>
      <c r="AC98" s="8">
        <f>'Variance - Covariance'!AC88</f>
        <v>6.6370039682539525E-3</v>
      </c>
      <c r="AD98" s="8">
        <f>'Variance - Covariance'!AD88</f>
        <v>7.3645261904761783E-2</v>
      </c>
      <c r="AE98" s="8">
        <f>'Variance - Covariance'!AE88</f>
        <v>2.5695853174603052E-2</v>
      </c>
      <c r="AF98" s="8">
        <f>'Variance - Covariance'!AF88</f>
        <v>2.6860984126984094E-2</v>
      </c>
      <c r="AG98" s="8">
        <f>'Variance - Covariance'!AG88</f>
        <v>6.6867083333333271E-2</v>
      </c>
      <c r="AH98" s="8">
        <f>'Variance - Covariance'!AH88</f>
        <v>2.7399785714285679E-2</v>
      </c>
      <c r="AI98" s="8">
        <f>'Variance - Covariance'!AI88</f>
        <v>2.3722523809523808E-2</v>
      </c>
      <c r="AJ98" s="8">
        <f>'Variance - Covariance'!AJ88</f>
        <v>2.7313194444444237E-2</v>
      </c>
      <c r="AK98" s="8">
        <f>'Variance - Covariance'!AK88</f>
        <v>1.708380555555554E-2</v>
      </c>
      <c r="AL98" s="8">
        <f>'Variance - Covariance'!AL88</f>
        <v>-5.6958611111110882E-3</v>
      </c>
      <c r="AM98" s="8">
        <f>'Variance - Covariance'!AM88</f>
        <v>3.1912464285714037E-2</v>
      </c>
      <c r="AN98" s="8">
        <f>'Variance - Covariance'!AN88</f>
        <v>1.6484920634920623E-2</v>
      </c>
      <c r="AO98" s="8">
        <f>'Variance - Covariance'!AO88</f>
        <v>-0.1167333015873015</v>
      </c>
      <c r="AP98" s="8">
        <f>'Variance - Covariance'!AP88</f>
        <v>0.13641534920634923</v>
      </c>
      <c r="AQ98" s="21">
        <v>0</v>
      </c>
      <c r="AR98" s="18"/>
    </row>
    <row r="99" spans="1:44" x14ac:dyDescent="0.45">
      <c r="A99" s="24" t="s">
        <v>110</v>
      </c>
      <c r="B99" s="8">
        <v>0</v>
      </c>
      <c r="C99" s="8">
        <v>0</v>
      </c>
      <c r="D99" s="8">
        <f>'Variance - Covariance'!D89</f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21">
        <v>0</v>
      </c>
      <c r="AR99" s="18"/>
    </row>
    <row r="100" spans="1:44" x14ac:dyDescent="0.45">
      <c r="A100" s="9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8"/>
      <c r="AR100" s="18"/>
    </row>
    <row r="101" spans="1:44" x14ac:dyDescent="0.45">
      <c r="A101" s="9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8"/>
      <c r="AR101" s="18"/>
    </row>
    <row r="102" spans="1:44" x14ac:dyDescent="0.45">
      <c r="A102" s="9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</sheetData>
  <mergeCells count="1">
    <mergeCell ref="D14:E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AD92-5E47-42E2-9232-5CE1485381E3}">
  <dimension ref="B3:E36"/>
  <sheetViews>
    <sheetView topLeftCell="A7" workbookViewId="0">
      <selection activeCell="Q3" sqref="Q3"/>
    </sheetView>
  </sheetViews>
  <sheetFormatPr defaultRowHeight="14.25" x14ac:dyDescent="0.45"/>
  <cols>
    <col min="3" max="3" width="16.3984375" bestFit="1" customWidth="1"/>
  </cols>
  <sheetData>
    <row r="3" spans="2:4" x14ac:dyDescent="0.45">
      <c r="B3" t="s">
        <v>111</v>
      </c>
    </row>
    <row r="4" spans="2:4" x14ac:dyDescent="0.45">
      <c r="C4" t="s">
        <v>105</v>
      </c>
      <c r="D4" t="s">
        <v>106</v>
      </c>
    </row>
    <row r="5" spans="2:4" x14ac:dyDescent="0.45">
      <c r="C5" s="4">
        <v>0.34495372942078956</v>
      </c>
      <c r="D5" s="5">
        <v>0.05</v>
      </c>
    </row>
    <row r="6" spans="2:4" x14ac:dyDescent="0.45">
      <c r="C6" s="4">
        <v>0.10403019617168482</v>
      </c>
      <c r="D6" s="5">
        <v>0.06</v>
      </c>
    </row>
    <row r="7" spans="2:4" x14ac:dyDescent="0.45">
      <c r="C7" s="4">
        <v>0.111771600338956</v>
      </c>
      <c r="D7" s="5">
        <v>7.0000000000000007E-2</v>
      </c>
    </row>
    <row r="8" spans="2:4" x14ac:dyDescent="0.45">
      <c r="C8" s="4">
        <v>0.14353802424435191</v>
      </c>
      <c r="D8" s="5">
        <v>0.08</v>
      </c>
    </row>
    <row r="9" spans="2:4" x14ac:dyDescent="0.45">
      <c r="C9" s="4">
        <v>0.1898985853003444</v>
      </c>
      <c r="D9" s="5">
        <v>0.09</v>
      </c>
    </row>
    <row r="10" spans="2:4" x14ac:dyDescent="0.45">
      <c r="C10" s="4">
        <v>0.25060952871474551</v>
      </c>
      <c r="D10" s="5">
        <v>0.1</v>
      </c>
    </row>
    <row r="11" spans="2:4" x14ac:dyDescent="0.45">
      <c r="C11" s="4">
        <v>0.3273487063447022</v>
      </c>
      <c r="D11" s="5">
        <v>0.11</v>
      </c>
    </row>
    <row r="12" spans="2:4" x14ac:dyDescent="0.45">
      <c r="C12" s="4">
        <v>0.51176898725941777</v>
      </c>
      <c r="D12" s="5">
        <v>0.12</v>
      </c>
    </row>
    <row r="13" spans="2:4" x14ac:dyDescent="0.45">
      <c r="C13" s="4"/>
      <c r="D13" s="5"/>
    </row>
    <row r="14" spans="2:4" x14ac:dyDescent="0.45">
      <c r="B14" t="s">
        <v>112</v>
      </c>
      <c r="C14" s="4"/>
      <c r="D14" s="5"/>
    </row>
    <row r="15" spans="2:4" x14ac:dyDescent="0.45">
      <c r="C15" s="65" t="s">
        <v>105</v>
      </c>
      <c r="D15" s="5" t="s">
        <v>106</v>
      </c>
    </row>
    <row r="16" spans="2:4" x14ac:dyDescent="0.45">
      <c r="C16" s="66">
        <v>0</v>
      </c>
      <c r="D16" s="5">
        <v>1.7999999999999999E-2</v>
      </c>
    </row>
    <row r="17" spans="2:5" x14ac:dyDescent="0.45">
      <c r="C17" s="4">
        <v>6.9438703514899711E-2</v>
      </c>
      <c r="D17" s="5">
        <v>0.05</v>
      </c>
    </row>
    <row r="18" spans="2:5" x14ac:dyDescent="0.45">
      <c r="C18" s="4">
        <v>9.1138736346126764E-2</v>
      </c>
      <c r="D18" s="5">
        <v>0.06</v>
      </c>
    </row>
    <row r="19" spans="2:5" x14ac:dyDescent="0.45">
      <c r="C19" s="4">
        <v>0.11298887359637086</v>
      </c>
      <c r="D19" s="5">
        <v>7.0000000000000007E-2</v>
      </c>
    </row>
    <row r="20" spans="2:5" x14ac:dyDescent="0.45">
      <c r="C20" s="4">
        <v>0.14500820123959707</v>
      </c>
      <c r="D20" s="5">
        <v>0.08</v>
      </c>
    </row>
    <row r="21" spans="2:5" x14ac:dyDescent="0.45">
      <c r="C21" s="4">
        <v>0.1918503966297212</v>
      </c>
      <c r="D21" s="5">
        <v>0.09</v>
      </c>
    </row>
    <row r="22" spans="2:5" x14ac:dyDescent="0.45">
      <c r="C22" s="4">
        <v>0.25311785299414724</v>
      </c>
      <c r="D22" s="5">
        <v>0.1</v>
      </c>
    </row>
    <row r="23" spans="2:5" x14ac:dyDescent="0.45">
      <c r="C23" s="4">
        <v>0.33063117073864062</v>
      </c>
      <c r="D23" s="5">
        <v>0.11</v>
      </c>
    </row>
    <row r="24" spans="2:5" x14ac:dyDescent="0.45">
      <c r="C24" s="4">
        <v>0.51726593232419826</v>
      </c>
      <c r="D24" s="5">
        <v>0.12</v>
      </c>
    </row>
    <row r="26" spans="2:5" x14ac:dyDescent="0.45">
      <c r="B26" t="s">
        <v>113</v>
      </c>
    </row>
    <row r="27" spans="2:5" x14ac:dyDescent="0.45">
      <c r="C27" s="65" t="s">
        <v>105</v>
      </c>
      <c r="D27" s="5" t="s">
        <v>106</v>
      </c>
    </row>
    <row r="28" spans="2:5" x14ac:dyDescent="0.45">
      <c r="C28" s="66">
        <v>0</v>
      </c>
      <c r="D28" s="5">
        <v>1.7999999999999999E-2</v>
      </c>
    </row>
    <row r="29" spans="2:5" x14ac:dyDescent="0.45">
      <c r="C29" s="4">
        <v>6.9438703514899711E-2</v>
      </c>
      <c r="D29" s="5">
        <v>0.05</v>
      </c>
    </row>
    <row r="30" spans="2:5" x14ac:dyDescent="0.45">
      <c r="C30" s="4">
        <v>9.1138736346126764E-2</v>
      </c>
      <c r="D30" s="5">
        <v>0.06</v>
      </c>
      <c r="E30">
        <f>(D30-D28)/C30</f>
        <v>0.46083588256581004</v>
      </c>
    </row>
    <row r="31" spans="2:5" x14ac:dyDescent="0.45">
      <c r="C31" s="4">
        <v>0.11283843547615696</v>
      </c>
      <c r="D31" s="5">
        <v>7.0000000000000007E-2</v>
      </c>
      <c r="E31" s="5">
        <f>(D31-$D$28)/$E$30</f>
        <v>0.11283843547615696</v>
      </c>
    </row>
    <row r="32" spans="2:5" x14ac:dyDescent="0.45">
      <c r="C32" s="4">
        <v>0.13453813460618713</v>
      </c>
      <c r="D32" s="5">
        <v>0.08</v>
      </c>
      <c r="E32" s="5">
        <f t="shared" ref="E32:E36" si="0">(D32-$D$28)/$E$30</f>
        <v>0.13453813460618713</v>
      </c>
    </row>
    <row r="33" spans="3:5" x14ac:dyDescent="0.45">
      <c r="C33" s="4">
        <v>0.1562378337362173</v>
      </c>
      <c r="D33" s="5">
        <v>0.09</v>
      </c>
      <c r="E33" s="5">
        <f t="shared" si="0"/>
        <v>0.1562378337362173</v>
      </c>
    </row>
    <row r="34" spans="3:5" x14ac:dyDescent="0.45">
      <c r="C34" s="4">
        <v>0.1779375328662475</v>
      </c>
      <c r="D34" s="5">
        <v>0.1</v>
      </c>
      <c r="E34" s="5">
        <f t="shared" si="0"/>
        <v>0.1779375328662475</v>
      </c>
    </row>
    <row r="35" spans="3:5" x14ac:dyDescent="0.45">
      <c r="C35" s="4">
        <v>0.1996372319962777</v>
      </c>
      <c r="D35" s="5">
        <v>0.11</v>
      </c>
      <c r="E35" s="5">
        <f t="shared" si="0"/>
        <v>0.1996372319962777</v>
      </c>
    </row>
    <row r="36" spans="3:5" x14ac:dyDescent="0.45">
      <c r="C36" s="4">
        <v>0.22133693112630787</v>
      </c>
      <c r="D36" s="5">
        <v>0.12</v>
      </c>
      <c r="E36" s="5">
        <f t="shared" si="0"/>
        <v>0.22133693112630787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5224-6AAD-4C19-ABF5-B6EE2AC3945B}">
  <dimension ref="C3:N45"/>
  <sheetViews>
    <sheetView topLeftCell="B1" zoomScale="85" zoomScaleNormal="85" workbookViewId="0">
      <selection activeCell="K32" sqref="K32"/>
    </sheetView>
  </sheetViews>
  <sheetFormatPr defaultRowHeight="14.25" x14ac:dyDescent="0.45"/>
  <cols>
    <col min="1" max="1" width="19.3984375" bestFit="1" customWidth="1"/>
    <col min="3" max="3" width="17" customWidth="1"/>
    <col min="4" max="4" width="12.265625" bestFit="1" customWidth="1"/>
    <col min="6" max="6" width="18" bestFit="1" customWidth="1"/>
    <col min="7" max="7" width="17.59765625" customWidth="1"/>
    <col min="8" max="8" width="10.73046875" customWidth="1"/>
    <col min="11" max="11" width="15.86328125" customWidth="1"/>
    <col min="12" max="12" width="12.265625" bestFit="1" customWidth="1"/>
    <col min="14" max="14" width="10" bestFit="1" customWidth="1"/>
  </cols>
  <sheetData>
    <row r="3" spans="3:14" ht="14.65" thickBot="1" x14ac:dyDescent="0.5">
      <c r="K3" s="77" t="s">
        <v>118</v>
      </c>
      <c r="L3" s="6">
        <v>7038.8196597577989</v>
      </c>
      <c r="M3" s="6">
        <f>SUMIF($G$6:$G$25,L3,$H$6:$H$25)</f>
        <v>0</v>
      </c>
    </row>
    <row r="4" spans="3:14" x14ac:dyDescent="0.45">
      <c r="C4" s="67" t="s">
        <v>105</v>
      </c>
      <c r="D4" s="75">
        <v>0.14353802424435191</v>
      </c>
      <c r="K4" s="78" t="s">
        <v>119</v>
      </c>
      <c r="L4" s="6">
        <v>14068.151837794088</v>
      </c>
      <c r="M4" s="6">
        <f t="shared" ref="M4:M10" si="0">SUMIF($G$6:$G$25,L4,$H$6:$H$25)</f>
        <v>0</v>
      </c>
    </row>
    <row r="5" spans="3:14" ht="14.65" thickBot="1" x14ac:dyDescent="0.5">
      <c r="C5" s="68" t="s">
        <v>106</v>
      </c>
      <c r="D5" s="76">
        <v>0.08</v>
      </c>
      <c r="K5" s="78" t="s">
        <v>120</v>
      </c>
      <c r="L5" s="6">
        <v>45590.529253334236</v>
      </c>
      <c r="M5" s="6">
        <f t="shared" si="0"/>
        <v>0</v>
      </c>
    </row>
    <row r="6" spans="3:14" x14ac:dyDescent="0.45">
      <c r="C6" s="73" t="s">
        <v>3</v>
      </c>
      <c r="D6" s="74">
        <v>0</v>
      </c>
      <c r="F6" s="73" t="s">
        <v>23</v>
      </c>
      <c r="G6" s="77" t="s">
        <v>114</v>
      </c>
      <c r="H6" s="74">
        <v>239481.78853691736</v>
      </c>
      <c r="K6" s="78" t="s">
        <v>121</v>
      </c>
      <c r="L6" s="6">
        <v>50972.542866427233</v>
      </c>
      <c r="M6" s="6">
        <f t="shared" si="0"/>
        <v>0</v>
      </c>
    </row>
    <row r="7" spans="3:14" x14ac:dyDescent="0.45">
      <c r="C7" s="69" t="s">
        <v>4</v>
      </c>
      <c r="D7" s="70">
        <v>0</v>
      </c>
      <c r="F7" s="69" t="s">
        <v>28</v>
      </c>
      <c r="G7" s="78" t="s">
        <v>115</v>
      </c>
      <c r="H7" s="70">
        <v>103191.58302225148</v>
      </c>
      <c r="K7" s="78" t="s">
        <v>116</v>
      </c>
      <c r="L7" s="6">
        <v>70601.01083189607</v>
      </c>
      <c r="M7" s="6">
        <f t="shared" si="0"/>
        <v>0</v>
      </c>
    </row>
    <row r="8" spans="3:14" x14ac:dyDescent="0.45">
      <c r="C8" s="69" t="s">
        <v>5</v>
      </c>
      <c r="D8" s="70">
        <v>0</v>
      </c>
      <c r="F8" s="69" t="s">
        <v>14</v>
      </c>
      <c r="G8" s="78" t="s">
        <v>115</v>
      </c>
      <c r="H8" s="70">
        <v>99819.241481783654</v>
      </c>
      <c r="K8" s="78" t="s">
        <v>115</v>
      </c>
      <c r="L8" s="6">
        <v>203010.82450403512</v>
      </c>
      <c r="M8" s="6">
        <f t="shared" si="0"/>
        <v>0</v>
      </c>
    </row>
    <row r="9" spans="3:14" x14ac:dyDescent="0.45">
      <c r="C9" s="69" t="s">
        <v>6</v>
      </c>
      <c r="D9" s="70">
        <v>0</v>
      </c>
      <c r="F9" s="69" t="s">
        <v>30</v>
      </c>
      <c r="G9" s="78" t="s">
        <v>116</v>
      </c>
      <c r="H9" s="70">
        <v>70601.01083189607</v>
      </c>
      <c r="K9" s="78" t="s">
        <v>114</v>
      </c>
      <c r="L9" s="6">
        <v>239481.78853691736</v>
      </c>
      <c r="M9" s="6">
        <f t="shared" si="0"/>
        <v>0</v>
      </c>
    </row>
    <row r="10" spans="3:14" x14ac:dyDescent="0.45">
      <c r="C10" s="69" t="s">
        <v>7</v>
      </c>
      <c r="D10" s="70">
        <v>6611.395171688293</v>
      </c>
      <c r="F10" s="69" t="s">
        <v>18</v>
      </c>
      <c r="G10" s="78" t="s">
        <v>117</v>
      </c>
      <c r="H10" s="70">
        <v>68234.672246943068</v>
      </c>
      <c r="K10" s="78" t="s">
        <v>117</v>
      </c>
      <c r="L10" s="6">
        <v>369236.33250983793</v>
      </c>
      <c r="M10" s="6">
        <f t="shared" si="0"/>
        <v>0</v>
      </c>
      <c r="N10" s="80">
        <f>SUM(L8:L10)</f>
        <v>811728.94555079041</v>
      </c>
    </row>
    <row r="11" spans="3:14" x14ac:dyDescent="0.45">
      <c r="C11" s="69" t="s">
        <v>8</v>
      </c>
      <c r="D11" s="70">
        <v>0</v>
      </c>
      <c r="F11" s="69" t="s">
        <v>9</v>
      </c>
      <c r="G11" s="78" t="s">
        <v>117</v>
      </c>
      <c r="H11" s="70">
        <v>67967.556115457948</v>
      </c>
      <c r="K11" s="78"/>
      <c r="L11" s="80">
        <f>SUM(L3:L10)</f>
        <v>999999.99999999988</v>
      </c>
    </row>
    <row r="12" spans="3:14" x14ac:dyDescent="0.45">
      <c r="C12" s="69" t="s">
        <v>9</v>
      </c>
      <c r="D12" s="70">
        <v>67967.556115457948</v>
      </c>
      <c r="F12" s="69" t="s">
        <v>38</v>
      </c>
      <c r="G12" s="78" t="s">
        <v>117</v>
      </c>
      <c r="H12" s="70">
        <v>62422.932264380339</v>
      </c>
      <c r="K12" s="78"/>
    </row>
    <row r="13" spans="3:14" x14ac:dyDescent="0.45">
      <c r="C13" s="69" t="s">
        <v>10</v>
      </c>
      <c r="D13" s="70">
        <v>0</v>
      </c>
      <c r="F13" s="69" t="s">
        <v>37</v>
      </c>
      <c r="G13" s="78" t="s">
        <v>117</v>
      </c>
      <c r="H13" s="70">
        <v>59541.674291348143</v>
      </c>
      <c r="K13" s="78"/>
    </row>
    <row r="14" spans="3:14" x14ac:dyDescent="0.45">
      <c r="C14" s="69" t="s">
        <v>11</v>
      </c>
      <c r="D14" s="70">
        <v>3866.4022027011833</v>
      </c>
      <c r="F14" s="69" t="s">
        <v>41</v>
      </c>
      <c r="G14" s="78" t="s">
        <v>121</v>
      </c>
      <c r="H14" s="70">
        <v>50972.542866427233</v>
      </c>
      <c r="K14" s="78"/>
    </row>
    <row r="15" spans="3:14" x14ac:dyDescent="0.45">
      <c r="C15" s="69" t="s">
        <v>12</v>
      </c>
      <c r="D15" s="70">
        <v>0</v>
      </c>
      <c r="F15" s="69" t="s">
        <v>19</v>
      </c>
      <c r="G15" s="78" t="s">
        <v>120</v>
      </c>
      <c r="H15" s="70">
        <v>45590.529253334236</v>
      </c>
      <c r="K15" s="78"/>
    </row>
    <row r="16" spans="3:14" x14ac:dyDescent="0.45">
      <c r="C16" s="69" t="s">
        <v>13</v>
      </c>
      <c r="D16" s="70">
        <v>0</v>
      </c>
      <c r="F16" s="69" t="s">
        <v>36</v>
      </c>
      <c r="G16" s="78" t="s">
        <v>117</v>
      </c>
      <c r="H16" s="70">
        <v>39080.467987191259</v>
      </c>
      <c r="K16" s="78"/>
    </row>
    <row r="17" spans="3:11" x14ac:dyDescent="0.45">
      <c r="C17" s="69" t="s">
        <v>14</v>
      </c>
      <c r="D17" s="70">
        <v>99819.241481783654</v>
      </c>
      <c r="F17" s="69" t="s">
        <v>17</v>
      </c>
      <c r="G17" s="78" t="s">
        <v>117</v>
      </c>
      <c r="H17" s="70">
        <v>37916.561539013601</v>
      </c>
      <c r="K17" s="78"/>
    </row>
    <row r="18" spans="3:11" x14ac:dyDescent="0.45">
      <c r="C18" s="69" t="s">
        <v>15</v>
      </c>
      <c r="D18" s="70">
        <v>0</v>
      </c>
      <c r="F18" s="69" t="s">
        <v>39</v>
      </c>
      <c r="G18" s="78" t="s">
        <v>117</v>
      </c>
      <c r="H18" s="70">
        <v>28609.471706937868</v>
      </c>
      <c r="K18" s="78"/>
    </row>
    <row r="19" spans="3:11" x14ac:dyDescent="0.45">
      <c r="C19" s="69" t="s">
        <v>16</v>
      </c>
      <c r="D19" s="70">
        <v>0</v>
      </c>
      <c r="F19" s="69" t="s">
        <v>22</v>
      </c>
      <c r="G19" s="78" t="s">
        <v>118</v>
      </c>
      <c r="H19" s="70">
        <v>7038.8196597577989</v>
      </c>
      <c r="K19" s="78"/>
    </row>
    <row r="20" spans="3:11" x14ac:dyDescent="0.45">
      <c r="C20" s="69" t="s">
        <v>17</v>
      </c>
      <c r="D20" s="70">
        <v>37916.561539013601</v>
      </c>
      <c r="F20" s="69" t="s">
        <v>7</v>
      </c>
      <c r="G20" s="78" t="s">
        <v>119</v>
      </c>
      <c r="H20" s="70">
        <v>6611.395171688293</v>
      </c>
      <c r="K20" s="78"/>
    </row>
    <row r="21" spans="3:11" x14ac:dyDescent="0.45">
      <c r="C21" s="69" t="s">
        <v>18</v>
      </c>
      <c r="D21" s="70">
        <v>68234.672246943068</v>
      </c>
      <c r="F21" s="69" t="s">
        <v>11</v>
      </c>
      <c r="G21" s="78" t="s">
        <v>119</v>
      </c>
      <c r="H21" s="70">
        <v>3866.4022027011833</v>
      </c>
      <c r="K21" s="78"/>
    </row>
    <row r="22" spans="3:11" x14ac:dyDescent="0.45">
      <c r="C22" s="69" t="s">
        <v>19</v>
      </c>
      <c r="D22" s="70">
        <v>45590.529253334236</v>
      </c>
      <c r="F22" s="69" t="s">
        <v>107</v>
      </c>
      <c r="G22" s="78" t="s">
        <v>119</v>
      </c>
      <c r="H22" s="70">
        <v>3590.3544634046116</v>
      </c>
      <c r="K22" s="78"/>
    </row>
    <row r="23" spans="3:11" x14ac:dyDescent="0.45">
      <c r="C23" s="69" t="s">
        <v>20</v>
      </c>
      <c r="D23" s="70">
        <v>0</v>
      </c>
      <c r="F23" s="69" t="s">
        <v>31</v>
      </c>
      <c r="G23" s="78" t="s">
        <v>117</v>
      </c>
      <c r="H23" s="70">
        <v>2554.9733654760739</v>
      </c>
    </row>
    <row r="24" spans="3:11" x14ac:dyDescent="0.45">
      <c r="C24" s="69" t="s">
        <v>21</v>
      </c>
      <c r="D24" s="70">
        <v>0</v>
      </c>
      <c r="F24" s="69" t="s">
        <v>24</v>
      </c>
      <c r="G24" s="78" t="s">
        <v>117</v>
      </c>
      <c r="H24" s="70">
        <v>2380.8481353614866</v>
      </c>
    </row>
    <row r="25" spans="3:11" x14ac:dyDescent="0.45">
      <c r="C25" s="69" t="s">
        <v>22</v>
      </c>
      <c r="D25" s="70">
        <v>7038.8196597577989</v>
      </c>
      <c r="F25" s="69" t="s">
        <v>35</v>
      </c>
      <c r="G25" s="78" t="s">
        <v>117</v>
      </c>
      <c r="H25" s="70">
        <v>527.17485772811733</v>
      </c>
    </row>
    <row r="26" spans="3:11" x14ac:dyDescent="0.45">
      <c r="C26" s="69" t="s">
        <v>23</v>
      </c>
      <c r="D26" s="70">
        <v>239481.78853691736</v>
      </c>
      <c r="F26" s="69"/>
      <c r="G26" s="78"/>
      <c r="H26" s="70"/>
    </row>
    <row r="27" spans="3:11" x14ac:dyDescent="0.45">
      <c r="C27" s="69" t="s">
        <v>24</v>
      </c>
      <c r="D27" s="70">
        <v>2380.8481353614866</v>
      </c>
      <c r="F27" s="69"/>
      <c r="G27" s="78"/>
      <c r="H27" s="70"/>
    </row>
    <row r="28" spans="3:11" x14ac:dyDescent="0.45">
      <c r="C28" s="69" t="s">
        <v>25</v>
      </c>
      <c r="D28" s="70">
        <v>0</v>
      </c>
      <c r="F28" s="69"/>
      <c r="G28" s="78"/>
      <c r="H28" s="70"/>
    </row>
    <row r="29" spans="3:11" x14ac:dyDescent="0.45">
      <c r="C29" s="69" t="s">
        <v>26</v>
      </c>
      <c r="D29" s="70">
        <v>0</v>
      </c>
      <c r="F29" s="69"/>
      <c r="G29" s="78"/>
      <c r="H29" s="70"/>
    </row>
    <row r="30" spans="3:11" x14ac:dyDescent="0.45">
      <c r="C30" s="69" t="s">
        <v>27</v>
      </c>
      <c r="D30" s="70">
        <v>0</v>
      </c>
      <c r="F30" s="69"/>
      <c r="G30" s="78"/>
      <c r="H30" s="70"/>
    </row>
    <row r="31" spans="3:11" x14ac:dyDescent="0.45">
      <c r="C31" s="69" t="s">
        <v>28</v>
      </c>
      <c r="D31" s="70">
        <v>103191.58302225148</v>
      </c>
      <c r="F31" s="69"/>
      <c r="G31" s="78"/>
      <c r="H31" s="70"/>
    </row>
    <row r="32" spans="3:11" x14ac:dyDescent="0.45">
      <c r="C32" s="69" t="s">
        <v>107</v>
      </c>
      <c r="D32" s="70">
        <v>3590.3544634046116</v>
      </c>
      <c r="F32" s="69"/>
      <c r="G32" s="78"/>
      <c r="H32" s="70"/>
    </row>
    <row r="33" spans="3:8" x14ac:dyDescent="0.45">
      <c r="C33" s="69" t="s">
        <v>30</v>
      </c>
      <c r="D33" s="70">
        <v>70601.01083189607</v>
      </c>
      <c r="F33" s="69"/>
      <c r="G33" s="78"/>
      <c r="H33" s="70"/>
    </row>
    <row r="34" spans="3:8" x14ac:dyDescent="0.45">
      <c r="C34" s="69" t="s">
        <v>31</v>
      </c>
      <c r="D34" s="70">
        <v>2554.9733654760739</v>
      </c>
      <c r="F34" s="69"/>
      <c r="G34" s="78"/>
      <c r="H34" s="70"/>
    </row>
    <row r="35" spans="3:8" x14ac:dyDescent="0.45">
      <c r="C35" s="69" t="s">
        <v>73</v>
      </c>
      <c r="D35" s="70">
        <v>0</v>
      </c>
      <c r="F35" s="69"/>
      <c r="G35" s="78"/>
      <c r="H35" s="70"/>
    </row>
    <row r="36" spans="3:8" x14ac:dyDescent="0.45">
      <c r="C36" s="69" t="s">
        <v>33</v>
      </c>
      <c r="D36" s="70">
        <v>0</v>
      </c>
      <c r="F36" s="69"/>
      <c r="G36" s="78"/>
      <c r="H36" s="70"/>
    </row>
    <row r="37" spans="3:8" x14ac:dyDescent="0.45">
      <c r="C37" s="69" t="s">
        <v>34</v>
      </c>
      <c r="D37" s="70">
        <v>0</v>
      </c>
      <c r="F37" s="69"/>
      <c r="G37" s="78"/>
      <c r="H37" s="70"/>
    </row>
    <row r="38" spans="3:8" x14ac:dyDescent="0.45">
      <c r="C38" s="69" t="s">
        <v>35</v>
      </c>
      <c r="D38" s="70">
        <v>527.17485772811733</v>
      </c>
      <c r="F38" s="69"/>
      <c r="G38" s="78"/>
      <c r="H38" s="70"/>
    </row>
    <row r="39" spans="3:8" x14ac:dyDescent="0.45">
      <c r="C39" s="69" t="s">
        <v>36</v>
      </c>
      <c r="D39" s="70">
        <v>39080.467987191259</v>
      </c>
      <c r="F39" s="69"/>
      <c r="G39" s="78"/>
      <c r="H39" s="70"/>
    </row>
    <row r="40" spans="3:8" x14ac:dyDescent="0.45">
      <c r="C40" s="69" t="s">
        <v>37</v>
      </c>
      <c r="D40" s="70">
        <v>59541.674291348143</v>
      </c>
      <c r="F40" s="69"/>
      <c r="G40" s="78"/>
      <c r="H40" s="70"/>
    </row>
    <row r="41" spans="3:8" x14ac:dyDescent="0.45">
      <c r="C41" s="69" t="s">
        <v>38</v>
      </c>
      <c r="D41" s="70">
        <v>62422.932264380339</v>
      </c>
      <c r="F41" s="69"/>
      <c r="G41" s="78"/>
      <c r="H41" s="70"/>
    </row>
    <row r="42" spans="3:8" x14ac:dyDescent="0.45">
      <c r="C42" s="69" t="s">
        <v>39</v>
      </c>
      <c r="D42" s="70">
        <v>28609.471706937868</v>
      </c>
      <c r="F42" s="69"/>
      <c r="G42" s="78"/>
      <c r="H42" s="70"/>
    </row>
    <row r="43" spans="3:8" x14ac:dyDescent="0.45">
      <c r="C43" s="69" t="s">
        <v>40</v>
      </c>
      <c r="D43" s="70">
        <v>0</v>
      </c>
      <c r="F43" s="69"/>
      <c r="G43" s="78"/>
      <c r="H43" s="70"/>
    </row>
    <row r="44" spans="3:8" x14ac:dyDescent="0.45">
      <c r="C44" s="69" t="s">
        <v>41</v>
      </c>
      <c r="D44" s="70">
        <v>50972.542866427233</v>
      </c>
      <c r="F44" s="69"/>
      <c r="G44" s="78"/>
      <c r="H44" s="70"/>
    </row>
    <row r="45" spans="3:8" ht="14.65" thickBot="1" x14ac:dyDescent="0.5">
      <c r="C45" s="71" t="s">
        <v>42</v>
      </c>
      <c r="D45" s="72">
        <v>0</v>
      </c>
      <c r="F45" s="71"/>
      <c r="G45" s="79"/>
      <c r="H45" s="72"/>
    </row>
  </sheetData>
  <sortState ref="K3:L10">
    <sortCondition ref="L3:L10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6284C-17C6-4878-8FA0-C7F250C17608}">
  <dimension ref="A1:P25"/>
  <sheetViews>
    <sheetView workbookViewId="0"/>
  </sheetViews>
  <sheetFormatPr defaultColWidth="15.59765625" defaultRowHeight="14.25" x14ac:dyDescent="0.45"/>
  <cols>
    <col min="1" max="16384" width="15.59765625" style="92"/>
  </cols>
  <sheetData>
    <row r="1" spans="1:16" x14ac:dyDescent="0.45">
      <c r="A1" s="92" t="s">
        <v>127</v>
      </c>
      <c r="B1" s="91" t="s">
        <v>176</v>
      </c>
      <c r="E1" s="92" t="s">
        <v>135</v>
      </c>
      <c r="F1" s="92">
        <v>3</v>
      </c>
      <c r="H1" s="92" t="s">
        <v>142</v>
      </c>
      <c r="I1" s="91" t="s">
        <v>168</v>
      </c>
      <c r="K1" s="92" t="s">
        <v>147</v>
      </c>
      <c r="L1" s="92">
        <v>100</v>
      </c>
    </row>
    <row r="2" spans="1:16" x14ac:dyDescent="0.45">
      <c r="A2" s="92" t="s">
        <v>128</v>
      </c>
      <c r="B2" s="92" t="e">
        <f>'Portfolio Summary'!#REF!</f>
        <v>#REF!</v>
      </c>
      <c r="E2" s="92" t="s">
        <v>137</v>
      </c>
      <c r="F2" s="92">
        <f>_xll.PTreeEvaluate5(B3,$L$11:$L$25,$J$11:$J$25,$K$11:$K$25,$N$11:$N$25,$G$11:$G$25,,L1)</f>
        <v>77185</v>
      </c>
    </row>
    <row r="3" spans="1:16" x14ac:dyDescent="0.45">
      <c r="A3" s="92" t="s">
        <v>129</v>
      </c>
      <c r="B3" s="92" t="s">
        <v>171</v>
      </c>
      <c r="E3" s="92" t="s">
        <v>138</v>
      </c>
      <c r="F3" s="91" t="s">
        <v>164</v>
      </c>
      <c r="H3" s="92" t="s">
        <v>143</v>
      </c>
      <c r="I3" s="93" t="s">
        <v>166</v>
      </c>
    </row>
    <row r="4" spans="1:16" x14ac:dyDescent="0.45">
      <c r="A4" s="92" t="s">
        <v>130</v>
      </c>
      <c r="B4" s="92" t="s">
        <v>163</v>
      </c>
      <c r="E4" s="92" t="s">
        <v>139</v>
      </c>
      <c r="F4" s="91" t="s">
        <v>165</v>
      </c>
      <c r="H4" s="92" t="s">
        <v>144</v>
      </c>
      <c r="I4" s="91" t="s">
        <v>167</v>
      </c>
    </row>
    <row r="5" spans="1:16" x14ac:dyDescent="0.45">
      <c r="A5" s="92" t="s">
        <v>131</v>
      </c>
      <c r="B5" s="92">
        <v>0</v>
      </c>
      <c r="E5" s="92" t="s">
        <v>140</v>
      </c>
      <c r="F5" s="91" t="s">
        <v>165</v>
      </c>
      <c r="H5" s="92" t="s">
        <v>145</v>
      </c>
      <c r="I5" s="93" t="s">
        <v>166</v>
      </c>
    </row>
    <row r="6" spans="1:16" x14ac:dyDescent="0.45">
      <c r="A6" s="92" t="s">
        <v>132</v>
      </c>
      <c r="E6" s="92" t="s">
        <v>141</v>
      </c>
      <c r="F6" s="91" t="s">
        <v>164</v>
      </c>
      <c r="H6" s="92" t="s">
        <v>146</v>
      </c>
      <c r="I6" s="91" t="s">
        <v>167</v>
      </c>
    </row>
    <row r="7" spans="1:16" x14ac:dyDescent="0.45">
      <c r="A7" s="92" t="s">
        <v>133</v>
      </c>
      <c r="E7" s="92" t="s">
        <v>136</v>
      </c>
      <c r="F7" s="91" t="s">
        <v>126</v>
      </c>
    </row>
    <row r="8" spans="1:16" x14ac:dyDescent="0.45">
      <c r="A8" s="92" t="s">
        <v>134</v>
      </c>
      <c r="B8" s="92">
        <v>15</v>
      </c>
    </row>
    <row r="10" spans="1:16" x14ac:dyDescent="0.45">
      <c r="A10" s="92" t="s">
        <v>148</v>
      </c>
      <c r="B10" s="92" t="s">
        <v>149</v>
      </c>
      <c r="C10" s="92" t="s">
        <v>150</v>
      </c>
      <c r="D10" s="92" t="s">
        <v>151</v>
      </c>
      <c r="E10" s="92" t="s">
        <v>152</v>
      </c>
      <c r="F10" s="92" t="s">
        <v>153</v>
      </c>
      <c r="G10" s="92" t="s">
        <v>154</v>
      </c>
      <c r="H10" s="92" t="s">
        <v>155</v>
      </c>
      <c r="I10" s="92" t="s">
        <v>156</v>
      </c>
      <c r="J10" s="92" t="s">
        <v>157</v>
      </c>
      <c r="K10" s="92" t="s">
        <v>158</v>
      </c>
      <c r="L10" s="92" t="s">
        <v>129</v>
      </c>
      <c r="M10" s="92" t="s">
        <v>159</v>
      </c>
      <c r="N10" s="92" t="s">
        <v>160</v>
      </c>
      <c r="O10" s="92" t="s">
        <v>161</v>
      </c>
      <c r="P10" s="92" t="s">
        <v>162</v>
      </c>
    </row>
    <row r="11" spans="1:16" x14ac:dyDescent="0.45">
      <c r="A11" s="92">
        <f>'Portfolio Summary'!$D$35</f>
        <v>133</v>
      </c>
      <c r="B11" s="92" t="str">
        <f>B1</f>
        <v>Model Prediction based on Past Stock Price</v>
      </c>
      <c r="C11" s="92">
        <v>0</v>
      </c>
      <c r="I11" s="92" t="s">
        <v>169</v>
      </c>
      <c r="J11" s="92">
        <f>'Portfolio Summary'!$C$35</f>
        <v>0</v>
      </c>
      <c r="K11" s="92">
        <f>'Portfolio Summary'!$C$34</f>
        <v>0</v>
      </c>
      <c r="L11" s="92" t="s">
        <v>196</v>
      </c>
      <c r="M11" s="91" t="s">
        <v>170</v>
      </c>
      <c r="O11" s="92" t="str">
        <f>'Portfolio Summary'!$D$34</f>
        <v>Model Prediction</v>
      </c>
      <c r="P11" s="92" t="b">
        <v>0</v>
      </c>
    </row>
    <row r="12" spans="1:16" x14ac:dyDescent="0.45">
      <c r="A12" s="92">
        <f>'Portfolio Summary'!$E$27</f>
        <v>140</v>
      </c>
      <c r="B12" s="91" t="s">
        <v>174</v>
      </c>
      <c r="C12" s="92">
        <v>0</v>
      </c>
      <c r="I12" s="92" t="s">
        <v>169</v>
      </c>
      <c r="J12" s="92">
        <f>'Portfolio Summary'!$D$27</f>
        <v>60</v>
      </c>
      <c r="K12" s="92">
        <f>'Portfolio Summary'!$D$26</f>
        <v>0.65</v>
      </c>
      <c r="L12" s="92" t="s">
        <v>177</v>
      </c>
      <c r="M12" s="91" t="s">
        <v>170</v>
      </c>
      <c r="O12" s="92" t="str">
        <f>'Portfolio Summary'!$E$26</f>
        <v>Ammount Decision</v>
      </c>
      <c r="P12" s="92" t="b">
        <v>0</v>
      </c>
    </row>
    <row r="13" spans="1:16" x14ac:dyDescent="0.45">
      <c r="A13" s="92">
        <f>'Portfolio Summary'!$E$43</f>
        <v>120</v>
      </c>
      <c r="B13" s="91" t="s">
        <v>175</v>
      </c>
      <c r="C13" s="92">
        <v>0</v>
      </c>
      <c r="I13" s="92" t="s">
        <v>169</v>
      </c>
      <c r="J13" s="92">
        <f>'Portfolio Summary'!$D$43</f>
        <v>40</v>
      </c>
      <c r="K13" s="92">
        <f>'Portfolio Summary'!$D$42</f>
        <v>0.35</v>
      </c>
      <c r="L13" s="92" t="s">
        <v>192</v>
      </c>
      <c r="M13" s="91" t="s">
        <v>170</v>
      </c>
      <c r="O13" s="92" t="str">
        <f>'Portfolio Summary'!$E$42</f>
        <v>Ammount Decision</v>
      </c>
      <c r="P13" s="92" t="b">
        <v>0</v>
      </c>
    </row>
    <row r="14" spans="1:16" x14ac:dyDescent="0.45">
      <c r="A14" s="92">
        <f>'Portfolio Summary'!$F$23</f>
        <v>140</v>
      </c>
      <c r="B14" s="91" t="s">
        <v>180</v>
      </c>
      <c r="C14" s="92">
        <v>0</v>
      </c>
      <c r="I14" s="92" t="s">
        <v>169</v>
      </c>
      <c r="J14" s="92">
        <f>'Portfolio Summary'!$E$23</f>
        <v>80</v>
      </c>
      <c r="L14" s="92" t="s">
        <v>190</v>
      </c>
      <c r="M14" s="91" t="s">
        <v>170</v>
      </c>
      <c r="O14" s="92" t="str">
        <f>'Portfolio Summary'!$F$22</f>
        <v>Reality (Prediction Accuracy True False)</v>
      </c>
      <c r="P14" s="92" t="b">
        <v>0</v>
      </c>
    </row>
    <row r="15" spans="1:16" x14ac:dyDescent="0.45">
      <c r="A15" s="92">
        <f>'Portfolio Summary'!$F$31</f>
        <v>80</v>
      </c>
      <c r="B15" s="91" t="s">
        <v>181</v>
      </c>
      <c r="C15" s="92">
        <v>0</v>
      </c>
      <c r="I15" s="92" t="s">
        <v>169</v>
      </c>
      <c r="J15" s="92">
        <f>'Portfolio Summary'!$E$31</f>
        <v>20</v>
      </c>
      <c r="L15" s="92" t="s">
        <v>191</v>
      </c>
      <c r="M15" s="91" t="s">
        <v>170</v>
      </c>
      <c r="O15" s="92" t="str">
        <f>'Portfolio Summary'!$F$30</f>
        <v>Reality (Prediction Accuracy True False)</v>
      </c>
      <c r="P15" s="92" t="b">
        <v>0</v>
      </c>
    </row>
    <row r="16" spans="1:16" x14ac:dyDescent="0.45">
      <c r="A16" s="92">
        <f>'Portfolio Summary'!$F$39</f>
        <v>120</v>
      </c>
      <c r="B16" s="91" t="s">
        <v>180</v>
      </c>
      <c r="C16" s="92">
        <v>0</v>
      </c>
      <c r="I16" s="92" t="s">
        <v>169</v>
      </c>
      <c r="J16" s="92">
        <f>'Portfolio Summary'!$E$39</f>
        <v>80</v>
      </c>
      <c r="L16" s="92" t="s">
        <v>193</v>
      </c>
      <c r="M16" s="91" t="s">
        <v>170</v>
      </c>
      <c r="O16" s="92" t="str">
        <f>'Portfolio Summary'!$F$38</f>
        <v>Reality (Prediction Accuracy True False)</v>
      </c>
      <c r="P16" s="92" t="b">
        <v>0</v>
      </c>
    </row>
    <row r="17" spans="1:16" x14ac:dyDescent="0.45">
      <c r="A17" s="92">
        <f>'Portfolio Summary'!$G$37</f>
        <v>120</v>
      </c>
      <c r="B17" s="91" t="s">
        <v>203</v>
      </c>
      <c r="C17" s="92">
        <v>0</v>
      </c>
      <c r="H17" s="92" t="s">
        <v>169</v>
      </c>
      <c r="I17" s="92" t="s">
        <v>169</v>
      </c>
      <c r="J17" s="92">
        <f>'Portfolio Summary'!$F$37</f>
        <v>0</v>
      </c>
      <c r="K17" s="92">
        <f>'Portfolio Summary'!$F$36</f>
        <v>0.6</v>
      </c>
      <c r="L17" s="92" t="s">
        <v>183</v>
      </c>
      <c r="M17" s="91" t="s">
        <v>170</v>
      </c>
      <c r="P17" s="92" t="b">
        <v>0</v>
      </c>
    </row>
    <row r="18" spans="1:16" x14ac:dyDescent="0.45">
      <c r="A18" s="92">
        <f>'Portfolio Summary'!$G$21</f>
        <v>140</v>
      </c>
      <c r="B18" s="91" t="s">
        <v>206</v>
      </c>
      <c r="C18" s="92">
        <v>0</v>
      </c>
      <c r="H18" s="92" t="s">
        <v>169</v>
      </c>
      <c r="I18" s="92" t="s">
        <v>169</v>
      </c>
      <c r="J18" s="92">
        <f>'Portfolio Summary'!$F$21</f>
        <v>0</v>
      </c>
      <c r="K18" s="92">
        <f>'Portfolio Summary'!$F$20</f>
        <v>0.6</v>
      </c>
      <c r="L18" s="92" t="s">
        <v>179</v>
      </c>
      <c r="M18" s="91" t="s">
        <v>170</v>
      </c>
      <c r="P18" s="92" t="b">
        <v>0</v>
      </c>
    </row>
    <row r="19" spans="1:16" x14ac:dyDescent="0.45">
      <c r="A19" s="92">
        <f>'Portfolio Summary'!$G$25</f>
        <v>140</v>
      </c>
      <c r="B19" s="91" t="s">
        <v>207</v>
      </c>
      <c r="C19" s="92">
        <v>0</v>
      </c>
      <c r="H19" s="92" t="s">
        <v>169</v>
      </c>
      <c r="I19" s="92" t="s">
        <v>169</v>
      </c>
      <c r="J19" s="92">
        <f>'Portfolio Summary'!$F$25</f>
        <v>0</v>
      </c>
      <c r="K19" s="92">
        <f>'Portfolio Summary'!$F$24</f>
        <v>0.4</v>
      </c>
      <c r="L19" s="92" t="s">
        <v>179</v>
      </c>
      <c r="M19" s="91" t="s">
        <v>170</v>
      </c>
      <c r="P19" s="92" t="b">
        <v>0</v>
      </c>
    </row>
    <row r="20" spans="1:16" x14ac:dyDescent="0.45">
      <c r="A20" s="92">
        <f>'Portfolio Summary'!$G$29</f>
        <v>80</v>
      </c>
      <c r="B20" s="91" t="s">
        <v>206</v>
      </c>
      <c r="C20" s="92">
        <v>0</v>
      </c>
      <c r="H20" s="92" t="s">
        <v>169</v>
      </c>
      <c r="I20" s="92" t="s">
        <v>169</v>
      </c>
      <c r="J20" s="92">
        <f>'Portfolio Summary'!$F$29</f>
        <v>0</v>
      </c>
      <c r="K20" s="92">
        <f>'Portfolio Summary'!$F$28</f>
        <v>0.6</v>
      </c>
      <c r="L20" s="92" t="s">
        <v>182</v>
      </c>
      <c r="M20" s="91" t="s">
        <v>170</v>
      </c>
      <c r="P20" s="92" t="b">
        <v>0</v>
      </c>
    </row>
    <row r="21" spans="1:16" x14ac:dyDescent="0.45">
      <c r="A21" s="92">
        <f>'Portfolio Summary'!$G$33</f>
        <v>80</v>
      </c>
      <c r="B21" s="91" t="s">
        <v>207</v>
      </c>
      <c r="C21" s="92">
        <v>0</v>
      </c>
      <c r="H21" s="92" t="s">
        <v>169</v>
      </c>
      <c r="I21" s="92" t="s">
        <v>169</v>
      </c>
      <c r="J21" s="92">
        <f>'Portfolio Summary'!$F$33</f>
        <v>0</v>
      </c>
      <c r="K21" s="92">
        <f>'Portfolio Summary'!$F$32</f>
        <v>0.4</v>
      </c>
      <c r="L21" s="92" t="s">
        <v>182</v>
      </c>
      <c r="M21" s="91" t="s">
        <v>170</v>
      </c>
      <c r="P21" s="92" t="b">
        <v>0</v>
      </c>
    </row>
    <row r="22" spans="1:16" x14ac:dyDescent="0.45">
      <c r="A22" s="92">
        <f>'Portfolio Summary'!$G$41</f>
        <v>120</v>
      </c>
      <c r="B22" s="91" t="s">
        <v>204</v>
      </c>
      <c r="C22" s="92">
        <v>0</v>
      </c>
      <c r="H22" s="92" t="s">
        <v>169</v>
      </c>
      <c r="I22" s="92" t="s">
        <v>169</v>
      </c>
      <c r="J22" s="92">
        <f>'Portfolio Summary'!$F$41</f>
        <v>0</v>
      </c>
      <c r="K22" s="92">
        <f>'Portfolio Summary'!$F$40</f>
        <v>0.4</v>
      </c>
      <c r="L22" s="92" t="s">
        <v>183</v>
      </c>
      <c r="M22" s="91" t="s">
        <v>170</v>
      </c>
      <c r="P22" s="92" t="b">
        <v>0</v>
      </c>
    </row>
    <row r="23" spans="1:16" x14ac:dyDescent="0.45">
      <c r="A23" s="92">
        <f>'Portfolio Summary'!$F$47</f>
        <v>60</v>
      </c>
      <c r="B23" s="91" t="s">
        <v>181</v>
      </c>
      <c r="C23" s="92">
        <v>0</v>
      </c>
      <c r="I23" s="92" t="s">
        <v>169</v>
      </c>
      <c r="J23" s="92">
        <f>'Portfolio Summary'!$E$47</f>
        <v>20</v>
      </c>
      <c r="L23" s="92" t="s">
        <v>194</v>
      </c>
      <c r="M23" s="91" t="s">
        <v>170</v>
      </c>
      <c r="O23" s="92" t="str">
        <f>'Portfolio Summary'!$F$46</f>
        <v>Reality (Prediction Accuracy True False)</v>
      </c>
      <c r="P23" s="92" t="b">
        <v>0</v>
      </c>
    </row>
    <row r="24" spans="1:16" x14ac:dyDescent="0.45">
      <c r="A24" s="92">
        <f>'Portfolio Summary'!$G$45</f>
        <v>60</v>
      </c>
      <c r="B24" s="91" t="s">
        <v>203</v>
      </c>
      <c r="C24" s="92">
        <v>0</v>
      </c>
      <c r="H24" s="92" t="s">
        <v>169</v>
      </c>
      <c r="I24" s="92" t="s">
        <v>169</v>
      </c>
      <c r="J24" s="92">
        <f>'Portfolio Summary'!$F$45</f>
        <v>0</v>
      </c>
      <c r="K24" s="92">
        <f>'Portfolio Summary'!$F$44</f>
        <v>0.6</v>
      </c>
      <c r="L24" s="92" t="s">
        <v>195</v>
      </c>
      <c r="M24" s="91" t="s">
        <v>170</v>
      </c>
      <c r="P24" s="92" t="b">
        <v>0</v>
      </c>
    </row>
    <row r="25" spans="1:16" x14ac:dyDescent="0.45">
      <c r="A25" s="92">
        <f>'Portfolio Summary'!$G$49</f>
        <v>60</v>
      </c>
      <c r="B25" s="91" t="s">
        <v>204</v>
      </c>
      <c r="C25" s="92">
        <v>0</v>
      </c>
      <c r="H25" s="92" t="s">
        <v>169</v>
      </c>
      <c r="I25" s="92" t="s">
        <v>169</v>
      </c>
      <c r="J25" s="92">
        <f>'Portfolio Summary'!$F$49</f>
        <v>0</v>
      </c>
      <c r="K25" s="92">
        <f>'Portfolio Summary'!$F$48</f>
        <v>0.4</v>
      </c>
      <c r="L25" s="92" t="s">
        <v>195</v>
      </c>
      <c r="M25" s="91" t="s">
        <v>170</v>
      </c>
      <c r="P25" s="92" t="b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C8ECD6B97823478BC5C60D3881E610" ma:contentTypeVersion="8" ma:contentTypeDescription="Create a new document." ma:contentTypeScope="" ma:versionID="97e64c72a8218d3d6593abec4f5e73b3">
  <xsd:schema xmlns:xsd="http://www.w3.org/2001/XMLSchema" xmlns:xs="http://www.w3.org/2001/XMLSchema" xmlns:p="http://schemas.microsoft.com/office/2006/metadata/properties" xmlns:ns2="b501d7b3-9944-4194-9da8-1e8c8204332d" xmlns:ns3="c50ba034-fe09-4400-b258-27ed7e4d7d28" targetNamespace="http://schemas.microsoft.com/office/2006/metadata/properties" ma:root="true" ma:fieldsID="3edd960ae92d7bd8fe1da491efbb5592" ns2:_="" ns3:_="">
    <xsd:import namespace="b501d7b3-9944-4194-9da8-1e8c8204332d"/>
    <xsd:import namespace="c50ba034-fe09-4400-b258-27ed7e4d7d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1d7b3-9944-4194-9da8-1e8c820433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0ba034-fe09-4400-b258-27ed7e4d7d2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50ba034-fe09-4400-b258-27ed7e4d7d28">
      <UserInfo>
        <DisplayName>Haddy El-Haggan</DisplayName>
        <AccountId>13</AccountId>
        <AccountType/>
      </UserInfo>
      <UserInfo>
        <DisplayName>Yang Li</DisplayName>
        <AccountId>16</AccountId>
        <AccountType/>
      </UserInfo>
      <UserInfo>
        <DisplayName>Sarbjit Parhar</DisplayName>
        <AccountId>14</AccountId>
        <AccountType/>
      </UserInfo>
    </SharedWithUsers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80C408-DAC8-4836-8765-006FA4C866A6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F7B18546-9E46-4190-85E9-D9A17AD6F5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01d7b3-9944-4194-9da8-1e8c8204332d"/>
    <ds:schemaRef ds:uri="c50ba034-fe09-4400-b258-27ed7e4d7d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2FA42D-FBF0-4FE0-A110-50B7ED65C965}">
  <ds:schemaRefs>
    <ds:schemaRef ds:uri="c50ba034-fe09-4400-b258-27ed7e4d7d28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b501d7b3-9944-4194-9da8-1e8c8204332d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0602A6C2-9255-4195-9D3A-BE41DE7DFE7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3</vt:i4>
      </vt:variant>
    </vt:vector>
  </HeadingPairs>
  <TitlesOfParts>
    <vt:vector size="16" baseType="lpstr">
      <vt:lpstr>S&amp;P 500</vt:lpstr>
      <vt:lpstr>Portfolio Summary</vt:lpstr>
      <vt:lpstr>Apple Simulation</vt:lpstr>
      <vt:lpstr>Tesla Simulation </vt:lpstr>
      <vt:lpstr>Amazon Simulation</vt:lpstr>
      <vt:lpstr>Raw Data</vt:lpstr>
      <vt:lpstr>% Change in Returns</vt:lpstr>
      <vt:lpstr>Variance - Covariance</vt:lpstr>
      <vt:lpstr>CAPM Without Rf</vt:lpstr>
      <vt:lpstr>CAPM With Rf</vt:lpstr>
      <vt:lpstr>Summary</vt:lpstr>
      <vt:lpstr>Portfolio Stock Summary</vt:lpstr>
      <vt:lpstr>treeCalc_1</vt:lpstr>
      <vt:lpstr>Four Stocks Graph</vt:lpstr>
      <vt:lpstr>Apple</vt:lpstr>
      <vt:lpstr>Apple Scenarios</vt:lpstr>
    </vt:vector>
  </TitlesOfParts>
  <Manager/>
  <Company>Smith School of Business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Smith Student</dc:creator>
  <cp:keywords/>
  <dc:description/>
  <cp:lastModifiedBy>Sarb Parhar</cp:lastModifiedBy>
  <cp:revision/>
  <dcterms:created xsi:type="dcterms:W3CDTF">2019-12-09T20:11:24Z</dcterms:created>
  <dcterms:modified xsi:type="dcterms:W3CDTF">2020-01-05T18:42:56Z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0x010100FBC8ECD6B97823478BC5C60D3881E610</vt:lpwstr>
  </property>
</Properties>
</file>