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e0855413c4f66cf6/Semestre 4/"/>
    </mc:Choice>
  </mc:AlternateContent>
  <xr:revisionPtr revIDLastSave="29" documentId="8_{752FECC1-8A68-4A97-9334-7BC5491E8E70}" xr6:coauthVersionLast="47" xr6:coauthVersionMax="47" xr10:uidLastSave="{B625C601-5FD0-4AE3-8C14-06F882263FE5}"/>
  <bookViews>
    <workbookView xWindow="-120" yWindow="-120" windowWidth="29040" windowHeight="16440" firstSheet="1" activeTab="3" xr2:uid="{00000000-000D-0000-FFFF-FFFF00000000}"/>
  </bookViews>
  <sheets>
    <sheet name="Regla del Rectangulo" sheetId="1" r:id="rId1"/>
    <sheet name="Metodo del trapecio" sheetId="2" r:id="rId2"/>
    <sheet name="Simpson un tercio" sheetId="3" r:id="rId3"/>
    <sheet name="simpson  tres octavos" sheetId="4" r:id="rId4"/>
    <sheet name="segmentos desiguales" sheetId="5" r:id="rId5"/>
    <sheet name="Newton-Cotes int abier" sheetId="6" r:id="rId6"/>
    <sheet name="multiple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B3" i="7"/>
  <c r="J5" i="4"/>
  <c r="J2" i="4"/>
  <c r="M5" i="2"/>
  <c r="M20" i="2"/>
  <c r="M16" i="2"/>
  <c r="M15" i="2"/>
  <c r="I17" i="5"/>
  <c r="L16" i="5"/>
  <c r="K3" i="6"/>
  <c r="K14" i="6"/>
  <c r="H17" i="6"/>
  <c r="H16" i="6"/>
  <c r="H15" i="6"/>
  <c r="H14" i="6"/>
  <c r="I20" i="5"/>
  <c r="I21" i="5"/>
  <c r="G18" i="5"/>
  <c r="G19" i="5"/>
  <c r="G20" i="5"/>
  <c r="G21" i="5"/>
  <c r="I19" i="5"/>
  <c r="I18" i="5"/>
  <c r="G17" i="5"/>
  <c r="F16" i="3"/>
  <c r="F3" i="2"/>
  <c r="G3" i="1"/>
  <c r="G4" i="1"/>
  <c r="G5" i="1"/>
  <c r="G6" i="1"/>
  <c r="G7" i="1"/>
  <c r="B2" i="7"/>
  <c r="I3" i="7" s="1"/>
  <c r="K22" i="6"/>
  <c r="H25" i="6"/>
  <c r="H24" i="6"/>
  <c r="H23" i="6"/>
  <c r="H22" i="6"/>
  <c r="L2" i="5"/>
  <c r="I4" i="5"/>
  <c r="I5" i="5"/>
  <c r="I3" i="5"/>
  <c r="G4" i="5"/>
  <c r="G5" i="5"/>
  <c r="G3" i="5"/>
  <c r="B15" i="4"/>
  <c r="F20" i="4" s="1"/>
  <c r="G20" i="4" s="1"/>
  <c r="F19" i="4"/>
  <c r="G19" i="4" s="1"/>
  <c r="B18" i="3"/>
  <c r="E16" i="3"/>
  <c r="B5" i="4"/>
  <c r="F3" i="4"/>
  <c r="G3" i="3"/>
  <c r="B5" i="3"/>
  <c r="E3" i="3"/>
  <c r="E3" i="2"/>
  <c r="B5" i="2"/>
  <c r="B6" i="1"/>
  <c r="E4" i="1" s="1"/>
  <c r="J3" i="7" l="1"/>
  <c r="K3" i="7"/>
  <c r="F3" i="3"/>
  <c r="B6" i="3"/>
  <c r="G4" i="3" s="1"/>
  <c r="H4" i="3" s="1"/>
  <c r="G16" i="3"/>
  <c r="E17" i="3"/>
  <c r="F17" i="3" s="1"/>
  <c r="F21" i="4"/>
  <c r="G21" i="4" s="1"/>
  <c r="B19" i="3"/>
  <c r="G17" i="3" s="1"/>
  <c r="H17" i="3" s="1"/>
  <c r="F4" i="4"/>
  <c r="G3" i="4"/>
  <c r="E4" i="3"/>
  <c r="F3" i="1"/>
  <c r="E5" i="1"/>
  <c r="E4" i="2"/>
  <c r="F4" i="2" s="1"/>
  <c r="J18" i="4" l="1"/>
  <c r="F4" i="3"/>
  <c r="G5" i="3"/>
  <c r="H5" i="3" s="1"/>
  <c r="G18" i="3"/>
  <c r="H18" i="3" s="1"/>
  <c r="E18" i="3"/>
  <c r="F18" i="3" s="1"/>
  <c r="F22" i="4"/>
  <c r="G22" i="4" s="1"/>
  <c r="F5" i="4"/>
  <c r="G4" i="4"/>
  <c r="E5" i="3"/>
  <c r="F4" i="1"/>
  <c r="E6" i="1"/>
  <c r="E5" i="2"/>
  <c r="F5" i="2" s="1"/>
  <c r="F5" i="3" l="1"/>
  <c r="M3" i="3" s="1"/>
  <c r="G6" i="3"/>
  <c r="H6" i="3" s="1"/>
  <c r="G19" i="3"/>
  <c r="H19" i="3" s="1"/>
  <c r="E19" i="3"/>
  <c r="F19" i="3" s="1"/>
  <c r="M15" i="3" s="1"/>
  <c r="F23" i="4"/>
  <c r="G23" i="4" s="1"/>
  <c r="F6" i="4"/>
  <c r="G5" i="4"/>
  <c r="E6" i="3"/>
  <c r="F5" i="1"/>
  <c r="E7" i="1"/>
  <c r="E6" i="2"/>
  <c r="F6" i="2" s="1"/>
  <c r="J21" i="4" l="1"/>
  <c r="F6" i="3"/>
  <c r="G7" i="3"/>
  <c r="H7" i="3" s="1"/>
  <c r="M7" i="3" s="1"/>
  <c r="G20" i="3"/>
  <c r="H20" i="3" s="1"/>
  <c r="E20" i="3"/>
  <c r="F20" i="3" s="1"/>
  <c r="M16" i="3" s="1"/>
  <c r="F24" i="4"/>
  <c r="G24" i="4" s="1"/>
  <c r="F7" i="4"/>
  <c r="G6" i="4"/>
  <c r="E7" i="3"/>
  <c r="F6" i="1"/>
  <c r="E8" i="1"/>
  <c r="E7" i="2"/>
  <c r="F7" i="2" s="1"/>
  <c r="F1" i="2" s="1"/>
  <c r="M20" i="3" l="1"/>
  <c r="F7" i="3"/>
  <c r="G21" i="3"/>
  <c r="H21" i="3" s="1"/>
  <c r="E21" i="3"/>
  <c r="F21" i="3" s="1"/>
  <c r="M18" i="3" s="1"/>
  <c r="M21" i="3"/>
  <c r="M2" i="3"/>
  <c r="M8" i="3"/>
  <c r="G7" i="4"/>
  <c r="F8" i="4"/>
  <c r="G1" i="4"/>
  <c r="F7" i="1"/>
  <c r="E8" i="2"/>
  <c r="F8" i="2" s="1"/>
  <c r="J3" i="2" s="1"/>
  <c r="J5" i="2" s="1"/>
  <c r="M5" i="3" l="1"/>
  <c r="M10" i="3"/>
  <c r="M23" i="3"/>
  <c r="G17" i="4"/>
  <c r="J24" i="4"/>
  <c r="G8" i="4"/>
  <c r="J8" i="4" l="1"/>
  <c r="G1" i="1"/>
  <c r="K2" i="1" s="1"/>
  <c r="K4" i="1" s="1"/>
</calcChain>
</file>

<file path=xl/sharedStrings.xml><?xml version="1.0" encoding="utf-8"?>
<sst xmlns="http://schemas.openxmlformats.org/spreadsheetml/2006/main" count="134" uniqueCount="50">
  <si>
    <t>Sumatorias</t>
  </si>
  <si>
    <t>Real=</t>
  </si>
  <si>
    <t>X</t>
  </si>
  <si>
    <t>promedio x</t>
  </si>
  <si>
    <t>F(x Promedio)</t>
  </si>
  <si>
    <t>n=</t>
  </si>
  <si>
    <t>b=</t>
  </si>
  <si>
    <t>Error</t>
  </si>
  <si>
    <t>a=</t>
  </si>
  <si>
    <t>h=</t>
  </si>
  <si>
    <t>Funcion=</t>
  </si>
  <si>
    <t>FX</t>
  </si>
  <si>
    <t>integral=</t>
  </si>
  <si>
    <t>error=</t>
  </si>
  <si>
    <t>I</t>
  </si>
  <si>
    <t>X intermedio</t>
  </si>
  <si>
    <t>Fx intermedio</t>
  </si>
  <si>
    <t>Suma impar</t>
  </si>
  <si>
    <t>Suma par</t>
  </si>
  <si>
    <t>resultado opcion 1</t>
  </si>
  <si>
    <t>h/2=</t>
  </si>
  <si>
    <t>Suma x intermedio</t>
  </si>
  <si>
    <t>Suma medios</t>
  </si>
  <si>
    <t>resultado opcion 2</t>
  </si>
  <si>
    <t>resultado seccion 1=</t>
  </si>
  <si>
    <t>resultado seccion 2=</t>
  </si>
  <si>
    <t>Resultado total=</t>
  </si>
  <si>
    <t>Hs</t>
  </si>
  <si>
    <t>(Fx0+Fx1)/2</t>
  </si>
  <si>
    <t>Integral=</t>
  </si>
  <si>
    <t>Fx</t>
  </si>
  <si>
    <t>N</t>
  </si>
  <si>
    <t>Puntos</t>
  </si>
  <si>
    <t>Formula</t>
  </si>
  <si>
    <t>(b-a)(Fx1)</t>
  </si>
  <si>
    <t>(b-a)/2   *   (fx1+fx2)</t>
  </si>
  <si>
    <t>(b-a)/3    *   (2Fx1+fx2+"fx3)</t>
  </si>
  <si>
    <t>(b-a)/ 24  *  (11Fx1+Fx2+Fx3+11Fx4)</t>
  </si>
  <si>
    <t>(b-a)/20  * (11Fx1+14Fx2+26Fx3+14Fx4+11Fx5)</t>
  </si>
  <si>
    <t>hx=</t>
  </si>
  <si>
    <t>x</t>
  </si>
  <si>
    <t>y</t>
  </si>
  <si>
    <t>T</t>
  </si>
  <si>
    <t>Y0</t>
  </si>
  <si>
    <t>Y1</t>
  </si>
  <si>
    <t>Y2</t>
  </si>
  <si>
    <t>hy=</t>
  </si>
  <si>
    <t>u^3</t>
  </si>
  <si>
    <t>i</t>
  </si>
  <si>
    <t>Trapecio((Integral)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</si>
</sst>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I13" sqref="I13"/>
    </sheetView>
  </sheetViews>
  <sheetFormatPr baseColWidth="10" defaultColWidth="9.140625" defaultRowHeight="15" x14ac:dyDescent="0.25"/>
  <cols>
    <col min="1" max="2" width="9.140625" style="1"/>
    <col min="3" max="3" width="13.5703125" style="1" customWidth="1"/>
    <col min="4" max="4" width="15.28515625" style="1" customWidth="1"/>
    <col min="5" max="5" width="12.140625" style="1" customWidth="1"/>
    <col min="6" max="6" width="14.5703125" style="1" customWidth="1"/>
    <col min="7" max="7" width="19.85546875" style="1" customWidth="1"/>
    <col min="8" max="16384" width="9.140625" style="1"/>
  </cols>
  <sheetData>
    <row r="1" spans="1:11" x14ac:dyDescent="0.25">
      <c r="D1" s="1" t="s">
        <v>0</v>
      </c>
      <c r="G1" s="1">
        <f>SUM(G3:G100)</f>
        <v>306.875</v>
      </c>
    </row>
    <row r="2" spans="1:11" x14ac:dyDescent="0.25">
      <c r="A2" s="2" t="s">
        <v>1</v>
      </c>
      <c r="B2" s="1">
        <v>311.25</v>
      </c>
      <c r="D2" s="3"/>
      <c r="E2" s="3" t="s">
        <v>2</v>
      </c>
      <c r="F2" s="3" t="s">
        <v>3</v>
      </c>
      <c r="G2" s="3" t="s">
        <v>4</v>
      </c>
      <c r="J2" s="5" t="s">
        <v>29</v>
      </c>
      <c r="K2" s="5">
        <f>B6*G1</f>
        <v>306.875</v>
      </c>
    </row>
    <row r="3" spans="1:11" x14ac:dyDescent="0.25">
      <c r="A3" s="3" t="s">
        <v>5</v>
      </c>
      <c r="B3" s="1">
        <v>5</v>
      </c>
      <c r="E3" s="1">
        <v>0</v>
      </c>
      <c r="F3" s="1">
        <f>(E4+E3)/2</f>
        <v>0.5</v>
      </c>
      <c r="G3" s="1">
        <f>(F3^3)+(3*(F3^2))+(2*F3)+1</f>
        <v>2.875</v>
      </c>
    </row>
    <row r="4" spans="1:11" x14ac:dyDescent="0.25">
      <c r="A4" s="3" t="s">
        <v>6</v>
      </c>
      <c r="B4" s="1">
        <v>5</v>
      </c>
      <c r="E4" s="1">
        <f>E3+$B$6</f>
        <v>1</v>
      </c>
      <c r="F4" s="1">
        <f t="shared" ref="F4:F7" si="0">(E5+E4)/2</f>
        <v>1.5</v>
      </c>
      <c r="G4" s="1">
        <f t="shared" ref="G4:G7" si="1">(F4^3)+(3*(F4^2))+(2*F4)+1</f>
        <v>14.125</v>
      </c>
      <c r="J4" s="6" t="s">
        <v>7</v>
      </c>
      <c r="K4" s="6">
        <f>((B2-K2)/B2)*100</f>
        <v>1.4056224899598393</v>
      </c>
    </row>
    <row r="5" spans="1:11" x14ac:dyDescent="0.25">
      <c r="A5" s="3" t="s">
        <v>8</v>
      </c>
      <c r="B5" s="1">
        <v>0</v>
      </c>
      <c r="E5" s="1">
        <f t="shared" ref="E5:E8" si="2">E4+$B$6</f>
        <v>2</v>
      </c>
      <c r="F5" s="1">
        <f t="shared" si="0"/>
        <v>2.5</v>
      </c>
      <c r="G5" s="1">
        <f t="shared" si="1"/>
        <v>40.375</v>
      </c>
    </row>
    <row r="6" spans="1:11" x14ac:dyDescent="0.25">
      <c r="A6" s="3" t="s">
        <v>9</v>
      </c>
      <c r="B6" s="1">
        <f>(B4-B5)/B3</f>
        <v>1</v>
      </c>
      <c r="E6" s="1">
        <f t="shared" si="2"/>
        <v>3</v>
      </c>
      <c r="F6" s="1">
        <f t="shared" si="0"/>
        <v>3.5</v>
      </c>
      <c r="G6" s="1">
        <f t="shared" si="1"/>
        <v>87.625</v>
      </c>
    </row>
    <row r="7" spans="1:11" x14ac:dyDescent="0.25">
      <c r="E7" s="1">
        <f t="shared" si="2"/>
        <v>4</v>
      </c>
      <c r="F7" s="1">
        <f t="shared" si="0"/>
        <v>4.5</v>
      </c>
      <c r="G7" s="1">
        <f t="shared" si="1"/>
        <v>161.875</v>
      </c>
    </row>
    <row r="8" spans="1:11" x14ac:dyDescent="0.25">
      <c r="E8" s="1">
        <f t="shared" si="2"/>
        <v>5</v>
      </c>
    </row>
    <row r="9" spans="1:11" x14ac:dyDescent="0.25">
      <c r="A9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2DF3-F1B6-4A67-9149-9BBC8D27A963}">
  <dimension ref="A1:M23"/>
  <sheetViews>
    <sheetView workbookViewId="0">
      <selection activeCell="E15" sqref="E15"/>
    </sheetView>
  </sheetViews>
  <sheetFormatPr baseColWidth="10" defaultColWidth="9.140625" defaultRowHeight="15" x14ac:dyDescent="0.25"/>
  <cols>
    <col min="1" max="3" width="9.140625" style="7"/>
    <col min="4" max="4" width="11.85546875" style="7" customWidth="1"/>
    <col min="5" max="5" width="16.28515625" style="7" customWidth="1"/>
    <col min="6" max="6" width="15.85546875" style="7" customWidth="1"/>
    <col min="7" max="16384" width="9.140625" style="7"/>
  </cols>
  <sheetData>
    <row r="1" spans="1:13" x14ac:dyDescent="0.25">
      <c r="A1" s="10" t="s">
        <v>1</v>
      </c>
      <c r="B1" s="7">
        <v>311.25</v>
      </c>
      <c r="D1" s="7" t="s">
        <v>0</v>
      </c>
      <c r="F1" s="7">
        <f>(SUM(F4:F7))</f>
        <v>214</v>
      </c>
    </row>
    <row r="2" spans="1:13" x14ac:dyDescent="0.25">
      <c r="A2" s="10" t="s">
        <v>5</v>
      </c>
      <c r="B2" s="7">
        <v>5</v>
      </c>
      <c r="D2" s="11" t="s">
        <v>48</v>
      </c>
      <c r="E2" s="2" t="s">
        <v>2</v>
      </c>
      <c r="F2" s="2" t="s">
        <v>11</v>
      </c>
      <c r="G2" s="2"/>
      <c r="H2" s="2"/>
      <c r="L2" s="12"/>
    </row>
    <row r="3" spans="1:13" x14ac:dyDescent="0.25">
      <c r="A3" s="10" t="s">
        <v>6</v>
      </c>
      <c r="B3" s="7">
        <v>5</v>
      </c>
      <c r="D3" s="7">
        <v>0</v>
      </c>
      <c r="E3" s="7">
        <f>B4</f>
        <v>0</v>
      </c>
      <c r="F3" s="7">
        <f>(E3^3)+(3*(E3^2))+(2*E3)+1</f>
        <v>1</v>
      </c>
      <c r="I3" s="7" t="s">
        <v>12</v>
      </c>
      <c r="J3" s="7">
        <f>(B5/2)*(F3+2*F1+F8)</f>
        <v>320</v>
      </c>
      <c r="L3" s="12"/>
    </row>
    <row r="4" spans="1:13" x14ac:dyDescent="0.25">
      <c r="A4" s="10" t="s">
        <v>8</v>
      </c>
      <c r="B4" s="7">
        <v>0</v>
      </c>
      <c r="E4" s="7">
        <f>E3+$B$5</f>
        <v>1</v>
      </c>
      <c r="F4" s="7">
        <f t="shared" ref="F4:F8" si="0">(E4^3)+(3*(E4^2))+(2*E4)+1</f>
        <v>7</v>
      </c>
    </row>
    <row r="5" spans="1:13" x14ac:dyDescent="0.25">
      <c r="A5" s="10" t="s">
        <v>9</v>
      </c>
      <c r="B5" s="7">
        <f>(B3-B4)/B2</f>
        <v>1</v>
      </c>
      <c r="E5" s="7">
        <f t="shared" ref="E5:E8" si="1">E4+$B$5</f>
        <v>2</v>
      </c>
      <c r="F5" s="7">
        <f t="shared" si="0"/>
        <v>25</v>
      </c>
      <c r="I5" s="9" t="s">
        <v>13</v>
      </c>
      <c r="J5" s="7">
        <f>((B1-J3)/B1)*100</f>
        <v>-2.8112449799196786</v>
      </c>
      <c r="L5" s="12"/>
      <c r="M5" s="7">
        <f>(B5/3)*(F3+4*(M2)+2*(M3)+F7)</f>
        <v>40.666666666666664</v>
      </c>
    </row>
    <row r="6" spans="1:13" x14ac:dyDescent="0.25">
      <c r="A6" s="10"/>
      <c r="E6" s="7">
        <f t="shared" si="1"/>
        <v>3</v>
      </c>
      <c r="F6" s="7">
        <f t="shared" si="0"/>
        <v>61</v>
      </c>
    </row>
    <row r="7" spans="1:13" x14ac:dyDescent="0.25">
      <c r="E7" s="7">
        <f t="shared" si="1"/>
        <v>4</v>
      </c>
      <c r="F7" s="7">
        <f t="shared" si="0"/>
        <v>121</v>
      </c>
      <c r="L7" s="12"/>
    </row>
    <row r="8" spans="1:13" x14ac:dyDescent="0.25">
      <c r="E8" s="7">
        <f t="shared" si="1"/>
        <v>5</v>
      </c>
      <c r="F8" s="7">
        <f t="shared" si="0"/>
        <v>211</v>
      </c>
      <c r="L8" s="12"/>
    </row>
    <row r="10" spans="1:13" x14ac:dyDescent="0.25">
      <c r="L10" s="12"/>
    </row>
    <row r="14" spans="1:13" x14ac:dyDescent="0.25">
      <c r="A14" s="10"/>
    </row>
    <row r="15" spans="1:13" x14ac:dyDescent="0.25">
      <c r="A15" s="10"/>
      <c r="D15" s="11" t="s">
        <v>48</v>
      </c>
      <c r="E15" s="2"/>
      <c r="F15" s="2"/>
      <c r="G15" s="2"/>
      <c r="H15" s="2"/>
      <c r="L15" s="12"/>
      <c r="M15" s="7">
        <f>F17+F19</f>
        <v>0</v>
      </c>
    </row>
    <row r="16" spans="1:13" x14ac:dyDescent="0.25">
      <c r="A16" s="10"/>
      <c r="L16" s="12"/>
      <c r="M16" s="7">
        <f>F18+F20</f>
        <v>0</v>
      </c>
    </row>
    <row r="17" spans="1:13" x14ac:dyDescent="0.25">
      <c r="A17" s="10"/>
    </row>
    <row r="18" spans="1:13" x14ac:dyDescent="0.25">
      <c r="A18" s="10"/>
      <c r="L18" s="12"/>
    </row>
    <row r="19" spans="1:13" x14ac:dyDescent="0.25">
      <c r="A19" s="10"/>
    </row>
    <row r="20" spans="1:13" x14ac:dyDescent="0.25">
      <c r="L20" s="12"/>
      <c r="M20" s="7">
        <f>SUM(H17:H21)</f>
        <v>0</v>
      </c>
    </row>
    <row r="21" spans="1:13" x14ac:dyDescent="0.25">
      <c r="L21" s="12"/>
    </row>
    <row r="23" spans="1:13" x14ac:dyDescent="0.25">
      <c r="L2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90FF-FB0D-4CAE-82AC-23D5B90333BE}">
  <dimension ref="A1:M23"/>
  <sheetViews>
    <sheetView workbookViewId="0">
      <selection activeCell="P7" sqref="P7"/>
    </sheetView>
  </sheetViews>
  <sheetFormatPr baseColWidth="10" defaultColWidth="9.140625" defaultRowHeight="15" x14ac:dyDescent="0.25"/>
  <cols>
    <col min="1" max="6" width="9.140625" style="7"/>
    <col min="7" max="7" width="12.7109375" style="7" customWidth="1"/>
    <col min="8" max="8" width="15" style="7" customWidth="1"/>
    <col min="9" max="11" width="9.140625" style="7"/>
    <col min="12" max="12" width="23.85546875" style="7" customWidth="1"/>
    <col min="13" max="16384" width="9.140625" style="7"/>
  </cols>
  <sheetData>
    <row r="1" spans="1:13" x14ac:dyDescent="0.25">
      <c r="A1" s="10" t="s">
        <v>1</v>
      </c>
    </row>
    <row r="2" spans="1:13" x14ac:dyDescent="0.25">
      <c r="A2" s="10" t="s">
        <v>5</v>
      </c>
      <c r="B2" s="7">
        <v>4</v>
      </c>
      <c r="D2" s="11" t="s">
        <v>48</v>
      </c>
      <c r="E2" s="2" t="s">
        <v>2</v>
      </c>
      <c r="F2" s="2" t="s">
        <v>11</v>
      </c>
      <c r="G2" s="2" t="s">
        <v>15</v>
      </c>
      <c r="H2" s="2" t="s">
        <v>16</v>
      </c>
      <c r="L2" s="12" t="s">
        <v>17</v>
      </c>
      <c r="M2" s="7">
        <f>SUM(F4+F6)</f>
        <v>4.5680511096707592</v>
      </c>
    </row>
    <row r="3" spans="1:13" x14ac:dyDescent="0.25">
      <c r="A3" s="10" t="s">
        <v>6</v>
      </c>
      <c r="B3" s="7">
        <v>1</v>
      </c>
      <c r="D3" s="7">
        <v>0</v>
      </c>
      <c r="E3" s="7">
        <f>B4</f>
        <v>0</v>
      </c>
      <c r="F3" s="7">
        <f>SQRT(5+(E3^3))</f>
        <v>2.2360679774997898</v>
      </c>
      <c r="G3" s="7">
        <f>D3</f>
        <v>0</v>
      </c>
      <c r="L3" s="12" t="s">
        <v>18</v>
      </c>
      <c r="M3" s="7">
        <f>F5</f>
        <v>2.2638462845343543</v>
      </c>
    </row>
    <row r="4" spans="1:13" x14ac:dyDescent="0.25">
      <c r="A4" s="10" t="s">
        <v>8</v>
      </c>
      <c r="B4" s="7">
        <v>0</v>
      </c>
      <c r="D4" s="7">
        <v>1</v>
      </c>
      <c r="E4" s="7">
        <f>E3+$B$5</f>
        <v>0.25</v>
      </c>
      <c r="F4" s="7">
        <f t="shared" ref="F4:F7" si="0">SQRT(5+(E4^3))</f>
        <v>2.2395591083961146</v>
      </c>
      <c r="G4" s="7">
        <f>E3+$B$6</f>
        <v>0.125</v>
      </c>
      <c r="H4" s="7">
        <f t="shared" ref="H4:H7" si="1">SQRT(5+(G4^3))</f>
        <v>2.2365046668853612</v>
      </c>
    </row>
    <row r="5" spans="1:13" x14ac:dyDescent="0.25">
      <c r="A5" s="10" t="s">
        <v>9</v>
      </c>
      <c r="B5" s="7">
        <f>(B3-B4)/B2</f>
        <v>0.25</v>
      </c>
      <c r="D5" s="7">
        <v>2</v>
      </c>
      <c r="E5" s="7">
        <f t="shared" ref="E5:E7" si="2">E4+$B$5</f>
        <v>0.5</v>
      </c>
      <c r="F5" s="7">
        <f t="shared" si="0"/>
        <v>2.2638462845343543</v>
      </c>
      <c r="G5" s="7">
        <f t="shared" ref="G5:G7" si="3">E4+$B$6</f>
        <v>0.375</v>
      </c>
      <c r="H5" s="7">
        <f t="shared" si="1"/>
        <v>2.2478288135443054</v>
      </c>
      <c r="L5" s="12" t="s">
        <v>19</v>
      </c>
      <c r="M5" s="7">
        <f>(B5/3)*(F3+4*(M2)+2*(M3)+F7)</f>
        <v>2.2904545606695592</v>
      </c>
    </row>
    <row r="6" spans="1:13" x14ac:dyDescent="0.25">
      <c r="A6" s="10" t="s">
        <v>20</v>
      </c>
      <c r="B6" s="7">
        <f>B5/2</f>
        <v>0.125</v>
      </c>
      <c r="D6" s="7">
        <v>3</v>
      </c>
      <c r="E6" s="7">
        <f t="shared" si="2"/>
        <v>0.75</v>
      </c>
      <c r="F6" s="7">
        <f t="shared" si="0"/>
        <v>2.3284920012746446</v>
      </c>
      <c r="G6" s="7">
        <f t="shared" si="3"/>
        <v>0.625</v>
      </c>
      <c r="H6" s="7">
        <f t="shared" si="1"/>
        <v>2.2900088700701575</v>
      </c>
    </row>
    <row r="7" spans="1:13" x14ac:dyDescent="0.25">
      <c r="D7" s="7">
        <v>4</v>
      </c>
      <c r="E7" s="7">
        <f t="shared" si="2"/>
        <v>1</v>
      </c>
      <c r="F7" s="7">
        <f t="shared" si="0"/>
        <v>2.4494897427831779</v>
      </c>
      <c r="G7" s="7">
        <f t="shared" si="3"/>
        <v>0.875</v>
      </c>
      <c r="H7" s="7">
        <f t="shared" si="1"/>
        <v>2.3811597751935927</v>
      </c>
      <c r="L7" s="12" t="s">
        <v>21</v>
      </c>
      <c r="M7" s="7">
        <f>SUM(H4:H7)</f>
        <v>9.1555021256934168</v>
      </c>
    </row>
    <row r="8" spans="1:13" x14ac:dyDescent="0.25">
      <c r="L8" s="12" t="s">
        <v>22</v>
      </c>
      <c r="M8" s="7">
        <f>SUM(F4:F6)</f>
        <v>6.8318973942051144</v>
      </c>
    </row>
    <row r="10" spans="1:13" x14ac:dyDescent="0.25">
      <c r="L10" s="12" t="s">
        <v>23</v>
      </c>
      <c r="M10" s="7">
        <f>((B5/2)*(1/3))*(F3+(4*(M7))+(2*(M8))+F7)</f>
        <v>2.2904733754777857</v>
      </c>
    </row>
    <row r="14" spans="1:13" x14ac:dyDescent="0.25">
      <c r="A14" s="10" t="s">
        <v>1</v>
      </c>
      <c r="B14" s="7">
        <v>3</v>
      </c>
    </row>
    <row r="15" spans="1:13" x14ac:dyDescent="0.25">
      <c r="A15" s="10" t="s">
        <v>5</v>
      </c>
      <c r="B15" s="7">
        <v>5</v>
      </c>
      <c r="D15" s="11" t="s">
        <v>48</v>
      </c>
      <c r="E15" s="2" t="s">
        <v>2</v>
      </c>
      <c r="F15" s="2" t="s">
        <v>11</v>
      </c>
      <c r="G15" s="2" t="s">
        <v>15</v>
      </c>
      <c r="H15" s="2" t="s">
        <v>16</v>
      </c>
      <c r="L15" s="12" t="s">
        <v>17</v>
      </c>
      <c r="M15" s="7">
        <f>F17+F19</f>
        <v>68</v>
      </c>
    </row>
    <row r="16" spans="1:13" x14ac:dyDescent="0.25">
      <c r="A16" s="10" t="s">
        <v>6</v>
      </c>
      <c r="B16" s="7">
        <v>5</v>
      </c>
      <c r="D16" s="7">
        <v>0</v>
      </c>
      <c r="E16" s="7">
        <f>B17</f>
        <v>0</v>
      </c>
      <c r="F16" s="7">
        <f>(E16^3)+(3*(E16^2))+(2*E16)+1</f>
        <v>1</v>
      </c>
      <c r="G16" s="7">
        <f>E16</f>
        <v>0</v>
      </c>
      <c r="L16" s="12" t="s">
        <v>18</v>
      </c>
      <c r="M16" s="7">
        <f>F18+F20</f>
        <v>146</v>
      </c>
    </row>
    <row r="17" spans="1:13" x14ac:dyDescent="0.25">
      <c r="A17" s="10" t="s">
        <v>8</v>
      </c>
      <c r="B17" s="7">
        <v>0</v>
      </c>
      <c r="D17" s="7">
        <v>1</v>
      </c>
      <c r="E17" s="7">
        <f>E16+$B$18</f>
        <v>1</v>
      </c>
      <c r="F17" s="7">
        <f t="shared" ref="F17:F21" si="4">(E17^3)+(3*(E17^2))+(2*E17)+1</f>
        <v>7</v>
      </c>
      <c r="G17" s="7">
        <f>E16+$B$19</f>
        <v>0.5</v>
      </c>
      <c r="H17" s="7">
        <f>(G17^3)+(3*(G17^2))+(2*G17)+1</f>
        <v>2.875</v>
      </c>
    </row>
    <row r="18" spans="1:13" x14ac:dyDescent="0.25">
      <c r="A18" s="10" t="s">
        <v>9</v>
      </c>
      <c r="B18" s="7">
        <f>(B16-B17)/B15</f>
        <v>1</v>
      </c>
      <c r="D18" s="7">
        <v>2</v>
      </c>
      <c r="E18" s="7">
        <f>E17+$B$18</f>
        <v>2</v>
      </c>
      <c r="F18" s="7">
        <f t="shared" si="4"/>
        <v>25</v>
      </c>
      <c r="G18" s="7">
        <f>E17+$B$19</f>
        <v>1.5</v>
      </c>
      <c r="H18" s="7">
        <f t="shared" ref="H18:H21" si="5">(G18^3)+(3*(G18^2))+(2*G18)+1</f>
        <v>14.125</v>
      </c>
      <c r="L18" s="12" t="s">
        <v>19</v>
      </c>
      <c r="M18" s="7">
        <f>(B18/3)*(F16+(4*(M15))+(2*(M16))+F21)</f>
        <v>258.66666666666663</v>
      </c>
    </row>
    <row r="19" spans="1:13" x14ac:dyDescent="0.25">
      <c r="A19" s="10" t="s">
        <v>20</v>
      </c>
      <c r="B19" s="7">
        <f>B18/2</f>
        <v>0.5</v>
      </c>
      <c r="D19" s="7">
        <v>3</v>
      </c>
      <c r="E19" s="7">
        <f>E18+$B$18</f>
        <v>3</v>
      </c>
      <c r="F19" s="7">
        <f t="shared" si="4"/>
        <v>61</v>
      </c>
      <c r="G19" s="7">
        <f>E18+$B$19</f>
        <v>2.5</v>
      </c>
      <c r="H19" s="7">
        <f t="shared" si="5"/>
        <v>40.375</v>
      </c>
    </row>
    <row r="20" spans="1:13" x14ac:dyDescent="0.25">
      <c r="D20" s="7">
        <v>4</v>
      </c>
      <c r="E20" s="7">
        <f>E19+$B$18</f>
        <v>4</v>
      </c>
      <c r="F20" s="7">
        <f t="shared" si="4"/>
        <v>121</v>
      </c>
      <c r="G20" s="7">
        <f>E19+$B$19</f>
        <v>3.5</v>
      </c>
      <c r="H20" s="7">
        <f t="shared" si="5"/>
        <v>87.625</v>
      </c>
      <c r="L20" s="12" t="s">
        <v>21</v>
      </c>
      <c r="M20" s="7">
        <f>SUM(H17:H21)</f>
        <v>306.875</v>
      </c>
    </row>
    <row r="21" spans="1:13" x14ac:dyDescent="0.25">
      <c r="D21" s="7">
        <v>5</v>
      </c>
      <c r="E21" s="7">
        <f>E20+$B$18</f>
        <v>5</v>
      </c>
      <c r="F21" s="7">
        <f t="shared" si="4"/>
        <v>211</v>
      </c>
      <c r="G21" s="7">
        <f>E20+$B$19</f>
        <v>4.5</v>
      </c>
      <c r="H21" s="7">
        <f t="shared" si="5"/>
        <v>161.875</v>
      </c>
      <c r="L21" s="12" t="s">
        <v>22</v>
      </c>
      <c r="M21" s="7">
        <f>SUM(F17:F20)</f>
        <v>214</v>
      </c>
    </row>
    <row r="23" spans="1:13" x14ac:dyDescent="0.25">
      <c r="L23" s="12" t="s">
        <v>23</v>
      </c>
      <c r="M23" s="7">
        <f>((B18/2)*(1/3))*(F16+(4*(M20))+(2*(M21))+F21)</f>
        <v>311.25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7DD9-828E-49D9-80BD-7938CAC2DD32}">
  <dimension ref="A1:J24"/>
  <sheetViews>
    <sheetView tabSelected="1" topLeftCell="A10" workbookViewId="0">
      <selection activeCell="J28" sqref="J28"/>
    </sheetView>
  </sheetViews>
  <sheetFormatPr baseColWidth="10" defaultColWidth="9.140625" defaultRowHeight="15" x14ac:dyDescent="0.25"/>
  <cols>
    <col min="1" max="7" width="9.140625" style="1"/>
    <col min="8" max="8" width="19" style="1" customWidth="1"/>
    <col min="9" max="9" width="26" style="1" customWidth="1"/>
    <col min="10" max="10" width="23.7109375" style="1" customWidth="1"/>
    <col min="11" max="12" width="9.140625" style="1"/>
    <col min="13" max="13" width="18.5703125" style="1" customWidth="1"/>
    <col min="14" max="16384" width="9.140625" style="1"/>
  </cols>
  <sheetData>
    <row r="1" spans="1:10" x14ac:dyDescent="0.25">
      <c r="A1" s="3" t="s">
        <v>1</v>
      </c>
      <c r="E1" s="1" t="s">
        <v>0</v>
      </c>
      <c r="G1" s="1">
        <f>(SUM(G4:G7))</f>
        <v>9.1198107078694317</v>
      </c>
    </row>
    <row r="2" spans="1:10" x14ac:dyDescent="0.25">
      <c r="A2" s="3" t="s">
        <v>5</v>
      </c>
      <c r="B2" s="1">
        <v>5</v>
      </c>
      <c r="D2" s="7"/>
      <c r="E2" s="14" t="s">
        <v>14</v>
      </c>
      <c r="F2" s="3" t="s">
        <v>2</v>
      </c>
      <c r="G2" s="3" t="s">
        <v>11</v>
      </c>
      <c r="I2" s="1" t="s">
        <v>24</v>
      </c>
      <c r="J2" s="1">
        <f>((3/8)*(B5))*(G3+3*(G4)+3*(G5)+G6)</f>
        <v>1.3488369481463713</v>
      </c>
    </row>
    <row r="3" spans="1:10" x14ac:dyDescent="0.25">
      <c r="A3" s="3" t="s">
        <v>6</v>
      </c>
      <c r="B3" s="1">
        <v>1</v>
      </c>
      <c r="E3" s="15">
        <v>0</v>
      </c>
      <c r="F3" s="1">
        <f>B4</f>
        <v>0</v>
      </c>
      <c r="G3" s="1">
        <f>SQRT(5+(F3^3))</f>
        <v>2.2360679774997898</v>
      </c>
    </row>
    <row r="4" spans="1:10" x14ac:dyDescent="0.25">
      <c r="A4" s="3" t="s">
        <v>8</v>
      </c>
      <c r="B4" s="1">
        <v>0</v>
      </c>
      <c r="E4" s="15">
        <v>1</v>
      </c>
      <c r="F4" s="1">
        <f>F3+$B$5</f>
        <v>0.2</v>
      </c>
      <c r="G4" s="1">
        <f t="shared" ref="G4:G8" si="0">SQRT(5+(F4^3))</f>
        <v>2.2378561169118982</v>
      </c>
    </row>
    <row r="5" spans="1:10" x14ac:dyDescent="0.25">
      <c r="A5" s="3" t="s">
        <v>9</v>
      </c>
      <c r="B5" s="1">
        <f>(B3-B4)/B2</f>
        <v>0.2</v>
      </c>
      <c r="E5" s="16">
        <v>2</v>
      </c>
      <c r="F5" s="1">
        <f t="shared" ref="F5:F8" si="1">F4+$B$5</f>
        <v>0.4</v>
      </c>
      <c r="G5" s="1">
        <f t="shared" si="0"/>
        <v>2.2503333086456325</v>
      </c>
      <c r="I5" s="1" t="s">
        <v>25</v>
      </c>
      <c r="J5" s="1">
        <f>((3/8)*(B5))*(G6+3*(G7)+3*(G8)+G9)</f>
        <v>1.2506715224795084</v>
      </c>
    </row>
    <row r="6" spans="1:10" x14ac:dyDescent="0.25">
      <c r="D6" s="17">
        <v>0</v>
      </c>
      <c r="E6" s="17">
        <v>3</v>
      </c>
      <c r="F6" s="1">
        <f t="shared" si="1"/>
        <v>0.60000000000000009</v>
      </c>
      <c r="G6" s="1">
        <f t="shared" si="0"/>
        <v>2.2838563877792315</v>
      </c>
    </row>
    <row r="7" spans="1:10" x14ac:dyDescent="0.25">
      <c r="E7" s="18">
        <v>1</v>
      </c>
      <c r="F7" s="1">
        <f t="shared" si="1"/>
        <v>0.8</v>
      </c>
      <c r="G7" s="1">
        <f t="shared" si="0"/>
        <v>2.3477648945326703</v>
      </c>
    </row>
    <row r="8" spans="1:10" x14ac:dyDescent="0.25">
      <c r="E8" s="15">
        <v>2</v>
      </c>
      <c r="F8" s="1">
        <f t="shared" si="1"/>
        <v>1</v>
      </c>
      <c r="G8" s="1">
        <f t="shared" si="0"/>
        <v>2.4494897427831779</v>
      </c>
      <c r="I8" s="19" t="s">
        <v>26</v>
      </c>
      <c r="J8" s="19">
        <f>J2+J5</f>
        <v>2.5995084706258798</v>
      </c>
    </row>
    <row r="11" spans="1:10" x14ac:dyDescent="0.25">
      <c r="A11" s="3" t="s">
        <v>1</v>
      </c>
    </row>
    <row r="12" spans="1:10" x14ac:dyDescent="0.25">
      <c r="A12" s="3" t="s">
        <v>5</v>
      </c>
      <c r="B12" s="1">
        <v>6</v>
      </c>
    </row>
    <row r="13" spans="1:10" x14ac:dyDescent="0.25">
      <c r="A13" s="3" t="s">
        <v>6</v>
      </c>
      <c r="B13" s="1">
        <v>6</v>
      </c>
    </row>
    <row r="14" spans="1:10" x14ac:dyDescent="0.25">
      <c r="A14" s="3" t="s">
        <v>8</v>
      </c>
      <c r="B14" s="1">
        <v>0</v>
      </c>
    </row>
    <row r="15" spans="1:10" x14ac:dyDescent="0.25">
      <c r="A15" s="3" t="s">
        <v>9</v>
      </c>
      <c r="B15" s="1">
        <f>(B13-B14)/B12</f>
        <v>1</v>
      </c>
    </row>
    <row r="17" spans="4:10" x14ac:dyDescent="0.25">
      <c r="E17" s="1" t="s">
        <v>0</v>
      </c>
      <c r="G17" s="1">
        <f>(SUM(G20:G23))</f>
        <v>214</v>
      </c>
    </row>
    <row r="18" spans="4:10" x14ac:dyDescent="0.25">
      <c r="D18" s="7"/>
      <c r="E18" s="14" t="s">
        <v>14</v>
      </c>
      <c r="F18" s="3" t="s">
        <v>2</v>
      </c>
      <c r="G18" s="3" t="s">
        <v>11</v>
      </c>
      <c r="I18" s="1" t="s">
        <v>24</v>
      </c>
      <c r="J18" s="1">
        <f>((3/8)*(B15))*(G19+3*(G20)+3*(G21)+G22)</f>
        <v>59.25</v>
      </c>
    </row>
    <row r="19" spans="4:10" x14ac:dyDescent="0.25">
      <c r="E19" s="15">
        <v>0</v>
      </c>
      <c r="F19" s="1">
        <f>B14</f>
        <v>0</v>
      </c>
      <c r="G19" s="1">
        <f>(F19^3)+(3*(F19^2))+(2*F19)+1</f>
        <v>1</v>
      </c>
    </row>
    <row r="20" spans="4:10" x14ac:dyDescent="0.25">
      <c r="E20" s="15">
        <v>1</v>
      </c>
      <c r="F20" s="1">
        <f>F19+$B$15</f>
        <v>1</v>
      </c>
      <c r="G20" s="1">
        <f t="shared" ref="G20:G24" si="2">(F20^3)+(3*(F20^2))+(2*F20)+1</f>
        <v>7</v>
      </c>
    </row>
    <row r="21" spans="4:10" x14ac:dyDescent="0.25">
      <c r="E21" s="16">
        <v>2</v>
      </c>
      <c r="F21" s="1">
        <f>F20+$B$15</f>
        <v>2</v>
      </c>
      <c r="G21" s="1">
        <f t="shared" si="2"/>
        <v>25</v>
      </c>
      <c r="I21" s="1" t="s">
        <v>25</v>
      </c>
      <c r="J21" s="1">
        <f>((3/8)*(B15))*(G22+3*(G23)+3*(G24)+G25)</f>
        <v>396.375</v>
      </c>
    </row>
    <row r="22" spans="4:10" x14ac:dyDescent="0.25">
      <c r="D22" s="17">
        <v>0</v>
      </c>
      <c r="E22" s="17">
        <v>3</v>
      </c>
      <c r="F22" s="1">
        <f>F21+$B$15</f>
        <v>3</v>
      </c>
      <c r="G22" s="1">
        <f t="shared" si="2"/>
        <v>61</v>
      </c>
    </row>
    <row r="23" spans="4:10" x14ac:dyDescent="0.25">
      <c r="E23" s="18">
        <v>1</v>
      </c>
      <c r="F23" s="1">
        <f>F22+$B$15</f>
        <v>4</v>
      </c>
      <c r="G23" s="1">
        <f t="shared" si="2"/>
        <v>121</v>
      </c>
    </row>
    <row r="24" spans="4:10" x14ac:dyDescent="0.25">
      <c r="E24" s="15">
        <v>2</v>
      </c>
      <c r="F24" s="1">
        <f>F23+$B$15</f>
        <v>5</v>
      </c>
      <c r="G24" s="1">
        <f t="shared" si="2"/>
        <v>211</v>
      </c>
      <c r="I24" s="19" t="s">
        <v>26</v>
      </c>
      <c r="J24" s="19">
        <f>J18+J21</f>
        <v>455.625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984A-A912-49E2-8293-4855AAE81B68}">
  <dimension ref="A1:L22"/>
  <sheetViews>
    <sheetView workbookViewId="0">
      <selection activeCell="G6" sqref="A1:XFD1048576"/>
    </sheetView>
  </sheetViews>
  <sheetFormatPr baseColWidth="10" defaultColWidth="9.140625" defaultRowHeight="15" x14ac:dyDescent="0.25"/>
  <cols>
    <col min="1" max="8" width="9.140625" style="1"/>
    <col min="9" max="9" width="14.42578125" style="1" customWidth="1"/>
    <col min="10" max="11" width="9.140625" style="1"/>
    <col min="12" max="12" width="11" style="1" bestFit="1" customWidth="1"/>
    <col min="13" max="16384" width="9.140625" style="1"/>
  </cols>
  <sheetData>
    <row r="1" spans="1:12" x14ac:dyDescent="0.25">
      <c r="A1" s="3" t="s">
        <v>1</v>
      </c>
    </row>
    <row r="2" spans="1:12" x14ac:dyDescent="0.25">
      <c r="A2" s="3" t="s">
        <v>5</v>
      </c>
      <c r="B2" s="1">
        <v>6</v>
      </c>
      <c r="F2" s="3" t="s">
        <v>2</v>
      </c>
      <c r="G2" s="3" t="s">
        <v>27</v>
      </c>
      <c r="H2" s="3" t="s">
        <v>11</v>
      </c>
      <c r="I2" s="3" t="s">
        <v>28</v>
      </c>
      <c r="K2" s="1" t="s">
        <v>29</v>
      </c>
      <c r="L2" s="13">
        <f>SUM(I3:I100)</f>
        <v>214.95793399999999</v>
      </c>
    </row>
    <row r="3" spans="1:12" x14ac:dyDescent="0.25">
      <c r="A3" s="3" t="s">
        <v>6</v>
      </c>
      <c r="B3" s="1">
        <v>1</v>
      </c>
      <c r="F3" s="1">
        <v>0</v>
      </c>
      <c r="G3" s="1">
        <f>F4-F3</f>
        <v>0.12</v>
      </c>
      <c r="H3" s="1">
        <v>0.2</v>
      </c>
      <c r="I3" s="1">
        <f>((H3+H4)/2)*G3</f>
        <v>9.0581999999999996E-2</v>
      </c>
    </row>
    <row r="4" spans="1:12" x14ac:dyDescent="0.25">
      <c r="A4" s="3" t="s">
        <v>8</v>
      </c>
      <c r="B4" s="1">
        <v>0</v>
      </c>
      <c r="F4" s="1">
        <v>0.12</v>
      </c>
      <c r="G4" s="1">
        <f>F5-F4</f>
        <v>0.1</v>
      </c>
      <c r="H4" s="1">
        <v>1.3097000000000001</v>
      </c>
      <c r="I4" s="1">
        <f t="shared" ref="I4:I5" si="0">((H4+H5)/2)*G4</f>
        <v>0.130745</v>
      </c>
    </row>
    <row r="5" spans="1:12" x14ac:dyDescent="0.25">
      <c r="F5" s="1">
        <v>0.22</v>
      </c>
      <c r="G5" s="1">
        <f>F6-F5</f>
        <v>0.13999999999999999</v>
      </c>
      <c r="H5" s="1">
        <v>1.3051999999999999</v>
      </c>
      <c r="I5" s="1">
        <f t="shared" si="0"/>
        <v>0.23660699999999996</v>
      </c>
    </row>
    <row r="6" spans="1:12" x14ac:dyDescent="0.25">
      <c r="F6" s="1">
        <v>0.36</v>
      </c>
      <c r="H6" s="1">
        <v>2.0749</v>
      </c>
    </row>
    <row r="15" spans="1:12" x14ac:dyDescent="0.25">
      <c r="A15" s="3" t="s">
        <v>1</v>
      </c>
    </row>
    <row r="16" spans="1:12" x14ac:dyDescent="0.25">
      <c r="A16" s="3" t="s">
        <v>5</v>
      </c>
      <c r="B16" s="1">
        <v>5</v>
      </c>
      <c r="F16" s="3" t="s">
        <v>2</v>
      </c>
      <c r="G16" s="3" t="s">
        <v>27</v>
      </c>
      <c r="H16" s="3" t="s">
        <v>11</v>
      </c>
      <c r="I16" s="3" t="s">
        <v>28</v>
      </c>
      <c r="K16" s="1" t="s">
        <v>29</v>
      </c>
      <c r="L16" s="13">
        <f>SUM(I17:I114)</f>
        <v>214.5</v>
      </c>
    </row>
    <row r="17" spans="1:9" x14ac:dyDescent="0.25">
      <c r="A17" s="3" t="s">
        <v>6</v>
      </c>
      <c r="B17" s="1">
        <v>5</v>
      </c>
      <c r="F17" s="1">
        <v>0</v>
      </c>
      <c r="G17" s="1">
        <f>F18-F17</f>
        <v>1</v>
      </c>
      <c r="H17" s="1">
        <v>1</v>
      </c>
      <c r="I17" s="1">
        <f>((H17+H18)/2)*G17</f>
        <v>4</v>
      </c>
    </row>
    <row r="18" spans="1:9" x14ac:dyDescent="0.25">
      <c r="A18" s="3" t="s">
        <v>8</v>
      </c>
      <c r="B18" s="1">
        <v>0</v>
      </c>
      <c r="F18" s="1">
        <v>1</v>
      </c>
      <c r="G18" s="1">
        <f t="shared" ref="G18:G21" si="1">F19-F18</f>
        <v>1</v>
      </c>
      <c r="H18" s="1">
        <v>7</v>
      </c>
      <c r="I18" s="1">
        <f t="shared" ref="I18:I21" si="2">((H18+H19)/2)*G18</f>
        <v>16</v>
      </c>
    </row>
    <row r="19" spans="1:9" x14ac:dyDescent="0.25">
      <c r="F19" s="1">
        <v>2</v>
      </c>
      <c r="G19" s="1">
        <f t="shared" si="1"/>
        <v>1</v>
      </c>
      <c r="H19" s="1">
        <v>25</v>
      </c>
      <c r="I19" s="1">
        <f t="shared" si="2"/>
        <v>43</v>
      </c>
    </row>
    <row r="20" spans="1:9" x14ac:dyDescent="0.25">
      <c r="F20" s="1">
        <v>3</v>
      </c>
      <c r="G20" s="1">
        <f t="shared" si="1"/>
        <v>1</v>
      </c>
      <c r="H20" s="1">
        <v>61</v>
      </c>
      <c r="I20" s="1">
        <f t="shared" si="2"/>
        <v>91</v>
      </c>
    </row>
    <row r="21" spans="1:9" x14ac:dyDescent="0.25">
      <c r="F21" s="1">
        <v>4</v>
      </c>
      <c r="G21" s="1">
        <f t="shared" si="1"/>
        <v>1</v>
      </c>
      <c r="H21" s="1">
        <v>121</v>
      </c>
      <c r="I21" s="1">
        <f t="shared" si="2"/>
        <v>60.5</v>
      </c>
    </row>
    <row r="22" spans="1:9" x14ac:dyDescent="0.25">
      <c r="F22" s="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47AB-E80B-4D24-98C8-16C6C43E82FF}">
  <dimension ref="A1:O25"/>
  <sheetViews>
    <sheetView topLeftCell="G1" workbookViewId="0">
      <selection activeCell="O13" sqref="A1:XFD1048576"/>
    </sheetView>
  </sheetViews>
  <sheetFormatPr baseColWidth="10" defaultColWidth="9.140625" defaultRowHeight="15" x14ac:dyDescent="0.25"/>
  <cols>
    <col min="1" max="5" width="9.140625" style="1"/>
    <col min="6" max="6" width="20.5703125" style="1" customWidth="1"/>
    <col min="7" max="7" width="20.42578125" style="1" customWidth="1"/>
    <col min="8" max="8" width="17.140625" style="1" customWidth="1"/>
    <col min="9" max="9" width="21.5703125" style="1" customWidth="1"/>
    <col min="10" max="10" width="9.5703125" style="1" customWidth="1"/>
    <col min="11" max="11" width="43.7109375" style="1" customWidth="1"/>
    <col min="12" max="14" width="9.140625" style="1"/>
    <col min="15" max="15" width="40.85546875" style="1" bestFit="1" customWidth="1"/>
    <col min="16" max="16384" width="9.140625" style="1"/>
  </cols>
  <sheetData>
    <row r="1" spans="1:15" x14ac:dyDescent="0.25">
      <c r="A1" s="1" t="s">
        <v>1</v>
      </c>
      <c r="B1" s="1">
        <v>311.25</v>
      </c>
    </row>
    <row r="2" spans="1:15" x14ac:dyDescent="0.25">
      <c r="G2" s="20" t="s">
        <v>2</v>
      </c>
      <c r="H2" s="20" t="s">
        <v>30</v>
      </c>
      <c r="M2" s="4" t="s">
        <v>31</v>
      </c>
      <c r="N2" s="4" t="s">
        <v>32</v>
      </c>
      <c r="O2" s="4" t="s">
        <v>33</v>
      </c>
    </row>
    <row r="3" spans="1:15" ht="30" customHeight="1" x14ac:dyDescent="0.25">
      <c r="A3" s="1" t="s">
        <v>6</v>
      </c>
      <c r="B3" s="1">
        <v>0.8</v>
      </c>
      <c r="G3" s="1">
        <v>0.2</v>
      </c>
      <c r="H3" s="1">
        <v>1.288</v>
      </c>
      <c r="J3" s="13" t="s">
        <v>29</v>
      </c>
      <c r="K3" s="21">
        <f>((B3-B4)/3)*(2*H3+H4+2*H5)</f>
        <v>3.1893333333333334</v>
      </c>
      <c r="M3" s="1">
        <v>2</v>
      </c>
      <c r="N3" s="1">
        <v>1</v>
      </c>
      <c r="O3" s="1" t="s">
        <v>34</v>
      </c>
    </row>
    <row r="4" spans="1:15" x14ac:dyDescent="0.25">
      <c r="A4" s="1" t="s">
        <v>8</v>
      </c>
      <c r="B4" s="1">
        <v>0</v>
      </c>
      <c r="G4" s="1">
        <v>0.4</v>
      </c>
      <c r="H4" s="1">
        <v>2.456</v>
      </c>
      <c r="M4" s="1">
        <v>3</v>
      </c>
      <c r="N4" s="1">
        <v>2</v>
      </c>
      <c r="O4" s="1" t="s">
        <v>35</v>
      </c>
    </row>
    <row r="5" spans="1:15" x14ac:dyDescent="0.25">
      <c r="G5" s="1">
        <v>0.6</v>
      </c>
      <c r="H5" s="1">
        <v>3.464</v>
      </c>
      <c r="M5" s="1">
        <v>4</v>
      </c>
      <c r="N5" s="1">
        <v>3</v>
      </c>
      <c r="O5" s="1" t="s">
        <v>36</v>
      </c>
    </row>
    <row r="6" spans="1:15" x14ac:dyDescent="0.25">
      <c r="M6" s="1">
        <v>5</v>
      </c>
      <c r="N6" s="1">
        <v>4</v>
      </c>
      <c r="O6" s="1" t="s">
        <v>37</v>
      </c>
    </row>
    <row r="7" spans="1:15" x14ac:dyDescent="0.25">
      <c r="M7" s="1">
        <v>6</v>
      </c>
      <c r="N7" s="1">
        <v>5</v>
      </c>
      <c r="O7" s="1" t="s">
        <v>38</v>
      </c>
    </row>
    <row r="13" spans="1:15" x14ac:dyDescent="0.25">
      <c r="G13" s="20" t="s">
        <v>2</v>
      </c>
      <c r="H13" s="20" t="s">
        <v>30</v>
      </c>
    </row>
    <row r="14" spans="1:15" x14ac:dyDescent="0.25">
      <c r="A14" s="1" t="s">
        <v>6</v>
      </c>
      <c r="B14" s="1">
        <v>5</v>
      </c>
      <c r="G14" s="1">
        <v>1</v>
      </c>
      <c r="H14" s="1">
        <f t="shared" ref="H14:H17" si="0">(G14^3)+(3*(G14^2))+(2*G14)+1</f>
        <v>7</v>
      </c>
      <c r="J14" s="13" t="s">
        <v>29</v>
      </c>
      <c r="K14" s="21">
        <f>((B14-B15)/24)*(11*H14+H15+H16+11*H17)</f>
        <v>311.25</v>
      </c>
    </row>
    <row r="15" spans="1:15" x14ac:dyDescent="0.25">
      <c r="A15" s="1" t="s">
        <v>8</v>
      </c>
      <c r="B15" s="1">
        <v>0</v>
      </c>
      <c r="G15" s="1">
        <v>2</v>
      </c>
      <c r="H15" s="1">
        <f t="shared" si="0"/>
        <v>25</v>
      </c>
    </row>
    <row r="16" spans="1:15" x14ac:dyDescent="0.25">
      <c r="G16" s="1">
        <v>3</v>
      </c>
      <c r="H16" s="1">
        <f t="shared" si="0"/>
        <v>61</v>
      </c>
    </row>
    <row r="17" spans="1:11" x14ac:dyDescent="0.25">
      <c r="G17" s="1">
        <v>4</v>
      </c>
      <c r="H17" s="1">
        <f t="shared" si="0"/>
        <v>121</v>
      </c>
    </row>
    <row r="21" spans="1:11" x14ac:dyDescent="0.25">
      <c r="A21" s="1" t="s">
        <v>6</v>
      </c>
      <c r="B21" s="1">
        <v>5</v>
      </c>
      <c r="G21" s="20" t="s">
        <v>2</v>
      </c>
      <c r="H21" s="20" t="s">
        <v>30</v>
      </c>
    </row>
    <row r="22" spans="1:11" x14ac:dyDescent="0.25">
      <c r="A22" s="1" t="s">
        <v>8</v>
      </c>
      <c r="B22" s="1">
        <v>0</v>
      </c>
      <c r="G22" s="1">
        <v>1</v>
      </c>
      <c r="H22" s="1">
        <f>((G22^4)/4)+(G22^3)+(G22^2)+(G22)</f>
        <v>3.25</v>
      </c>
      <c r="J22" s="13" t="s">
        <v>29</v>
      </c>
      <c r="K22" s="21">
        <f>((B21-B22)/24)*(11*H22+H23+H24+11*H25)</f>
        <v>362.70833333333337</v>
      </c>
    </row>
    <row r="23" spans="1:11" x14ac:dyDescent="0.25">
      <c r="G23" s="1">
        <v>2</v>
      </c>
      <c r="H23" s="1">
        <f t="shared" ref="H23:H25" si="1">((G23^4)/4)+(G23^3)+(G23^2)+(G23)</f>
        <v>18</v>
      </c>
    </row>
    <row r="24" spans="1:11" x14ac:dyDescent="0.25">
      <c r="G24" s="1">
        <v>3</v>
      </c>
      <c r="H24" s="1">
        <f t="shared" si="1"/>
        <v>59.25</v>
      </c>
    </row>
    <row r="25" spans="1:11" x14ac:dyDescent="0.25">
      <c r="G25" s="1">
        <v>4</v>
      </c>
      <c r="H25" s="1">
        <f t="shared" si="1"/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C1EC-74C0-466B-9F5A-D42BCA786B7C}">
  <dimension ref="A2:M11"/>
  <sheetViews>
    <sheetView workbookViewId="0">
      <selection activeCell="C1" sqref="C1"/>
    </sheetView>
  </sheetViews>
  <sheetFormatPr baseColWidth="10" defaultColWidth="9.140625" defaultRowHeight="15" x14ac:dyDescent="0.25"/>
  <cols>
    <col min="1" max="8" width="9.140625" style="1"/>
    <col min="9" max="9" width="17.85546875" style="1" customWidth="1"/>
    <col min="10" max="10" width="15" style="1" customWidth="1"/>
    <col min="11" max="11" width="15.7109375" style="1" customWidth="1"/>
    <col min="12" max="12" width="17.42578125" style="1" customWidth="1"/>
    <col min="13" max="16384" width="9.140625" style="1"/>
  </cols>
  <sheetData>
    <row r="2" spans="1:13" x14ac:dyDescent="0.25">
      <c r="A2" s="8" t="s">
        <v>39</v>
      </c>
      <c r="B2" s="1">
        <f>E4-E3</f>
        <v>4</v>
      </c>
      <c r="E2" s="22" t="s">
        <v>40</v>
      </c>
      <c r="F2" s="22" t="s">
        <v>41</v>
      </c>
      <c r="G2" s="23" t="s">
        <v>42</v>
      </c>
      <c r="I2" s="24" t="s">
        <v>43</v>
      </c>
      <c r="J2" s="24" t="s">
        <v>44</v>
      </c>
      <c r="K2" s="24" t="s">
        <v>45</v>
      </c>
      <c r="L2" s="24" t="s">
        <v>49</v>
      </c>
      <c r="M2" s="25"/>
    </row>
    <row r="3" spans="1:13" x14ac:dyDescent="0.25">
      <c r="A3" s="8" t="s">
        <v>46</v>
      </c>
      <c r="B3" s="1">
        <f>F6-F5</f>
        <v>3</v>
      </c>
      <c r="E3" s="26">
        <v>0</v>
      </c>
      <c r="F3" s="27">
        <v>0</v>
      </c>
      <c r="G3" s="27">
        <v>72</v>
      </c>
      <c r="I3" s="14">
        <f>(B2/2)*(G3+2*(G4)+G5)</f>
        <v>448</v>
      </c>
      <c r="J3" s="28">
        <f>(B2/2)*(G6+2*(G7)+G8)</f>
        <v>496</v>
      </c>
      <c r="K3" s="32">
        <f>(B2/2)*(G9+2*(G10)+G11)</f>
        <v>256</v>
      </c>
      <c r="L3" s="31">
        <f>(B3/2)*(I3+2*J3+K3)</f>
        <v>2544</v>
      </c>
      <c r="M3" s="25" t="s">
        <v>47</v>
      </c>
    </row>
    <row r="4" spans="1:13" x14ac:dyDescent="0.25">
      <c r="E4" s="26">
        <v>4</v>
      </c>
      <c r="F4" s="27">
        <v>0</v>
      </c>
      <c r="G4" s="27">
        <v>64</v>
      </c>
    </row>
    <row r="5" spans="1:13" x14ac:dyDescent="0.25">
      <c r="E5" s="29">
        <v>8</v>
      </c>
      <c r="F5" s="30">
        <v>0</v>
      </c>
      <c r="G5" s="30">
        <v>24</v>
      </c>
      <c r="H5" s="7"/>
    </row>
    <row r="6" spans="1:13" x14ac:dyDescent="0.25">
      <c r="E6" s="26">
        <v>0</v>
      </c>
      <c r="F6" s="27">
        <v>3</v>
      </c>
      <c r="G6" s="27">
        <v>54</v>
      </c>
    </row>
    <row r="7" spans="1:13" x14ac:dyDescent="0.25">
      <c r="E7" s="26">
        <v>4</v>
      </c>
      <c r="F7" s="27">
        <v>3</v>
      </c>
      <c r="G7" s="27">
        <v>70</v>
      </c>
    </row>
    <row r="8" spans="1:13" x14ac:dyDescent="0.25">
      <c r="E8" s="29">
        <v>8</v>
      </c>
      <c r="F8" s="30">
        <v>3</v>
      </c>
      <c r="G8" s="30">
        <v>54</v>
      </c>
    </row>
    <row r="9" spans="1:13" x14ac:dyDescent="0.25">
      <c r="E9" s="26">
        <v>0</v>
      </c>
      <c r="F9" s="27">
        <v>6</v>
      </c>
      <c r="G9" s="27">
        <v>0</v>
      </c>
    </row>
    <row r="10" spans="1:13" x14ac:dyDescent="0.25">
      <c r="E10" s="26">
        <v>4</v>
      </c>
      <c r="F10" s="27">
        <v>6</v>
      </c>
      <c r="G10" s="27">
        <v>40</v>
      </c>
    </row>
    <row r="11" spans="1:13" x14ac:dyDescent="0.25">
      <c r="E11" s="29">
        <v>8</v>
      </c>
      <c r="F11" s="30">
        <v>6</v>
      </c>
      <c r="G11" s="3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Regla del Rectangulo</vt:lpstr>
      <vt:lpstr>Metodo del trapecio</vt:lpstr>
      <vt:lpstr>Simpson un tercio</vt:lpstr>
      <vt:lpstr>simpson  tres octavos</vt:lpstr>
      <vt:lpstr>segmentos desiguales</vt:lpstr>
      <vt:lpstr>Newton-Cotes int abier</vt:lpstr>
      <vt:lpstr>multiple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Martinez</cp:lastModifiedBy>
  <cp:revision/>
  <dcterms:created xsi:type="dcterms:W3CDTF">2024-05-03T22:02:07Z</dcterms:created>
  <dcterms:modified xsi:type="dcterms:W3CDTF">2024-05-13T16:53:57Z</dcterms:modified>
  <cp:category/>
  <cp:contentStatus/>
</cp:coreProperties>
</file>