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1FC9562-BBA7-42A6-AE2E-6484074A356D}" xr6:coauthVersionLast="47" xr6:coauthVersionMax="47" xr10:uidLastSave="{00000000-0000-0000-0000-000000000000}"/>
  <bookViews>
    <workbookView xWindow="-110" yWindow="-110" windowWidth="19420" windowHeight="10420" xr2:uid="{20D1C179-1A47-41A3-94E3-E27F87300A2F}"/>
  </bookViews>
  <sheets>
    <sheet name="Income Statement" sheetId="5" r:id="rId1"/>
    <sheet name="Budget Template" sheetId="1" r:id="rId2"/>
    <sheet name="Data Validation Drop Down" sheetId="2" r:id="rId3"/>
    <sheet name="Submitted Budg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5" l="1"/>
  <c r="N28" i="5"/>
  <c r="N35" i="5"/>
  <c r="N26" i="5"/>
  <c r="B5" i="5"/>
  <c r="B19" i="5"/>
  <c r="C19" i="5"/>
  <c r="D19" i="5"/>
  <c r="E19" i="5"/>
  <c r="F19" i="5"/>
  <c r="G19" i="5"/>
  <c r="H19" i="5"/>
  <c r="I19" i="5"/>
  <c r="J19" i="5"/>
  <c r="K19" i="5"/>
  <c r="L19" i="5"/>
  <c r="M19" i="5"/>
  <c r="B20" i="5"/>
  <c r="B43" i="5" s="1"/>
  <c r="B4" i="5" s="1"/>
  <c r="C20" i="5"/>
  <c r="C43" i="5" s="1"/>
  <c r="C4" i="5" s="1"/>
  <c r="D20" i="5"/>
  <c r="D43" i="5" s="1"/>
  <c r="D4" i="5" s="1"/>
  <c r="E20" i="5"/>
  <c r="E43" i="5" s="1"/>
  <c r="E4" i="5" s="1"/>
  <c r="F20" i="5"/>
  <c r="F43" i="5" s="1"/>
  <c r="F4" i="5" s="1"/>
  <c r="G20" i="5"/>
  <c r="G43" i="5" s="1"/>
  <c r="G4" i="5" s="1"/>
  <c r="H20" i="5"/>
  <c r="H43" i="5" s="1"/>
  <c r="H4" i="5" s="1"/>
  <c r="I20" i="5"/>
  <c r="I43" i="5" s="1"/>
  <c r="I4" i="5" s="1"/>
  <c r="J20" i="5"/>
  <c r="J43" i="5" s="1"/>
  <c r="J4" i="5" s="1"/>
  <c r="K20" i="5"/>
  <c r="K43" i="5" s="1"/>
  <c r="K4" i="5" s="1"/>
  <c r="L20" i="5"/>
  <c r="L43" i="5" s="1"/>
  <c r="L4" i="5" s="1"/>
  <c r="M20" i="5"/>
  <c r="M43" i="5" s="1"/>
  <c r="M4" i="5" s="1"/>
  <c r="B21" i="5"/>
  <c r="C21" i="5"/>
  <c r="D21" i="5"/>
  <c r="E21" i="5"/>
  <c r="F21" i="5"/>
  <c r="G21" i="5"/>
  <c r="H21" i="5"/>
  <c r="I21" i="5"/>
  <c r="J21" i="5"/>
  <c r="K21" i="5"/>
  <c r="L21" i="5"/>
  <c r="M21" i="5"/>
  <c r="B22" i="5"/>
  <c r="C22" i="5"/>
  <c r="D22" i="5"/>
  <c r="E22" i="5"/>
  <c r="F22" i="5"/>
  <c r="G22" i="5"/>
  <c r="H22" i="5"/>
  <c r="I22" i="5"/>
  <c r="J22" i="5"/>
  <c r="K22" i="5"/>
  <c r="L22" i="5"/>
  <c r="M22" i="5"/>
  <c r="B23" i="5"/>
  <c r="C23" i="5"/>
  <c r="D23" i="5"/>
  <c r="E23" i="5"/>
  <c r="F23" i="5"/>
  <c r="G23" i="5"/>
  <c r="H23" i="5"/>
  <c r="I23" i="5"/>
  <c r="J23" i="5"/>
  <c r="K23" i="5"/>
  <c r="L23" i="5"/>
  <c r="M23" i="5"/>
  <c r="B24" i="5"/>
  <c r="C24" i="5"/>
  <c r="D24" i="5"/>
  <c r="E24" i="5"/>
  <c r="F24" i="5"/>
  <c r="G24" i="5"/>
  <c r="H24" i="5"/>
  <c r="I24" i="5"/>
  <c r="J24" i="5"/>
  <c r="K24" i="5"/>
  <c r="L24" i="5"/>
  <c r="M24" i="5"/>
  <c r="B25" i="5"/>
  <c r="C25" i="5"/>
  <c r="D25" i="5"/>
  <c r="E25" i="5"/>
  <c r="F25" i="5"/>
  <c r="G25" i="5"/>
  <c r="H25" i="5"/>
  <c r="I25" i="5"/>
  <c r="J25" i="5"/>
  <c r="K25" i="5"/>
  <c r="L25" i="5"/>
  <c r="M25" i="5"/>
  <c r="C27" i="5"/>
  <c r="D27" i="5"/>
  <c r="E27" i="5"/>
  <c r="F27" i="5"/>
  <c r="G27" i="5"/>
  <c r="H27" i="5"/>
  <c r="I27" i="5"/>
  <c r="J27" i="5"/>
  <c r="K27" i="5"/>
  <c r="L27" i="5"/>
  <c r="M27" i="5"/>
  <c r="B27" i="5"/>
  <c r="C28" i="5" l="1"/>
  <c r="N25" i="5"/>
  <c r="N24" i="5"/>
  <c r="N23" i="5"/>
  <c r="N22" i="5"/>
  <c r="N21" i="5"/>
  <c r="J28" i="5"/>
  <c r="F28" i="5"/>
  <c r="B28" i="5"/>
  <c r="K28" i="5"/>
  <c r="N27" i="5"/>
  <c r="M28" i="5"/>
  <c r="I28" i="5"/>
  <c r="E28" i="5"/>
  <c r="G28" i="5"/>
  <c r="L28" i="5"/>
  <c r="H28" i="5"/>
  <c r="D28" i="5"/>
  <c r="N4" i="5"/>
  <c r="B6" i="5"/>
  <c r="N19" i="5"/>
  <c r="N20" i="5"/>
  <c r="B45" i="5"/>
  <c r="C44" i="5"/>
  <c r="B10" i="5" l="1"/>
  <c r="B9" i="5"/>
  <c r="C45" i="5"/>
  <c r="C5" i="5"/>
  <c r="D44" i="5"/>
  <c r="D5" i="5" s="1"/>
  <c r="D6" i="5" s="1"/>
  <c r="D10" i="5" l="1"/>
  <c r="D9" i="5"/>
  <c r="B11" i="5"/>
  <c r="C6" i="5"/>
  <c r="E44" i="5"/>
  <c r="E5" i="5" s="1"/>
  <c r="E6" i="5" s="1"/>
  <c r="D45" i="5"/>
  <c r="D11" i="5" l="1"/>
  <c r="D13" i="5" s="1"/>
  <c r="C10" i="5"/>
  <c r="C9" i="5"/>
  <c r="B13" i="5"/>
  <c r="D14" i="5"/>
  <c r="D31" i="5"/>
  <c r="D35" i="5" s="1"/>
  <c r="E10" i="5"/>
  <c r="E9" i="5"/>
  <c r="E11" i="5" s="1"/>
  <c r="E13" i="5" s="1"/>
  <c r="F44" i="5"/>
  <c r="F5" i="5" s="1"/>
  <c r="E45" i="5"/>
  <c r="E14" i="5" l="1"/>
  <c r="E31" i="5"/>
  <c r="E35" i="5" s="1"/>
  <c r="F6" i="5"/>
  <c r="B14" i="5"/>
  <c r="C11" i="5"/>
  <c r="G44" i="5"/>
  <c r="G5" i="5" s="1"/>
  <c r="G6" i="5" s="1"/>
  <c r="F45" i="5"/>
  <c r="G10" i="5" l="1"/>
  <c r="G9" i="5"/>
  <c r="F9" i="5"/>
  <c r="F10" i="5"/>
  <c r="B35" i="5"/>
  <c r="C13" i="5"/>
  <c r="H44" i="5"/>
  <c r="H5" i="5" s="1"/>
  <c r="G45" i="5"/>
  <c r="H6" i="5" l="1"/>
  <c r="C14" i="5"/>
  <c r="C31" i="5"/>
  <c r="F11" i="5"/>
  <c r="G11" i="5"/>
  <c r="G13" i="5" s="1"/>
  <c r="I44" i="5"/>
  <c r="I5" i="5" s="1"/>
  <c r="I6" i="5" s="1"/>
  <c r="H45" i="5"/>
  <c r="G31" i="5" l="1"/>
  <c r="G35" i="5" s="1"/>
  <c r="G14" i="5"/>
  <c r="C35" i="5"/>
  <c r="F13" i="5"/>
  <c r="I10" i="5"/>
  <c r="I9" i="5"/>
  <c r="I11" i="5" s="1"/>
  <c r="I13" i="5" s="1"/>
  <c r="H10" i="5"/>
  <c r="H9" i="5"/>
  <c r="J44" i="5"/>
  <c r="J5" i="5" s="1"/>
  <c r="J6" i="5" s="1"/>
  <c r="I45" i="5"/>
  <c r="I14" i="5" l="1"/>
  <c r="I31" i="5"/>
  <c r="I35" i="5" s="1"/>
  <c r="H11" i="5"/>
  <c r="J9" i="5"/>
  <c r="J10" i="5"/>
  <c r="F14" i="5"/>
  <c r="F31" i="5"/>
  <c r="K44" i="5"/>
  <c r="K5" i="5" s="1"/>
  <c r="K6" i="5" s="1"/>
  <c r="J45" i="5"/>
  <c r="K10" i="5" l="1"/>
  <c r="K9" i="5"/>
  <c r="J11" i="5"/>
  <c r="J13" i="5" s="1"/>
  <c r="H13" i="5"/>
  <c r="F35" i="5"/>
  <c r="L44" i="5"/>
  <c r="L5" i="5" s="1"/>
  <c r="L6" i="5" s="1"/>
  <c r="K45" i="5"/>
  <c r="K11" i="5" l="1"/>
  <c r="K13" i="5" s="1"/>
  <c r="K14" i="5" s="1"/>
  <c r="K31" i="5"/>
  <c r="K35" i="5" s="1"/>
  <c r="H14" i="5"/>
  <c r="H31" i="5"/>
  <c r="L10" i="5"/>
  <c r="L9" i="5"/>
  <c r="J14" i="5"/>
  <c r="J31" i="5"/>
  <c r="J35" i="5" s="1"/>
  <c r="M44" i="5"/>
  <c r="L45" i="5"/>
  <c r="L11" i="5" l="1"/>
  <c r="L13" i="5" s="1"/>
  <c r="L14" i="5" s="1"/>
  <c r="M45" i="5"/>
  <c r="M5" i="5"/>
  <c r="H35" i="5"/>
  <c r="L31" i="5" l="1"/>
  <c r="L35" i="5" s="1"/>
  <c r="M6" i="5"/>
  <c r="N5" i="5"/>
  <c r="M10" i="5" l="1"/>
  <c r="N10" i="5" s="1"/>
  <c r="M9" i="5"/>
  <c r="N6" i="5"/>
  <c r="M11" i="5" l="1"/>
  <c r="N9" i="5"/>
  <c r="N11" i="5" l="1"/>
  <c r="M13" i="5"/>
  <c r="M14" i="5" l="1"/>
  <c r="M31" i="5"/>
  <c r="N13" i="5"/>
  <c r="N14" i="5" s="1"/>
  <c r="M35" i="5" l="1"/>
  <c r="N31" i="5"/>
  <c r="N33" i="5" s="1"/>
</calcChain>
</file>

<file path=xl/sharedStrings.xml><?xml version="1.0" encoding="utf-8"?>
<sst xmlns="http://schemas.openxmlformats.org/spreadsheetml/2006/main" count="328" uniqueCount="83">
  <si>
    <t>Department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</si>
  <si>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</si>
  <si>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</si>
  <si>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</si>
  <si>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</si>
  <si>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</si>
  <si>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</si>
  <si>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</si>
  <si>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</si>
  <si>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</si>
  <si>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</si>
  <si>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</si>
  <si>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</si>
  <si>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Account(Expense)</t>
  </si>
  <si>
    <t>Description</t>
  </si>
  <si>
    <t>Account</t>
  </si>
  <si>
    <t>Marketing</t>
  </si>
  <si>
    <t>Engeneering</t>
  </si>
  <si>
    <t>IT</t>
  </si>
  <si>
    <t>Customer Service</t>
  </si>
  <si>
    <t>Human Resource</t>
  </si>
  <si>
    <t>Finance / Accounting</t>
  </si>
  <si>
    <t>Executive</t>
  </si>
  <si>
    <t>Paid Advertising</t>
  </si>
  <si>
    <t>Consultants</t>
  </si>
  <si>
    <t>Travel</t>
  </si>
  <si>
    <t>Lodging</t>
  </si>
  <si>
    <t>Meals &amp; Entertainment</t>
  </si>
  <si>
    <t>Internet</t>
  </si>
  <si>
    <t xml:space="preserve">Software </t>
  </si>
  <si>
    <t>Miscellaneous</t>
  </si>
  <si>
    <t>Google</t>
  </si>
  <si>
    <t>Facebook</t>
  </si>
  <si>
    <t>PR, SEO, Design</t>
  </si>
  <si>
    <t xml:space="preserve"> -   </t>
  </si>
  <si>
    <t>Office visit</t>
  </si>
  <si>
    <t>Meals with team</t>
  </si>
  <si>
    <t>Engineering</t>
  </si>
  <si>
    <t>Contracted engineers</t>
  </si>
  <si>
    <t>Meals for the team</t>
  </si>
  <si>
    <t>AWS consultants</t>
  </si>
  <si>
    <t>Conference</t>
  </si>
  <si>
    <t>Eating out 2X a month</t>
  </si>
  <si>
    <t>Home offices</t>
  </si>
  <si>
    <t>Software</t>
  </si>
  <si>
    <t>AWS, Gsuite</t>
  </si>
  <si>
    <t>Manager office visit</t>
  </si>
  <si>
    <t>Starbucks for team</t>
  </si>
  <si>
    <t>Human Resources</t>
  </si>
  <si>
    <t>Personnel</t>
  </si>
  <si>
    <t>Salaries + benefits</t>
  </si>
  <si>
    <t>Meals for team</t>
  </si>
  <si>
    <t>Legal</t>
  </si>
  <si>
    <t xml:space="preserve">Rent - get office </t>
  </si>
  <si>
    <t>Tax consultants</t>
  </si>
  <si>
    <t>Flights</t>
  </si>
  <si>
    <t>Hotels</t>
  </si>
  <si>
    <t>Operating Expenses</t>
  </si>
  <si>
    <t>Revenue</t>
  </si>
  <si>
    <t>New</t>
  </si>
  <si>
    <t>Returning</t>
  </si>
  <si>
    <t>Net Revenue</t>
  </si>
  <si>
    <t>COGS</t>
  </si>
  <si>
    <t>Product Cost</t>
  </si>
  <si>
    <t>Merchant Services</t>
  </si>
  <si>
    <t>Total COGS</t>
  </si>
  <si>
    <t>Gross Margin</t>
  </si>
  <si>
    <t>GM%</t>
  </si>
  <si>
    <t>Operating Income</t>
  </si>
  <si>
    <t>Taxes</t>
  </si>
  <si>
    <t>Net Income</t>
  </si>
  <si>
    <t>NI%</t>
  </si>
  <si>
    <t>Total Operating Expenses</t>
  </si>
  <si>
    <t>ASSUMPTIONS</t>
  </si>
  <si>
    <t>Units</t>
  </si>
  <si>
    <t>new</t>
  </si>
  <si>
    <t>Total</t>
  </si>
  <si>
    <t>Marketing(Acquisition)</t>
  </si>
  <si>
    <t>Customer Acquisition Cost</t>
  </si>
  <si>
    <t>Churn Rate</t>
  </si>
  <si>
    <t>Price</t>
  </si>
  <si>
    <t>Product Cost(% of  revenue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</si>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</sst>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8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sz val="11"/>
      <color rgb="FF0033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1" applyNumberFormat="1" applyFont="1"/>
    <xf numFmtId="0" fontId="3" fillId="2" borderId="0" xfId="5"/>
    <xf numFmtId="44" fontId="0" fillId="0" borderId="0" xfId="2" applyFont="1"/>
    <xf numFmtId="168" fontId="0" fillId="0" borderId="0" xfId="2" applyNumberFormat="1" applyFont="1"/>
    <xf numFmtId="168" fontId="7" fillId="0" borderId="0" xfId="2" applyNumberFormat="1" applyFont="1"/>
    <xf numFmtId="9" fontId="7" fillId="0" borderId="0" xfId="0" applyNumberFormat="1" applyFont="1"/>
    <xf numFmtId="168" fontId="0" fillId="0" borderId="0" xfId="0" applyNumberFormat="1"/>
    <xf numFmtId="0" fontId="0" fillId="0" borderId="2" xfId="0" applyBorder="1"/>
    <xf numFmtId="168" fontId="0" fillId="0" borderId="2" xfId="0" applyNumberFormat="1" applyBorder="1"/>
    <xf numFmtId="0" fontId="2" fillId="0" borderId="1" xfId="4"/>
    <xf numFmtId="43" fontId="0" fillId="0" borderId="0" xfId="1" applyFont="1"/>
    <xf numFmtId="43" fontId="0" fillId="3" borderId="0" xfId="1" applyFont="1" applyFill="1"/>
    <xf numFmtId="44" fontId="0" fillId="0" borderId="2" xfId="2" applyFont="1" applyBorder="1"/>
    <xf numFmtId="9" fontId="0" fillId="0" borderId="0" xfId="3" applyFont="1"/>
    <xf numFmtId="168" fontId="0" fillId="0" borderId="2" xfId="2" applyNumberFormat="1" applyFont="1" applyBorder="1"/>
  </cellXfs>
  <cellStyles count="6">
    <cellStyle name="Accent3" xfId="5" builtinId="37"/>
    <cellStyle name="Comma" xfId="1" builtinId="3"/>
    <cellStyle name="Currency" xfId="2" builtinId="4"/>
    <cellStyle name="Heading 2" xfId="4" builtinId="17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C550-7962-44BD-8564-22AB02FF5D5E}">
  <dimension ref="A1:N60"/>
  <sheetViews>
    <sheetView tabSelected="1" zoomScale="90" zoomScaleNormal="90" workbookViewId="0">
      <pane ySplit="1" topLeftCell="A6" activePane="bottomLeft" state="frozen"/>
      <selection pane="bottomLeft" activeCell="A33" sqref="A33"/>
    </sheetView>
  </sheetViews>
  <sheetFormatPr defaultRowHeight="14.5" x14ac:dyDescent="0.35"/>
  <cols>
    <col min="1" max="1" width="22.90625" customWidth="1"/>
    <col min="2" max="13" width="12.1796875" bestFit="1" customWidth="1"/>
    <col min="14" max="14" width="13.7265625" bestFit="1" customWidth="1"/>
  </cols>
  <sheetData>
    <row r="1" spans="1:14" s="12" customFormat="1" ht="17.5" thickBot="1" x14ac:dyDescent="0.45"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76</v>
      </c>
    </row>
    <row r="2" spans="1:14" ht="15" thickTop="1" x14ac:dyDescent="0.35"/>
    <row r="3" spans="1:14" x14ac:dyDescent="0.35">
      <c r="A3" t="s">
        <v>58</v>
      </c>
    </row>
    <row r="4" spans="1:14" x14ac:dyDescent="0.35">
      <c r="A4" t="s">
        <v>59</v>
      </c>
      <c r="B4" s="5">
        <f>B43*B$47</f>
        <v>25000</v>
      </c>
      <c r="C4" s="5">
        <f t="shared" ref="C4:M4" si="0">C43*C$47</f>
        <v>25000</v>
      </c>
      <c r="D4" s="5">
        <f t="shared" si="0"/>
        <v>25000</v>
      </c>
      <c r="E4" s="5">
        <f t="shared" si="0"/>
        <v>41666.666666666664</v>
      </c>
      <c r="F4" s="5">
        <f t="shared" si="0"/>
        <v>41666.666666666664</v>
      </c>
      <c r="G4" s="5">
        <f t="shared" si="0"/>
        <v>41666.666666666664</v>
      </c>
      <c r="H4" s="5">
        <f t="shared" si="0"/>
        <v>58333.333333333336</v>
      </c>
      <c r="I4" s="5">
        <f t="shared" si="0"/>
        <v>58333.333333333336</v>
      </c>
      <c r="J4" s="5">
        <f t="shared" si="0"/>
        <v>58333.333333333336</v>
      </c>
      <c r="K4" s="5">
        <f t="shared" si="0"/>
        <v>58333.333333333336</v>
      </c>
      <c r="L4" s="5">
        <f t="shared" si="0"/>
        <v>58333.333333333336</v>
      </c>
      <c r="M4" s="5">
        <f t="shared" si="0"/>
        <v>58333.333333333336</v>
      </c>
      <c r="N4" s="5">
        <f>SUM(B4:M4)</f>
        <v>549999.99999999988</v>
      </c>
    </row>
    <row r="5" spans="1:14" x14ac:dyDescent="0.35">
      <c r="A5" t="s">
        <v>60</v>
      </c>
      <c r="B5" s="15">
        <f>B44*B$47</f>
        <v>0</v>
      </c>
      <c r="C5" s="15">
        <f t="shared" ref="C5:M5" si="1">C44*C$47</f>
        <v>21250</v>
      </c>
      <c r="D5" s="15">
        <f t="shared" si="1"/>
        <v>39312.5</v>
      </c>
      <c r="E5" s="15">
        <f t="shared" si="1"/>
        <v>54665.625</v>
      </c>
      <c r="F5" s="15">
        <f t="shared" si="1"/>
        <v>81882.447916666657</v>
      </c>
      <c r="G5" s="15">
        <f t="shared" si="1"/>
        <v>105016.74739583333</v>
      </c>
      <c r="H5" s="15">
        <f t="shared" si="1"/>
        <v>124680.90195312499</v>
      </c>
      <c r="I5" s="15">
        <f t="shared" si="1"/>
        <v>155562.09999348957</v>
      </c>
      <c r="J5" s="15">
        <f t="shared" si="1"/>
        <v>181811.11832779949</v>
      </c>
      <c r="K5" s="15">
        <f t="shared" si="1"/>
        <v>204122.78391196291</v>
      </c>
      <c r="L5" s="15">
        <f t="shared" si="1"/>
        <v>223087.69965850181</v>
      </c>
      <c r="M5" s="15">
        <f t="shared" si="1"/>
        <v>239207.87804305987</v>
      </c>
      <c r="N5" s="5">
        <f t="shared" ref="N5:N6" si="2">SUM(B5:M5)</f>
        <v>1430599.8022004387</v>
      </c>
    </row>
    <row r="6" spans="1:14" x14ac:dyDescent="0.35">
      <c r="A6" t="s">
        <v>61</v>
      </c>
      <c r="B6" s="5">
        <f>SUM(B4:B5)</f>
        <v>25000</v>
      </c>
      <c r="C6" s="5">
        <f t="shared" ref="C6:M6" si="3">SUM(C4:C5)</f>
        <v>46250</v>
      </c>
      <c r="D6" s="5">
        <f t="shared" si="3"/>
        <v>64312.5</v>
      </c>
      <c r="E6" s="5">
        <f t="shared" si="3"/>
        <v>96332.291666666657</v>
      </c>
      <c r="F6" s="5">
        <f t="shared" si="3"/>
        <v>123549.11458333331</v>
      </c>
      <c r="G6" s="5">
        <f t="shared" si="3"/>
        <v>146683.4140625</v>
      </c>
      <c r="H6" s="5">
        <f t="shared" si="3"/>
        <v>183014.23528645834</v>
      </c>
      <c r="I6" s="5">
        <f t="shared" si="3"/>
        <v>213895.43332682291</v>
      </c>
      <c r="J6" s="5">
        <f t="shared" si="3"/>
        <v>240144.45166113283</v>
      </c>
      <c r="K6" s="5">
        <f t="shared" si="3"/>
        <v>262456.11724529625</v>
      </c>
      <c r="L6" s="5">
        <f t="shared" si="3"/>
        <v>281421.03299183515</v>
      </c>
      <c r="M6" s="5">
        <f t="shared" si="3"/>
        <v>297541.21137639321</v>
      </c>
      <c r="N6" s="5">
        <f t="shared" si="2"/>
        <v>1980599.8022004387</v>
      </c>
    </row>
    <row r="7" spans="1:14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35">
      <c r="A8" t="s">
        <v>62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35">
      <c r="A9" t="s">
        <v>63</v>
      </c>
      <c r="B9" s="5">
        <f>B$6*B50</f>
        <v>7500</v>
      </c>
      <c r="C9" s="5">
        <f>C$6*C50</f>
        <v>13875</v>
      </c>
      <c r="D9" s="5">
        <f>D$6*D50</f>
        <v>19293.75</v>
      </c>
      <c r="E9" s="5">
        <f>E$6*E50</f>
        <v>28899.687499999996</v>
      </c>
      <c r="F9" s="5">
        <f>F$6*F50</f>
        <v>37064.734374999993</v>
      </c>
      <c r="G9" s="5">
        <f>G$6*G50</f>
        <v>44005.024218749997</v>
      </c>
      <c r="H9" s="5">
        <f>H$6*H50</f>
        <v>54904.270585937498</v>
      </c>
      <c r="I9" s="5">
        <f>I$6*I50</f>
        <v>64168.629998046868</v>
      </c>
      <c r="J9" s="5">
        <f>J$6*J50</f>
        <v>72043.335498339846</v>
      </c>
      <c r="K9" s="5">
        <f>K$6*K50</f>
        <v>78736.835173588872</v>
      </c>
      <c r="L9" s="5">
        <f>L$6*L50</f>
        <v>84426.309897550542</v>
      </c>
      <c r="M9" s="5">
        <f>M$6*M50</f>
        <v>89262.363412917955</v>
      </c>
      <c r="N9" s="5">
        <f>SUM(B9:M9)</f>
        <v>594179.94066013163</v>
      </c>
    </row>
    <row r="10" spans="1:14" x14ac:dyDescent="0.35">
      <c r="A10" t="s">
        <v>64</v>
      </c>
      <c r="B10" s="15">
        <f>B$6*B51</f>
        <v>750</v>
      </c>
      <c r="C10" s="15">
        <f>C$6*C51</f>
        <v>1387.5</v>
      </c>
      <c r="D10" s="15">
        <f>D$6*D51</f>
        <v>1929.375</v>
      </c>
      <c r="E10" s="15">
        <f>E$6*E51</f>
        <v>2889.9687499999995</v>
      </c>
      <c r="F10" s="15">
        <f>F$6*F51</f>
        <v>3706.4734374999994</v>
      </c>
      <c r="G10" s="15">
        <f>G$6*G51</f>
        <v>4400.5024218749995</v>
      </c>
      <c r="H10" s="15">
        <f>H$6*H51</f>
        <v>5490.4270585937502</v>
      </c>
      <c r="I10" s="15">
        <f>I$6*I51</f>
        <v>6416.8629998046872</v>
      </c>
      <c r="J10" s="15">
        <f>J$6*J51</f>
        <v>7204.3335498339848</v>
      </c>
      <c r="K10" s="15">
        <f>K$6*K51</f>
        <v>7873.683517358887</v>
      </c>
      <c r="L10" s="15">
        <f>L$6*L51</f>
        <v>8442.6309897550545</v>
      </c>
      <c r="M10" s="15">
        <f>M$6*M51</f>
        <v>8926.2363412917966</v>
      </c>
      <c r="N10" s="5">
        <f t="shared" ref="N10:N11" si="4">SUM(B10:M10)</f>
        <v>59417.994066013162</v>
      </c>
    </row>
    <row r="11" spans="1:14" x14ac:dyDescent="0.35">
      <c r="A11" t="s">
        <v>65</v>
      </c>
      <c r="B11" s="5">
        <f>SUM(B9:B10)</f>
        <v>8250</v>
      </c>
      <c r="C11" s="5">
        <f t="shared" ref="C11:M11" si="5">SUM(C9:C10)</f>
        <v>15262.5</v>
      </c>
      <c r="D11" s="5">
        <f t="shared" si="5"/>
        <v>21223.125</v>
      </c>
      <c r="E11" s="5">
        <f t="shared" si="5"/>
        <v>31789.656249999996</v>
      </c>
      <c r="F11" s="5">
        <f t="shared" si="5"/>
        <v>40771.20781249999</v>
      </c>
      <c r="G11" s="5">
        <f t="shared" si="5"/>
        <v>48405.526640624994</v>
      </c>
      <c r="H11" s="5">
        <f t="shared" si="5"/>
        <v>60394.697644531247</v>
      </c>
      <c r="I11" s="5">
        <f t="shared" si="5"/>
        <v>70585.492997851557</v>
      </c>
      <c r="J11" s="5">
        <f t="shared" si="5"/>
        <v>79247.669048173833</v>
      </c>
      <c r="K11" s="5">
        <f t="shared" si="5"/>
        <v>86610.518690947763</v>
      </c>
      <c r="L11" s="5">
        <f t="shared" si="5"/>
        <v>92868.940887305595</v>
      </c>
      <c r="M11" s="5">
        <f t="shared" si="5"/>
        <v>98188.599754209747</v>
      </c>
      <c r="N11" s="5">
        <f t="shared" si="4"/>
        <v>653597.93472614477</v>
      </c>
    </row>
    <row r="12" spans="1:14" x14ac:dyDescent="0.3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35">
      <c r="A13" t="s">
        <v>66</v>
      </c>
      <c r="B13" s="5">
        <f>B6-B11</f>
        <v>16750</v>
      </c>
      <c r="C13" s="5">
        <f t="shared" ref="C13:M13" si="6">C6-C11</f>
        <v>30987.5</v>
      </c>
      <c r="D13" s="5">
        <f t="shared" si="6"/>
        <v>43089.375</v>
      </c>
      <c r="E13" s="5">
        <f t="shared" si="6"/>
        <v>64542.635416666657</v>
      </c>
      <c r="F13" s="5">
        <f t="shared" si="6"/>
        <v>82777.906770833331</v>
      </c>
      <c r="G13" s="5">
        <f t="shared" si="6"/>
        <v>98277.887421874999</v>
      </c>
      <c r="H13" s="5">
        <f t="shared" si="6"/>
        <v>122619.53764192709</v>
      </c>
      <c r="I13" s="5">
        <f t="shared" si="6"/>
        <v>143309.94032897137</v>
      </c>
      <c r="J13" s="5">
        <f t="shared" si="6"/>
        <v>160896.78261295898</v>
      </c>
      <c r="K13" s="5">
        <f t="shared" si="6"/>
        <v>175845.59855434849</v>
      </c>
      <c r="L13" s="5">
        <f t="shared" si="6"/>
        <v>188552.09210452955</v>
      </c>
      <c r="M13" s="5">
        <f t="shared" si="6"/>
        <v>199352.61162218347</v>
      </c>
      <c r="N13" s="5">
        <f>SUM(B13:M13)</f>
        <v>1327001.8674742938</v>
      </c>
    </row>
    <row r="14" spans="1:14" x14ac:dyDescent="0.35">
      <c r="A14" t="s">
        <v>67</v>
      </c>
      <c r="B14" s="16">
        <f>B13/B6</f>
        <v>0.67</v>
      </c>
      <c r="C14" s="16">
        <f t="shared" ref="C14:N14" si="7">C13/C6</f>
        <v>0.67</v>
      </c>
      <c r="D14" s="16">
        <f t="shared" si="7"/>
        <v>0.67</v>
      </c>
      <c r="E14" s="16">
        <f t="shared" si="7"/>
        <v>0.66999999999999993</v>
      </c>
      <c r="F14" s="16">
        <f t="shared" si="7"/>
        <v>0.67</v>
      </c>
      <c r="G14" s="16">
        <f t="shared" si="7"/>
        <v>0.67</v>
      </c>
      <c r="H14" s="16">
        <f t="shared" si="7"/>
        <v>0.67</v>
      </c>
      <c r="I14" s="16">
        <f t="shared" si="7"/>
        <v>0.67</v>
      </c>
      <c r="J14" s="16">
        <f t="shared" si="7"/>
        <v>0.66999999999999993</v>
      </c>
      <c r="K14" s="16">
        <f t="shared" si="7"/>
        <v>0.67</v>
      </c>
      <c r="L14" s="16">
        <f t="shared" si="7"/>
        <v>0.67</v>
      </c>
      <c r="M14" s="16">
        <f t="shared" si="7"/>
        <v>0.67</v>
      </c>
      <c r="N14" s="16">
        <f t="shared" si="7"/>
        <v>0.66999999999999993</v>
      </c>
    </row>
    <row r="15" spans="1:14" x14ac:dyDescent="0.3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3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35">
      <c r="A18" t="s">
        <v>57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35">
      <c r="A19" t="s">
        <v>49</v>
      </c>
      <c r="B19" s="6">
        <f>SUMIF('Submitted Budget'!$B$2:$B$33,'Income Statement'!$A19,'Submitted Budget'!D$2:D$33)</f>
        <v>15000</v>
      </c>
      <c r="C19" s="6">
        <f>SUMIF('Submitted Budget'!$B$2:$B$33,'Income Statement'!$A19,'Submitted Budget'!E$2:E$33)</f>
        <v>25000</v>
      </c>
      <c r="D19" s="6">
        <f>SUMIF('Submitted Budget'!$B$2:$B$33,'Income Statement'!$A19,'Submitted Budget'!F$2:F$33)</f>
        <v>25000</v>
      </c>
      <c r="E19" s="6">
        <f>SUMIF('Submitted Budget'!$B$2:$B$33,'Income Statement'!$A19,'Submitted Budget'!G$2:G$33)</f>
        <v>35000</v>
      </c>
      <c r="F19" s="6">
        <f>SUMIF('Submitted Budget'!$B$2:$B$33,'Income Statement'!$A19,'Submitted Budget'!H$2:H$33)</f>
        <v>35000</v>
      </c>
      <c r="G19" s="6">
        <f>SUMIF('Submitted Budget'!$B$2:$B$33,'Income Statement'!$A19,'Submitted Budget'!I$2:I$33)</f>
        <v>35000</v>
      </c>
      <c r="H19" s="6">
        <f>SUMIF('Submitted Budget'!$B$2:$B$33,'Income Statement'!$A19,'Submitted Budget'!J$2:J$33)</f>
        <v>50000</v>
      </c>
      <c r="I19" s="6">
        <f>SUMIF('Submitted Budget'!$B$2:$B$33,'Income Statement'!$A19,'Submitted Budget'!K$2:K$33)</f>
        <v>50000</v>
      </c>
      <c r="J19" s="6">
        <f>SUMIF('Submitted Budget'!$B$2:$B$33,'Income Statement'!$A19,'Submitted Budget'!L$2:L$33)</f>
        <v>50000</v>
      </c>
      <c r="K19" s="6">
        <f>SUMIF('Submitted Budget'!$B$2:$B$33,'Income Statement'!$A19,'Submitted Budget'!M$2:M$33)</f>
        <v>75000</v>
      </c>
      <c r="L19" s="6">
        <f>SUMIF('Submitted Budget'!$B$2:$B$33,'Income Statement'!$A19,'Submitted Budget'!N$2:N$33)</f>
        <v>75000</v>
      </c>
      <c r="M19" s="6">
        <f>SUMIF('Submitted Budget'!$B$2:$B$33,'Income Statement'!$A19,'Submitted Budget'!O$2:O$33)</f>
        <v>75000</v>
      </c>
      <c r="N19" s="6">
        <f>SUM(B19:M19)</f>
        <v>545000</v>
      </c>
    </row>
    <row r="20" spans="1:14" x14ac:dyDescent="0.35">
      <c r="A20" t="s">
        <v>23</v>
      </c>
      <c r="B20" s="6">
        <f>SUMIF('Submitted Budget'!$B$2:$B$33,'Income Statement'!$A20,'Submitted Budget'!D$2:D$33)</f>
        <v>7500</v>
      </c>
      <c r="C20" s="6">
        <f>SUMIF('Submitted Budget'!$B$2:$B$33,'Income Statement'!$A20,'Submitted Budget'!E$2:E$33)</f>
        <v>7500</v>
      </c>
      <c r="D20" s="6">
        <f>SUMIF('Submitted Budget'!$B$2:$B$33,'Income Statement'!$A20,'Submitted Budget'!F$2:F$33)</f>
        <v>7500</v>
      </c>
      <c r="E20" s="6">
        <f>SUMIF('Submitted Budget'!$B$2:$B$33,'Income Statement'!$A20,'Submitted Budget'!G$2:G$33)</f>
        <v>12500</v>
      </c>
      <c r="F20" s="6">
        <f>SUMIF('Submitted Budget'!$B$2:$B$33,'Income Statement'!$A20,'Submitted Budget'!H$2:H$33)</f>
        <v>12500</v>
      </c>
      <c r="G20" s="6">
        <f>SUMIF('Submitted Budget'!$B$2:$B$33,'Income Statement'!$A20,'Submitted Budget'!I$2:I$33)</f>
        <v>12500</v>
      </c>
      <c r="H20" s="6">
        <f>SUMIF('Submitted Budget'!$B$2:$B$33,'Income Statement'!$A20,'Submitted Budget'!J$2:J$33)</f>
        <v>17500</v>
      </c>
      <c r="I20" s="6">
        <f>SUMIF('Submitted Budget'!$B$2:$B$33,'Income Statement'!$A20,'Submitted Budget'!K$2:K$33)</f>
        <v>17500</v>
      </c>
      <c r="J20" s="6">
        <f>SUMIF('Submitted Budget'!$B$2:$B$33,'Income Statement'!$A20,'Submitted Budget'!L$2:L$33)</f>
        <v>17500</v>
      </c>
      <c r="K20" s="6">
        <f>SUMIF('Submitted Budget'!$B$2:$B$33,'Income Statement'!$A20,'Submitted Budget'!M$2:M$33)</f>
        <v>17500</v>
      </c>
      <c r="L20" s="6">
        <f>SUMIF('Submitted Budget'!$B$2:$B$33,'Income Statement'!$A20,'Submitted Budget'!N$2:N$33)</f>
        <v>17500</v>
      </c>
      <c r="M20" s="6">
        <f>SUMIF('Submitted Budget'!$B$2:$B$33,'Income Statement'!$A20,'Submitted Budget'!O$2:O$33)</f>
        <v>17500</v>
      </c>
      <c r="N20" s="6">
        <f t="shared" ref="N20:N27" si="8">SUM(B20:M20)</f>
        <v>165000</v>
      </c>
    </row>
    <row r="21" spans="1:14" x14ac:dyDescent="0.35">
      <c r="A21" t="s">
        <v>24</v>
      </c>
      <c r="B21" s="6">
        <f>SUMIF('Submitted Budget'!$B$2:$B$33,'Income Statement'!$A21,'Submitted Budget'!D$2:D$33)</f>
        <v>3000</v>
      </c>
      <c r="C21" s="6">
        <f>SUMIF('Submitted Budget'!$B$2:$B$33,'Income Statement'!$A21,'Submitted Budget'!E$2:E$33)</f>
        <v>3000</v>
      </c>
      <c r="D21" s="6">
        <f>SUMIF('Submitted Budget'!$B$2:$B$33,'Income Statement'!$A21,'Submitted Budget'!F$2:F$33)</f>
        <v>3000</v>
      </c>
      <c r="E21" s="6">
        <f>SUMIF('Submitted Budget'!$B$2:$B$33,'Income Statement'!$A21,'Submitted Budget'!G$2:G$33)</f>
        <v>10500</v>
      </c>
      <c r="F21" s="6">
        <f>SUMIF('Submitted Budget'!$B$2:$B$33,'Income Statement'!$A21,'Submitted Budget'!H$2:H$33)</f>
        <v>10500</v>
      </c>
      <c r="G21" s="6">
        <f>SUMIF('Submitted Budget'!$B$2:$B$33,'Income Statement'!$A21,'Submitted Budget'!I$2:I$33)</f>
        <v>10500</v>
      </c>
      <c r="H21" s="6">
        <f>SUMIF('Submitted Budget'!$B$2:$B$33,'Income Statement'!$A21,'Submitted Budget'!J$2:J$33)</f>
        <v>18000</v>
      </c>
      <c r="I21" s="6">
        <f>SUMIF('Submitted Budget'!$B$2:$B$33,'Income Statement'!$A21,'Submitted Budget'!K$2:K$33)</f>
        <v>18000</v>
      </c>
      <c r="J21" s="6">
        <f>SUMIF('Submitted Budget'!$B$2:$B$33,'Income Statement'!$A21,'Submitted Budget'!L$2:L$33)</f>
        <v>18000</v>
      </c>
      <c r="K21" s="6">
        <f>SUMIF('Submitted Budget'!$B$2:$B$33,'Income Statement'!$A21,'Submitted Budget'!M$2:M$33)</f>
        <v>23000</v>
      </c>
      <c r="L21" s="6">
        <f>SUMIF('Submitted Budget'!$B$2:$B$33,'Income Statement'!$A21,'Submitted Budget'!N$2:N$33)</f>
        <v>23000</v>
      </c>
      <c r="M21" s="6">
        <f>SUMIF('Submitted Budget'!$B$2:$B$33,'Income Statement'!$A21,'Submitted Budget'!O$2:O$33)</f>
        <v>23000</v>
      </c>
      <c r="N21" s="6">
        <f t="shared" si="8"/>
        <v>163500</v>
      </c>
    </row>
    <row r="22" spans="1:14" x14ac:dyDescent="0.35">
      <c r="A22" t="s">
        <v>25</v>
      </c>
      <c r="B22" s="6">
        <f>SUMIF('Submitted Budget'!$B$2:$B$33,'Income Statement'!$A22,'Submitted Budget'!D$2:D$33)</f>
        <v>500</v>
      </c>
      <c r="C22" s="6">
        <f>SUMIF('Submitted Budget'!$B$2:$B$33,'Income Statement'!$A22,'Submitted Budget'!E$2:E$33)</f>
        <v>500</v>
      </c>
      <c r="D22" s="6">
        <f>SUMIF('Submitted Budget'!$B$2:$B$33,'Income Statement'!$A22,'Submitted Budget'!F$2:F$33)</f>
        <v>500</v>
      </c>
      <c r="E22" s="6">
        <f>SUMIF('Submitted Budget'!$B$2:$B$33,'Income Statement'!$A22,'Submitted Budget'!G$2:G$33)</f>
        <v>3000</v>
      </c>
      <c r="F22" s="6">
        <f>SUMIF('Submitted Budget'!$B$2:$B$33,'Income Statement'!$A22,'Submitted Budget'!H$2:H$33)</f>
        <v>500</v>
      </c>
      <c r="G22" s="6">
        <f>SUMIF('Submitted Budget'!$B$2:$B$33,'Income Statement'!$A22,'Submitted Budget'!I$2:I$33)</f>
        <v>500</v>
      </c>
      <c r="H22" s="6">
        <f>SUMIF('Submitted Budget'!$B$2:$B$33,'Income Statement'!$A22,'Submitted Budget'!J$2:J$33)</f>
        <v>500</v>
      </c>
      <c r="I22" s="6">
        <f>SUMIF('Submitted Budget'!$B$2:$B$33,'Income Statement'!$A22,'Submitted Budget'!K$2:K$33)</f>
        <v>3500</v>
      </c>
      <c r="J22" s="6">
        <f>SUMIF('Submitted Budget'!$B$2:$B$33,'Income Statement'!$A22,'Submitted Budget'!L$2:L$33)</f>
        <v>500</v>
      </c>
      <c r="K22" s="6">
        <f>SUMIF('Submitted Budget'!$B$2:$B$33,'Income Statement'!$A22,'Submitted Budget'!M$2:M$33)</f>
        <v>500</v>
      </c>
      <c r="L22" s="6">
        <f>SUMIF('Submitted Budget'!$B$2:$B$33,'Income Statement'!$A22,'Submitted Budget'!N$2:N$33)</f>
        <v>500</v>
      </c>
      <c r="M22" s="6">
        <f>SUMIF('Submitted Budget'!$B$2:$B$33,'Income Statement'!$A22,'Submitted Budget'!O$2:O$33)</f>
        <v>3500</v>
      </c>
      <c r="N22" s="6">
        <f t="shared" si="8"/>
        <v>14500</v>
      </c>
    </row>
    <row r="23" spans="1:14" x14ac:dyDescent="0.35">
      <c r="A23" t="s">
        <v>26</v>
      </c>
      <c r="B23" s="6">
        <f>SUMIF('Submitted Budget'!$B$2:$B$33,'Income Statement'!$A23,'Submitted Budget'!D$2:D$33)</f>
        <v>750</v>
      </c>
      <c r="C23" s="6">
        <f>SUMIF('Submitted Budget'!$B$2:$B$33,'Income Statement'!$A23,'Submitted Budget'!E$2:E$33)</f>
        <v>750</v>
      </c>
      <c r="D23" s="6">
        <f>SUMIF('Submitted Budget'!$B$2:$B$33,'Income Statement'!$A23,'Submitted Budget'!F$2:F$33)</f>
        <v>750</v>
      </c>
      <c r="E23" s="6">
        <f>SUMIF('Submitted Budget'!$B$2:$B$33,'Income Statement'!$A23,'Submitted Budget'!G$2:G$33)</f>
        <v>4500</v>
      </c>
      <c r="F23" s="6">
        <f>SUMIF('Submitted Budget'!$B$2:$B$33,'Income Statement'!$A23,'Submitted Budget'!H$2:H$33)</f>
        <v>750</v>
      </c>
      <c r="G23" s="6">
        <f>SUMIF('Submitted Budget'!$B$2:$B$33,'Income Statement'!$A23,'Submitted Budget'!I$2:I$33)</f>
        <v>750</v>
      </c>
      <c r="H23" s="6">
        <f>SUMIF('Submitted Budget'!$B$2:$B$33,'Income Statement'!$A23,'Submitted Budget'!J$2:J$33)</f>
        <v>750</v>
      </c>
      <c r="I23" s="6">
        <f>SUMIF('Submitted Budget'!$B$2:$B$33,'Income Statement'!$A23,'Submitted Budget'!K$2:K$33)</f>
        <v>5250</v>
      </c>
      <c r="J23" s="6">
        <f>SUMIF('Submitted Budget'!$B$2:$B$33,'Income Statement'!$A23,'Submitted Budget'!L$2:L$33)</f>
        <v>750</v>
      </c>
      <c r="K23" s="6">
        <f>SUMIF('Submitted Budget'!$B$2:$B$33,'Income Statement'!$A23,'Submitted Budget'!M$2:M$33)</f>
        <v>750</v>
      </c>
      <c r="L23" s="6">
        <f>SUMIF('Submitted Budget'!$B$2:$B$33,'Income Statement'!$A23,'Submitted Budget'!N$2:N$33)</f>
        <v>750</v>
      </c>
      <c r="M23" s="6">
        <f>SUMIF('Submitted Budget'!$B$2:$B$33,'Income Statement'!$A23,'Submitted Budget'!O$2:O$33)</f>
        <v>5250</v>
      </c>
      <c r="N23" s="6">
        <f t="shared" si="8"/>
        <v>21750</v>
      </c>
    </row>
    <row r="24" spans="1:14" x14ac:dyDescent="0.35">
      <c r="A24" t="s">
        <v>27</v>
      </c>
      <c r="B24" s="6">
        <f>SUMIF('Submitted Budget'!$B$2:$B$33,'Income Statement'!$A24,'Submitted Budget'!D$2:D$33)</f>
        <v>850</v>
      </c>
      <c r="C24" s="6">
        <f>SUMIF('Submitted Budget'!$B$2:$B$33,'Income Statement'!$A24,'Submitted Budget'!E$2:E$33)</f>
        <v>850</v>
      </c>
      <c r="D24" s="6">
        <f>SUMIF('Submitted Budget'!$B$2:$B$33,'Income Statement'!$A24,'Submitted Budget'!F$2:F$33)</f>
        <v>850</v>
      </c>
      <c r="E24" s="6">
        <f>SUMIF('Submitted Budget'!$B$2:$B$33,'Income Statement'!$A24,'Submitted Budget'!G$2:G$33)</f>
        <v>1500</v>
      </c>
      <c r="F24" s="6">
        <f>SUMIF('Submitted Budget'!$B$2:$B$33,'Income Statement'!$A24,'Submitted Budget'!H$2:H$33)</f>
        <v>1500</v>
      </c>
      <c r="G24" s="6">
        <f>SUMIF('Submitted Budget'!$B$2:$B$33,'Income Statement'!$A24,'Submitted Budget'!I$2:I$33)</f>
        <v>1500</v>
      </c>
      <c r="H24" s="6">
        <f>SUMIF('Submitted Budget'!$B$2:$B$33,'Income Statement'!$A24,'Submitted Budget'!J$2:J$33)</f>
        <v>2900</v>
      </c>
      <c r="I24" s="6">
        <f>SUMIF('Submitted Budget'!$B$2:$B$33,'Income Statement'!$A24,'Submitted Budget'!K$2:K$33)</f>
        <v>2900</v>
      </c>
      <c r="J24" s="6">
        <f>SUMIF('Submitted Budget'!$B$2:$B$33,'Income Statement'!$A24,'Submitted Budget'!L$2:L$33)</f>
        <v>2900</v>
      </c>
      <c r="K24" s="6">
        <f>SUMIF('Submitted Budget'!$B$2:$B$33,'Income Statement'!$A24,'Submitted Budget'!M$2:M$33)</f>
        <v>2900</v>
      </c>
      <c r="L24" s="6">
        <f>SUMIF('Submitted Budget'!$B$2:$B$33,'Income Statement'!$A24,'Submitted Budget'!N$2:N$33)</f>
        <v>2900</v>
      </c>
      <c r="M24" s="6">
        <f>SUMIF('Submitted Budget'!$B$2:$B$33,'Income Statement'!$A24,'Submitted Budget'!O$2:O$33)</f>
        <v>2900</v>
      </c>
      <c r="N24" s="6">
        <f t="shared" si="8"/>
        <v>24450</v>
      </c>
    </row>
    <row r="25" spans="1:14" x14ac:dyDescent="0.35">
      <c r="A25" t="s">
        <v>28</v>
      </c>
      <c r="B25" s="6">
        <f>SUMIF('Submitted Budget'!$B$2:$B$33,'Income Statement'!$A25,'Submitted Budget'!D$2:D$33)</f>
        <v>500</v>
      </c>
      <c r="C25" s="6">
        <f>SUMIF('Submitted Budget'!$B$2:$B$33,'Income Statement'!$A25,'Submitted Budget'!E$2:E$33)</f>
        <v>500</v>
      </c>
      <c r="D25" s="6">
        <f>SUMIF('Submitted Budget'!$B$2:$B$33,'Income Statement'!$A25,'Submitted Budget'!F$2:F$33)</f>
        <v>500</v>
      </c>
      <c r="E25" s="6">
        <f>SUMIF('Submitted Budget'!$B$2:$B$33,'Income Statement'!$A25,'Submitted Budget'!G$2:G$33)</f>
        <v>1500</v>
      </c>
      <c r="F25" s="6">
        <f>SUMIF('Submitted Budget'!$B$2:$B$33,'Income Statement'!$A25,'Submitted Budget'!H$2:H$33)</f>
        <v>1500</v>
      </c>
      <c r="G25" s="6">
        <f>SUMIF('Submitted Budget'!$B$2:$B$33,'Income Statement'!$A25,'Submitted Budget'!I$2:I$33)</f>
        <v>1500</v>
      </c>
      <c r="H25" s="6">
        <f>SUMIF('Submitted Budget'!$B$2:$B$33,'Income Statement'!$A25,'Submitted Budget'!J$2:J$33)</f>
        <v>5000</v>
      </c>
      <c r="I25" s="6">
        <f>SUMIF('Submitted Budget'!$B$2:$B$33,'Income Statement'!$A25,'Submitted Budget'!K$2:K$33)</f>
        <v>5000</v>
      </c>
      <c r="J25" s="6">
        <f>SUMIF('Submitted Budget'!$B$2:$B$33,'Income Statement'!$A25,'Submitted Budget'!L$2:L$33)</f>
        <v>5000</v>
      </c>
      <c r="K25" s="6">
        <f>SUMIF('Submitted Budget'!$B$2:$B$33,'Income Statement'!$A25,'Submitted Budget'!M$2:M$33)</f>
        <v>5000</v>
      </c>
      <c r="L25" s="6">
        <f>SUMIF('Submitted Budget'!$B$2:$B$33,'Income Statement'!$A25,'Submitted Budget'!N$2:N$33)</f>
        <v>5000</v>
      </c>
      <c r="M25" s="6">
        <f>SUMIF('Submitted Budget'!$B$2:$B$33,'Income Statement'!$A25,'Submitted Budget'!O$2:O$33)</f>
        <v>5000</v>
      </c>
      <c r="N25" s="6">
        <f t="shared" si="8"/>
        <v>36000</v>
      </c>
    </row>
    <row r="26" spans="1:14" x14ac:dyDescent="0.35">
      <c r="A26" t="s">
        <v>29</v>
      </c>
      <c r="B26" s="6">
        <v>750</v>
      </c>
      <c r="C26" s="6">
        <v>750</v>
      </c>
      <c r="D26" s="6">
        <v>750</v>
      </c>
      <c r="E26" s="6">
        <v>5000</v>
      </c>
      <c r="F26" s="6">
        <v>5000</v>
      </c>
      <c r="G26" s="6">
        <v>5000</v>
      </c>
      <c r="H26" s="6">
        <v>7500</v>
      </c>
      <c r="I26" s="6">
        <v>7500</v>
      </c>
      <c r="J26" s="6">
        <v>7500</v>
      </c>
      <c r="K26" s="6">
        <v>7500</v>
      </c>
      <c r="L26" s="6">
        <v>7500</v>
      </c>
      <c r="M26" s="6">
        <v>7500</v>
      </c>
      <c r="N26" s="6">
        <f t="shared" si="8"/>
        <v>62250</v>
      </c>
    </row>
    <row r="27" spans="1:14" x14ac:dyDescent="0.35">
      <c r="A27" s="10" t="s">
        <v>30</v>
      </c>
      <c r="B27" s="17">
        <f>SUMIF('Submitted Budget'!$B$2:$B$33,'Income Statement'!$A27,'Submitted Budget'!D$2:D$33)</f>
        <v>0</v>
      </c>
      <c r="C27" s="17">
        <f>SUMIF('Submitted Budget'!$B$2:$B$33,'Income Statement'!$A27,'Submitted Budget'!E$2:E$33)</f>
        <v>0</v>
      </c>
      <c r="D27" s="17">
        <f>SUMIF('Submitted Budget'!$B$2:$B$33,'Income Statement'!$A27,'Submitted Budget'!F$2:F$33)</f>
        <v>0</v>
      </c>
      <c r="E27" s="17">
        <f>SUMIF('Submitted Budget'!$B$2:$B$33,'Income Statement'!$A27,'Submitted Budget'!G$2:G$33)</f>
        <v>0</v>
      </c>
      <c r="F27" s="17">
        <f>SUMIF('Submitted Budget'!$B$2:$B$33,'Income Statement'!$A27,'Submitted Budget'!H$2:H$33)</f>
        <v>0</v>
      </c>
      <c r="G27" s="17">
        <f>SUMIF('Submitted Budget'!$B$2:$B$33,'Income Statement'!$A27,'Submitted Budget'!I$2:I$33)</f>
        <v>0</v>
      </c>
      <c r="H27" s="17">
        <f>SUMIF('Submitted Budget'!$B$2:$B$33,'Income Statement'!$A27,'Submitted Budget'!J$2:J$33)</f>
        <v>5000</v>
      </c>
      <c r="I27" s="17">
        <f>SUMIF('Submitted Budget'!$B$2:$B$33,'Income Statement'!$A27,'Submitted Budget'!K$2:K$33)</f>
        <v>5000</v>
      </c>
      <c r="J27" s="17">
        <f>SUMIF('Submitted Budget'!$B$2:$B$33,'Income Statement'!$A27,'Submitted Budget'!L$2:L$33)</f>
        <v>5000</v>
      </c>
      <c r="K27" s="17">
        <f>SUMIF('Submitted Budget'!$B$2:$B$33,'Income Statement'!$A27,'Submitted Budget'!M$2:M$33)</f>
        <v>5000</v>
      </c>
      <c r="L27" s="17">
        <f>SUMIF('Submitted Budget'!$B$2:$B$33,'Income Statement'!$A27,'Submitted Budget'!N$2:N$33)</f>
        <v>5000</v>
      </c>
      <c r="M27" s="17">
        <f>SUMIF('Submitted Budget'!$B$2:$B$33,'Income Statement'!$A27,'Submitted Budget'!O$2:O$33)</f>
        <v>5000</v>
      </c>
      <c r="N27" s="17">
        <f t="shared" si="8"/>
        <v>30000</v>
      </c>
    </row>
    <row r="28" spans="1:14" x14ac:dyDescent="0.35">
      <c r="A28" t="s">
        <v>72</v>
      </c>
      <c r="B28" s="5">
        <f>SUM(B19:B27)</f>
        <v>28850</v>
      </c>
      <c r="C28" s="5">
        <f>SUM(C19:C27)</f>
        <v>38850</v>
      </c>
      <c r="D28" s="5">
        <f>SUM(D19:D27)</f>
        <v>38850</v>
      </c>
      <c r="E28" s="5">
        <f>SUM(E19:E27)</f>
        <v>73500</v>
      </c>
      <c r="F28" s="5">
        <f>SUM(F19:F27)</f>
        <v>67250</v>
      </c>
      <c r="G28" s="5">
        <f>SUM(G19:G27)</f>
        <v>67250</v>
      </c>
      <c r="H28" s="5">
        <f>SUM(H19:H27)</f>
        <v>107150</v>
      </c>
      <c r="I28" s="5">
        <f>SUM(I19:I27)</f>
        <v>114650</v>
      </c>
      <c r="J28" s="5">
        <f>SUM(J19:J27)</f>
        <v>107150</v>
      </c>
      <c r="K28" s="5">
        <f>SUM(K19:K27)</f>
        <v>137150</v>
      </c>
      <c r="L28" s="5">
        <f>SUM(L19:L27)</f>
        <v>137150</v>
      </c>
      <c r="M28" s="5">
        <f>SUM(M19:M27)</f>
        <v>144650</v>
      </c>
      <c r="N28" s="5">
        <f>SUM(B28:M28)</f>
        <v>1062450</v>
      </c>
    </row>
    <row r="30" spans="1:14" x14ac:dyDescent="0.3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35">
      <c r="A31" t="s">
        <v>68</v>
      </c>
      <c r="B31" s="13">
        <f>B13-B28</f>
        <v>-12100</v>
      </c>
      <c r="C31" s="13">
        <f>C13-C28</f>
        <v>-7862.5</v>
      </c>
      <c r="D31" s="13">
        <f>D13-D28</f>
        <v>4239.375</v>
      </c>
      <c r="E31" s="13">
        <f>E13-E28</f>
        <v>-8957.364583333343</v>
      </c>
      <c r="F31" s="13">
        <f>F13-F28</f>
        <v>15527.906770833331</v>
      </c>
      <c r="G31" s="13">
        <f>G13-G28</f>
        <v>31027.887421874999</v>
      </c>
      <c r="H31" s="13">
        <f>H13-H28</f>
        <v>15469.537641927091</v>
      </c>
      <c r="I31" s="13">
        <f>I13-I28</f>
        <v>28659.940328971366</v>
      </c>
      <c r="J31" s="13">
        <f>J13-J28</f>
        <v>53746.782612958981</v>
      </c>
      <c r="K31" s="13">
        <f>K13-K28</f>
        <v>38695.598554348486</v>
      </c>
      <c r="L31" s="13">
        <f>L13-L28</f>
        <v>51402.092104529554</v>
      </c>
      <c r="M31" s="13">
        <f>M13-M28</f>
        <v>54702.611622183467</v>
      </c>
      <c r="N31" s="13">
        <f>SUM(B31:M31)</f>
        <v>264551.86747429392</v>
      </c>
    </row>
    <row r="32" spans="1:14" x14ac:dyDescent="0.3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x14ac:dyDescent="0.35">
      <c r="A33" t="s">
        <v>69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>
        <f>-N31*B60</f>
        <v>-55555.892169601721</v>
      </c>
    </row>
    <row r="34" spans="1:14" x14ac:dyDescent="0.3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35">
      <c r="A35" t="s">
        <v>70</v>
      </c>
      <c r="B35" s="13">
        <f>B31-B33</f>
        <v>-12100</v>
      </c>
      <c r="C35" s="13">
        <f t="shared" ref="C35:M35" si="9">C31-C33</f>
        <v>-7862.5</v>
      </c>
      <c r="D35" s="13">
        <f t="shared" si="9"/>
        <v>4239.375</v>
      </c>
      <c r="E35" s="13">
        <f t="shared" si="9"/>
        <v>-8957.364583333343</v>
      </c>
      <c r="F35" s="13">
        <f t="shared" si="9"/>
        <v>15527.906770833331</v>
      </c>
      <c r="G35" s="13">
        <f t="shared" si="9"/>
        <v>31027.887421874999</v>
      </c>
      <c r="H35" s="13">
        <f t="shared" si="9"/>
        <v>15469.537641927091</v>
      </c>
      <c r="I35" s="13">
        <f t="shared" si="9"/>
        <v>28659.940328971366</v>
      </c>
      <c r="J35" s="13">
        <f t="shared" si="9"/>
        <v>53746.782612958981</v>
      </c>
      <c r="K35" s="13">
        <f t="shared" si="9"/>
        <v>38695.598554348486</v>
      </c>
      <c r="L35" s="13">
        <f t="shared" si="9"/>
        <v>51402.092104529554</v>
      </c>
      <c r="M35" s="13">
        <f t="shared" si="9"/>
        <v>54702.611622183467</v>
      </c>
      <c r="N35" s="13">
        <f>N31+N33</f>
        <v>208995.9753046922</v>
      </c>
    </row>
    <row r="36" spans="1:14" x14ac:dyDescent="0.35">
      <c r="A36" t="s">
        <v>71</v>
      </c>
    </row>
    <row r="38" spans="1:14" s="4" customFormat="1" x14ac:dyDescent="0.35">
      <c r="A38" s="4" t="s">
        <v>73</v>
      </c>
    </row>
    <row r="40" spans="1:14" x14ac:dyDescent="0.35">
      <c r="A40" t="s">
        <v>58</v>
      </c>
    </row>
    <row r="42" spans="1:14" x14ac:dyDescent="0.35">
      <c r="A42" t="s">
        <v>74</v>
      </c>
    </row>
    <row r="43" spans="1:14" x14ac:dyDescent="0.35">
      <c r="A43" t="s">
        <v>75</v>
      </c>
      <c r="B43" s="9">
        <f>B20/B57</f>
        <v>100</v>
      </c>
      <c r="C43" s="9">
        <f>C20/C57</f>
        <v>100</v>
      </c>
      <c r="D43" s="9">
        <f>D20/D57</f>
        <v>100</v>
      </c>
      <c r="E43" s="9">
        <f>E20/E57</f>
        <v>166.66666666666666</v>
      </c>
      <c r="F43" s="9">
        <f>F20/F57</f>
        <v>166.66666666666666</v>
      </c>
      <c r="G43" s="9">
        <f>G20/G57</f>
        <v>166.66666666666666</v>
      </c>
      <c r="H43" s="9">
        <f>H20/H57</f>
        <v>233.33333333333334</v>
      </c>
      <c r="I43" s="9">
        <f>I20/I57</f>
        <v>233.33333333333334</v>
      </c>
      <c r="J43" s="9">
        <f>J20/J57</f>
        <v>233.33333333333334</v>
      </c>
      <c r="K43" s="9">
        <f>K20/K57</f>
        <v>233.33333333333334</v>
      </c>
      <c r="L43" s="9">
        <f>L20/L57</f>
        <v>233.33333333333334</v>
      </c>
      <c r="M43" s="9">
        <f>M20/M57</f>
        <v>233.33333333333334</v>
      </c>
    </row>
    <row r="44" spans="1:14" x14ac:dyDescent="0.35">
      <c r="A44" t="s">
        <v>60</v>
      </c>
      <c r="B44" s="10"/>
      <c r="C44" s="11">
        <f>(B43+B44)*(1-C58)</f>
        <v>85</v>
      </c>
      <c r="D44" s="11">
        <f>(C43+C44)*(1-D58)</f>
        <v>157.25</v>
      </c>
      <c r="E44" s="11">
        <f t="shared" ref="E44:M44" si="10">(D43+D44)*(1-E58)</f>
        <v>218.66249999999999</v>
      </c>
      <c r="F44" s="11">
        <f t="shared" si="10"/>
        <v>327.52979166666665</v>
      </c>
      <c r="G44" s="11">
        <f t="shared" si="10"/>
        <v>420.06698958333334</v>
      </c>
      <c r="H44" s="11">
        <f t="shared" si="10"/>
        <v>498.72360781249995</v>
      </c>
      <c r="I44" s="11">
        <f t="shared" si="10"/>
        <v>622.24839997395827</v>
      </c>
      <c r="J44" s="11">
        <f t="shared" si="10"/>
        <v>727.24447331119791</v>
      </c>
      <c r="K44" s="11">
        <f t="shared" si="10"/>
        <v>816.49113564785159</v>
      </c>
      <c r="L44" s="11">
        <f t="shared" si="10"/>
        <v>892.35079863400722</v>
      </c>
      <c r="M44" s="11">
        <f t="shared" si="10"/>
        <v>956.83151217223951</v>
      </c>
    </row>
    <row r="45" spans="1:14" x14ac:dyDescent="0.35">
      <c r="A45" t="s">
        <v>76</v>
      </c>
      <c r="B45" s="9">
        <f>SUM(B43+B44)</f>
        <v>100</v>
      </c>
      <c r="C45" s="9">
        <f t="shared" ref="C45:M45" si="11">SUM(C43+C44)</f>
        <v>185</v>
      </c>
      <c r="D45" s="9">
        <f t="shared" si="11"/>
        <v>257.25</v>
      </c>
      <c r="E45" s="9">
        <f t="shared" si="11"/>
        <v>385.32916666666665</v>
      </c>
      <c r="F45" s="9">
        <f t="shared" si="11"/>
        <v>494.19645833333334</v>
      </c>
      <c r="G45" s="9">
        <f t="shared" si="11"/>
        <v>586.73365624999997</v>
      </c>
      <c r="H45" s="9">
        <f t="shared" si="11"/>
        <v>732.05694114583332</v>
      </c>
      <c r="I45" s="9">
        <f t="shared" si="11"/>
        <v>855.58173330729164</v>
      </c>
      <c r="J45" s="9">
        <f t="shared" si="11"/>
        <v>960.57780664453128</v>
      </c>
      <c r="K45" s="9">
        <f t="shared" si="11"/>
        <v>1049.824468981185</v>
      </c>
      <c r="L45" s="9">
        <f t="shared" si="11"/>
        <v>1125.6841319673406</v>
      </c>
      <c r="M45" s="9">
        <f t="shared" si="11"/>
        <v>1190.1648455055729</v>
      </c>
    </row>
    <row r="47" spans="1:14" x14ac:dyDescent="0.35">
      <c r="A47" t="s">
        <v>80</v>
      </c>
      <c r="B47" s="6">
        <v>250</v>
      </c>
      <c r="C47" s="6">
        <v>250</v>
      </c>
      <c r="D47" s="6">
        <v>250</v>
      </c>
      <c r="E47" s="6">
        <v>250</v>
      </c>
      <c r="F47" s="6">
        <v>250</v>
      </c>
      <c r="G47" s="6">
        <v>250</v>
      </c>
      <c r="H47" s="6">
        <v>250</v>
      </c>
      <c r="I47" s="6">
        <v>250</v>
      </c>
      <c r="J47" s="6">
        <v>250</v>
      </c>
      <c r="K47" s="6">
        <v>250</v>
      </c>
      <c r="L47" s="6">
        <v>250</v>
      </c>
      <c r="M47" s="6">
        <v>250</v>
      </c>
    </row>
    <row r="49" spans="1:13" x14ac:dyDescent="0.35">
      <c r="A49" t="s">
        <v>62</v>
      </c>
    </row>
    <row r="50" spans="1:13" x14ac:dyDescent="0.35">
      <c r="A50" t="s">
        <v>81</v>
      </c>
      <c r="B50" s="8">
        <v>0.3</v>
      </c>
      <c r="C50" s="8">
        <v>0.3</v>
      </c>
      <c r="D50" s="8">
        <v>0.3</v>
      </c>
      <c r="E50" s="8">
        <v>0.3</v>
      </c>
      <c r="F50" s="8">
        <v>0.3</v>
      </c>
      <c r="G50" s="8">
        <v>0.3</v>
      </c>
      <c r="H50" s="8">
        <v>0.3</v>
      </c>
      <c r="I50" s="8">
        <v>0.3</v>
      </c>
      <c r="J50" s="8">
        <v>0.3</v>
      </c>
      <c r="K50" s="8">
        <v>0.3</v>
      </c>
      <c r="L50" s="8">
        <v>0.3</v>
      </c>
      <c r="M50" s="8">
        <v>0.3</v>
      </c>
    </row>
    <row r="51" spans="1:13" x14ac:dyDescent="0.35">
      <c r="A51" t="s">
        <v>64</v>
      </c>
      <c r="B51" s="8">
        <v>0.03</v>
      </c>
      <c r="C51" s="8">
        <v>0.03</v>
      </c>
      <c r="D51" s="8">
        <v>0.03</v>
      </c>
      <c r="E51" s="8">
        <v>0.03</v>
      </c>
      <c r="F51" s="8">
        <v>0.03</v>
      </c>
      <c r="G51" s="8">
        <v>0.03</v>
      </c>
      <c r="H51" s="8">
        <v>0.03</v>
      </c>
      <c r="I51" s="8">
        <v>0.03</v>
      </c>
      <c r="J51" s="8">
        <v>0.03</v>
      </c>
      <c r="K51" s="8">
        <v>0.03</v>
      </c>
      <c r="L51" s="8">
        <v>0.03</v>
      </c>
      <c r="M51" s="8">
        <v>0.03</v>
      </c>
    </row>
    <row r="55" spans="1:13" x14ac:dyDescent="0.35">
      <c r="A55" t="s">
        <v>77</v>
      </c>
    </row>
    <row r="57" spans="1:13" x14ac:dyDescent="0.35">
      <c r="A57" t="s">
        <v>78</v>
      </c>
      <c r="B57" s="7">
        <v>75</v>
      </c>
      <c r="C57" s="7">
        <v>75</v>
      </c>
      <c r="D57" s="7">
        <v>75</v>
      </c>
      <c r="E57" s="7">
        <v>75</v>
      </c>
      <c r="F57" s="7">
        <v>75</v>
      </c>
      <c r="G57" s="7">
        <v>75</v>
      </c>
      <c r="H57" s="7">
        <v>75</v>
      </c>
      <c r="I57" s="7">
        <v>75</v>
      </c>
      <c r="J57" s="7">
        <v>75</v>
      </c>
      <c r="K57" s="7">
        <v>75</v>
      </c>
      <c r="L57" s="7">
        <v>75</v>
      </c>
      <c r="M57" s="7">
        <v>75</v>
      </c>
    </row>
    <row r="58" spans="1:13" x14ac:dyDescent="0.35">
      <c r="A58" t="s">
        <v>79</v>
      </c>
      <c r="C58" s="8">
        <v>0.15</v>
      </c>
      <c r="D58" s="8">
        <v>0.15</v>
      </c>
      <c r="E58" s="8">
        <v>0.15</v>
      </c>
      <c r="F58" s="8">
        <v>0.15</v>
      </c>
      <c r="G58" s="8">
        <v>0.15</v>
      </c>
      <c r="H58" s="8">
        <v>0.15</v>
      </c>
      <c r="I58" s="8">
        <v>0.15</v>
      </c>
      <c r="J58" s="8">
        <v>0.15</v>
      </c>
      <c r="K58" s="8">
        <v>0.15</v>
      </c>
      <c r="L58" s="8">
        <v>0.15</v>
      </c>
      <c r="M58" s="8">
        <v>0.15</v>
      </c>
    </row>
    <row r="60" spans="1:13" x14ac:dyDescent="0.35">
      <c r="A60" t="s">
        <v>82</v>
      </c>
      <c r="B60" s="8">
        <v>0.21</v>
      </c>
      <c r="C60" s="8">
        <v>0.21</v>
      </c>
      <c r="D60" s="8">
        <v>0.21</v>
      </c>
      <c r="E60" s="8">
        <v>0.21</v>
      </c>
      <c r="F60" s="8">
        <v>0.21</v>
      </c>
      <c r="G60" s="8">
        <v>0.21</v>
      </c>
      <c r="H60" s="8">
        <v>0.21</v>
      </c>
      <c r="I60" s="8">
        <v>0.21</v>
      </c>
      <c r="J60" s="8">
        <v>0.21</v>
      </c>
      <c r="K60" s="8">
        <v>0.21</v>
      </c>
      <c r="L60" s="8">
        <v>0.21</v>
      </c>
      <c r="M60" s="8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DB62-661A-452C-821C-FA7234D40F57}">
  <dimension ref="A1:O4"/>
  <sheetViews>
    <sheetView workbookViewId="0">
      <selection activeCell="A4" sqref="A4"/>
    </sheetView>
  </sheetViews>
  <sheetFormatPr defaultRowHeight="14.5" x14ac:dyDescent="0.35"/>
  <cols>
    <col min="1" max="1" width="13.1796875" customWidth="1"/>
    <col min="2" max="2" width="21.54296875" customWidth="1"/>
    <col min="3" max="3" width="16.26953125" customWidth="1"/>
  </cols>
  <sheetData>
    <row r="1" spans="1:15" x14ac:dyDescent="0.35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 t="s">
        <v>17</v>
      </c>
      <c r="B2" t="s">
        <v>29</v>
      </c>
    </row>
    <row r="3" spans="1:15" x14ac:dyDescent="0.35">
      <c r="A3" t="s">
        <v>18</v>
      </c>
    </row>
    <row r="4" spans="1:15" x14ac:dyDescent="0.35">
      <c r="A4" t="s">
        <v>17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67DEFE-277F-4954-AD2F-24CEF24021AE}">
          <x14:formula1>
            <xm:f>'Data Validation Drop Down'!$A$2:$A$8</xm:f>
          </x14:formula1>
          <xm:sqref>A2:A4</xm:sqref>
        </x14:dataValidation>
        <x14:dataValidation type="list" allowBlank="1" showInputMessage="1" showErrorMessage="1" xr:uid="{6F20081C-4901-49C9-9668-86075E55F3FD}">
          <x14:formula1>
            <xm:f>'Data Validation Drop Down'!$B$2:$B$10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4640-5D78-40AD-BEFE-A3D06558C8B6}">
  <dimension ref="A1:B10"/>
  <sheetViews>
    <sheetView workbookViewId="0">
      <selection activeCell="B1" sqref="B1"/>
    </sheetView>
  </sheetViews>
  <sheetFormatPr defaultRowHeight="14.5" x14ac:dyDescent="0.35"/>
  <cols>
    <col min="1" max="1" width="18.36328125" customWidth="1"/>
    <col min="2" max="2" width="20.26953125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16</v>
      </c>
      <c r="B2" t="s">
        <v>49</v>
      </c>
    </row>
    <row r="3" spans="1:2" x14ac:dyDescent="0.35">
      <c r="A3" t="s">
        <v>17</v>
      </c>
      <c r="B3" t="s">
        <v>23</v>
      </c>
    </row>
    <row r="4" spans="1:2" x14ac:dyDescent="0.35">
      <c r="A4" t="s">
        <v>18</v>
      </c>
      <c r="B4" t="s">
        <v>24</v>
      </c>
    </row>
    <row r="5" spans="1:2" x14ac:dyDescent="0.35">
      <c r="A5" t="s">
        <v>19</v>
      </c>
      <c r="B5" t="s">
        <v>25</v>
      </c>
    </row>
    <row r="6" spans="1:2" x14ac:dyDescent="0.35">
      <c r="A6" t="s">
        <v>20</v>
      </c>
      <c r="B6" t="s">
        <v>26</v>
      </c>
    </row>
    <row r="7" spans="1:2" x14ac:dyDescent="0.35">
      <c r="A7" t="s">
        <v>21</v>
      </c>
      <c r="B7" t="s">
        <v>27</v>
      </c>
    </row>
    <row r="8" spans="1:2" x14ac:dyDescent="0.35">
      <c r="A8" t="s">
        <v>22</v>
      </c>
      <c r="B8" t="s">
        <v>28</v>
      </c>
    </row>
    <row r="9" spans="1:2" x14ac:dyDescent="0.35">
      <c r="B9" t="s">
        <v>29</v>
      </c>
    </row>
    <row r="10" spans="1:2" x14ac:dyDescent="0.35">
      <c r="B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C035-05CB-4ABE-ABFD-8BADC73A4C7B}">
  <dimension ref="A1:O33"/>
  <sheetViews>
    <sheetView topLeftCell="A17" workbookViewId="0">
      <selection activeCell="B2" sqref="B2"/>
    </sheetView>
  </sheetViews>
  <sheetFormatPr defaultRowHeight="14.5" x14ac:dyDescent="0.35"/>
  <cols>
    <col min="1" max="1" width="18.26953125" bestFit="1" customWidth="1"/>
    <col min="2" max="2" width="20.26953125" bestFit="1" customWidth="1"/>
    <col min="3" max="3" width="19.26953125" bestFit="1" customWidth="1"/>
    <col min="4" max="15" width="7.54296875" bestFit="1" customWidth="1"/>
  </cols>
  <sheetData>
    <row r="1" spans="1:15" ht="15.5" x14ac:dyDescent="0.35">
      <c r="A1" s="1" t="s">
        <v>0</v>
      </c>
      <c r="B1" s="1" t="s">
        <v>15</v>
      </c>
      <c r="C1" s="1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35">
      <c r="A2" t="s">
        <v>16</v>
      </c>
      <c r="B2" t="s">
        <v>23</v>
      </c>
      <c r="C2" t="s">
        <v>31</v>
      </c>
      <c r="D2" s="3">
        <v>2500</v>
      </c>
      <c r="E2" s="3">
        <v>2500</v>
      </c>
      <c r="F2" s="3">
        <v>2500</v>
      </c>
      <c r="G2" s="3">
        <v>5000</v>
      </c>
      <c r="H2" s="3">
        <v>5000</v>
      </c>
      <c r="I2" s="3">
        <v>5000</v>
      </c>
      <c r="J2" s="3">
        <v>7500</v>
      </c>
      <c r="K2" s="3">
        <v>7500</v>
      </c>
      <c r="L2" s="3">
        <v>7500</v>
      </c>
      <c r="M2" s="3">
        <v>7500</v>
      </c>
      <c r="N2" s="3">
        <v>7500</v>
      </c>
      <c r="O2" s="3">
        <v>7500</v>
      </c>
    </row>
    <row r="3" spans="1:15" x14ac:dyDescent="0.35">
      <c r="A3" t="s">
        <v>16</v>
      </c>
      <c r="B3" t="s">
        <v>23</v>
      </c>
      <c r="C3" t="s">
        <v>32</v>
      </c>
      <c r="D3" s="3">
        <v>5000</v>
      </c>
      <c r="E3" s="3">
        <v>5000</v>
      </c>
      <c r="F3" s="3">
        <v>5000</v>
      </c>
      <c r="G3" s="3">
        <v>7500</v>
      </c>
      <c r="H3" s="3">
        <v>7500</v>
      </c>
      <c r="I3" s="3">
        <v>7500</v>
      </c>
      <c r="J3" s="3">
        <v>10000</v>
      </c>
      <c r="K3" s="3">
        <v>10000</v>
      </c>
      <c r="L3" s="3">
        <v>10000</v>
      </c>
      <c r="M3" s="3">
        <v>10000</v>
      </c>
      <c r="N3" s="3">
        <v>10000</v>
      </c>
      <c r="O3" s="3">
        <v>10000</v>
      </c>
    </row>
    <row r="4" spans="1:15" x14ac:dyDescent="0.35">
      <c r="A4" t="s">
        <v>16</v>
      </c>
      <c r="B4" t="s">
        <v>24</v>
      </c>
      <c r="C4" t="s">
        <v>33</v>
      </c>
      <c r="D4" s="3" t="s">
        <v>34</v>
      </c>
      <c r="E4" s="3" t="s">
        <v>34</v>
      </c>
      <c r="F4" s="3" t="s">
        <v>34</v>
      </c>
      <c r="G4" s="3">
        <v>2500</v>
      </c>
      <c r="H4" s="3">
        <v>2500</v>
      </c>
      <c r="I4" s="3">
        <v>2500</v>
      </c>
      <c r="J4" s="3">
        <v>5000</v>
      </c>
      <c r="K4" s="3">
        <v>5000</v>
      </c>
      <c r="L4" s="3">
        <v>5000</v>
      </c>
      <c r="M4" s="3">
        <v>10000</v>
      </c>
      <c r="N4" s="3">
        <v>10000</v>
      </c>
      <c r="O4" s="3">
        <v>10000</v>
      </c>
    </row>
    <row r="5" spans="1:15" x14ac:dyDescent="0.35">
      <c r="A5" t="s">
        <v>16</v>
      </c>
      <c r="B5" t="s">
        <v>25</v>
      </c>
      <c r="C5" t="s">
        <v>35</v>
      </c>
      <c r="D5" s="3" t="s">
        <v>34</v>
      </c>
      <c r="E5" s="3" t="s">
        <v>34</v>
      </c>
      <c r="F5" s="3" t="s">
        <v>34</v>
      </c>
      <c r="G5" s="3">
        <v>500</v>
      </c>
      <c r="H5" s="3" t="s">
        <v>34</v>
      </c>
      <c r="I5" s="3" t="s">
        <v>34</v>
      </c>
      <c r="J5" s="3" t="s">
        <v>34</v>
      </c>
      <c r="K5" s="3">
        <v>500</v>
      </c>
      <c r="L5" s="3" t="s">
        <v>34</v>
      </c>
      <c r="M5" s="3" t="s">
        <v>34</v>
      </c>
      <c r="N5" s="3" t="s">
        <v>34</v>
      </c>
      <c r="O5" s="3">
        <v>500</v>
      </c>
    </row>
    <row r="6" spans="1:15" x14ac:dyDescent="0.35">
      <c r="A6" t="s">
        <v>16</v>
      </c>
      <c r="B6" t="s">
        <v>26</v>
      </c>
      <c r="C6" t="s">
        <v>35</v>
      </c>
      <c r="D6" s="3" t="s">
        <v>34</v>
      </c>
      <c r="E6" s="3" t="s">
        <v>34</v>
      </c>
      <c r="F6" s="3" t="s">
        <v>34</v>
      </c>
      <c r="G6" s="3">
        <v>750</v>
      </c>
      <c r="H6" s="3" t="s">
        <v>34</v>
      </c>
      <c r="I6" s="3" t="s">
        <v>34</v>
      </c>
      <c r="J6" s="3" t="s">
        <v>34</v>
      </c>
      <c r="K6" s="3">
        <v>750</v>
      </c>
      <c r="L6" s="3" t="s">
        <v>34</v>
      </c>
      <c r="M6" s="3" t="s">
        <v>34</v>
      </c>
      <c r="N6" s="3" t="s">
        <v>34</v>
      </c>
      <c r="O6" s="3">
        <v>750</v>
      </c>
    </row>
    <row r="7" spans="1:15" x14ac:dyDescent="0.35">
      <c r="A7" t="s">
        <v>16</v>
      </c>
      <c r="B7" t="s">
        <v>27</v>
      </c>
      <c r="C7" t="s">
        <v>36</v>
      </c>
      <c r="D7" s="3">
        <v>100</v>
      </c>
      <c r="E7" s="3">
        <v>100</v>
      </c>
      <c r="F7" s="3">
        <v>100</v>
      </c>
      <c r="G7" s="3">
        <v>200</v>
      </c>
      <c r="H7" s="3">
        <v>200</v>
      </c>
      <c r="I7" s="3">
        <v>200</v>
      </c>
      <c r="J7" s="3">
        <v>500</v>
      </c>
      <c r="K7" s="3">
        <v>500</v>
      </c>
      <c r="L7" s="3">
        <v>500</v>
      </c>
      <c r="M7" s="3">
        <v>500</v>
      </c>
      <c r="N7" s="3">
        <v>500</v>
      </c>
      <c r="O7" s="3">
        <v>500</v>
      </c>
    </row>
    <row r="8" spans="1:15" x14ac:dyDescent="0.35">
      <c r="A8" t="s">
        <v>37</v>
      </c>
      <c r="B8" t="s">
        <v>24</v>
      </c>
      <c r="C8" t="s">
        <v>38</v>
      </c>
      <c r="D8" s="3">
        <v>1500</v>
      </c>
      <c r="E8" s="3">
        <v>1500</v>
      </c>
      <c r="F8" s="3">
        <v>1500</v>
      </c>
      <c r="G8" s="3">
        <v>2500</v>
      </c>
      <c r="H8" s="3">
        <v>2500</v>
      </c>
      <c r="I8" s="3">
        <v>2500</v>
      </c>
      <c r="J8" s="3">
        <v>5000</v>
      </c>
      <c r="K8" s="3">
        <v>5000</v>
      </c>
      <c r="L8" s="3">
        <v>5000</v>
      </c>
      <c r="M8" s="3">
        <v>5000</v>
      </c>
      <c r="N8" s="3">
        <v>5000</v>
      </c>
      <c r="O8" s="3">
        <v>5000</v>
      </c>
    </row>
    <row r="9" spans="1:15" x14ac:dyDescent="0.35">
      <c r="A9" t="s">
        <v>37</v>
      </c>
      <c r="B9" t="s">
        <v>25</v>
      </c>
      <c r="C9" t="s">
        <v>35</v>
      </c>
      <c r="D9" s="3" t="s">
        <v>34</v>
      </c>
      <c r="E9" s="3" t="s">
        <v>34</v>
      </c>
      <c r="F9" s="3" t="s">
        <v>34</v>
      </c>
      <c r="G9" s="3" t="s">
        <v>34</v>
      </c>
      <c r="H9" s="3" t="s">
        <v>34</v>
      </c>
      <c r="I9" s="3" t="s">
        <v>34</v>
      </c>
      <c r="J9" s="3" t="s">
        <v>34</v>
      </c>
      <c r="K9" s="3">
        <v>500</v>
      </c>
      <c r="L9" s="3" t="s">
        <v>34</v>
      </c>
      <c r="M9" s="3" t="s">
        <v>34</v>
      </c>
      <c r="N9" s="3" t="s">
        <v>34</v>
      </c>
      <c r="O9" s="3">
        <v>500</v>
      </c>
    </row>
    <row r="10" spans="1:15" x14ac:dyDescent="0.35">
      <c r="A10" t="s">
        <v>37</v>
      </c>
      <c r="B10" t="s">
        <v>26</v>
      </c>
      <c r="C10" t="s">
        <v>35</v>
      </c>
      <c r="D10" s="3" t="s">
        <v>34</v>
      </c>
      <c r="E10" s="3" t="s">
        <v>34</v>
      </c>
      <c r="F10" s="3" t="s">
        <v>34</v>
      </c>
      <c r="G10" s="3" t="s">
        <v>34</v>
      </c>
      <c r="H10" s="3" t="s">
        <v>34</v>
      </c>
      <c r="I10" s="3" t="s">
        <v>34</v>
      </c>
      <c r="J10" s="3" t="s">
        <v>34</v>
      </c>
      <c r="K10" s="3">
        <v>750</v>
      </c>
      <c r="L10" s="3" t="s">
        <v>34</v>
      </c>
      <c r="M10" s="3" t="s">
        <v>34</v>
      </c>
      <c r="N10" s="3" t="s">
        <v>34</v>
      </c>
      <c r="O10" s="3">
        <v>750</v>
      </c>
    </row>
    <row r="11" spans="1:15" x14ac:dyDescent="0.35">
      <c r="A11" t="s">
        <v>37</v>
      </c>
      <c r="B11" t="s">
        <v>27</v>
      </c>
      <c r="C11" t="s">
        <v>39</v>
      </c>
      <c r="D11" s="3">
        <v>100</v>
      </c>
      <c r="E11" s="3">
        <v>100</v>
      </c>
      <c r="F11" s="3">
        <v>100</v>
      </c>
      <c r="G11" s="3">
        <v>200</v>
      </c>
      <c r="H11" s="3">
        <v>200</v>
      </c>
      <c r="I11" s="3">
        <v>200</v>
      </c>
      <c r="J11" s="3">
        <v>500</v>
      </c>
      <c r="K11" s="3">
        <v>500</v>
      </c>
      <c r="L11" s="3">
        <v>500</v>
      </c>
      <c r="M11" s="3">
        <v>500</v>
      </c>
      <c r="N11" s="3">
        <v>500</v>
      </c>
      <c r="O11" s="3">
        <v>500</v>
      </c>
    </row>
    <row r="12" spans="1:15" x14ac:dyDescent="0.35">
      <c r="A12" t="s">
        <v>18</v>
      </c>
      <c r="B12" t="s">
        <v>24</v>
      </c>
      <c r="C12" t="s">
        <v>40</v>
      </c>
      <c r="D12" s="3">
        <v>1500</v>
      </c>
      <c r="E12" s="3">
        <v>1500</v>
      </c>
      <c r="F12" s="3">
        <v>1500</v>
      </c>
      <c r="G12" s="3">
        <v>2500</v>
      </c>
      <c r="H12" s="3">
        <v>2500</v>
      </c>
      <c r="I12" s="3">
        <v>2500</v>
      </c>
      <c r="J12" s="3">
        <v>5000</v>
      </c>
      <c r="K12" s="3">
        <v>5000</v>
      </c>
      <c r="L12" s="3">
        <v>5000</v>
      </c>
      <c r="M12" s="3">
        <v>5000</v>
      </c>
      <c r="N12" s="3">
        <v>5000</v>
      </c>
      <c r="O12" s="3">
        <v>5000</v>
      </c>
    </row>
    <row r="13" spans="1:15" x14ac:dyDescent="0.35">
      <c r="A13" t="s">
        <v>18</v>
      </c>
      <c r="B13" t="s">
        <v>25</v>
      </c>
      <c r="C13" t="s">
        <v>41</v>
      </c>
      <c r="D13" s="3" t="s">
        <v>34</v>
      </c>
      <c r="E13" s="3" t="s">
        <v>34</v>
      </c>
      <c r="F13" s="3" t="s">
        <v>34</v>
      </c>
      <c r="G13" s="3">
        <v>500</v>
      </c>
      <c r="H13" s="3" t="s">
        <v>34</v>
      </c>
      <c r="I13" s="3" t="s">
        <v>34</v>
      </c>
      <c r="J13" s="3" t="s">
        <v>34</v>
      </c>
      <c r="K13" s="3">
        <v>500</v>
      </c>
      <c r="L13" s="3" t="s">
        <v>34</v>
      </c>
      <c r="M13" s="3" t="s">
        <v>34</v>
      </c>
      <c r="N13" s="3" t="s">
        <v>34</v>
      </c>
      <c r="O13" s="3">
        <v>500</v>
      </c>
    </row>
    <row r="14" spans="1:15" x14ac:dyDescent="0.35">
      <c r="A14" t="s">
        <v>18</v>
      </c>
      <c r="B14" t="s">
        <v>26</v>
      </c>
      <c r="C14" t="s">
        <v>41</v>
      </c>
      <c r="D14" s="3" t="s">
        <v>34</v>
      </c>
      <c r="E14" s="3" t="s">
        <v>34</v>
      </c>
      <c r="F14" s="3" t="s">
        <v>34</v>
      </c>
      <c r="G14" s="3">
        <v>750</v>
      </c>
      <c r="H14" s="3" t="s">
        <v>34</v>
      </c>
      <c r="I14" s="3" t="s">
        <v>34</v>
      </c>
      <c r="J14" s="3" t="s">
        <v>34</v>
      </c>
      <c r="K14" s="3">
        <v>750</v>
      </c>
      <c r="L14" s="3" t="s">
        <v>34</v>
      </c>
      <c r="M14" s="3" t="s">
        <v>34</v>
      </c>
      <c r="N14" s="3" t="s">
        <v>34</v>
      </c>
      <c r="O14" s="3">
        <v>750</v>
      </c>
    </row>
    <row r="15" spans="1:15" x14ac:dyDescent="0.35">
      <c r="A15" t="s">
        <v>18</v>
      </c>
      <c r="B15" t="s">
        <v>27</v>
      </c>
      <c r="C15" t="s">
        <v>42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</row>
    <row r="16" spans="1:15" x14ac:dyDescent="0.35">
      <c r="A16" t="s">
        <v>18</v>
      </c>
      <c r="B16" t="s">
        <v>28</v>
      </c>
      <c r="C16" t="s">
        <v>43</v>
      </c>
      <c r="D16" s="3">
        <v>500</v>
      </c>
      <c r="E16" s="3">
        <v>500</v>
      </c>
      <c r="F16" s="3">
        <v>500</v>
      </c>
      <c r="G16" s="3">
        <v>1500</v>
      </c>
      <c r="H16" s="3">
        <v>1500</v>
      </c>
      <c r="I16" s="3">
        <v>1500</v>
      </c>
      <c r="J16" s="3">
        <v>5000</v>
      </c>
      <c r="K16" s="3">
        <v>5000</v>
      </c>
      <c r="L16" s="3">
        <v>5000</v>
      </c>
      <c r="M16" s="3">
        <v>5000</v>
      </c>
      <c r="N16" s="3">
        <v>5000</v>
      </c>
      <c r="O16" s="3">
        <v>5000</v>
      </c>
    </row>
    <row r="17" spans="1:15" x14ac:dyDescent="0.35">
      <c r="A17" t="s">
        <v>18</v>
      </c>
      <c r="B17" t="s">
        <v>44</v>
      </c>
      <c r="C17" t="s">
        <v>45</v>
      </c>
      <c r="D17" s="3">
        <v>750</v>
      </c>
      <c r="E17" s="3">
        <v>750</v>
      </c>
      <c r="F17" s="3">
        <v>750</v>
      </c>
      <c r="G17" s="3">
        <v>5000</v>
      </c>
      <c r="H17" s="3">
        <v>5000</v>
      </c>
      <c r="I17" s="3">
        <v>5000</v>
      </c>
      <c r="J17" s="3">
        <v>7500</v>
      </c>
      <c r="K17" s="3">
        <v>7500</v>
      </c>
      <c r="L17" s="3">
        <v>7500</v>
      </c>
      <c r="M17" s="3">
        <v>7500</v>
      </c>
      <c r="N17" s="3">
        <v>7500</v>
      </c>
      <c r="O17" s="3">
        <v>7500</v>
      </c>
    </row>
    <row r="18" spans="1:15" x14ac:dyDescent="0.35">
      <c r="A18" t="s">
        <v>19</v>
      </c>
      <c r="B18" t="s">
        <v>25</v>
      </c>
      <c r="C18" t="s">
        <v>46</v>
      </c>
      <c r="D18" s="3" t="s">
        <v>34</v>
      </c>
      <c r="E18" s="3" t="s">
        <v>34</v>
      </c>
      <c r="F18" s="3" t="s">
        <v>34</v>
      </c>
      <c r="G18" s="3">
        <v>500</v>
      </c>
      <c r="H18" s="3" t="s">
        <v>34</v>
      </c>
      <c r="I18" s="3" t="s">
        <v>34</v>
      </c>
      <c r="J18" s="3" t="s">
        <v>34</v>
      </c>
      <c r="K18" s="3">
        <v>500</v>
      </c>
      <c r="L18" s="3" t="s">
        <v>34</v>
      </c>
      <c r="M18" s="3" t="s">
        <v>34</v>
      </c>
      <c r="N18" s="3" t="s">
        <v>34</v>
      </c>
      <c r="O18" s="3">
        <v>500</v>
      </c>
    </row>
    <row r="19" spans="1:15" x14ac:dyDescent="0.35">
      <c r="A19" t="s">
        <v>19</v>
      </c>
      <c r="B19" t="s">
        <v>26</v>
      </c>
      <c r="C19" t="s">
        <v>46</v>
      </c>
      <c r="D19" s="3" t="s">
        <v>34</v>
      </c>
      <c r="E19" s="3" t="s">
        <v>34</v>
      </c>
      <c r="F19" s="3" t="s">
        <v>34</v>
      </c>
      <c r="G19" s="3">
        <v>750</v>
      </c>
      <c r="H19" s="3" t="s">
        <v>34</v>
      </c>
      <c r="I19" s="3" t="s">
        <v>34</v>
      </c>
      <c r="J19" s="3" t="s">
        <v>34</v>
      </c>
      <c r="K19" s="3">
        <v>750</v>
      </c>
      <c r="L19" s="3" t="s">
        <v>34</v>
      </c>
      <c r="M19" s="3" t="s">
        <v>34</v>
      </c>
      <c r="N19" s="3" t="s">
        <v>34</v>
      </c>
      <c r="O19" s="3">
        <v>750</v>
      </c>
    </row>
    <row r="20" spans="1:15" x14ac:dyDescent="0.35">
      <c r="A20" t="s">
        <v>19</v>
      </c>
      <c r="B20" t="s">
        <v>27</v>
      </c>
      <c r="C20" t="s">
        <v>47</v>
      </c>
      <c r="D20" s="3">
        <v>150</v>
      </c>
      <c r="E20" s="3">
        <v>150</v>
      </c>
      <c r="F20" s="3">
        <v>150</v>
      </c>
      <c r="G20" s="3">
        <v>250</v>
      </c>
      <c r="H20" s="3">
        <v>250</v>
      </c>
      <c r="I20" s="3">
        <v>250</v>
      </c>
      <c r="J20" s="3">
        <v>500</v>
      </c>
      <c r="K20" s="3">
        <v>500</v>
      </c>
      <c r="L20" s="3">
        <v>500</v>
      </c>
      <c r="M20" s="3">
        <v>500</v>
      </c>
      <c r="N20" s="3">
        <v>500</v>
      </c>
      <c r="O20" s="3">
        <v>500</v>
      </c>
    </row>
    <row r="21" spans="1:15" x14ac:dyDescent="0.35">
      <c r="A21" t="s">
        <v>48</v>
      </c>
      <c r="B21" t="s">
        <v>49</v>
      </c>
      <c r="C21" t="s">
        <v>50</v>
      </c>
      <c r="D21" s="3">
        <v>15000</v>
      </c>
      <c r="E21" s="3">
        <v>25000</v>
      </c>
      <c r="F21" s="3">
        <v>25000</v>
      </c>
      <c r="G21" s="3">
        <v>35000</v>
      </c>
      <c r="H21" s="3">
        <v>35000</v>
      </c>
      <c r="I21" s="3">
        <v>35000</v>
      </c>
      <c r="J21" s="3">
        <v>50000</v>
      </c>
      <c r="K21" s="3">
        <v>50000</v>
      </c>
      <c r="L21" s="3">
        <v>50000</v>
      </c>
      <c r="M21" s="3">
        <v>75000</v>
      </c>
      <c r="N21" s="3">
        <v>75000</v>
      </c>
      <c r="O21" s="3">
        <v>75000</v>
      </c>
    </row>
    <row r="22" spans="1:15" x14ac:dyDescent="0.35">
      <c r="A22" t="s">
        <v>48</v>
      </c>
      <c r="B22" t="s">
        <v>25</v>
      </c>
      <c r="C22" t="s">
        <v>41</v>
      </c>
      <c r="D22" s="3" t="s">
        <v>34</v>
      </c>
      <c r="E22" s="3" t="s">
        <v>34</v>
      </c>
      <c r="F22" s="3" t="s">
        <v>34</v>
      </c>
      <c r="G22" s="3">
        <v>500</v>
      </c>
      <c r="H22" s="3" t="s">
        <v>34</v>
      </c>
      <c r="I22" s="3" t="s">
        <v>34</v>
      </c>
      <c r="J22" s="3" t="s">
        <v>34</v>
      </c>
      <c r="K22" s="3">
        <v>500</v>
      </c>
      <c r="L22" s="3" t="s">
        <v>34</v>
      </c>
      <c r="M22" s="3" t="s">
        <v>34</v>
      </c>
      <c r="N22" s="3" t="s">
        <v>34</v>
      </c>
      <c r="O22" s="3">
        <v>500</v>
      </c>
    </row>
    <row r="23" spans="1:15" x14ac:dyDescent="0.35">
      <c r="A23" t="s">
        <v>48</v>
      </c>
      <c r="B23" t="s">
        <v>26</v>
      </c>
      <c r="C23" t="s">
        <v>41</v>
      </c>
      <c r="D23" s="3" t="s">
        <v>34</v>
      </c>
      <c r="E23" s="3" t="s">
        <v>34</v>
      </c>
      <c r="F23" s="3" t="s">
        <v>34</v>
      </c>
      <c r="G23" s="3">
        <v>750</v>
      </c>
      <c r="H23" s="3" t="s">
        <v>34</v>
      </c>
      <c r="I23" s="3" t="s">
        <v>34</v>
      </c>
      <c r="J23" s="3" t="s">
        <v>34</v>
      </c>
      <c r="K23" s="3">
        <v>750</v>
      </c>
      <c r="L23" s="3" t="s">
        <v>34</v>
      </c>
      <c r="M23" s="3" t="s">
        <v>34</v>
      </c>
      <c r="N23" s="3" t="s">
        <v>34</v>
      </c>
      <c r="O23" s="3">
        <v>750</v>
      </c>
    </row>
    <row r="24" spans="1:15" x14ac:dyDescent="0.35">
      <c r="A24" t="s">
        <v>48</v>
      </c>
      <c r="B24" t="s">
        <v>27</v>
      </c>
      <c r="C24" t="s">
        <v>51</v>
      </c>
      <c r="D24" s="3">
        <v>150</v>
      </c>
      <c r="E24" s="3">
        <v>150</v>
      </c>
      <c r="F24" s="3">
        <v>150</v>
      </c>
      <c r="G24" s="3">
        <v>250</v>
      </c>
      <c r="H24" s="3">
        <v>250</v>
      </c>
      <c r="I24" s="3">
        <v>250</v>
      </c>
      <c r="J24" s="3">
        <v>500</v>
      </c>
      <c r="K24" s="3">
        <v>500</v>
      </c>
      <c r="L24" s="3">
        <v>500</v>
      </c>
      <c r="M24" s="3">
        <v>500</v>
      </c>
      <c r="N24" s="3">
        <v>500</v>
      </c>
      <c r="O24" s="3">
        <v>500</v>
      </c>
    </row>
    <row r="25" spans="1:15" x14ac:dyDescent="0.35">
      <c r="A25" t="s">
        <v>48</v>
      </c>
      <c r="B25" t="s">
        <v>24</v>
      </c>
      <c r="C25" t="s">
        <v>52</v>
      </c>
      <c r="D25" s="3" t="s">
        <v>34</v>
      </c>
      <c r="E25" s="3" t="s">
        <v>34</v>
      </c>
      <c r="F25" s="3" t="s">
        <v>34</v>
      </c>
      <c r="G25" s="3">
        <v>1500</v>
      </c>
      <c r="H25" s="3">
        <v>1500</v>
      </c>
      <c r="I25" s="3">
        <v>1500</v>
      </c>
      <c r="J25" s="3">
        <v>1500</v>
      </c>
      <c r="K25" s="3">
        <v>1500</v>
      </c>
      <c r="L25" s="3">
        <v>1500</v>
      </c>
      <c r="M25" s="3">
        <v>1500</v>
      </c>
      <c r="N25" s="3">
        <v>1500</v>
      </c>
      <c r="O25" s="3">
        <v>1500</v>
      </c>
    </row>
    <row r="26" spans="1:15" x14ac:dyDescent="0.35">
      <c r="A26" t="s">
        <v>48</v>
      </c>
      <c r="B26" t="s">
        <v>30</v>
      </c>
      <c r="C26" t="s">
        <v>53</v>
      </c>
      <c r="D26" s="3" t="s">
        <v>34</v>
      </c>
      <c r="E26" s="3" t="s">
        <v>34</v>
      </c>
      <c r="F26" s="3" t="s">
        <v>34</v>
      </c>
      <c r="G26" s="3" t="s">
        <v>34</v>
      </c>
      <c r="H26" s="3" t="s">
        <v>34</v>
      </c>
      <c r="I26" s="3" t="s">
        <v>34</v>
      </c>
      <c r="J26" s="3">
        <v>5000</v>
      </c>
      <c r="K26" s="3">
        <v>5000</v>
      </c>
      <c r="L26" s="3">
        <v>5000</v>
      </c>
      <c r="M26" s="3">
        <v>5000</v>
      </c>
      <c r="N26" s="3">
        <v>5000</v>
      </c>
      <c r="O26" s="3">
        <v>5000</v>
      </c>
    </row>
    <row r="27" spans="1:15" x14ac:dyDescent="0.35">
      <c r="A27" t="s">
        <v>21</v>
      </c>
      <c r="B27" t="s">
        <v>25</v>
      </c>
      <c r="C27" t="s">
        <v>41</v>
      </c>
      <c r="D27" s="3" t="s">
        <v>34</v>
      </c>
      <c r="E27" s="3" t="s">
        <v>34</v>
      </c>
      <c r="F27" s="3" t="s">
        <v>34</v>
      </c>
      <c r="G27" s="3">
        <v>500</v>
      </c>
      <c r="H27" s="3" t="s">
        <v>34</v>
      </c>
      <c r="I27" s="3" t="s">
        <v>34</v>
      </c>
      <c r="J27" s="3" t="s">
        <v>34</v>
      </c>
      <c r="K27" s="3">
        <v>500</v>
      </c>
      <c r="L27" s="3" t="s">
        <v>34</v>
      </c>
      <c r="M27" s="3" t="s">
        <v>34</v>
      </c>
      <c r="N27" s="3" t="s">
        <v>34</v>
      </c>
      <c r="O27" s="3">
        <v>500</v>
      </c>
    </row>
    <row r="28" spans="1:15" x14ac:dyDescent="0.35">
      <c r="A28" t="s">
        <v>21</v>
      </c>
      <c r="B28" t="s">
        <v>26</v>
      </c>
      <c r="C28" t="s">
        <v>41</v>
      </c>
      <c r="D28" s="3" t="s">
        <v>34</v>
      </c>
      <c r="E28" s="3" t="s">
        <v>34</v>
      </c>
      <c r="F28" s="3" t="s">
        <v>34</v>
      </c>
      <c r="G28" s="3">
        <v>750</v>
      </c>
      <c r="H28" s="3" t="s">
        <v>34</v>
      </c>
      <c r="I28" s="3" t="s">
        <v>34</v>
      </c>
      <c r="J28" s="3" t="s">
        <v>34</v>
      </c>
      <c r="K28" s="3">
        <v>750</v>
      </c>
      <c r="L28" s="3" t="s">
        <v>34</v>
      </c>
      <c r="M28" s="3" t="s">
        <v>34</v>
      </c>
      <c r="N28" s="3" t="s">
        <v>34</v>
      </c>
      <c r="O28" s="3">
        <v>750</v>
      </c>
    </row>
    <row r="29" spans="1:15" x14ac:dyDescent="0.35">
      <c r="A29" t="s">
        <v>21</v>
      </c>
      <c r="B29" t="s">
        <v>27</v>
      </c>
      <c r="C29" t="s">
        <v>41</v>
      </c>
      <c r="D29" s="3" t="s">
        <v>34</v>
      </c>
      <c r="E29" s="3" t="s">
        <v>34</v>
      </c>
      <c r="F29" s="3" t="s">
        <v>34</v>
      </c>
      <c r="G29" s="3">
        <v>150</v>
      </c>
      <c r="H29" s="3">
        <v>150</v>
      </c>
      <c r="I29" s="3">
        <v>150</v>
      </c>
      <c r="J29" s="3">
        <v>150</v>
      </c>
      <c r="K29" s="3">
        <v>150</v>
      </c>
      <c r="L29" s="3">
        <v>150</v>
      </c>
      <c r="M29" s="3">
        <v>150</v>
      </c>
      <c r="N29" s="3">
        <v>150</v>
      </c>
      <c r="O29" s="3">
        <v>150</v>
      </c>
    </row>
    <row r="30" spans="1:15" x14ac:dyDescent="0.35">
      <c r="A30" t="s">
        <v>21</v>
      </c>
      <c r="B30" t="s">
        <v>24</v>
      </c>
      <c r="C30" t="s">
        <v>54</v>
      </c>
      <c r="D30" s="3" t="s">
        <v>34</v>
      </c>
      <c r="E30" s="3" t="s">
        <v>34</v>
      </c>
      <c r="F30" s="3" t="s">
        <v>34</v>
      </c>
      <c r="G30" s="3">
        <v>1500</v>
      </c>
      <c r="H30" s="3">
        <v>1500</v>
      </c>
      <c r="I30" s="3">
        <v>1500</v>
      </c>
      <c r="J30" s="3">
        <v>1500</v>
      </c>
      <c r="K30" s="3">
        <v>1500</v>
      </c>
      <c r="L30" s="3">
        <v>1500</v>
      </c>
      <c r="M30" s="3">
        <v>1500</v>
      </c>
      <c r="N30" s="3">
        <v>1500</v>
      </c>
      <c r="O30" s="3">
        <v>1500</v>
      </c>
    </row>
    <row r="31" spans="1:15" x14ac:dyDescent="0.35">
      <c r="A31" t="s">
        <v>22</v>
      </c>
      <c r="B31" t="s">
        <v>25</v>
      </c>
      <c r="C31" t="s">
        <v>55</v>
      </c>
      <c r="D31" s="3">
        <v>500</v>
      </c>
      <c r="E31" s="3">
        <v>500</v>
      </c>
      <c r="F31" s="3">
        <v>500</v>
      </c>
      <c r="G31" s="3">
        <v>500</v>
      </c>
      <c r="H31" s="3">
        <v>500</v>
      </c>
      <c r="I31" s="3">
        <v>500</v>
      </c>
      <c r="J31" s="3">
        <v>500</v>
      </c>
      <c r="K31" s="3">
        <v>500</v>
      </c>
      <c r="L31" s="3">
        <v>500</v>
      </c>
      <c r="M31" s="3">
        <v>500</v>
      </c>
      <c r="N31" s="3">
        <v>500</v>
      </c>
      <c r="O31" s="3">
        <v>500</v>
      </c>
    </row>
    <row r="32" spans="1:15" x14ac:dyDescent="0.35">
      <c r="A32" t="s">
        <v>22</v>
      </c>
      <c r="B32" t="s">
        <v>26</v>
      </c>
      <c r="C32" t="s">
        <v>56</v>
      </c>
      <c r="D32" s="3">
        <v>750</v>
      </c>
      <c r="E32" s="3">
        <v>750</v>
      </c>
      <c r="F32" s="3">
        <v>750</v>
      </c>
      <c r="G32" s="3">
        <v>750</v>
      </c>
      <c r="H32" s="3">
        <v>750</v>
      </c>
      <c r="I32" s="3">
        <v>750</v>
      </c>
      <c r="J32" s="3">
        <v>750</v>
      </c>
      <c r="K32" s="3">
        <v>750</v>
      </c>
      <c r="L32" s="3">
        <v>750</v>
      </c>
      <c r="M32" s="3">
        <v>750</v>
      </c>
      <c r="N32" s="3">
        <v>750</v>
      </c>
      <c r="O32" s="3">
        <v>750</v>
      </c>
    </row>
    <row r="33" spans="1:15" x14ac:dyDescent="0.35">
      <c r="A33" t="s">
        <v>22</v>
      </c>
      <c r="B33" t="s">
        <v>27</v>
      </c>
      <c r="C33" t="s">
        <v>51</v>
      </c>
      <c r="D33" s="3">
        <v>250</v>
      </c>
      <c r="E33" s="3">
        <v>250</v>
      </c>
      <c r="F33" s="3">
        <v>250</v>
      </c>
      <c r="G33" s="3">
        <v>250</v>
      </c>
      <c r="H33" s="3">
        <v>250</v>
      </c>
      <c r="I33" s="3">
        <v>250</v>
      </c>
      <c r="J33" s="3">
        <v>250</v>
      </c>
      <c r="K33" s="3">
        <v>250</v>
      </c>
      <c r="L33" s="3">
        <v>250</v>
      </c>
      <c r="M33" s="3">
        <v>250</v>
      </c>
      <c r="N33" s="3">
        <v>250</v>
      </c>
      <c r="O33" s="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Budget Template</vt:lpstr>
      <vt:lpstr>Data Validation Drop Down</vt:lpstr>
      <vt:lpstr>Submitted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2022-10-12T05:30:34Z</dcterms:created>
  <dcterms:modified xsi:type="dcterms:W3CDTF">2022-10-12T10:28:27Z</dcterms:modified>
</cp:coreProperties>
</file>