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Dashboard\"/>
    </mc:Choice>
  </mc:AlternateContent>
  <xr:revisionPtr revIDLastSave="0" documentId="13_ncr:1_{A5E770EE-E41F-44B6-8C58-AB20B3A744A3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Pesh_Data" sheetId="8" r:id="rId1"/>
    <sheet name="Expenses Input" sheetId="1" r:id="rId2"/>
    <sheet name="Sheet1" sheetId="7" r:id="rId3"/>
    <sheet name="Web_App_Test" sheetId="2" r:id="rId4"/>
    <sheet name="Budget" sheetId="3" r:id="rId5"/>
    <sheet name="Quotas Data &amp; Analytics Working" sheetId="4" r:id="rId6"/>
    <sheet name="Actual Savings Recon Page" sheetId="5" state="hidden" r:id="rId7"/>
    <sheet name="Date" sheetId="6" state="hidden" r:id="rId8"/>
  </sheets>
  <externalReferences>
    <externalReference r:id="rId9"/>
  </externalReferences>
  <definedNames>
    <definedName name="_xlnm._FilterDatabase" localSheetId="1" hidden="1">'Expenses Input'!$A$4:$P$997</definedName>
    <definedName name="_xlnm._FilterDatabase" localSheetId="3" hidden="1">Web_App_Test!$A$4:$P$1000</definedName>
    <definedName name="Cost" localSheetId="3">Web_App_Test!$G$5:$G$993</definedName>
    <definedName name="Cost">'Expenses Input'!$G$5:$G$990</definedName>
    <definedName name="Day" localSheetId="3">Web_App_Test!$K$5:$K$993</definedName>
    <definedName name="Day">'Expenses Input'!$K$5:$K$990</definedName>
    <definedName name="Month" localSheetId="3">Web_App_Test!$M$5:$M$993</definedName>
    <definedName name="Month">'Expenses Input'!$M$5:$M$990</definedName>
    <definedName name="Week_Annual" localSheetId="3">Web_App_Test!$N$5:$N$993</definedName>
    <definedName name="Week_Annual">'Expenses Input'!$N$5:$N$990</definedName>
    <definedName name="Week_Month" localSheetId="3">Web_App_Test!$O$5:$O$993</definedName>
    <definedName name="Week_Month">'Expenses Input'!$O$5:$O$990</definedName>
    <definedName name="Week_month_2" localSheetId="3">Web_App_Test!$P$5:$P$993</definedName>
    <definedName name="Week_month_2">'Expenses Input'!$P$5:$P$990</definedName>
    <definedName name="Year" localSheetId="3">Web_App_Test!$L$5:$L$993</definedName>
    <definedName name="Year">'Expenses Input'!$L$5:$L$990</definedName>
  </definedNames>
  <calcPr calcId="191029"/>
</workbook>
</file>

<file path=xl/calcChain.xml><?xml version="1.0" encoding="utf-8"?>
<calcChain xmlns="http://schemas.openxmlformats.org/spreadsheetml/2006/main">
  <c r="E294" i="1" l="1"/>
  <c r="E295" i="1" s="1"/>
  <c r="E315" i="1"/>
  <c r="B329" i="1"/>
  <c r="E344" i="1"/>
  <c r="B346" i="1"/>
  <c r="E346" i="1"/>
  <c r="B348" i="1"/>
  <c r="B365" i="1"/>
  <c r="E374" i="1"/>
  <c r="F374" i="1"/>
  <c r="G378" i="1"/>
  <c r="E388" i="1"/>
  <c r="B408" i="1"/>
  <c r="E408" i="1"/>
  <c r="F408" i="1"/>
  <c r="G480" i="1"/>
  <c r="G481" i="1"/>
  <c r="B563" i="1"/>
  <c r="E563" i="1"/>
  <c r="G592" i="1"/>
  <c r="G596" i="1"/>
  <c r="B618" i="1"/>
  <c r="F619" i="1"/>
  <c r="B635" i="1"/>
  <c r="G635" i="1"/>
  <c r="G797" i="1"/>
  <c r="G798" i="1"/>
  <c r="G811" i="1"/>
  <c r="G812" i="1"/>
  <c r="G836" i="1"/>
  <c r="G837" i="1"/>
  <c r="G875" i="1"/>
  <c r="G878" i="1"/>
  <c r="G879" i="1"/>
  <c r="G925" i="1"/>
  <c r="A943" i="1"/>
  <c r="C65" i="6"/>
  <c r="A65" i="6"/>
  <c r="D64" i="6"/>
  <c r="C64" i="6"/>
  <c r="A64" i="6"/>
  <c r="D63" i="6"/>
  <c r="C63" i="6"/>
  <c r="C55" i="6"/>
  <c r="C56" i="6" s="1"/>
  <c r="C54" i="6"/>
  <c r="C50" i="6"/>
  <c r="C51" i="6" s="1"/>
  <c r="C52" i="6" s="1"/>
  <c r="C46" i="6"/>
  <c r="C47" i="6" s="1"/>
  <c r="C48" i="6" s="1"/>
  <c r="C41" i="6"/>
  <c r="C42" i="6" s="1"/>
  <c r="C43" i="6" s="1"/>
  <c r="C37" i="6"/>
  <c r="C38" i="6" s="1"/>
  <c r="C39" i="6" s="1"/>
  <c r="C33" i="6"/>
  <c r="C34" i="6" s="1"/>
  <c r="C35" i="6" s="1"/>
  <c r="C28" i="6"/>
  <c r="C29" i="6" s="1"/>
  <c r="C30" i="6" s="1"/>
  <c r="C24" i="6"/>
  <c r="C25" i="6" s="1"/>
  <c r="C26" i="6" s="1"/>
  <c r="C21" i="6"/>
  <c r="C22" i="6" s="1"/>
  <c r="C20" i="6"/>
  <c r="C15" i="6"/>
  <c r="C16" i="6" s="1"/>
  <c r="C17" i="6" s="1"/>
  <c r="C18" i="6" s="1"/>
  <c r="C11" i="6"/>
  <c r="C12" i="6" s="1"/>
  <c r="C13" i="6" s="1"/>
  <c r="C8" i="6"/>
  <c r="C9" i="6" s="1"/>
  <c r="D7" i="6"/>
  <c r="E7" i="6" s="1"/>
  <c r="D8" i="6" s="1"/>
  <c r="E8" i="6" s="1"/>
  <c r="D9" i="6" s="1"/>
  <c r="E9" i="6" s="1"/>
  <c r="C7" i="6"/>
  <c r="B7" i="6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K6" i="6"/>
  <c r="E6" i="6"/>
  <c r="D6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AP40" i="4"/>
  <c r="AQ40" i="4" s="1"/>
  <c r="AO40" i="4"/>
  <c r="AD40" i="4"/>
  <c r="AO39" i="4"/>
  <c r="AP39" i="4" s="1"/>
  <c r="AQ39" i="4" s="1"/>
  <c r="AD39" i="4"/>
  <c r="AP38" i="4"/>
  <c r="AQ38" i="4" s="1"/>
  <c r="AO38" i="4"/>
  <c r="AD38" i="4"/>
  <c r="AO37" i="4"/>
  <c r="AP37" i="4" s="1"/>
  <c r="AQ37" i="4" s="1"/>
  <c r="AD37" i="4"/>
  <c r="AO36" i="4"/>
  <c r="AP36" i="4" s="1"/>
  <c r="AQ36" i="4" s="1"/>
  <c r="AD36" i="4"/>
  <c r="AO35" i="4"/>
  <c r="AP35" i="4" s="1"/>
  <c r="AQ35" i="4" s="1"/>
  <c r="AD35" i="4"/>
  <c r="AP34" i="4"/>
  <c r="AQ34" i="4" s="1"/>
  <c r="AO34" i="4"/>
  <c r="AD34" i="4"/>
  <c r="AP33" i="4"/>
  <c r="AQ33" i="4" s="1"/>
  <c r="AO33" i="4"/>
  <c r="AD33" i="4"/>
  <c r="AP32" i="4"/>
  <c r="AQ32" i="4" s="1"/>
  <c r="AO32" i="4"/>
  <c r="AD32" i="4"/>
  <c r="AP31" i="4"/>
  <c r="AQ31" i="4" s="1"/>
  <c r="AO31" i="4"/>
  <c r="AD31" i="4"/>
  <c r="AP30" i="4"/>
  <c r="AQ30" i="4" s="1"/>
  <c r="AO30" i="4"/>
  <c r="AG30" i="4"/>
  <c r="AD30" i="4"/>
  <c r="AO29" i="4"/>
  <c r="AP29" i="4" s="1"/>
  <c r="AQ29" i="4" s="1"/>
  <c r="AG29" i="4"/>
  <c r="AD29" i="4"/>
  <c r="AO28" i="4"/>
  <c r="AP28" i="4" s="1"/>
  <c r="AQ28" i="4" s="1"/>
  <c r="AG28" i="4"/>
  <c r="AD28" i="4"/>
  <c r="AO27" i="4"/>
  <c r="AP27" i="4" s="1"/>
  <c r="AQ27" i="4" s="1"/>
  <c r="AG27" i="4"/>
  <c r="AD27" i="4"/>
  <c r="AP26" i="4"/>
  <c r="AQ26" i="4" s="1"/>
  <c r="AO26" i="4"/>
  <c r="AH26" i="4"/>
  <c r="AG26" i="4"/>
  <c r="AD26" i="4"/>
  <c r="AO25" i="4"/>
  <c r="AP25" i="4" s="1"/>
  <c r="AQ25" i="4" s="1"/>
  <c r="AH25" i="4"/>
  <c r="AG25" i="4"/>
  <c r="AD25" i="4"/>
  <c r="AO24" i="4"/>
  <c r="AP24" i="4" s="1"/>
  <c r="AQ24" i="4" s="1"/>
  <c r="AD24" i="4"/>
  <c r="AP23" i="4"/>
  <c r="AQ23" i="4" s="1"/>
  <c r="AO23" i="4"/>
  <c r="AO22" i="4"/>
  <c r="AP22" i="4" s="1"/>
  <c r="AQ22" i="4" s="1"/>
  <c r="AP21" i="4"/>
  <c r="AQ21" i="4" s="1"/>
  <c r="AO21" i="4"/>
  <c r="Z21" i="4"/>
  <c r="AP20" i="4"/>
  <c r="AQ20" i="4" s="1"/>
  <c r="AO20" i="4"/>
  <c r="AD20" i="4"/>
  <c r="AE20" i="4" s="1"/>
  <c r="AF20" i="4" s="1"/>
  <c r="AA20" i="4"/>
  <c r="Z20" i="4"/>
  <c r="AO19" i="4"/>
  <c r="AP19" i="4" s="1"/>
  <c r="AQ19" i="4" s="1"/>
  <c r="AE19" i="4"/>
  <c r="AF19" i="4" s="1"/>
  <c r="AD19" i="4"/>
  <c r="Z19" i="4"/>
  <c r="AA19" i="4" s="1"/>
  <c r="AP18" i="4"/>
  <c r="AQ18" i="4" s="1"/>
  <c r="AO18" i="4"/>
  <c r="AD18" i="4"/>
  <c r="AE18" i="4" s="1"/>
  <c r="AF18" i="4" s="1"/>
  <c r="AA18" i="4"/>
  <c r="Z18" i="4"/>
  <c r="AO17" i="4"/>
  <c r="AP17" i="4" s="1"/>
  <c r="AQ17" i="4" s="1"/>
  <c r="AE17" i="4"/>
  <c r="AF17" i="4" s="1"/>
  <c r="AD17" i="4"/>
  <c r="Z17" i="4"/>
  <c r="AA17" i="4" s="1"/>
  <c r="AP16" i="4"/>
  <c r="AQ16" i="4" s="1"/>
  <c r="AO16" i="4"/>
  <c r="AD16" i="4"/>
  <c r="AE16" i="4" s="1"/>
  <c r="AF16" i="4" s="1"/>
  <c r="AA16" i="4"/>
  <c r="Z16" i="4"/>
  <c r="AO15" i="4"/>
  <c r="AP15" i="4" s="1"/>
  <c r="AQ15" i="4" s="1"/>
  <c r="AE15" i="4"/>
  <c r="AF15" i="4" s="1"/>
  <c r="AD15" i="4"/>
  <c r="AO14" i="4"/>
  <c r="AP14" i="4" s="1"/>
  <c r="AQ14" i="4" s="1"/>
  <c r="AE14" i="4"/>
  <c r="AF14" i="4" s="1"/>
  <c r="AD14" i="4"/>
  <c r="AO13" i="4"/>
  <c r="AP13" i="4" s="1"/>
  <c r="AQ13" i="4" s="1"/>
  <c r="AE13" i="4"/>
  <c r="AF13" i="4" s="1"/>
  <c r="AD13" i="4"/>
  <c r="AO12" i="4"/>
  <c r="AP12" i="4" s="1"/>
  <c r="AQ12" i="4" s="1"/>
  <c r="AE12" i="4"/>
  <c r="AF12" i="4" s="1"/>
  <c r="AD12" i="4"/>
  <c r="AO11" i="4"/>
  <c r="AP11" i="4" s="1"/>
  <c r="AQ11" i="4" s="1"/>
  <c r="AE11" i="4"/>
  <c r="AF11" i="4" s="1"/>
  <c r="AD11" i="4"/>
  <c r="AO10" i="4"/>
  <c r="AP10" i="4" s="1"/>
  <c r="AQ10" i="4" s="1"/>
  <c r="AE10" i="4"/>
  <c r="AF10" i="4" s="1"/>
  <c r="AD10" i="4"/>
  <c r="AO9" i="4"/>
  <c r="AP9" i="4" s="1"/>
  <c r="AQ9" i="4" s="1"/>
  <c r="AE9" i="4"/>
  <c r="AF9" i="4" s="1"/>
  <c r="AD9" i="4"/>
  <c r="AA9" i="4"/>
  <c r="AO8" i="4"/>
  <c r="AP8" i="4" s="1"/>
  <c r="AQ8" i="4" s="1"/>
  <c r="AF8" i="4"/>
  <c r="AE8" i="4"/>
  <c r="AD8" i="4"/>
  <c r="AA8" i="4"/>
  <c r="AP7" i="4"/>
  <c r="AQ7" i="4" s="1"/>
  <c r="AO7" i="4"/>
  <c r="AD7" i="4"/>
  <c r="AE7" i="4" s="1"/>
  <c r="AF7" i="4" s="1"/>
  <c r="AA7" i="4"/>
  <c r="AQ6" i="4"/>
  <c r="AP6" i="4"/>
  <c r="AO6" i="4"/>
  <c r="AD6" i="4"/>
  <c r="AE6" i="4" s="1"/>
  <c r="AF6" i="4" s="1"/>
  <c r="AA6" i="4"/>
  <c r="AS5" i="4"/>
  <c r="AO5" i="4"/>
  <c r="AP5" i="4" s="1"/>
  <c r="AQ5" i="4" s="1"/>
  <c r="AE5" i="4"/>
  <c r="AF5" i="4" s="1"/>
  <c r="AD5" i="4"/>
  <c r="AA5" i="4"/>
  <c r="AS4" i="4"/>
  <c r="AO4" i="4"/>
  <c r="AP4" i="4" s="1"/>
  <c r="AQ4" i="4" s="1"/>
  <c r="AM4" i="4" a="1"/>
  <c r="AM4" i="4" s="1"/>
  <c r="AH4" i="4"/>
  <c r="AH5" i="4" s="1"/>
  <c r="AD4" i="4"/>
  <c r="AE4" i="4" s="1"/>
  <c r="AF4" i="4" s="1"/>
  <c r="AA4" i="4"/>
  <c r="AQ3" i="4"/>
  <c r="AP3" i="4"/>
  <c r="AO3" i="4"/>
  <c r="AM3" i="4" a="1"/>
  <c r="AM3" i="4" s="1"/>
  <c r="AE3" i="4"/>
  <c r="AF3" i="4" s="1"/>
  <c r="AD3" i="4"/>
  <c r="AA3" i="4"/>
  <c r="AE29" i="4"/>
  <c r="AE32" i="4" l="1"/>
  <c r="AE30" i="4"/>
  <c r="AE31" i="4"/>
  <c r="AE25" i="4"/>
  <c r="AE26" i="4"/>
  <c r="AE28" i="4"/>
  <c r="AE34" i="4"/>
  <c r="AE24" i="4"/>
  <c r="AE27" i="4"/>
  <c r="AE33" i="4"/>
  <c r="AU4" i="4"/>
  <c r="B64" i="6"/>
  <c r="E64" i="6" s="1"/>
  <c r="B63" i="6"/>
  <c r="E63" i="6" s="1"/>
  <c r="D10" i="6"/>
  <c r="E10" i="6" s="1"/>
  <c r="D11" i="6" s="1"/>
  <c r="E11" i="6" s="1"/>
  <c r="D12" i="6" s="1"/>
  <c r="E12" i="6" s="1"/>
  <c r="D13" i="6" s="1"/>
  <c r="E13" i="6" s="1"/>
  <c r="D14" i="6" s="1"/>
  <c r="E14" i="6" s="1"/>
  <c r="D15" i="6" s="1"/>
  <c r="E15" i="6" s="1"/>
  <c r="D16" i="6" s="1"/>
  <c r="E16" i="6" s="1"/>
  <c r="D17" i="6" s="1"/>
  <c r="E17" i="6" s="1"/>
  <c r="D18" i="6" s="1"/>
  <c r="E18" i="6" s="1"/>
  <c r="D19" i="6" s="1"/>
  <c r="E19" i="6" s="1"/>
  <c r="D20" i="6" s="1"/>
  <c r="E20" i="6" s="1"/>
  <c r="D21" i="6" s="1"/>
  <c r="E21" i="6" s="1"/>
  <c r="D22" i="6" s="1"/>
  <c r="E22" i="6" s="1"/>
  <c r="D23" i="6" s="1"/>
  <c r="E23" i="6" s="1"/>
  <c r="D24" i="6" s="1"/>
  <c r="E24" i="6" s="1"/>
  <c r="D25" i="6" s="1"/>
  <c r="E25" i="6" s="1"/>
  <c r="D26" i="6" s="1"/>
  <c r="E26" i="6" s="1"/>
  <c r="D27" i="6" s="1"/>
  <c r="E27" i="6" s="1"/>
  <c r="D28" i="6" s="1"/>
  <c r="E28" i="6" s="1"/>
  <c r="D29" i="6" s="1"/>
  <c r="E29" i="6" s="1"/>
  <c r="D30" i="6" s="1"/>
  <c r="E30" i="6" s="1"/>
  <c r="D31" i="6" s="1"/>
  <c r="E31" i="6" s="1"/>
  <c r="D32" i="6" s="1"/>
  <c r="E32" i="6" s="1"/>
  <c r="D33" i="6" s="1"/>
  <c r="E33" i="6" s="1"/>
  <c r="D34" i="6" s="1"/>
  <c r="E34" i="6" s="1"/>
  <c r="D35" i="6" s="1"/>
  <c r="E35" i="6" s="1"/>
  <c r="D36" i="6" s="1"/>
  <c r="E36" i="6" s="1"/>
  <c r="D37" i="6" s="1"/>
  <c r="E37" i="6" s="1"/>
  <c r="D38" i="6" s="1"/>
  <c r="E38" i="6" s="1"/>
  <c r="D39" i="6" s="1"/>
  <c r="E39" i="6" s="1"/>
  <c r="D40" i="6" s="1"/>
  <c r="E40" i="6" s="1"/>
  <c r="D41" i="6" s="1"/>
  <c r="E41" i="6" s="1"/>
  <c r="D42" i="6" s="1"/>
  <c r="E42" i="6" s="1"/>
  <c r="D43" i="6" s="1"/>
  <c r="E43" i="6" s="1"/>
  <c r="D44" i="6" s="1"/>
  <c r="E44" i="6" s="1"/>
  <c r="D45" i="6" s="1"/>
  <c r="E45" i="6" s="1"/>
  <c r="D46" i="6" s="1"/>
  <c r="E46" i="6" s="1"/>
  <c r="D47" i="6" s="1"/>
  <c r="E47" i="6" s="1"/>
  <c r="D48" i="6" s="1"/>
  <c r="E48" i="6" s="1"/>
  <c r="D49" i="6" s="1"/>
  <c r="E49" i="6" s="1"/>
  <c r="D50" i="6" s="1"/>
  <c r="E50" i="6" s="1"/>
  <c r="D51" i="6" s="1"/>
  <c r="E51" i="6" s="1"/>
  <c r="D52" i="6" s="1"/>
  <c r="E52" i="6" s="1"/>
  <c r="D53" i="6" s="1"/>
  <c r="E53" i="6" s="1"/>
  <c r="D54" i="6" s="1"/>
  <c r="E54" i="6" s="1"/>
  <c r="D55" i="6" s="1"/>
  <c r="E55" i="6" s="1"/>
  <c r="D56" i="6" s="1"/>
  <c r="E56" i="6" s="1"/>
  <c r="D57" i="6" s="1"/>
  <c r="E57" i="6" s="1"/>
  <c r="AU3" i="4"/>
  <c r="AJ3" i="4"/>
  <c r="AI3" i="4"/>
  <c r="AI4" i="4"/>
  <c r="AH6" i="4"/>
  <c r="AI5" i="4"/>
  <c r="AJ5" i="4"/>
  <c r="AU5" i="4"/>
  <c r="AT4" i="4"/>
  <c r="G65" i="6"/>
  <c r="F64" i="6"/>
  <c r="L6" i="6"/>
  <c r="M6" i="6" s="1"/>
  <c r="N6" i="6" s="1"/>
  <c r="O6" i="6" s="1"/>
  <c r="I7" i="6" s="1"/>
  <c r="J7" i="6" s="1"/>
  <c r="K7" i="6" s="1"/>
  <c r="L7" i="6" s="1"/>
  <c r="M7" i="6" s="1"/>
  <c r="N7" i="6" s="1"/>
  <c r="O7" i="6" s="1"/>
  <c r="I8" i="6" s="1"/>
  <c r="J8" i="6" s="1"/>
  <c r="K8" i="6" s="1"/>
  <c r="L8" i="6" s="1"/>
  <c r="M8" i="6" s="1"/>
  <c r="N8" i="6" s="1"/>
  <c r="O8" i="6" s="1"/>
  <c r="I9" i="6" s="1"/>
  <c r="J9" i="6" s="1"/>
  <c r="K9" i="6" s="1"/>
  <c r="L9" i="6" s="1"/>
  <c r="M9" i="6" s="1"/>
  <c r="N9" i="6" s="1"/>
  <c r="O9" i="6" s="1"/>
  <c r="I10" i="6" s="1"/>
  <c r="J10" i="6" s="1"/>
  <c r="K10" i="6" s="1"/>
  <c r="L10" i="6" s="1"/>
  <c r="M10" i="6" s="1"/>
  <c r="N10" i="6" s="1"/>
  <c r="O10" i="6" s="1"/>
  <c r="I11" i="6" s="1"/>
  <c r="J11" i="6" s="1"/>
  <c r="K11" i="6" s="1"/>
  <c r="L11" i="6" s="1"/>
  <c r="M11" i="6" s="1"/>
  <c r="N11" i="6" s="1"/>
  <c r="O11" i="6" s="1"/>
  <c r="I12" i="6" s="1"/>
  <c r="J12" i="6" s="1"/>
  <c r="K12" i="6" s="1"/>
  <c r="L12" i="6" s="1"/>
  <c r="M12" i="6" s="1"/>
  <c r="N12" i="6" s="1"/>
  <c r="O12" i="6" s="1"/>
  <c r="I13" i="6" s="1"/>
  <c r="J13" i="6" s="1"/>
  <c r="K13" i="6" s="1"/>
  <c r="L13" i="6" s="1"/>
  <c r="M13" i="6" s="1"/>
  <c r="N13" i="6" s="1"/>
  <c r="O13" i="6" s="1"/>
  <c r="I14" i="6" s="1"/>
  <c r="J14" i="6" s="1"/>
  <c r="K14" i="6" s="1"/>
  <c r="L14" i="6" s="1"/>
  <c r="M14" i="6" s="1"/>
  <c r="N14" i="6" s="1"/>
  <c r="O14" i="6" s="1"/>
  <c r="I15" i="6" s="1"/>
  <c r="J15" i="6" s="1"/>
  <c r="K15" i="6" s="1"/>
  <c r="L15" i="6" s="1"/>
  <c r="M15" i="6" s="1"/>
  <c r="N15" i="6" s="1"/>
  <c r="O15" i="6" s="1"/>
  <c r="I16" i="6" s="1"/>
  <c r="J16" i="6" s="1"/>
  <c r="K16" i="6" s="1"/>
  <c r="L16" i="6" s="1"/>
  <c r="M16" i="6" s="1"/>
  <c r="N16" i="6" s="1"/>
  <c r="O16" i="6" s="1"/>
  <c r="I17" i="6" s="1"/>
  <c r="J17" i="6" s="1"/>
  <c r="K17" i="6" s="1"/>
  <c r="L17" i="6" s="1"/>
  <c r="M17" i="6" s="1"/>
  <c r="N17" i="6" s="1"/>
  <c r="O17" i="6" s="1"/>
  <c r="I18" i="6" s="1"/>
  <c r="J18" i="6" s="1"/>
  <c r="K18" i="6" s="1"/>
  <c r="L18" i="6" s="1"/>
  <c r="M18" i="6" s="1"/>
  <c r="N18" i="6" s="1"/>
  <c r="O18" i="6" s="1"/>
  <c r="I19" i="6" s="1"/>
  <c r="J19" i="6" s="1"/>
  <c r="K19" i="6" s="1"/>
  <c r="L19" i="6" s="1"/>
  <c r="M19" i="6" s="1"/>
  <c r="N19" i="6" s="1"/>
  <c r="O19" i="6" s="1"/>
  <c r="I20" i="6" s="1"/>
  <c r="J20" i="6" s="1"/>
  <c r="K20" i="6" s="1"/>
  <c r="L20" i="6" s="1"/>
  <c r="M20" i="6" s="1"/>
  <c r="N20" i="6" s="1"/>
  <c r="O20" i="6" s="1"/>
  <c r="I21" i="6" s="1"/>
  <c r="J21" i="6" s="1"/>
  <c r="K21" i="6" s="1"/>
  <c r="L21" i="6" s="1"/>
  <c r="M21" i="6" s="1"/>
  <c r="N21" i="6" s="1"/>
  <c r="O21" i="6" s="1"/>
  <c r="I22" i="6" s="1"/>
  <c r="J22" i="6" s="1"/>
  <c r="K22" i="6" s="1"/>
  <c r="L22" i="6" s="1"/>
  <c r="M22" i="6" s="1"/>
  <c r="N22" i="6" s="1"/>
  <c r="O22" i="6" s="1"/>
  <c r="I23" i="6" s="1"/>
  <c r="J23" i="6" s="1"/>
  <c r="K23" i="6" s="1"/>
  <c r="L23" i="6" s="1"/>
  <c r="M23" i="6" s="1"/>
  <c r="N23" i="6" s="1"/>
  <c r="O23" i="6" s="1"/>
  <c r="I24" i="6" s="1"/>
  <c r="J24" i="6" s="1"/>
  <c r="K24" i="6" s="1"/>
  <c r="L24" i="6" s="1"/>
  <c r="M24" i="6" s="1"/>
  <c r="N24" i="6" s="1"/>
  <c r="O24" i="6" s="1"/>
  <c r="I25" i="6" s="1"/>
  <c r="J25" i="6" s="1"/>
  <c r="K25" i="6" s="1"/>
  <c r="L25" i="6" s="1"/>
  <c r="M25" i="6" s="1"/>
  <c r="N25" i="6" s="1"/>
  <c r="O25" i="6" s="1"/>
  <c r="I26" i="6" s="1"/>
  <c r="J26" i="6" s="1"/>
  <c r="K26" i="6" s="1"/>
  <c r="L26" i="6" s="1"/>
  <c r="M26" i="6" s="1"/>
  <c r="N26" i="6" s="1"/>
  <c r="O26" i="6" s="1"/>
  <c r="I27" i="6" s="1"/>
  <c r="J27" i="6" s="1"/>
  <c r="K27" i="6" s="1"/>
  <c r="L27" i="6" s="1"/>
  <c r="M27" i="6" s="1"/>
  <c r="N27" i="6" s="1"/>
  <c r="O27" i="6" s="1"/>
  <c r="I28" i="6" s="1"/>
  <c r="J28" i="6" s="1"/>
  <c r="K28" i="6" s="1"/>
  <c r="L28" i="6" s="1"/>
  <c r="M28" i="6" s="1"/>
  <c r="N28" i="6" s="1"/>
  <c r="O28" i="6" s="1"/>
  <c r="I29" i="6" s="1"/>
  <c r="J29" i="6" s="1"/>
  <c r="K29" i="6" s="1"/>
  <c r="L29" i="6" s="1"/>
  <c r="M29" i="6" s="1"/>
  <c r="N29" i="6" s="1"/>
  <c r="O29" i="6" s="1"/>
  <c r="I30" i="6" s="1"/>
  <c r="J30" i="6" s="1"/>
  <c r="K30" i="6" s="1"/>
  <c r="L30" i="6" s="1"/>
  <c r="M30" i="6" s="1"/>
  <c r="N30" i="6" s="1"/>
  <c r="O30" i="6" s="1"/>
  <c r="I31" i="6" s="1"/>
  <c r="J31" i="6" s="1"/>
  <c r="K31" i="6" s="1"/>
  <c r="L31" i="6" s="1"/>
  <c r="M31" i="6" s="1"/>
  <c r="N31" i="6" s="1"/>
  <c r="O31" i="6" s="1"/>
  <c r="I32" i="6" s="1"/>
  <c r="J32" i="6" s="1"/>
  <c r="K32" i="6" s="1"/>
  <c r="L32" i="6" s="1"/>
  <c r="M32" i="6" s="1"/>
  <c r="N32" i="6" s="1"/>
  <c r="O32" i="6" s="1"/>
  <c r="I33" i="6" s="1"/>
  <c r="J33" i="6" s="1"/>
  <c r="K33" i="6" s="1"/>
  <c r="L33" i="6" s="1"/>
  <c r="M33" i="6" s="1"/>
  <c r="N33" i="6" s="1"/>
  <c r="O33" i="6" s="1"/>
  <c r="I34" i="6" s="1"/>
  <c r="J34" i="6" s="1"/>
  <c r="K34" i="6" s="1"/>
  <c r="L34" i="6" s="1"/>
  <c r="M34" i="6" s="1"/>
  <c r="N34" i="6" s="1"/>
  <c r="O34" i="6" s="1"/>
  <c r="I35" i="6" s="1"/>
  <c r="J35" i="6" s="1"/>
  <c r="K35" i="6" s="1"/>
  <c r="L35" i="6" s="1"/>
  <c r="M35" i="6" s="1"/>
  <c r="N35" i="6" s="1"/>
  <c r="O35" i="6" s="1"/>
  <c r="I36" i="6" s="1"/>
  <c r="J36" i="6" s="1"/>
  <c r="K36" i="6" s="1"/>
  <c r="L36" i="6" s="1"/>
  <c r="M36" i="6" s="1"/>
  <c r="N36" i="6" s="1"/>
  <c r="O36" i="6" s="1"/>
  <c r="I37" i="6" s="1"/>
  <c r="J37" i="6" s="1"/>
  <c r="K37" i="6" s="1"/>
  <c r="L37" i="6" s="1"/>
  <c r="M37" i="6" s="1"/>
  <c r="N37" i="6" s="1"/>
  <c r="O37" i="6" s="1"/>
  <c r="I38" i="6" s="1"/>
  <c r="J38" i="6" s="1"/>
  <c r="K38" i="6" s="1"/>
  <c r="L38" i="6" s="1"/>
  <c r="M38" i="6" s="1"/>
  <c r="N38" i="6" s="1"/>
  <c r="O38" i="6" s="1"/>
  <c r="I39" i="6" s="1"/>
  <c r="J39" i="6" s="1"/>
  <c r="K39" i="6" s="1"/>
  <c r="L39" i="6" s="1"/>
  <c r="M39" i="6" s="1"/>
  <c r="N39" i="6" s="1"/>
  <c r="O39" i="6" s="1"/>
  <c r="I40" i="6" s="1"/>
  <c r="J40" i="6" s="1"/>
  <c r="K40" i="6" s="1"/>
  <c r="L40" i="6" s="1"/>
  <c r="M40" i="6" s="1"/>
  <c r="N40" i="6" s="1"/>
  <c r="O40" i="6" s="1"/>
  <c r="I41" i="6" s="1"/>
  <c r="J41" i="6" s="1"/>
  <c r="K41" i="6" s="1"/>
  <c r="L41" i="6" s="1"/>
  <c r="M41" i="6" s="1"/>
  <c r="N41" i="6" s="1"/>
  <c r="O41" i="6" s="1"/>
  <c r="I42" i="6" s="1"/>
  <c r="J42" i="6" s="1"/>
  <c r="K42" i="6" s="1"/>
  <c r="L42" i="6" s="1"/>
  <c r="M42" i="6" s="1"/>
  <c r="N42" i="6" s="1"/>
  <c r="O42" i="6" s="1"/>
  <c r="I43" i="6" s="1"/>
  <c r="J43" i="6" s="1"/>
  <c r="K43" i="6" s="1"/>
  <c r="L43" i="6" s="1"/>
  <c r="M43" i="6" s="1"/>
  <c r="N43" i="6" s="1"/>
  <c r="O43" i="6" s="1"/>
  <c r="I44" i="6" s="1"/>
  <c r="J44" i="6" s="1"/>
  <c r="K44" i="6" s="1"/>
  <c r="L44" i="6" s="1"/>
  <c r="M44" i="6" s="1"/>
  <c r="N44" i="6" s="1"/>
  <c r="O44" i="6" s="1"/>
  <c r="I45" i="6" s="1"/>
  <c r="J45" i="6" s="1"/>
  <c r="K45" i="6" s="1"/>
  <c r="L45" i="6" s="1"/>
  <c r="M45" i="6" s="1"/>
  <c r="N45" i="6" s="1"/>
  <c r="O45" i="6" s="1"/>
  <c r="I46" i="6" s="1"/>
  <c r="J46" i="6" s="1"/>
  <c r="K46" i="6" s="1"/>
  <c r="L46" i="6" s="1"/>
  <c r="M46" i="6" s="1"/>
  <c r="N46" i="6" s="1"/>
  <c r="O46" i="6" s="1"/>
  <c r="I47" i="6" s="1"/>
  <c r="J47" i="6" s="1"/>
  <c r="K47" i="6" s="1"/>
  <c r="L47" i="6" s="1"/>
  <c r="M47" i="6" s="1"/>
  <c r="N47" i="6" s="1"/>
  <c r="O47" i="6" s="1"/>
  <c r="I48" i="6" s="1"/>
  <c r="J48" i="6" s="1"/>
  <c r="K48" i="6" s="1"/>
  <c r="L48" i="6" s="1"/>
  <c r="M48" i="6" s="1"/>
  <c r="N48" i="6" s="1"/>
  <c r="O48" i="6" s="1"/>
  <c r="I49" i="6" s="1"/>
  <c r="J49" i="6" s="1"/>
  <c r="K49" i="6" s="1"/>
  <c r="L49" i="6" s="1"/>
  <c r="M49" i="6" s="1"/>
  <c r="N49" i="6" s="1"/>
  <c r="O49" i="6" s="1"/>
  <c r="I50" i="6" s="1"/>
  <c r="J50" i="6" s="1"/>
  <c r="K50" i="6" s="1"/>
  <c r="L50" i="6" s="1"/>
  <c r="M50" i="6" s="1"/>
  <c r="N50" i="6" s="1"/>
  <c r="O50" i="6" s="1"/>
  <c r="I51" i="6" s="1"/>
  <c r="J51" i="6" s="1"/>
  <c r="K51" i="6" s="1"/>
  <c r="L51" i="6" s="1"/>
  <c r="M51" i="6" s="1"/>
  <c r="N51" i="6" s="1"/>
  <c r="O51" i="6" s="1"/>
  <c r="I52" i="6" s="1"/>
  <c r="J52" i="6" s="1"/>
  <c r="K52" i="6" s="1"/>
  <c r="L52" i="6" s="1"/>
  <c r="M52" i="6" s="1"/>
  <c r="N52" i="6" s="1"/>
  <c r="O52" i="6" s="1"/>
  <c r="I53" i="6" s="1"/>
  <c r="J53" i="6" s="1"/>
  <c r="K53" i="6" s="1"/>
  <c r="L53" i="6" s="1"/>
  <c r="M53" i="6" s="1"/>
  <c r="N53" i="6" s="1"/>
  <c r="O53" i="6" s="1"/>
  <c r="I54" i="6" s="1"/>
  <c r="J54" i="6" s="1"/>
  <c r="K54" i="6" s="1"/>
  <c r="L54" i="6" s="1"/>
  <c r="M54" i="6" s="1"/>
  <c r="N54" i="6" s="1"/>
  <c r="O54" i="6" s="1"/>
  <c r="I55" i="6" s="1"/>
  <c r="J55" i="6" s="1"/>
  <c r="K55" i="6" s="1"/>
  <c r="L55" i="6" s="1"/>
  <c r="M55" i="6" s="1"/>
  <c r="N55" i="6" s="1"/>
  <c r="O55" i="6" s="1"/>
  <c r="I56" i="6" s="1"/>
  <c r="J56" i="6" s="1"/>
  <c r="K56" i="6" s="1"/>
  <c r="L56" i="6" s="1"/>
  <c r="M56" i="6" s="1"/>
  <c r="N56" i="6" s="1"/>
  <c r="O56" i="6" s="1"/>
  <c r="I57" i="6" s="1"/>
  <c r="J57" i="6" s="1"/>
  <c r="K57" i="6" s="1"/>
  <c r="L57" i="6" s="1"/>
  <c r="M57" i="6" s="1"/>
  <c r="N57" i="6" s="1"/>
  <c r="O57" i="6" s="1"/>
  <c r="P57" i="6" s="1"/>
  <c r="Q57" i="6" s="1"/>
  <c r="R57" i="6" s="1"/>
  <c r="S57" i="6" s="1"/>
  <c r="AT3" i="4"/>
  <c r="AJ4" i="4"/>
  <c r="AT5" i="4"/>
  <c r="AS6" i="4"/>
  <c r="AH27" i="4"/>
  <c r="F63" i="6"/>
  <c r="F65" i="6"/>
  <c r="D65" i="6"/>
  <c r="A66" i="6"/>
  <c r="B65" i="6"/>
  <c r="E65" i="6" s="1"/>
  <c r="AF34" i="4" l="1"/>
  <c r="AF25" i="4"/>
  <c r="AF27" i="4"/>
  <c r="AF26" i="4"/>
  <c r="AF32" i="4"/>
  <c r="AF33" i="4"/>
  <c r="AF36" i="4"/>
  <c r="AF38" i="4"/>
  <c r="AF30" i="4"/>
  <c r="AF37" i="4"/>
  <c r="AF35" i="4"/>
  <c r="AF29" i="4"/>
  <c r="AF41" i="4"/>
  <c r="AF39" i="4"/>
  <c r="AF28" i="4"/>
  <c r="AF31" i="4"/>
  <c r="AF24" i="4"/>
  <c r="AI24" i="4" s="1"/>
  <c r="AF40" i="4"/>
  <c r="AU6" i="4"/>
  <c r="AS7" i="4"/>
  <c r="AT6" i="4"/>
  <c r="G63" i="6"/>
  <c r="G66" i="6"/>
  <c r="C66" i="6"/>
  <c r="F66" i="6"/>
  <c r="B66" i="6"/>
  <c r="E66" i="6" s="1"/>
  <c r="A67" i="6"/>
  <c r="D66" i="6"/>
  <c r="AJ27" i="4"/>
  <c r="AH28" i="4"/>
  <c r="G64" i="6"/>
  <c r="AJ6" i="4"/>
  <c r="AI6" i="4"/>
  <c r="AH7" i="4"/>
  <c r="AJ26" i="4" l="1"/>
  <c r="AI26" i="4"/>
  <c r="AJ24" i="4"/>
  <c r="AI25" i="4"/>
  <c r="AI27" i="4"/>
  <c r="AJ25" i="4"/>
  <c r="AJ7" i="4"/>
  <c r="AH8" i="4"/>
  <c r="AI7" i="4"/>
  <c r="A68" i="6"/>
  <c r="D67" i="6"/>
  <c r="G67" i="6"/>
  <c r="C67" i="6"/>
  <c r="F67" i="6"/>
  <c r="B67" i="6"/>
  <c r="E67" i="6" s="1"/>
  <c r="AH29" i="4"/>
  <c r="AI28" i="4"/>
  <c r="AJ28" i="4"/>
  <c r="AS8" i="4"/>
  <c r="AT7" i="4"/>
  <c r="AU7" i="4"/>
  <c r="AH30" i="4" l="1"/>
  <c r="AJ29" i="4"/>
  <c r="AI29" i="4"/>
  <c r="AT8" i="4"/>
  <c r="AU8" i="4"/>
  <c r="AS9" i="4"/>
  <c r="F68" i="6"/>
  <c r="D68" i="6"/>
  <c r="A69" i="6"/>
  <c r="C68" i="6"/>
  <c r="G68" i="6"/>
  <c r="B68" i="6"/>
  <c r="E68" i="6" s="1"/>
  <c r="AJ8" i="4"/>
  <c r="AH9" i="4"/>
  <c r="AI8" i="4"/>
  <c r="AU9" i="4" l="1"/>
  <c r="AT9" i="4"/>
  <c r="AS10" i="4"/>
  <c r="AI9" i="4"/>
  <c r="AJ9" i="4"/>
  <c r="AH10" i="4"/>
  <c r="G69" i="6"/>
  <c r="C69" i="6"/>
  <c r="D69" i="6"/>
  <c r="A70" i="6"/>
  <c r="B69" i="6"/>
  <c r="E69" i="6" s="1"/>
  <c r="F69" i="6"/>
  <c r="AH31" i="4"/>
  <c r="AJ30" i="4"/>
  <c r="AI30" i="4"/>
  <c r="AU10" i="4" l="1"/>
  <c r="AT10" i="4"/>
  <c r="AS11" i="4"/>
  <c r="A71" i="6"/>
  <c r="D70" i="6"/>
  <c r="G70" i="6"/>
  <c r="B70" i="6"/>
  <c r="E70" i="6" s="1"/>
  <c r="F70" i="6"/>
  <c r="C70" i="6"/>
  <c r="AI10" i="4"/>
  <c r="AH11" i="4"/>
  <c r="AJ10" i="4"/>
  <c r="AJ31" i="4"/>
  <c r="AI31" i="4"/>
  <c r="AH32" i="4"/>
  <c r="AS12" i="4" l="1"/>
  <c r="AU11" i="4"/>
  <c r="AT11" i="4"/>
  <c r="F71" i="6"/>
  <c r="D71" i="6"/>
  <c r="A72" i="6"/>
  <c r="C71" i="6"/>
  <c r="G71" i="6"/>
  <c r="B71" i="6"/>
  <c r="E71" i="6" s="1"/>
  <c r="AJ32" i="4"/>
  <c r="AI32" i="4"/>
  <c r="AH33" i="4"/>
  <c r="AI11" i="4"/>
  <c r="AH12" i="4"/>
  <c r="AJ11" i="4"/>
  <c r="AJ33" i="4" l="1"/>
  <c r="AI33" i="4"/>
  <c r="AH34" i="4"/>
  <c r="AI12" i="4"/>
  <c r="AJ12" i="4"/>
  <c r="AH13" i="4"/>
  <c r="F72" i="6"/>
  <c r="B72" i="6"/>
  <c r="E72" i="6" s="1"/>
  <c r="D72" i="6"/>
  <c r="A73" i="6"/>
  <c r="C72" i="6"/>
  <c r="G72" i="6"/>
  <c r="AU12" i="4"/>
  <c r="AT12" i="4"/>
  <c r="AS13" i="4"/>
  <c r="AH35" i="4" l="1"/>
  <c r="AJ34" i="4"/>
  <c r="AI34" i="4"/>
  <c r="G73" i="6"/>
  <c r="C73" i="6"/>
  <c r="A74" i="6"/>
  <c r="B73" i="6"/>
  <c r="E73" i="6" s="1"/>
  <c r="F73" i="6"/>
  <c r="D73" i="6"/>
  <c r="AI13" i="4"/>
  <c r="AH14" i="4"/>
  <c r="AJ13" i="4"/>
  <c r="AU13" i="4"/>
  <c r="AT13" i="4"/>
  <c r="AS14" i="4"/>
  <c r="A75" i="6" l="1"/>
  <c r="D74" i="6"/>
  <c r="F74" i="6"/>
  <c r="C74" i="6"/>
  <c r="G74" i="6"/>
  <c r="B74" i="6"/>
  <c r="E74" i="6" s="1"/>
  <c r="AS15" i="4"/>
  <c r="AU14" i="4"/>
  <c r="AT14" i="4"/>
  <c r="AI14" i="4"/>
  <c r="AH15" i="4"/>
  <c r="AJ14" i="4"/>
  <c r="AH36" i="4"/>
  <c r="AJ35" i="4"/>
  <c r="AI35" i="4"/>
  <c r="AI15" i="4" l="1"/>
  <c r="AJ15" i="4"/>
  <c r="AH16" i="4"/>
  <c r="AS16" i="4"/>
  <c r="AU15" i="4"/>
  <c r="AT15" i="4"/>
  <c r="AI36" i="4"/>
  <c r="AH37" i="4"/>
  <c r="AJ36" i="4"/>
  <c r="D75" i="6"/>
  <c r="A76" i="6"/>
  <c r="C75" i="6"/>
  <c r="G75" i="6"/>
  <c r="B75" i="6"/>
  <c r="E75" i="6" s="1"/>
  <c r="F75" i="6"/>
  <c r="F76" i="6" l="1"/>
  <c r="B76" i="6"/>
  <c r="E76" i="6" s="1"/>
  <c r="A77" i="6"/>
  <c r="C76" i="6"/>
  <c r="G76" i="6"/>
  <c r="D76" i="6"/>
  <c r="AJ37" i="4"/>
  <c r="AI37" i="4"/>
  <c r="AH38" i="4"/>
  <c r="AT16" i="4"/>
  <c r="AU16" i="4"/>
  <c r="AS17" i="4"/>
  <c r="AH17" i="4"/>
  <c r="AJ16" i="4"/>
  <c r="AI16" i="4"/>
  <c r="AI17" i="4" l="1"/>
  <c r="AH18" i="4"/>
  <c r="AJ17" i="4"/>
  <c r="AH39" i="4"/>
  <c r="AJ38" i="4"/>
  <c r="AI38" i="4"/>
  <c r="AS18" i="4"/>
  <c r="AU17" i="4"/>
  <c r="AT17" i="4"/>
  <c r="G77" i="6"/>
  <c r="C77" i="6"/>
  <c r="F77" i="6"/>
  <c r="D77" i="6"/>
  <c r="A78" i="6"/>
  <c r="B77" i="6"/>
  <c r="E77" i="6" s="1"/>
  <c r="AT18" i="4" l="1"/>
  <c r="AU18" i="4"/>
  <c r="AS19" i="4"/>
  <c r="AH40" i="4"/>
  <c r="AJ39" i="4"/>
  <c r="AI39" i="4"/>
  <c r="AH19" i="4"/>
  <c r="AJ18" i="4"/>
  <c r="AI18" i="4"/>
  <c r="A79" i="6"/>
  <c r="D78" i="6"/>
  <c r="C78" i="6"/>
  <c r="G78" i="6"/>
  <c r="B78" i="6"/>
  <c r="E78" i="6" s="1"/>
  <c r="F78" i="6"/>
  <c r="AI19" i="4" l="1"/>
  <c r="AH20" i="4"/>
  <c r="AJ19" i="4"/>
  <c r="AS20" i="4"/>
  <c r="AU19" i="4"/>
  <c r="AT19" i="4"/>
  <c r="A80" i="6"/>
  <c r="C79" i="6"/>
  <c r="G79" i="6"/>
  <c r="B79" i="6"/>
  <c r="E79" i="6" s="1"/>
  <c r="F79" i="6"/>
  <c r="D79" i="6"/>
  <c r="AJ40" i="4"/>
  <c r="AH41" i="4"/>
  <c r="AI40" i="4"/>
  <c r="AI41" i="4" l="1"/>
  <c r="AJ41" i="4"/>
  <c r="AT20" i="4"/>
  <c r="AS21" i="4"/>
  <c r="AU20" i="4"/>
  <c r="F80" i="6"/>
  <c r="B80" i="6"/>
  <c r="E80" i="6" s="1"/>
  <c r="G80" i="6"/>
  <c r="D80" i="6"/>
  <c r="A81" i="6"/>
  <c r="C80" i="6"/>
  <c r="AJ20" i="4"/>
  <c r="AI20" i="4"/>
  <c r="AS22" i="4" l="1"/>
  <c r="AU21" i="4"/>
  <c r="AT21" i="4"/>
  <c r="G81" i="6"/>
  <c r="C81" i="6"/>
  <c r="D81" i="6"/>
  <c r="A82" i="6"/>
  <c r="B81" i="6"/>
  <c r="E81" i="6" s="1"/>
  <c r="F81" i="6"/>
  <c r="A83" i="6" l="1"/>
  <c r="D82" i="6"/>
  <c r="C82" i="6"/>
  <c r="G82" i="6"/>
  <c r="B82" i="6"/>
  <c r="E82" i="6" s="1"/>
  <c r="F82" i="6"/>
  <c r="AS23" i="4"/>
  <c r="AU22" i="4"/>
  <c r="AT22" i="4"/>
  <c r="AU23" i="4" l="1"/>
  <c r="AT23" i="4"/>
  <c r="AS24" i="4"/>
  <c r="G83" i="6"/>
  <c r="B83" i="6"/>
  <c r="E83" i="6" s="1"/>
  <c r="F83" i="6"/>
  <c r="D83" i="6"/>
  <c r="A84" i="6"/>
  <c r="C83" i="6"/>
  <c r="F84" i="6" l="1"/>
  <c r="B84" i="6"/>
  <c r="E84" i="6" s="1"/>
  <c r="D84" i="6"/>
  <c r="A85" i="6"/>
  <c r="C84" i="6"/>
  <c r="G84" i="6"/>
  <c r="AU24" i="4"/>
  <c r="AS25" i="4"/>
  <c r="AT24" i="4"/>
  <c r="AU25" i="4" l="1"/>
  <c r="AS26" i="4"/>
  <c r="AT25" i="4"/>
  <c r="G85" i="6"/>
  <c r="C85" i="6"/>
  <c r="D85" i="6"/>
  <c r="A86" i="6"/>
  <c r="B85" i="6"/>
  <c r="E85" i="6" s="1"/>
  <c r="F85" i="6"/>
  <c r="A87" i="6" l="1"/>
  <c r="D86" i="6"/>
  <c r="G86" i="6"/>
  <c r="B86" i="6"/>
  <c r="E86" i="6" s="1"/>
  <c r="F86" i="6"/>
  <c r="C86" i="6"/>
  <c r="AS27" i="4"/>
  <c r="AT26" i="4"/>
  <c r="AU26" i="4"/>
  <c r="AS28" i="4" l="1"/>
  <c r="AT27" i="4"/>
  <c r="AU27" i="4"/>
  <c r="F87" i="6"/>
  <c r="D87" i="6"/>
  <c r="A88" i="6"/>
  <c r="C87" i="6"/>
  <c r="G87" i="6"/>
  <c r="B87" i="6"/>
  <c r="E87" i="6" s="1"/>
  <c r="F88" i="6" l="1"/>
  <c r="B88" i="6"/>
  <c r="E88" i="6" s="1"/>
  <c r="D88" i="6"/>
  <c r="A89" i="6"/>
  <c r="C88" i="6"/>
  <c r="G88" i="6"/>
  <c r="AU28" i="4"/>
  <c r="AS29" i="4"/>
  <c r="AT28" i="4"/>
  <c r="AU29" i="4" l="1"/>
  <c r="AS30" i="4"/>
  <c r="AT29" i="4"/>
  <c r="G89" i="6"/>
  <c r="C89" i="6"/>
  <c r="A90" i="6"/>
  <c r="B89" i="6"/>
  <c r="E89" i="6" s="1"/>
  <c r="F89" i="6"/>
  <c r="D89" i="6"/>
  <c r="A91" i="6" l="1"/>
  <c r="D90" i="6"/>
  <c r="F90" i="6"/>
  <c r="C90" i="6"/>
  <c r="G90" i="6"/>
  <c r="B90" i="6"/>
  <c r="E90" i="6" s="1"/>
  <c r="AT30" i="4"/>
  <c r="AU30" i="4"/>
  <c r="AS31" i="4"/>
  <c r="AT31" i="4" l="1"/>
  <c r="AS32" i="4"/>
  <c r="AU31" i="4"/>
  <c r="D91" i="6"/>
  <c r="A92" i="6"/>
  <c r="C91" i="6"/>
  <c r="G91" i="6"/>
  <c r="B91" i="6"/>
  <c r="E91" i="6" s="1"/>
  <c r="F91" i="6"/>
  <c r="AT32" i="4" l="1"/>
  <c r="AS33" i="4"/>
  <c r="AU32" i="4"/>
  <c r="F92" i="6"/>
  <c r="B92" i="6"/>
  <c r="E92" i="6" s="1"/>
  <c r="A93" i="6"/>
  <c r="C92" i="6"/>
  <c r="G92" i="6"/>
  <c r="D92" i="6"/>
  <c r="G93" i="6" l="1"/>
  <c r="C93" i="6"/>
  <c r="F93" i="6"/>
  <c r="D93" i="6"/>
  <c r="A94" i="6"/>
  <c r="B93" i="6"/>
  <c r="E93" i="6" s="1"/>
  <c r="AT33" i="4"/>
  <c r="AS34" i="4"/>
  <c r="AU33" i="4"/>
  <c r="AT34" i="4" l="1"/>
  <c r="AS35" i="4"/>
  <c r="AU34" i="4"/>
  <c r="A95" i="6"/>
  <c r="D94" i="6"/>
  <c r="G94" i="6"/>
  <c r="C94" i="6"/>
  <c r="B94" i="6"/>
  <c r="E94" i="6" s="1"/>
  <c r="F94" i="6"/>
  <c r="A96" i="6" l="1"/>
  <c r="D95" i="6"/>
  <c r="F95" i="6"/>
  <c r="C95" i="6"/>
  <c r="B95" i="6"/>
  <c r="E95" i="6" s="1"/>
  <c r="G95" i="6"/>
  <c r="AU35" i="4"/>
  <c r="AT35" i="4"/>
  <c r="AS36" i="4"/>
  <c r="AS37" i="4" l="1"/>
  <c r="AU36" i="4"/>
  <c r="AT36" i="4"/>
  <c r="F96" i="6"/>
  <c r="B96" i="6"/>
  <c r="E96" i="6" s="1"/>
  <c r="G96" i="6"/>
  <c r="D96" i="6"/>
  <c r="C96" i="6"/>
  <c r="A97" i="6"/>
  <c r="G97" i="6" l="1"/>
  <c r="C97" i="6"/>
  <c r="F97" i="6"/>
  <c r="B97" i="6"/>
  <c r="E97" i="6" s="1"/>
  <c r="A98" i="6"/>
  <c r="D97" i="6"/>
  <c r="AS38" i="4"/>
  <c r="AU37" i="4"/>
  <c r="AT37" i="4"/>
  <c r="AT38" i="4" l="1"/>
  <c r="AS39" i="4"/>
  <c r="AU38" i="4"/>
  <c r="A99" i="6"/>
  <c r="D98" i="6"/>
  <c r="G98" i="6"/>
  <c r="C98" i="6"/>
  <c r="F98" i="6"/>
  <c r="B98" i="6"/>
  <c r="E98" i="6" s="1"/>
  <c r="A100" i="6" l="1"/>
  <c r="D99" i="6"/>
  <c r="B99" i="6"/>
  <c r="E99" i="6" s="1"/>
  <c r="G99" i="6"/>
  <c r="F99" i="6"/>
  <c r="C99" i="6"/>
  <c r="AS40" i="4"/>
  <c r="AU39" i="4"/>
  <c r="AT39" i="4"/>
  <c r="AT40" i="4" l="1"/>
  <c r="AU40" i="4"/>
  <c r="F100" i="6"/>
  <c r="B100" i="6"/>
  <c r="E100" i="6" s="1"/>
  <c r="C100" i="6"/>
  <c r="A101" i="6"/>
  <c r="G100" i="6"/>
  <c r="D100" i="6"/>
  <c r="G101" i="6" l="1"/>
  <c r="C101" i="6"/>
  <c r="F101" i="6"/>
  <c r="B101" i="6"/>
  <c r="E101" i="6" s="1"/>
  <c r="D101" i="6"/>
  <c r="A102" i="6"/>
  <c r="A103" i="6" l="1"/>
  <c r="D102" i="6"/>
  <c r="G102" i="6"/>
  <c r="C102" i="6"/>
  <c r="B102" i="6"/>
  <c r="E102" i="6" s="1"/>
  <c r="F102" i="6"/>
  <c r="A104" i="6" l="1"/>
  <c r="D103" i="6"/>
  <c r="F103" i="6"/>
  <c r="C103" i="6"/>
  <c r="B103" i="6"/>
  <c r="E103" i="6" s="1"/>
  <c r="G103" i="6"/>
  <c r="F104" i="6" l="1"/>
  <c r="B104" i="6"/>
  <c r="E104" i="6" s="1"/>
  <c r="G104" i="6"/>
  <c r="D104" i="6"/>
  <c r="C104" i="6"/>
  <c r="A105" i="6"/>
  <c r="G105" i="6" l="1"/>
  <c r="C105" i="6"/>
  <c r="F105" i="6"/>
  <c r="B105" i="6"/>
  <c r="E105" i="6" s="1"/>
  <c r="A106" i="6"/>
  <c r="D105" i="6"/>
  <c r="A107" i="6" l="1"/>
  <c r="D106" i="6"/>
  <c r="G106" i="6"/>
  <c r="C106" i="6"/>
  <c r="F106" i="6"/>
  <c r="B106" i="6"/>
  <c r="E106" i="6" s="1"/>
  <c r="A108" i="6" l="1"/>
  <c r="D107" i="6"/>
  <c r="B107" i="6"/>
  <c r="E107" i="6" s="1"/>
  <c r="G107" i="6"/>
  <c r="F107" i="6"/>
  <c r="C107" i="6"/>
  <c r="F108" i="6" l="1"/>
  <c r="B108" i="6"/>
  <c r="E108" i="6" s="1"/>
  <c r="C108" i="6"/>
  <c r="A109" i="6"/>
  <c r="G108" i="6"/>
  <c r="D108" i="6"/>
  <c r="G109" i="6" l="1"/>
  <c r="C109" i="6"/>
  <c r="F109" i="6"/>
  <c r="B109" i="6"/>
  <c r="E109" i="6" s="1"/>
  <c r="D109" i="6"/>
  <c r="A110" i="6"/>
  <c r="A111" i="6" l="1"/>
  <c r="D110" i="6"/>
  <c r="G110" i="6"/>
  <c r="C110" i="6"/>
  <c r="B110" i="6"/>
  <c r="E110" i="6" s="1"/>
  <c r="F110" i="6"/>
  <c r="A112" i="6" l="1"/>
  <c r="D111" i="6"/>
  <c r="F111" i="6"/>
  <c r="C111" i="6"/>
  <c r="B111" i="6"/>
  <c r="E111" i="6" s="1"/>
  <c r="G111" i="6"/>
  <c r="F112" i="6" l="1"/>
  <c r="B112" i="6"/>
  <c r="E112" i="6" s="1"/>
  <c r="G112" i="6"/>
  <c r="D112" i="6"/>
  <c r="C112" i="6"/>
  <c r="A113" i="6"/>
  <c r="G113" i="6" l="1"/>
  <c r="C113" i="6"/>
  <c r="F113" i="6"/>
  <c r="B113" i="6"/>
  <c r="E113" i="6" s="1"/>
  <c r="A114" i="6"/>
  <c r="D113" i="6"/>
  <c r="A115" i="6" l="1"/>
  <c r="D114" i="6"/>
  <c r="G114" i="6"/>
  <c r="C114" i="6"/>
  <c r="F114" i="6"/>
  <c r="B114" i="6"/>
  <c r="E114" i="6" s="1"/>
  <c r="A116" i="6" l="1"/>
  <c r="D115" i="6"/>
  <c r="B115" i="6"/>
  <c r="E115" i="6" s="1"/>
  <c r="G115" i="6"/>
  <c r="F115" i="6"/>
  <c r="C115" i="6"/>
  <c r="F116" i="6" l="1"/>
  <c r="B116" i="6"/>
  <c r="E116" i="6" s="1"/>
  <c r="G116" i="6"/>
  <c r="C116" i="6"/>
  <c r="A117" i="6"/>
  <c r="D116" i="6"/>
  <c r="F117" i="6" l="1"/>
  <c r="A118" i="6"/>
  <c r="C117" i="6"/>
  <c r="G117" i="6"/>
  <c r="B117" i="6"/>
  <c r="E117" i="6" s="1"/>
  <c r="D117" i="6"/>
  <c r="G118" i="6" l="1"/>
  <c r="C118" i="6"/>
  <c r="F118" i="6"/>
  <c r="A119" i="6"/>
  <c r="B118" i="6"/>
  <c r="E118" i="6" s="1"/>
  <c r="D118" i="6"/>
  <c r="A120" i="6" l="1"/>
  <c r="D119" i="6"/>
  <c r="C119" i="6"/>
  <c r="F119" i="6"/>
  <c r="G119" i="6"/>
  <c r="B119" i="6"/>
  <c r="E119" i="6" s="1"/>
  <c r="A121" i="6" l="1"/>
  <c r="C120" i="6"/>
  <c r="G120" i="6"/>
  <c r="B120" i="6"/>
  <c r="E120" i="6" s="1"/>
  <c r="D120" i="6"/>
  <c r="F120" i="6"/>
  <c r="F121" i="6" l="1"/>
  <c r="B121" i="6"/>
  <c r="E121" i="6" s="1"/>
  <c r="G121" i="6"/>
  <c r="A122" i="6"/>
  <c r="C121" i="6"/>
  <c r="D121" i="6"/>
  <c r="G122" i="6" l="1"/>
  <c r="C122" i="6"/>
  <c r="D122" i="6"/>
  <c r="F122" i="6"/>
  <c r="A123" i="6"/>
  <c r="B122" i="6"/>
  <c r="E122" i="6" s="1"/>
  <c r="A124" i="6" l="1"/>
  <c r="D123" i="6"/>
  <c r="C123" i="6"/>
  <c r="G123" i="6"/>
  <c r="B123" i="6"/>
  <c r="E123" i="6" s="1"/>
  <c r="F123" i="6"/>
  <c r="G124" i="6" l="1"/>
  <c r="B124" i="6"/>
  <c r="E124" i="6" s="1"/>
  <c r="F124" i="6"/>
  <c r="A125" i="6"/>
  <c r="C124" i="6"/>
  <c r="D124" i="6"/>
  <c r="F125" i="6" l="1"/>
  <c r="B125" i="6"/>
  <c r="E125" i="6" s="1"/>
  <c r="D125" i="6"/>
  <c r="G125" i="6"/>
  <c r="A126" i="6"/>
  <c r="C125" i="6"/>
  <c r="G126" i="6" l="1"/>
  <c r="C126" i="6"/>
  <c r="D126" i="6"/>
  <c r="A127" i="6"/>
  <c r="B126" i="6"/>
  <c r="E126" i="6" s="1"/>
  <c r="F126" i="6"/>
  <c r="A128" i="6" l="1"/>
  <c r="D127" i="6"/>
  <c r="G127" i="6"/>
  <c r="B127" i="6"/>
  <c r="E127" i="6" s="1"/>
  <c r="F127" i="6"/>
  <c r="C127" i="6"/>
  <c r="F128" i="6" l="1"/>
  <c r="D128" i="6"/>
  <c r="G128" i="6"/>
  <c r="B128" i="6"/>
  <c r="E128" i="6" s="1"/>
  <c r="A129" i="6"/>
  <c r="C128" i="6"/>
  <c r="F129" i="6" l="1"/>
  <c r="B129" i="6"/>
  <c r="E129" i="6" s="1"/>
  <c r="D129" i="6"/>
  <c r="A130" i="6"/>
  <c r="C129" i="6"/>
  <c r="G129" i="6"/>
  <c r="G130" i="6" l="1"/>
  <c r="C130" i="6"/>
  <c r="A131" i="6"/>
  <c r="B130" i="6"/>
  <c r="E130" i="6" s="1"/>
  <c r="F130" i="6"/>
  <c r="D130" i="6"/>
  <c r="A132" i="6" l="1"/>
  <c r="D131" i="6"/>
  <c r="F131" i="6"/>
  <c r="G131" i="6"/>
  <c r="B131" i="6"/>
  <c r="E131" i="6" s="1"/>
  <c r="C131" i="6"/>
  <c r="D132" i="6" l="1"/>
  <c r="A133" i="6"/>
  <c r="C132" i="6"/>
  <c r="F132" i="6"/>
  <c r="G132" i="6"/>
  <c r="B132" i="6"/>
  <c r="E132" i="6" s="1"/>
  <c r="F133" i="6" l="1"/>
  <c r="B133" i="6"/>
  <c r="E133" i="6" s="1"/>
  <c r="A134" i="6"/>
  <c r="C133" i="6"/>
  <c r="G133" i="6"/>
  <c r="D133" i="6"/>
  <c r="G134" i="6" l="1"/>
  <c r="C134" i="6"/>
  <c r="F134" i="6"/>
  <c r="A135" i="6"/>
  <c r="B134" i="6"/>
  <c r="E134" i="6" s="1"/>
  <c r="D134" i="6"/>
  <c r="A136" i="6" l="1"/>
  <c r="D135" i="6"/>
  <c r="C135" i="6"/>
  <c r="F135" i="6"/>
  <c r="G135" i="6"/>
  <c r="B135" i="6"/>
  <c r="E135" i="6" s="1"/>
  <c r="A137" i="6" l="1"/>
  <c r="C136" i="6"/>
  <c r="G136" i="6"/>
  <c r="B136" i="6"/>
  <c r="E136" i="6" s="1"/>
  <c r="D136" i="6"/>
  <c r="F136" i="6"/>
  <c r="F137" i="6" l="1"/>
  <c r="B137" i="6"/>
  <c r="E137" i="6" s="1"/>
  <c r="A138" i="6"/>
  <c r="G137" i="6"/>
  <c r="C137" i="6"/>
  <c r="D137" i="6"/>
  <c r="G138" i="6" l="1"/>
  <c r="C138" i="6"/>
  <c r="F138" i="6"/>
  <c r="B138" i="6"/>
  <c r="E138" i="6" s="1"/>
  <c r="A139" i="6"/>
  <c r="D138" i="6"/>
  <c r="A140" i="6" l="1"/>
  <c r="D139" i="6"/>
  <c r="G139" i="6"/>
  <c r="C139" i="6"/>
  <c r="B139" i="6"/>
  <c r="E139" i="6" s="1"/>
  <c r="F139" i="6"/>
  <c r="A141" i="6" l="1"/>
  <c r="D140" i="6"/>
  <c r="C140" i="6"/>
  <c r="B140" i="6"/>
  <c r="E140" i="6" s="1"/>
  <c r="F140" i="6"/>
  <c r="G140" i="6"/>
  <c r="F141" i="6" l="1"/>
  <c r="B141" i="6"/>
  <c r="E141" i="6" s="1"/>
  <c r="D141" i="6"/>
  <c r="C141" i="6"/>
  <c r="G141" i="6"/>
  <c r="A142" i="6"/>
  <c r="G142" i="6" l="1"/>
  <c r="C142" i="6"/>
  <c r="F142" i="6"/>
  <c r="B142" i="6"/>
  <c r="E142" i="6" s="1"/>
  <c r="D142" i="6"/>
  <c r="A143" i="6"/>
  <c r="A144" i="6" l="1"/>
  <c r="D143" i="6"/>
  <c r="G143" i="6"/>
  <c r="C143" i="6"/>
  <c r="F143" i="6"/>
  <c r="B143" i="6"/>
  <c r="E143" i="6" s="1"/>
  <c r="A145" i="6" l="1"/>
  <c r="D144" i="6"/>
  <c r="G144" i="6"/>
  <c r="F144" i="6"/>
  <c r="B144" i="6"/>
  <c r="E144" i="6" s="1"/>
  <c r="C144" i="6"/>
  <c r="F145" i="6" l="1"/>
  <c r="B145" i="6"/>
  <c r="E145" i="6" s="1"/>
  <c r="A146" i="6"/>
  <c r="G145" i="6"/>
  <c r="C145" i="6"/>
  <c r="D145" i="6"/>
  <c r="G146" i="6" l="1"/>
  <c r="C146" i="6"/>
  <c r="F146" i="6"/>
  <c r="B146" i="6"/>
  <c r="E146" i="6" s="1"/>
  <c r="A147" i="6"/>
  <c r="D146" i="6"/>
  <c r="A148" i="6" l="1"/>
  <c r="D147" i="6"/>
  <c r="G147" i="6"/>
  <c r="C147" i="6"/>
  <c r="B147" i="6"/>
  <c r="E147" i="6" s="1"/>
  <c r="F147" i="6"/>
  <c r="A149" i="6" l="1"/>
  <c r="D148" i="6"/>
  <c r="C148" i="6"/>
  <c r="B148" i="6"/>
  <c r="E148" i="6" s="1"/>
  <c r="F148" i="6"/>
  <c r="G148" i="6"/>
  <c r="F149" i="6" l="1"/>
  <c r="B149" i="6"/>
  <c r="E149" i="6" s="1"/>
  <c r="D149" i="6"/>
  <c r="C149" i="6"/>
  <c r="G149" i="6"/>
  <c r="A150" i="6"/>
  <c r="G150" i="6" l="1"/>
  <c r="C150" i="6"/>
  <c r="F150" i="6"/>
  <c r="B150" i="6"/>
  <c r="E150" i="6" s="1"/>
  <c r="D150" i="6"/>
  <c r="A151" i="6"/>
  <c r="A152" i="6" l="1"/>
  <c r="D151" i="6"/>
  <c r="G151" i="6"/>
  <c r="C151" i="6"/>
  <c r="F151" i="6"/>
  <c r="B151" i="6"/>
  <c r="E151" i="6" s="1"/>
  <c r="A153" i="6" l="1"/>
  <c r="D152" i="6"/>
  <c r="G152" i="6"/>
  <c r="F152" i="6"/>
  <c r="B152" i="6"/>
  <c r="E152" i="6" s="1"/>
  <c r="C152" i="6"/>
  <c r="F153" i="6" l="1"/>
  <c r="B153" i="6"/>
  <c r="E153" i="6" s="1"/>
  <c r="A154" i="6"/>
  <c r="G153" i="6"/>
  <c r="C153" i="6"/>
  <c r="D153" i="6"/>
  <c r="G154" i="6" l="1"/>
  <c r="C154" i="6"/>
  <c r="F154" i="6"/>
  <c r="B154" i="6"/>
  <c r="E154" i="6" s="1"/>
  <c r="A155" i="6"/>
  <c r="D154" i="6"/>
  <c r="A156" i="6" l="1"/>
  <c r="D155" i="6"/>
  <c r="G155" i="6"/>
  <c r="C155" i="6"/>
  <c r="B155" i="6"/>
  <c r="E155" i="6" s="1"/>
  <c r="F155" i="6"/>
  <c r="A157" i="6" l="1"/>
  <c r="D156" i="6"/>
  <c r="C156" i="6"/>
  <c r="B156" i="6"/>
  <c r="E156" i="6" s="1"/>
  <c r="G156" i="6"/>
  <c r="F156" i="6"/>
  <c r="F157" i="6" l="1"/>
  <c r="B157" i="6"/>
  <c r="E157" i="6" s="1"/>
  <c r="D157" i="6"/>
  <c r="C157" i="6"/>
  <c r="A158" i="6"/>
  <c r="G157" i="6"/>
  <c r="G158" i="6" l="1"/>
  <c r="C158" i="6"/>
  <c r="F158" i="6"/>
  <c r="B158" i="6"/>
  <c r="E158" i="6" s="1"/>
  <c r="D158" i="6"/>
  <c r="A159" i="6"/>
  <c r="A160" i="6" l="1"/>
  <c r="D159" i="6"/>
  <c r="G159" i="6"/>
  <c r="C159" i="6"/>
  <c r="F159" i="6"/>
  <c r="B159" i="6"/>
  <c r="E159" i="6" s="1"/>
  <c r="A161" i="6" l="1"/>
  <c r="D160" i="6"/>
  <c r="G160" i="6"/>
  <c r="F160" i="6"/>
  <c r="C160" i="6"/>
  <c r="B160" i="6"/>
  <c r="E160" i="6" s="1"/>
  <c r="F161" i="6" l="1"/>
  <c r="B161" i="6"/>
  <c r="E161" i="6" s="1"/>
  <c r="A162" i="6"/>
  <c r="G161" i="6"/>
  <c r="D161" i="6"/>
  <c r="C161" i="6"/>
  <c r="G162" i="6" l="1"/>
  <c r="C162" i="6"/>
  <c r="F162" i="6"/>
  <c r="B162" i="6"/>
  <c r="E162" i="6" s="1"/>
  <c r="A163" i="6"/>
  <c r="D162" i="6"/>
  <c r="A164" i="6" l="1"/>
  <c r="D163" i="6"/>
  <c r="G163" i="6"/>
  <c r="C163" i="6"/>
  <c r="B163" i="6"/>
  <c r="E163" i="6" s="1"/>
  <c r="F163" i="6"/>
  <c r="A165" i="6" l="1"/>
  <c r="D164" i="6"/>
  <c r="C164" i="6"/>
  <c r="B164" i="6"/>
  <c r="E164" i="6" s="1"/>
  <c r="G164" i="6"/>
  <c r="F164" i="6"/>
  <c r="F165" i="6" l="1"/>
  <c r="B165" i="6"/>
  <c r="E165" i="6" s="1"/>
  <c r="D165" i="6"/>
  <c r="C165" i="6"/>
  <c r="A166" i="6"/>
  <c r="G165" i="6"/>
  <c r="G166" i="6" l="1"/>
  <c r="C166" i="6"/>
  <c r="F166" i="6"/>
  <c r="B166" i="6"/>
  <c r="E166" i="6" s="1"/>
  <c r="D166" i="6"/>
  <c r="A167" i="6"/>
  <c r="A168" i="6" l="1"/>
  <c r="D167" i="6"/>
  <c r="G167" i="6"/>
  <c r="C167" i="6"/>
  <c r="F167" i="6"/>
  <c r="B167" i="6"/>
  <c r="E167" i="6" s="1"/>
  <c r="A169" i="6" l="1"/>
  <c r="D168" i="6"/>
  <c r="G168" i="6"/>
  <c r="F168" i="6"/>
  <c r="C168" i="6"/>
  <c r="B168" i="6"/>
  <c r="E168" i="6" s="1"/>
  <c r="F169" i="6" l="1"/>
  <c r="B169" i="6"/>
  <c r="E169" i="6" s="1"/>
  <c r="A170" i="6"/>
  <c r="G169" i="6"/>
  <c r="D169" i="6"/>
  <c r="C169" i="6"/>
  <c r="G170" i="6" l="1"/>
  <c r="C170" i="6"/>
  <c r="F170" i="6"/>
  <c r="B170" i="6"/>
  <c r="E170" i="6" s="1"/>
  <c r="A171" i="6"/>
  <c r="D170" i="6"/>
  <c r="A172" i="6" l="1"/>
  <c r="D171" i="6"/>
  <c r="G171" i="6"/>
  <c r="C171" i="6"/>
  <c r="B171" i="6"/>
  <c r="E171" i="6" s="1"/>
  <c r="F171" i="6"/>
  <c r="F172" i="6" l="1"/>
  <c r="A173" i="6"/>
  <c r="D172" i="6"/>
  <c r="C172" i="6"/>
  <c r="B172" i="6"/>
  <c r="E172" i="6" s="1"/>
  <c r="G172" i="6"/>
  <c r="G173" i="6" l="1"/>
  <c r="C173" i="6"/>
  <c r="F173" i="6"/>
  <c r="B173" i="6"/>
  <c r="E173" i="6" s="1"/>
  <c r="A174" i="6"/>
  <c r="D173" i="6"/>
  <c r="A175" i="6" l="1"/>
  <c r="D174" i="6"/>
  <c r="G174" i="6"/>
  <c r="C174" i="6"/>
  <c r="F174" i="6"/>
  <c r="B174" i="6"/>
  <c r="E174" i="6" s="1"/>
  <c r="A176" i="6" l="1"/>
  <c r="D175" i="6"/>
  <c r="G175" i="6"/>
  <c r="C175" i="6"/>
  <c r="F175" i="6"/>
  <c r="B175" i="6"/>
  <c r="E175" i="6" s="1"/>
  <c r="F176" i="6" l="1"/>
  <c r="B176" i="6"/>
  <c r="E176" i="6" s="1"/>
  <c r="A177" i="6"/>
  <c r="D176" i="6"/>
  <c r="G176" i="6"/>
  <c r="C176" i="6"/>
  <c r="G177" i="6" l="1"/>
  <c r="C177" i="6"/>
  <c r="F177" i="6"/>
  <c r="B177" i="6"/>
  <c r="E177" i="6" s="1"/>
  <c r="A178" i="6"/>
  <c r="D177" i="6"/>
  <c r="A179" i="6" l="1"/>
  <c r="D178" i="6"/>
  <c r="G178" i="6"/>
  <c r="C178" i="6"/>
  <c r="F178" i="6"/>
  <c r="B178" i="6"/>
  <c r="E178" i="6" s="1"/>
  <c r="A180" i="6" l="1"/>
  <c r="D179" i="6"/>
  <c r="G179" i="6"/>
  <c r="C179" i="6"/>
  <c r="B179" i="6"/>
  <c r="E179" i="6" s="1"/>
  <c r="F179" i="6"/>
  <c r="F180" i="6" l="1"/>
  <c r="B180" i="6"/>
  <c r="E180" i="6" s="1"/>
  <c r="A181" i="6"/>
  <c r="D180" i="6"/>
  <c r="G180" i="6"/>
  <c r="C180" i="6"/>
  <c r="G181" i="6" l="1"/>
  <c r="C181" i="6"/>
  <c r="F181" i="6"/>
  <c r="B181" i="6"/>
  <c r="E181" i="6" s="1"/>
  <c r="D181" i="6"/>
  <c r="A182" i="6"/>
  <c r="A183" i="6" l="1"/>
  <c r="D182" i="6"/>
  <c r="G182" i="6"/>
  <c r="C182" i="6"/>
  <c r="F182" i="6"/>
  <c r="B182" i="6"/>
  <c r="E182" i="6" s="1"/>
  <c r="A184" i="6" l="1"/>
  <c r="D183" i="6"/>
  <c r="G183" i="6"/>
  <c r="C183" i="6"/>
  <c r="F183" i="6"/>
  <c r="B183" i="6"/>
  <c r="E183" i="6" s="1"/>
  <c r="F184" i="6" l="1"/>
  <c r="B184" i="6"/>
  <c r="E184" i="6" s="1"/>
  <c r="A185" i="6"/>
  <c r="D184" i="6"/>
  <c r="G184" i="6"/>
  <c r="C184" i="6"/>
  <c r="G185" i="6" l="1"/>
  <c r="C185" i="6"/>
  <c r="F185" i="6"/>
  <c r="B185" i="6"/>
  <c r="E185" i="6" s="1"/>
  <c r="A186" i="6"/>
  <c r="D185" i="6"/>
  <c r="A187" i="6" l="1"/>
  <c r="D186" i="6"/>
  <c r="G186" i="6"/>
  <c r="C186" i="6"/>
  <c r="F186" i="6"/>
  <c r="B186" i="6"/>
  <c r="E186" i="6" s="1"/>
  <c r="A188" i="6" l="1"/>
  <c r="D187" i="6"/>
  <c r="G187" i="6"/>
  <c r="C187" i="6"/>
  <c r="F187" i="6"/>
  <c r="B187" i="6"/>
  <c r="E187" i="6" s="1"/>
  <c r="F188" i="6" l="1"/>
  <c r="B188" i="6"/>
  <c r="E188" i="6" s="1"/>
  <c r="A189" i="6"/>
  <c r="D188" i="6"/>
  <c r="C188" i="6"/>
  <c r="G188" i="6"/>
  <c r="G189" i="6" l="1"/>
  <c r="C189" i="6"/>
  <c r="F189" i="6"/>
  <c r="B189" i="6"/>
  <c r="E189" i="6" s="1"/>
  <c r="A190" i="6"/>
  <c r="D189" i="6"/>
  <c r="A191" i="6" l="1"/>
  <c r="D190" i="6"/>
  <c r="G190" i="6"/>
  <c r="C190" i="6"/>
  <c r="F190" i="6"/>
  <c r="B190" i="6"/>
  <c r="E190" i="6" s="1"/>
  <c r="A192" i="6" l="1"/>
  <c r="D191" i="6"/>
  <c r="G191" i="6"/>
  <c r="C191" i="6"/>
  <c r="F191" i="6"/>
  <c r="B191" i="6"/>
  <c r="E191" i="6" s="1"/>
  <c r="F192" i="6" l="1"/>
  <c r="B192" i="6"/>
  <c r="E192" i="6" s="1"/>
  <c r="A193" i="6"/>
  <c r="D192" i="6"/>
  <c r="G192" i="6"/>
  <c r="C192" i="6"/>
  <c r="G193" i="6" l="1"/>
  <c r="C193" i="6"/>
  <c r="F193" i="6"/>
  <c r="B193" i="6"/>
  <c r="E193" i="6" s="1"/>
  <c r="A194" i="6"/>
  <c r="D193" i="6"/>
  <c r="A195" i="6" l="1"/>
  <c r="D194" i="6"/>
  <c r="G194" i="6"/>
  <c r="C194" i="6"/>
  <c r="F194" i="6"/>
  <c r="B194" i="6"/>
  <c r="E194" i="6" s="1"/>
  <c r="A196" i="6" l="1"/>
  <c r="D195" i="6"/>
  <c r="G195" i="6"/>
  <c r="C195" i="6"/>
  <c r="B195" i="6"/>
  <c r="E195" i="6" s="1"/>
  <c r="F195" i="6"/>
  <c r="F196" i="6" l="1"/>
  <c r="B196" i="6"/>
  <c r="E196" i="6" s="1"/>
  <c r="A197" i="6"/>
  <c r="D196" i="6"/>
  <c r="G196" i="6"/>
  <c r="C196" i="6"/>
  <c r="G197" i="6" l="1"/>
  <c r="C197" i="6"/>
  <c r="F197" i="6"/>
  <c r="B197" i="6"/>
  <c r="E197" i="6" s="1"/>
  <c r="D197" i="6"/>
  <c r="A198" i="6"/>
  <c r="A199" i="6" l="1"/>
  <c r="D198" i="6"/>
  <c r="G198" i="6"/>
  <c r="C198" i="6"/>
  <c r="F198" i="6"/>
  <c r="B198" i="6"/>
  <c r="E198" i="6" s="1"/>
  <c r="A200" i="6" l="1"/>
  <c r="D199" i="6"/>
  <c r="G199" i="6"/>
  <c r="C199" i="6"/>
  <c r="F199" i="6"/>
  <c r="B199" i="6"/>
  <c r="E199" i="6" s="1"/>
  <c r="F200" i="6" l="1"/>
  <c r="B200" i="6"/>
  <c r="E200" i="6" s="1"/>
  <c r="A201" i="6"/>
  <c r="D200" i="6"/>
  <c r="G200" i="6"/>
  <c r="C200" i="6"/>
  <c r="G201" i="6" l="1"/>
  <c r="C201" i="6"/>
  <c r="F201" i="6"/>
  <c r="B201" i="6"/>
  <c r="E201" i="6" s="1"/>
  <c r="A202" i="6"/>
  <c r="D201" i="6"/>
  <c r="A203" i="6" l="1"/>
  <c r="D202" i="6"/>
  <c r="G202" i="6"/>
  <c r="C202" i="6"/>
  <c r="F202" i="6"/>
  <c r="B202" i="6"/>
  <c r="E202" i="6" s="1"/>
  <c r="A204" i="6" l="1"/>
  <c r="D203" i="6"/>
  <c r="G203" i="6"/>
  <c r="C203" i="6"/>
  <c r="F203" i="6"/>
  <c r="B203" i="6"/>
  <c r="E203" i="6" s="1"/>
  <c r="F204" i="6" l="1"/>
  <c r="B204" i="6"/>
  <c r="E204" i="6" s="1"/>
  <c r="A205" i="6"/>
  <c r="D204" i="6"/>
  <c r="C204" i="6"/>
  <c r="G204" i="6"/>
  <c r="F205" i="6" l="1"/>
  <c r="B205" i="6"/>
  <c r="E205" i="6" s="1"/>
  <c r="D205" i="6"/>
  <c r="A206" i="6"/>
  <c r="C205" i="6"/>
  <c r="G205" i="6"/>
  <c r="G206" i="6" l="1"/>
  <c r="C206" i="6"/>
  <c r="A207" i="6"/>
  <c r="B206" i="6"/>
  <c r="E206" i="6" s="1"/>
  <c r="F206" i="6"/>
  <c r="D206" i="6"/>
  <c r="A208" i="6" l="1"/>
  <c r="D207" i="6"/>
  <c r="G207" i="6"/>
  <c r="C207" i="6"/>
  <c r="F207" i="6"/>
  <c r="B207" i="6"/>
  <c r="E207" i="6" s="1"/>
  <c r="A209" i="6" l="1"/>
  <c r="D208" i="6"/>
  <c r="B208" i="6"/>
  <c r="E208" i="6" s="1"/>
  <c r="G208" i="6"/>
  <c r="F208" i="6"/>
  <c r="C208" i="6"/>
  <c r="F209" i="6" l="1"/>
  <c r="B209" i="6"/>
  <c r="E209" i="6" s="1"/>
  <c r="C209" i="6"/>
  <c r="A210" i="6"/>
  <c r="G209" i="6"/>
  <c r="D209" i="6"/>
  <c r="G210" i="6" l="1"/>
  <c r="C210" i="6"/>
  <c r="F210" i="6"/>
  <c r="B210" i="6"/>
  <c r="E210" i="6" s="1"/>
  <c r="D210" i="6"/>
  <c r="A211" i="6"/>
  <c r="A212" i="6" l="1"/>
  <c r="D211" i="6"/>
  <c r="G211" i="6"/>
  <c r="C211" i="6"/>
  <c r="B211" i="6"/>
  <c r="E211" i="6" s="1"/>
  <c r="F211" i="6"/>
  <c r="A213" i="6" l="1"/>
  <c r="D212" i="6"/>
  <c r="F212" i="6"/>
  <c r="C212" i="6"/>
  <c r="B212" i="6"/>
  <c r="E212" i="6" s="1"/>
  <c r="G212" i="6"/>
  <c r="F213" i="6" l="1"/>
  <c r="B213" i="6"/>
  <c r="E213" i="6" s="1"/>
  <c r="G213" i="6"/>
  <c r="D213" i="6"/>
  <c r="C213" i="6"/>
  <c r="A214" i="6"/>
  <c r="G214" i="6" l="1"/>
  <c r="C214" i="6"/>
  <c r="F214" i="6"/>
  <c r="B214" i="6"/>
  <c r="E214" i="6" s="1"/>
  <c r="A215" i="6"/>
  <c r="D214" i="6"/>
  <c r="A216" i="6" l="1"/>
  <c r="D215" i="6"/>
  <c r="G215" i="6"/>
  <c r="C215" i="6"/>
  <c r="F215" i="6"/>
  <c r="B215" i="6"/>
  <c r="E215" i="6" s="1"/>
  <c r="A217" i="6" l="1"/>
  <c r="D216" i="6"/>
  <c r="B216" i="6"/>
  <c r="E216" i="6" s="1"/>
  <c r="G216" i="6"/>
  <c r="F216" i="6"/>
  <c r="C216" i="6"/>
  <c r="F217" i="6" l="1"/>
  <c r="B217" i="6"/>
  <c r="E217" i="6" s="1"/>
  <c r="C217" i="6"/>
  <c r="A218" i="6"/>
  <c r="G217" i="6"/>
  <c r="D217" i="6"/>
  <c r="G218" i="6" l="1"/>
  <c r="C218" i="6"/>
  <c r="F218" i="6"/>
  <c r="B218" i="6"/>
  <c r="E218" i="6" s="1"/>
  <c r="D218" i="6"/>
  <c r="A219" i="6"/>
  <c r="A220" i="6" l="1"/>
  <c r="D219" i="6"/>
  <c r="G219" i="6"/>
  <c r="C219" i="6"/>
  <c r="B219" i="6"/>
  <c r="E219" i="6" s="1"/>
  <c r="F219" i="6"/>
  <c r="A221" i="6" l="1"/>
  <c r="D220" i="6"/>
  <c r="F220" i="6"/>
  <c r="C220" i="6"/>
  <c r="B220" i="6"/>
  <c r="E220" i="6" s="1"/>
  <c r="G220" i="6"/>
  <c r="F221" i="6" l="1"/>
  <c r="B221" i="6"/>
  <c r="E221" i="6" s="1"/>
  <c r="G221" i="6"/>
  <c r="D221" i="6"/>
  <c r="C221" i="6"/>
  <c r="A222" i="6"/>
  <c r="G222" i="6" l="1"/>
  <c r="C222" i="6"/>
  <c r="F222" i="6"/>
  <c r="B222" i="6"/>
  <c r="E222" i="6" s="1"/>
  <c r="A223" i="6"/>
  <c r="D222" i="6"/>
  <c r="A224" i="6" l="1"/>
  <c r="D223" i="6"/>
  <c r="G223" i="6"/>
  <c r="C223" i="6"/>
  <c r="F223" i="6"/>
  <c r="B223" i="6"/>
  <c r="E223" i="6" s="1"/>
  <c r="A225" i="6" l="1"/>
  <c r="D224" i="6"/>
  <c r="B224" i="6"/>
  <c r="E224" i="6" s="1"/>
  <c r="G224" i="6"/>
  <c r="F224" i="6"/>
  <c r="C224" i="6"/>
  <c r="F225" i="6" l="1"/>
  <c r="B225" i="6"/>
  <c r="E225" i="6" s="1"/>
  <c r="C225" i="6"/>
  <c r="A226" i="6"/>
  <c r="G225" i="6"/>
  <c r="D225" i="6"/>
  <c r="G226" i="6" l="1"/>
  <c r="C226" i="6"/>
  <c r="F226" i="6"/>
  <c r="B226" i="6"/>
  <c r="E226" i="6" s="1"/>
  <c r="D226" i="6"/>
  <c r="A227" i="6"/>
  <c r="A228" i="6" l="1"/>
  <c r="D227" i="6"/>
  <c r="G227" i="6"/>
  <c r="C227" i="6"/>
  <c r="B227" i="6"/>
  <c r="E227" i="6" s="1"/>
  <c r="F227" i="6"/>
  <c r="A229" i="6" l="1"/>
  <c r="D228" i="6"/>
  <c r="F228" i="6"/>
  <c r="C228" i="6"/>
  <c r="B228" i="6"/>
  <c r="E228" i="6" s="1"/>
  <c r="G228" i="6"/>
  <c r="G229" i="6" l="1"/>
  <c r="F229" i="6"/>
  <c r="B229" i="6"/>
  <c r="E229" i="6" s="1"/>
  <c r="A230" i="6"/>
  <c r="D229" i="6"/>
  <c r="C229" i="6"/>
  <c r="A231" i="6" l="1"/>
  <c r="D230" i="6"/>
  <c r="G230" i="6"/>
  <c r="C230" i="6"/>
  <c r="F230" i="6"/>
  <c r="B230" i="6"/>
  <c r="E230" i="6" s="1"/>
  <c r="A232" i="6" l="1"/>
  <c r="D231" i="6"/>
  <c r="G231" i="6"/>
  <c r="C231" i="6"/>
  <c r="F231" i="6"/>
  <c r="B231" i="6"/>
  <c r="E231" i="6" s="1"/>
  <c r="F232" i="6" l="1"/>
  <c r="B232" i="6"/>
  <c r="E232" i="6" s="1"/>
  <c r="A233" i="6"/>
  <c r="D232" i="6"/>
  <c r="C232" i="6"/>
  <c r="G232" i="6"/>
  <c r="G233" i="6" l="1"/>
  <c r="C233" i="6"/>
  <c r="F233" i="6"/>
  <c r="B233" i="6"/>
  <c r="E233" i="6" s="1"/>
  <c r="A234" i="6"/>
  <c r="D233" i="6"/>
  <c r="A235" i="6" l="1"/>
  <c r="D234" i="6"/>
  <c r="G234" i="6"/>
  <c r="C234" i="6"/>
  <c r="F234" i="6"/>
  <c r="B234" i="6"/>
  <c r="E234" i="6" s="1"/>
  <c r="A236" i="6" l="1"/>
  <c r="D235" i="6"/>
  <c r="G235" i="6"/>
  <c r="C235" i="6"/>
  <c r="F235" i="6"/>
  <c r="B235" i="6"/>
  <c r="E235" i="6" s="1"/>
  <c r="F236" i="6" l="1"/>
  <c r="B236" i="6"/>
  <c r="E236" i="6" s="1"/>
  <c r="A237" i="6"/>
  <c r="D236" i="6"/>
  <c r="G236" i="6"/>
  <c r="C236" i="6"/>
  <c r="G237" i="6" l="1"/>
  <c r="C237" i="6"/>
  <c r="F237" i="6"/>
  <c r="B237" i="6"/>
  <c r="E237" i="6" s="1"/>
  <c r="A238" i="6"/>
  <c r="D237" i="6"/>
  <c r="A239" i="6" l="1"/>
  <c r="D238" i="6"/>
  <c r="G238" i="6"/>
  <c r="C238" i="6"/>
  <c r="F238" i="6"/>
  <c r="B238" i="6"/>
  <c r="E238" i="6" s="1"/>
  <c r="A240" i="6" l="1"/>
  <c r="D239" i="6"/>
  <c r="G239" i="6"/>
  <c r="C239" i="6"/>
  <c r="B239" i="6"/>
  <c r="E239" i="6" s="1"/>
  <c r="F239" i="6"/>
  <c r="F240" i="6" l="1"/>
  <c r="B240" i="6"/>
  <c r="E240" i="6" s="1"/>
  <c r="A241" i="6"/>
  <c r="D240" i="6"/>
  <c r="G240" i="6"/>
  <c r="C240" i="6"/>
  <c r="G241" i="6" l="1"/>
  <c r="C241" i="6"/>
  <c r="F241" i="6"/>
  <c r="B241" i="6"/>
  <c r="E241" i="6" s="1"/>
  <c r="D241" i="6"/>
  <c r="A242" i="6"/>
  <c r="A243" i="6" l="1"/>
  <c r="D242" i="6"/>
  <c r="G242" i="6"/>
  <c r="C242" i="6"/>
  <c r="F242" i="6"/>
  <c r="B242" i="6"/>
  <c r="E242" i="6" s="1"/>
  <c r="A244" i="6" l="1"/>
  <c r="D243" i="6"/>
  <c r="G243" i="6"/>
  <c r="C243" i="6"/>
  <c r="F243" i="6"/>
  <c r="B243" i="6"/>
  <c r="E243" i="6" s="1"/>
  <c r="F244" i="6" l="1"/>
  <c r="B244" i="6"/>
  <c r="E244" i="6" s="1"/>
  <c r="A245" i="6"/>
  <c r="D244" i="6"/>
  <c r="G244" i="6"/>
  <c r="C244" i="6"/>
  <c r="G245" i="6" l="1"/>
  <c r="C245" i="6"/>
  <c r="F245" i="6"/>
  <c r="B245" i="6"/>
  <c r="E245" i="6" s="1"/>
  <c r="A246" i="6"/>
  <c r="D245" i="6"/>
  <c r="A247" i="6" l="1"/>
  <c r="D246" i="6"/>
  <c r="G246" i="6"/>
  <c r="C246" i="6"/>
  <c r="F246" i="6"/>
  <c r="B246" i="6"/>
  <c r="E246" i="6" s="1"/>
  <c r="A248" i="6" l="1"/>
  <c r="D247" i="6"/>
  <c r="G247" i="6"/>
  <c r="C247" i="6"/>
  <c r="F247" i="6"/>
  <c r="B247" i="6"/>
  <c r="E247" i="6" s="1"/>
  <c r="F248" i="6" l="1"/>
  <c r="B248" i="6"/>
  <c r="E248" i="6" s="1"/>
  <c r="A249" i="6"/>
  <c r="D248" i="6"/>
  <c r="C248" i="6"/>
  <c r="G248" i="6"/>
  <c r="G249" i="6" l="1"/>
  <c r="C249" i="6"/>
  <c r="F249" i="6"/>
  <c r="B249" i="6"/>
  <c r="E249" i="6" s="1"/>
  <c r="A250" i="6"/>
  <c r="D249" i="6"/>
  <c r="A251" i="6" l="1"/>
  <c r="D250" i="6"/>
  <c r="G250" i="6"/>
  <c r="C250" i="6"/>
  <c r="F250" i="6"/>
  <c r="B250" i="6"/>
  <c r="E250" i="6" s="1"/>
  <c r="A252" i="6" l="1"/>
  <c r="D251" i="6"/>
  <c r="G251" i="6"/>
  <c r="C251" i="6"/>
  <c r="F251" i="6"/>
  <c r="B251" i="6"/>
  <c r="E251" i="6" s="1"/>
  <c r="F252" i="6" l="1"/>
  <c r="B252" i="6"/>
  <c r="E252" i="6" s="1"/>
  <c r="A253" i="6"/>
  <c r="D252" i="6"/>
  <c r="G252" i="6"/>
  <c r="C252" i="6"/>
  <c r="G253" i="6" l="1"/>
  <c r="C253" i="6"/>
  <c r="F253" i="6"/>
  <c r="B253" i="6"/>
  <c r="E253" i="6" s="1"/>
  <c r="A254" i="6"/>
  <c r="D253" i="6"/>
  <c r="A255" i="6" l="1"/>
  <c r="D254" i="6"/>
  <c r="G254" i="6"/>
  <c r="C254" i="6"/>
  <c r="F254" i="6"/>
  <c r="B254" i="6"/>
  <c r="E254" i="6" s="1"/>
  <c r="A256" i="6" l="1"/>
  <c r="D255" i="6"/>
  <c r="G255" i="6"/>
  <c r="C255" i="6"/>
  <c r="B255" i="6"/>
  <c r="E255" i="6" s="1"/>
  <c r="F255" i="6"/>
  <c r="F256" i="6" l="1"/>
  <c r="B256" i="6"/>
  <c r="E256" i="6" s="1"/>
  <c r="A257" i="6"/>
  <c r="D256" i="6"/>
  <c r="G256" i="6"/>
  <c r="C256" i="6"/>
  <c r="G257" i="6" l="1"/>
  <c r="C257" i="6"/>
  <c r="F257" i="6"/>
  <c r="B257" i="6"/>
  <c r="E257" i="6" s="1"/>
  <c r="D257" i="6"/>
  <c r="A258" i="6"/>
  <c r="A259" i="6" l="1"/>
  <c r="D258" i="6"/>
  <c r="G258" i="6"/>
  <c r="C258" i="6"/>
  <c r="F258" i="6"/>
  <c r="B258" i="6"/>
  <c r="E258" i="6" s="1"/>
  <c r="A260" i="6" l="1"/>
  <c r="D259" i="6"/>
  <c r="G259" i="6"/>
  <c r="C259" i="6"/>
  <c r="F259" i="6"/>
  <c r="B259" i="6"/>
  <c r="E259" i="6" s="1"/>
  <c r="F260" i="6" l="1"/>
  <c r="B260" i="6"/>
  <c r="E260" i="6" s="1"/>
  <c r="A261" i="6"/>
  <c r="D260" i="6"/>
  <c r="G260" i="6"/>
  <c r="C260" i="6"/>
  <c r="G261" i="6" l="1"/>
  <c r="C261" i="6"/>
  <c r="F261" i="6"/>
  <c r="B261" i="6"/>
  <c r="E261" i="6" s="1"/>
  <c r="A262" i="6"/>
  <c r="D261" i="6"/>
  <c r="A263" i="6" l="1"/>
  <c r="D262" i="6"/>
  <c r="G262" i="6"/>
  <c r="C262" i="6"/>
  <c r="F262" i="6"/>
  <c r="B262" i="6"/>
  <c r="E262" i="6" s="1"/>
  <c r="A264" i="6" l="1"/>
  <c r="D263" i="6"/>
  <c r="G263" i="6"/>
  <c r="C263" i="6"/>
  <c r="F263" i="6"/>
  <c r="B263" i="6"/>
  <c r="E263" i="6" s="1"/>
  <c r="F264" i="6" l="1"/>
  <c r="B264" i="6"/>
  <c r="E264" i="6" s="1"/>
  <c r="A265" i="6"/>
  <c r="D264" i="6"/>
  <c r="C264" i="6"/>
  <c r="G264" i="6"/>
  <c r="G265" i="6" l="1"/>
  <c r="C265" i="6"/>
  <c r="F265" i="6"/>
  <c r="B265" i="6"/>
  <c r="E265" i="6" s="1"/>
  <c r="A266" i="6"/>
  <c r="D265" i="6"/>
  <c r="A267" i="6" l="1"/>
  <c r="D266" i="6"/>
  <c r="G266" i="6"/>
  <c r="C266" i="6"/>
  <c r="F266" i="6"/>
  <c r="B266" i="6"/>
  <c r="E266" i="6" s="1"/>
  <c r="A268" i="6" l="1"/>
  <c r="D267" i="6"/>
  <c r="G267" i="6"/>
  <c r="C267" i="6"/>
  <c r="F267" i="6"/>
  <c r="B267" i="6"/>
  <c r="E267" i="6" s="1"/>
  <c r="F268" i="6" l="1"/>
  <c r="B268" i="6"/>
  <c r="E268" i="6" s="1"/>
  <c r="A269" i="6"/>
  <c r="D268" i="6"/>
  <c r="G268" i="6"/>
  <c r="C268" i="6"/>
  <c r="G269" i="6" l="1"/>
  <c r="C269" i="6"/>
  <c r="F269" i="6"/>
  <c r="B269" i="6"/>
  <c r="E269" i="6" s="1"/>
  <c r="A270" i="6"/>
  <c r="D269" i="6"/>
  <c r="A271" i="6" l="1"/>
  <c r="D270" i="6"/>
  <c r="G270" i="6"/>
  <c r="C270" i="6"/>
  <c r="F270" i="6"/>
  <c r="B270" i="6"/>
  <c r="E270" i="6" s="1"/>
  <c r="A272" i="6" l="1"/>
  <c r="D271" i="6"/>
  <c r="G271" i="6"/>
  <c r="C271" i="6"/>
  <c r="B271" i="6"/>
  <c r="E271" i="6" s="1"/>
  <c r="F271" i="6"/>
  <c r="F272" i="6" l="1"/>
  <c r="B272" i="6"/>
  <c r="E272" i="6" s="1"/>
  <c r="A273" i="6"/>
  <c r="D272" i="6"/>
  <c r="G272" i="6"/>
  <c r="C272" i="6"/>
  <c r="G273" i="6" l="1"/>
  <c r="C273" i="6"/>
  <c r="F273" i="6"/>
  <c r="B273" i="6"/>
  <c r="E273" i="6" s="1"/>
  <c r="D273" i="6"/>
  <c r="A274" i="6"/>
  <c r="A275" i="6" l="1"/>
  <c r="D274" i="6"/>
  <c r="G274" i="6"/>
  <c r="C274" i="6"/>
  <c r="F274" i="6"/>
  <c r="B274" i="6"/>
  <c r="E274" i="6" s="1"/>
  <c r="A276" i="6" l="1"/>
  <c r="D275" i="6"/>
  <c r="G275" i="6"/>
  <c r="C275" i="6"/>
  <c r="F275" i="6"/>
  <c r="B275" i="6"/>
  <c r="E275" i="6" s="1"/>
  <c r="F276" i="6" l="1"/>
  <c r="B276" i="6"/>
  <c r="E276" i="6" s="1"/>
  <c r="A277" i="6"/>
  <c r="D276" i="6"/>
  <c r="G276" i="6"/>
  <c r="C276" i="6"/>
  <c r="G277" i="6" l="1"/>
  <c r="C277" i="6"/>
  <c r="F277" i="6"/>
  <c r="B277" i="6"/>
  <c r="E277" i="6" s="1"/>
  <c r="A278" i="6"/>
  <c r="D277" i="6"/>
  <c r="A279" i="6" l="1"/>
  <c r="D278" i="6"/>
  <c r="G278" i="6"/>
  <c r="C278" i="6"/>
  <c r="F278" i="6"/>
  <c r="B278" i="6"/>
  <c r="E278" i="6" s="1"/>
  <c r="A280" i="6" l="1"/>
  <c r="D279" i="6"/>
  <c r="G279" i="6"/>
  <c r="C279" i="6"/>
  <c r="F279" i="6"/>
  <c r="B279" i="6"/>
  <c r="E279" i="6" s="1"/>
  <c r="F280" i="6" l="1"/>
  <c r="B280" i="6"/>
  <c r="E280" i="6" s="1"/>
  <c r="A281" i="6"/>
  <c r="D280" i="6"/>
  <c r="C280" i="6"/>
  <c r="G280" i="6"/>
  <c r="G281" i="6" l="1"/>
  <c r="C281" i="6"/>
  <c r="F281" i="6"/>
  <c r="B281" i="6"/>
  <c r="E281" i="6" s="1"/>
  <c r="A282" i="6"/>
  <c r="D281" i="6"/>
  <c r="A283" i="6" l="1"/>
  <c r="D282" i="6"/>
  <c r="G282" i="6"/>
  <c r="C282" i="6"/>
  <c r="F282" i="6"/>
  <c r="B282" i="6"/>
  <c r="E282" i="6" s="1"/>
  <c r="A284" i="6" l="1"/>
  <c r="D283" i="6"/>
  <c r="G283" i="6"/>
  <c r="C283" i="6"/>
  <c r="F283" i="6"/>
  <c r="B283" i="6"/>
  <c r="E283" i="6" s="1"/>
  <c r="F284" i="6" l="1"/>
  <c r="B284" i="6"/>
  <c r="E284" i="6" s="1"/>
  <c r="A285" i="6"/>
  <c r="D284" i="6"/>
  <c r="G284" i="6"/>
  <c r="C284" i="6"/>
  <c r="G285" i="6" l="1"/>
  <c r="C285" i="6"/>
  <c r="F285" i="6"/>
  <c r="B285" i="6"/>
  <c r="E285" i="6" s="1"/>
  <c r="A286" i="6"/>
  <c r="D285" i="6"/>
  <c r="A287" i="6" l="1"/>
  <c r="D286" i="6"/>
  <c r="G286" i="6"/>
  <c r="C286" i="6"/>
  <c r="F286" i="6"/>
  <c r="B286" i="6"/>
  <c r="E286" i="6" s="1"/>
  <c r="A288" i="6" l="1"/>
  <c r="D287" i="6"/>
  <c r="G287" i="6"/>
  <c r="C287" i="6"/>
  <c r="B287" i="6"/>
  <c r="E287" i="6" s="1"/>
  <c r="F287" i="6"/>
  <c r="F288" i="6" l="1"/>
  <c r="B288" i="6"/>
  <c r="E288" i="6" s="1"/>
  <c r="A289" i="6"/>
  <c r="D288" i="6"/>
  <c r="G288" i="6"/>
  <c r="C288" i="6"/>
  <c r="G289" i="6" l="1"/>
  <c r="C289" i="6"/>
  <c r="F289" i="6"/>
  <c r="B289" i="6"/>
  <c r="E289" i="6" s="1"/>
  <c r="D289" i="6"/>
  <c r="A290" i="6"/>
  <c r="A291" i="6" l="1"/>
  <c r="D290" i="6"/>
  <c r="G290" i="6"/>
  <c r="C290" i="6"/>
  <c r="F290" i="6"/>
  <c r="B290" i="6"/>
  <c r="E290" i="6" s="1"/>
  <c r="A292" i="6" l="1"/>
  <c r="D291" i="6"/>
  <c r="G291" i="6"/>
  <c r="C291" i="6"/>
  <c r="F291" i="6"/>
  <c r="B291" i="6"/>
  <c r="E291" i="6" s="1"/>
  <c r="F292" i="6" l="1"/>
  <c r="B292" i="6"/>
  <c r="E292" i="6" s="1"/>
  <c r="A293" i="6"/>
  <c r="D292" i="6"/>
  <c r="G292" i="6"/>
  <c r="C292" i="6"/>
  <c r="G293" i="6" l="1"/>
  <c r="C293" i="6"/>
  <c r="F293" i="6"/>
  <c r="B293" i="6"/>
  <c r="E293" i="6" s="1"/>
  <c r="A294" i="6"/>
  <c r="D293" i="6"/>
  <c r="A295" i="6" l="1"/>
  <c r="D294" i="6"/>
  <c r="G294" i="6"/>
  <c r="C294" i="6"/>
  <c r="F294" i="6"/>
  <c r="B294" i="6"/>
  <c r="E294" i="6" s="1"/>
  <c r="A296" i="6" l="1"/>
  <c r="D295" i="6"/>
  <c r="G295" i="6"/>
  <c r="C295" i="6"/>
  <c r="F295" i="6"/>
  <c r="B295" i="6"/>
  <c r="E295" i="6" s="1"/>
  <c r="F296" i="6" l="1"/>
  <c r="B296" i="6"/>
  <c r="E296" i="6" s="1"/>
  <c r="A297" i="6"/>
  <c r="D296" i="6"/>
  <c r="G296" i="6"/>
  <c r="C296" i="6"/>
  <c r="G297" i="6" l="1"/>
  <c r="C297" i="6"/>
  <c r="F297" i="6"/>
  <c r="B297" i="6"/>
  <c r="E297" i="6" s="1"/>
  <c r="A298" i="6"/>
  <c r="D297" i="6"/>
  <c r="A299" i="6" l="1"/>
  <c r="D298" i="6"/>
  <c r="G298" i="6"/>
  <c r="C298" i="6"/>
  <c r="F298" i="6"/>
  <c r="B298" i="6"/>
  <c r="E298" i="6" s="1"/>
  <c r="A300" i="6" l="1"/>
  <c r="D299" i="6"/>
  <c r="G299" i="6"/>
  <c r="C299" i="6"/>
  <c r="F299" i="6"/>
  <c r="B299" i="6"/>
  <c r="E299" i="6" s="1"/>
  <c r="A301" i="6" l="1"/>
  <c r="D300" i="6"/>
  <c r="C300" i="6"/>
  <c r="B300" i="6"/>
  <c r="E300" i="6" s="1"/>
  <c r="G300" i="6"/>
  <c r="F300" i="6"/>
  <c r="F301" i="6" l="1"/>
  <c r="B301" i="6"/>
  <c r="E301" i="6" s="1"/>
  <c r="D301" i="6"/>
  <c r="C301" i="6"/>
  <c r="A302" i="6"/>
  <c r="G301" i="6"/>
  <c r="G302" i="6" l="1"/>
  <c r="C302" i="6"/>
  <c r="F302" i="6"/>
  <c r="B302" i="6"/>
  <c r="E302" i="6" s="1"/>
  <c r="D302" i="6"/>
  <c r="A303" i="6"/>
  <c r="F303" i="6" l="1"/>
  <c r="A304" i="6"/>
  <c r="D303" i="6"/>
  <c r="G303" i="6"/>
  <c r="C303" i="6"/>
  <c r="B303" i="6"/>
  <c r="E303" i="6" s="1"/>
  <c r="G304" i="6" l="1"/>
  <c r="C304" i="6"/>
  <c r="F304" i="6"/>
  <c r="A305" i="6"/>
  <c r="D304" i="6"/>
  <c r="B304" i="6"/>
  <c r="E304" i="6" s="1"/>
  <c r="A306" i="6" l="1"/>
  <c r="D305" i="6"/>
  <c r="G305" i="6"/>
  <c r="C305" i="6"/>
  <c r="F305" i="6"/>
  <c r="B305" i="6"/>
  <c r="E305" i="6" s="1"/>
  <c r="A307" i="6" l="1"/>
  <c r="D306" i="6"/>
  <c r="G306" i="6"/>
  <c r="C306" i="6"/>
  <c r="F306" i="6"/>
  <c r="B306" i="6"/>
  <c r="E306" i="6" s="1"/>
  <c r="F307" i="6" l="1"/>
  <c r="B307" i="6"/>
  <c r="E307" i="6" s="1"/>
  <c r="A308" i="6"/>
  <c r="D307" i="6"/>
  <c r="G307" i="6"/>
  <c r="C307" i="6"/>
  <c r="G308" i="6" l="1"/>
  <c r="C308" i="6"/>
  <c r="F308" i="6"/>
  <c r="B308" i="6"/>
  <c r="E308" i="6" s="1"/>
  <c r="A309" i="6"/>
  <c r="D308" i="6"/>
  <c r="A310" i="6" l="1"/>
  <c r="D309" i="6"/>
  <c r="G309" i="6"/>
  <c r="C309" i="6"/>
  <c r="F309" i="6"/>
  <c r="B309" i="6"/>
  <c r="E309" i="6" s="1"/>
  <c r="A311" i="6" l="1"/>
  <c r="D310" i="6"/>
  <c r="G310" i="6"/>
  <c r="C310" i="6"/>
  <c r="F310" i="6"/>
  <c r="B310" i="6"/>
  <c r="E310" i="6" s="1"/>
  <c r="F311" i="6" l="1"/>
  <c r="B311" i="6"/>
  <c r="E311" i="6" s="1"/>
  <c r="A312" i="6"/>
  <c r="D311" i="6"/>
  <c r="G311" i="6"/>
  <c r="C311" i="6"/>
  <c r="G312" i="6" l="1"/>
  <c r="C312" i="6"/>
  <c r="F312" i="6"/>
  <c r="B312" i="6"/>
  <c r="E312" i="6" s="1"/>
  <c r="A313" i="6"/>
  <c r="D312" i="6"/>
  <c r="A314" i="6" l="1"/>
  <c r="D313" i="6"/>
  <c r="G313" i="6"/>
  <c r="C313" i="6"/>
  <c r="F313" i="6"/>
  <c r="B313" i="6"/>
  <c r="E313" i="6" s="1"/>
  <c r="A315" i="6" l="1"/>
  <c r="D314" i="6"/>
  <c r="G314" i="6"/>
  <c r="C314" i="6"/>
  <c r="F314" i="6"/>
  <c r="B314" i="6"/>
  <c r="E314" i="6" s="1"/>
  <c r="F315" i="6" l="1"/>
  <c r="B315" i="6"/>
  <c r="E315" i="6" s="1"/>
  <c r="A316" i="6"/>
  <c r="D315" i="6"/>
  <c r="G315" i="6"/>
  <c r="C315" i="6"/>
  <c r="G316" i="6" l="1"/>
  <c r="C316" i="6"/>
  <c r="F316" i="6"/>
  <c r="B316" i="6"/>
  <c r="E316" i="6" s="1"/>
  <c r="A317" i="6"/>
  <c r="D316" i="6"/>
  <c r="A318" i="6" l="1"/>
  <c r="D317" i="6"/>
  <c r="G317" i="6"/>
  <c r="C317" i="6"/>
  <c r="F317" i="6"/>
  <c r="B317" i="6"/>
  <c r="E317" i="6" s="1"/>
  <c r="A319" i="6" l="1"/>
  <c r="D318" i="6"/>
  <c r="G318" i="6"/>
  <c r="C318" i="6"/>
  <c r="F318" i="6"/>
  <c r="B318" i="6"/>
  <c r="E318" i="6" s="1"/>
  <c r="F319" i="6" l="1"/>
  <c r="B319" i="6"/>
  <c r="E319" i="6" s="1"/>
  <c r="A320" i="6"/>
  <c r="D319" i="6"/>
  <c r="G319" i="6"/>
  <c r="C319" i="6"/>
  <c r="G320" i="6" l="1"/>
  <c r="C320" i="6"/>
  <c r="F320" i="6"/>
  <c r="B320" i="6"/>
  <c r="E320" i="6" s="1"/>
  <c r="A321" i="6"/>
  <c r="D320" i="6"/>
  <c r="A322" i="6" l="1"/>
  <c r="D321" i="6"/>
  <c r="G321" i="6"/>
  <c r="C321" i="6"/>
  <c r="F321" i="6"/>
  <c r="B321" i="6"/>
  <c r="E321" i="6" s="1"/>
  <c r="A323" i="6" l="1"/>
  <c r="D322" i="6"/>
  <c r="G322" i="6"/>
  <c r="C322" i="6"/>
  <c r="F322" i="6"/>
  <c r="B322" i="6"/>
  <c r="E322" i="6" s="1"/>
  <c r="F323" i="6" l="1"/>
  <c r="B323" i="6"/>
  <c r="E323" i="6" s="1"/>
  <c r="A324" i="6"/>
  <c r="D323" i="6"/>
  <c r="G323" i="6"/>
  <c r="C323" i="6"/>
  <c r="G324" i="6" l="1"/>
  <c r="C324" i="6"/>
  <c r="F324" i="6"/>
  <c r="B324" i="6"/>
  <c r="E324" i="6" s="1"/>
  <c r="A325" i="6"/>
  <c r="D324" i="6"/>
  <c r="A326" i="6" l="1"/>
  <c r="D325" i="6"/>
  <c r="G325" i="6"/>
  <c r="C325" i="6"/>
  <c r="F325" i="6"/>
  <c r="B325" i="6"/>
  <c r="E325" i="6" s="1"/>
  <c r="A327" i="6" l="1"/>
  <c r="D326" i="6"/>
  <c r="G326" i="6"/>
  <c r="C326" i="6"/>
  <c r="F326" i="6"/>
  <c r="B326" i="6"/>
  <c r="E326" i="6" s="1"/>
  <c r="F327" i="6" l="1"/>
  <c r="B327" i="6"/>
  <c r="E327" i="6" s="1"/>
  <c r="A328" i="6"/>
  <c r="D327" i="6"/>
  <c r="G327" i="6"/>
  <c r="C327" i="6"/>
  <c r="G328" i="6" l="1"/>
  <c r="C328" i="6"/>
  <c r="F328" i="6"/>
  <c r="B328" i="6"/>
  <c r="E328" i="6" s="1"/>
  <c r="A329" i="6"/>
  <c r="D328" i="6"/>
  <c r="A330" i="6" l="1"/>
  <c r="D329" i="6"/>
  <c r="G329" i="6"/>
  <c r="C329" i="6"/>
  <c r="F329" i="6"/>
  <c r="B329" i="6"/>
  <c r="E329" i="6" s="1"/>
  <c r="A331" i="6" l="1"/>
  <c r="D330" i="6"/>
  <c r="G330" i="6"/>
  <c r="C330" i="6"/>
  <c r="F330" i="6"/>
  <c r="B330" i="6"/>
  <c r="E330" i="6" s="1"/>
  <c r="F331" i="6" l="1"/>
  <c r="B331" i="6"/>
  <c r="E331" i="6" s="1"/>
  <c r="A332" i="6"/>
  <c r="D331" i="6"/>
  <c r="G331" i="6"/>
  <c r="C331" i="6"/>
  <c r="G332" i="6" l="1"/>
  <c r="C332" i="6"/>
  <c r="F332" i="6"/>
  <c r="B332" i="6"/>
  <c r="E332" i="6" s="1"/>
  <c r="A333" i="6"/>
  <c r="D332" i="6"/>
  <c r="A334" i="6" l="1"/>
  <c r="D333" i="6"/>
  <c r="G333" i="6"/>
  <c r="C333" i="6"/>
  <c r="F333" i="6"/>
  <c r="B333" i="6"/>
  <c r="E333" i="6" s="1"/>
  <c r="A335" i="6" l="1"/>
  <c r="D334" i="6"/>
  <c r="G334" i="6"/>
  <c r="C334" i="6"/>
  <c r="F334" i="6"/>
  <c r="B334" i="6"/>
  <c r="E334" i="6" s="1"/>
  <c r="F335" i="6" l="1"/>
  <c r="B335" i="6"/>
  <c r="E335" i="6" s="1"/>
  <c r="A336" i="6"/>
  <c r="D335" i="6"/>
  <c r="G335" i="6"/>
  <c r="C335" i="6"/>
  <c r="G336" i="6" l="1"/>
  <c r="C336" i="6"/>
  <c r="F336" i="6"/>
  <c r="B336" i="6"/>
  <c r="E336" i="6" s="1"/>
  <c r="A337" i="6"/>
  <c r="D336" i="6"/>
  <c r="A338" i="6" l="1"/>
  <c r="D337" i="6"/>
  <c r="G337" i="6"/>
  <c r="C337" i="6"/>
  <c r="F337" i="6"/>
  <c r="B337" i="6"/>
  <c r="E337" i="6" s="1"/>
  <c r="A339" i="6" l="1"/>
  <c r="D338" i="6"/>
  <c r="G338" i="6"/>
  <c r="C338" i="6"/>
  <c r="F338" i="6"/>
  <c r="B338" i="6"/>
  <c r="E338" i="6" s="1"/>
  <c r="F339" i="6" l="1"/>
  <c r="B339" i="6"/>
  <c r="E339" i="6" s="1"/>
  <c r="A340" i="6"/>
  <c r="D339" i="6"/>
  <c r="G339" i="6"/>
  <c r="C339" i="6"/>
  <c r="G340" i="6" l="1"/>
  <c r="C340" i="6"/>
  <c r="F340" i="6"/>
  <c r="B340" i="6"/>
  <c r="E340" i="6" s="1"/>
  <c r="A341" i="6"/>
  <c r="D340" i="6"/>
  <c r="A342" i="6" l="1"/>
  <c r="D341" i="6"/>
  <c r="G341" i="6"/>
  <c r="C341" i="6"/>
  <c r="F341" i="6"/>
  <c r="B341" i="6"/>
  <c r="E341" i="6" s="1"/>
  <c r="A343" i="6" l="1"/>
  <c r="D342" i="6"/>
  <c r="G342" i="6"/>
  <c r="C342" i="6"/>
  <c r="F342" i="6"/>
  <c r="B342" i="6"/>
  <c r="E342" i="6" s="1"/>
  <c r="F343" i="6" l="1"/>
  <c r="B343" i="6"/>
  <c r="E343" i="6" s="1"/>
  <c r="A344" i="6"/>
  <c r="D343" i="6"/>
  <c r="G343" i="6"/>
  <c r="C343" i="6"/>
  <c r="G344" i="6" l="1"/>
  <c r="C344" i="6"/>
  <c r="F344" i="6"/>
  <c r="B344" i="6"/>
  <c r="E344" i="6" s="1"/>
  <c r="A345" i="6"/>
  <c r="D344" i="6"/>
  <c r="A346" i="6" l="1"/>
  <c r="D345" i="6"/>
  <c r="G345" i="6"/>
  <c r="C345" i="6"/>
  <c r="F345" i="6"/>
  <c r="B345" i="6"/>
  <c r="E345" i="6" s="1"/>
  <c r="G346" i="6" l="1"/>
  <c r="C346" i="6"/>
  <c r="F346" i="6"/>
  <c r="D346" i="6"/>
  <c r="A347" i="6"/>
  <c r="B346" i="6"/>
  <c r="E346" i="6" s="1"/>
  <c r="A348" i="6" l="1"/>
  <c r="D347" i="6"/>
  <c r="F347" i="6"/>
  <c r="C347" i="6"/>
  <c r="B347" i="6"/>
  <c r="E347" i="6" s="1"/>
  <c r="G347" i="6"/>
  <c r="F348" i="6" l="1"/>
  <c r="G348" i="6"/>
  <c r="C348" i="6"/>
  <c r="A349" i="6"/>
  <c r="D348" i="6"/>
  <c r="B348" i="6"/>
  <c r="E348" i="6" s="1"/>
  <c r="G349" i="6" l="1"/>
  <c r="C349" i="6"/>
  <c r="F349" i="6"/>
  <c r="B349" i="6"/>
  <c r="E349" i="6" s="1"/>
  <c r="A350" i="6"/>
  <c r="D349" i="6"/>
  <c r="A351" i="6" l="1"/>
  <c r="D350" i="6"/>
  <c r="G350" i="6"/>
  <c r="C350" i="6"/>
  <c r="F350" i="6"/>
  <c r="B350" i="6"/>
  <c r="E350" i="6" s="1"/>
  <c r="A352" i="6" l="1"/>
  <c r="D351" i="6"/>
  <c r="G351" i="6"/>
  <c r="F351" i="6"/>
  <c r="B351" i="6"/>
  <c r="E351" i="6" s="1"/>
  <c r="C351" i="6"/>
  <c r="F352" i="6" l="1"/>
  <c r="B352" i="6"/>
  <c r="E352" i="6" s="1"/>
  <c r="A353" i="6"/>
  <c r="D352" i="6"/>
  <c r="G352" i="6"/>
  <c r="C352" i="6"/>
  <c r="G353" i="6" l="1"/>
  <c r="C353" i="6"/>
  <c r="F353" i="6"/>
  <c r="B353" i="6"/>
  <c r="E353" i="6" s="1"/>
  <c r="A354" i="6"/>
  <c r="D353" i="6"/>
  <c r="A355" i="6" l="1"/>
  <c r="D354" i="6"/>
  <c r="G354" i="6"/>
  <c r="C354" i="6"/>
  <c r="F354" i="6"/>
  <c r="B354" i="6"/>
  <c r="E354" i="6" s="1"/>
  <c r="A356" i="6" l="1"/>
  <c r="D355" i="6"/>
  <c r="G355" i="6"/>
  <c r="C355" i="6"/>
  <c r="F355" i="6"/>
  <c r="B355" i="6"/>
  <c r="E355" i="6" s="1"/>
  <c r="F356" i="6" l="1"/>
  <c r="B356" i="6"/>
  <c r="E356" i="6" s="1"/>
  <c r="A357" i="6"/>
  <c r="D356" i="6"/>
  <c r="G356" i="6"/>
  <c r="C356" i="6"/>
  <c r="G357" i="6" l="1"/>
  <c r="C357" i="6"/>
  <c r="F357" i="6"/>
  <c r="B357" i="6"/>
  <c r="E357" i="6" s="1"/>
  <c r="A358" i="6"/>
  <c r="D357" i="6"/>
  <c r="A359" i="6" l="1"/>
  <c r="D358" i="6"/>
  <c r="G358" i="6"/>
  <c r="C358" i="6"/>
  <c r="F358" i="6"/>
  <c r="B358" i="6"/>
  <c r="E358" i="6" s="1"/>
  <c r="A360" i="6" l="1"/>
  <c r="D359" i="6"/>
  <c r="G359" i="6"/>
  <c r="C359" i="6"/>
  <c r="F359" i="6"/>
  <c r="B359" i="6"/>
  <c r="E359" i="6" s="1"/>
  <c r="F360" i="6" l="1"/>
  <c r="B360" i="6"/>
  <c r="E360" i="6" s="1"/>
  <c r="A361" i="6"/>
  <c r="D360" i="6"/>
  <c r="G360" i="6"/>
  <c r="C360" i="6"/>
  <c r="G361" i="6" l="1"/>
  <c r="C361" i="6"/>
  <c r="F361" i="6"/>
  <c r="B361" i="6"/>
  <c r="E361" i="6" s="1"/>
  <c r="A362" i="6"/>
  <c r="D361" i="6"/>
  <c r="A363" i="6" l="1"/>
  <c r="D362" i="6"/>
  <c r="G362" i="6"/>
  <c r="C362" i="6"/>
  <c r="F362" i="6"/>
  <c r="B362" i="6"/>
  <c r="E362" i="6" s="1"/>
  <c r="A364" i="6" l="1"/>
  <c r="D363" i="6"/>
  <c r="G363" i="6"/>
  <c r="C363" i="6"/>
  <c r="F363" i="6"/>
  <c r="B363" i="6"/>
  <c r="E363" i="6" s="1"/>
  <c r="F364" i="6" l="1"/>
  <c r="B364" i="6"/>
  <c r="E364" i="6" s="1"/>
  <c r="A365" i="6"/>
  <c r="D364" i="6"/>
  <c r="G364" i="6"/>
  <c r="C364" i="6"/>
  <c r="G365" i="6" l="1"/>
  <c r="C365" i="6"/>
  <c r="F365" i="6"/>
  <c r="B365" i="6"/>
  <c r="E365" i="6" s="1"/>
  <c r="A366" i="6"/>
  <c r="D365" i="6"/>
  <c r="A367" i="6" l="1"/>
  <c r="D366" i="6"/>
  <c r="G366" i="6"/>
  <c r="C366" i="6"/>
  <c r="F366" i="6"/>
  <c r="B366" i="6"/>
  <c r="E366" i="6" s="1"/>
  <c r="A368" i="6" l="1"/>
  <c r="D367" i="6"/>
  <c r="G367" i="6"/>
  <c r="C367" i="6"/>
  <c r="F367" i="6"/>
  <c r="B367" i="6"/>
  <c r="E367" i="6" s="1"/>
  <c r="F368" i="6" l="1"/>
  <c r="B368" i="6"/>
  <c r="E368" i="6" s="1"/>
  <c r="A369" i="6"/>
  <c r="D368" i="6"/>
  <c r="G368" i="6"/>
  <c r="C368" i="6"/>
  <c r="G369" i="6" l="1"/>
  <c r="C369" i="6"/>
  <c r="F369" i="6"/>
  <c r="B369" i="6"/>
  <c r="E369" i="6" s="1"/>
  <c r="A370" i="6"/>
  <c r="D369" i="6"/>
  <c r="A371" i="6" l="1"/>
  <c r="D370" i="6"/>
  <c r="G370" i="6"/>
  <c r="C370" i="6"/>
  <c r="F370" i="6"/>
  <c r="B370" i="6"/>
  <c r="E370" i="6" s="1"/>
  <c r="A372" i="6" l="1"/>
  <c r="D371" i="6"/>
  <c r="G371" i="6"/>
  <c r="C371" i="6"/>
  <c r="F371" i="6"/>
  <c r="B371" i="6"/>
  <c r="E371" i="6" s="1"/>
  <c r="F372" i="6" l="1"/>
  <c r="B372" i="6"/>
  <c r="E372" i="6" s="1"/>
  <c r="A373" i="6"/>
  <c r="D372" i="6"/>
  <c r="G372" i="6"/>
  <c r="C372" i="6"/>
  <c r="G373" i="6" l="1"/>
  <c r="C373" i="6"/>
  <c r="F373" i="6"/>
  <c r="B373" i="6"/>
  <c r="E373" i="6" s="1"/>
  <c r="A374" i="6"/>
  <c r="D373" i="6"/>
  <c r="A375" i="6" l="1"/>
  <c r="D374" i="6"/>
  <c r="G374" i="6"/>
  <c r="C374" i="6"/>
  <c r="F374" i="6"/>
  <c r="B374" i="6"/>
  <c r="E374" i="6" s="1"/>
  <c r="A376" i="6" l="1"/>
  <c r="D375" i="6"/>
  <c r="G375" i="6"/>
  <c r="C375" i="6"/>
  <c r="F375" i="6"/>
  <c r="B375" i="6"/>
  <c r="E375" i="6" s="1"/>
  <c r="F376" i="6" l="1"/>
  <c r="B376" i="6"/>
  <c r="E376" i="6" s="1"/>
  <c r="A377" i="6"/>
  <c r="D376" i="6"/>
  <c r="G376" i="6"/>
  <c r="C376" i="6"/>
  <c r="G377" i="6" l="1"/>
  <c r="C377" i="6"/>
  <c r="F377" i="6"/>
  <c r="B377" i="6"/>
  <c r="E377" i="6" s="1"/>
  <c r="A378" i="6"/>
  <c r="D377" i="6"/>
  <c r="A379" i="6" l="1"/>
  <c r="D378" i="6"/>
  <c r="G378" i="6"/>
  <c r="C378" i="6"/>
  <c r="F378" i="6"/>
  <c r="B378" i="6"/>
  <c r="E378" i="6" s="1"/>
  <c r="A380" i="6" l="1"/>
  <c r="D379" i="6"/>
  <c r="G379" i="6"/>
  <c r="C379" i="6"/>
  <c r="F379" i="6"/>
  <c r="B379" i="6"/>
  <c r="E379" i="6" s="1"/>
  <c r="G380" i="6" l="1"/>
  <c r="F380" i="6"/>
  <c r="B380" i="6"/>
  <c r="E380" i="6" s="1"/>
  <c r="D380" i="6"/>
  <c r="A381" i="6"/>
  <c r="C380" i="6"/>
  <c r="A382" i="6" l="1"/>
  <c r="D381" i="6"/>
  <c r="C381" i="6"/>
  <c r="G381" i="6"/>
  <c r="B381" i="6"/>
  <c r="E381" i="6" s="1"/>
  <c r="F381" i="6"/>
  <c r="A383" i="6" l="1"/>
  <c r="C382" i="6"/>
  <c r="G382" i="6"/>
  <c r="B382" i="6"/>
  <c r="E382" i="6" s="1"/>
  <c r="F382" i="6"/>
  <c r="D382" i="6"/>
  <c r="F383" i="6" l="1"/>
  <c r="B383" i="6"/>
  <c r="E383" i="6" s="1"/>
  <c r="G383" i="6"/>
  <c r="D383" i="6"/>
  <c r="A384" i="6"/>
  <c r="C383" i="6"/>
  <c r="G384" i="6" l="1"/>
  <c r="C384" i="6"/>
  <c r="D384" i="6"/>
  <c r="A385" i="6"/>
  <c r="B384" i="6"/>
  <c r="E384" i="6" s="1"/>
  <c r="F384" i="6"/>
  <c r="A386" i="6" l="1"/>
  <c r="D385" i="6"/>
  <c r="F385" i="6"/>
  <c r="C385" i="6"/>
  <c r="B385" i="6"/>
  <c r="E385" i="6" s="1"/>
  <c r="G385" i="6"/>
  <c r="G386" i="6" l="1"/>
  <c r="C386" i="6"/>
  <c r="F386" i="6"/>
  <c r="B386" i="6"/>
  <c r="E386" i="6" s="1"/>
  <c r="A387" i="6"/>
  <c r="D386" i="6"/>
  <c r="F387" i="6" l="1"/>
  <c r="B387" i="6"/>
  <c r="E387" i="6" s="1"/>
  <c r="A388" i="6"/>
  <c r="D387" i="6"/>
  <c r="G387" i="6"/>
  <c r="C387" i="6"/>
  <c r="G388" i="6" l="1"/>
  <c r="C388" i="6"/>
  <c r="A389" i="6"/>
  <c r="D388" i="6"/>
  <c r="F388" i="6"/>
  <c r="B388" i="6"/>
  <c r="E388" i="6" s="1"/>
  <c r="A390" i="6" l="1"/>
  <c r="D389" i="6"/>
  <c r="F389" i="6"/>
  <c r="B389" i="6"/>
  <c r="E389" i="6" s="1"/>
  <c r="C389" i="6"/>
  <c r="G389" i="6"/>
  <c r="G390" i="6" l="1"/>
  <c r="C390" i="6"/>
  <c r="F390" i="6"/>
  <c r="B390" i="6"/>
  <c r="E390" i="6" s="1"/>
  <c r="A391" i="6"/>
  <c r="D390" i="6"/>
  <c r="F391" i="6" l="1"/>
  <c r="B391" i="6"/>
  <c r="E391" i="6" s="1"/>
  <c r="A392" i="6"/>
  <c r="D391" i="6"/>
  <c r="G391" i="6"/>
  <c r="C391" i="6"/>
  <c r="G392" i="6" l="1"/>
  <c r="C392" i="6"/>
  <c r="A393" i="6"/>
  <c r="D392" i="6"/>
  <c r="F392" i="6"/>
  <c r="B392" i="6"/>
  <c r="E392" i="6" s="1"/>
  <c r="A394" i="6" l="1"/>
  <c r="D393" i="6"/>
  <c r="F393" i="6"/>
  <c r="B393" i="6"/>
  <c r="E393" i="6" s="1"/>
  <c r="G393" i="6"/>
  <c r="C393" i="6"/>
  <c r="G394" i="6" l="1"/>
  <c r="C394" i="6"/>
  <c r="F394" i="6"/>
  <c r="B394" i="6"/>
  <c r="E394" i="6" s="1"/>
  <c r="A395" i="6"/>
  <c r="D394" i="6"/>
  <c r="F395" i="6" l="1"/>
  <c r="B395" i="6"/>
  <c r="E395" i="6" s="1"/>
  <c r="A396" i="6"/>
  <c r="D395" i="6"/>
  <c r="G395" i="6"/>
  <c r="C395" i="6"/>
  <c r="G396" i="6" l="1"/>
  <c r="C396" i="6"/>
  <c r="A397" i="6"/>
  <c r="D396" i="6"/>
  <c r="B396" i="6"/>
  <c r="E396" i="6" s="1"/>
  <c r="F396" i="6"/>
  <c r="A398" i="6" l="1"/>
  <c r="D397" i="6"/>
  <c r="F397" i="6"/>
  <c r="B397" i="6"/>
  <c r="E397" i="6" s="1"/>
  <c r="G397" i="6"/>
  <c r="C397" i="6"/>
  <c r="G398" i="6" l="1"/>
  <c r="C398" i="6"/>
  <c r="F398" i="6"/>
  <c r="B398" i="6"/>
  <c r="E398" i="6" s="1"/>
  <c r="D398" i="6"/>
  <c r="A399" i="6"/>
  <c r="F399" i="6" l="1"/>
  <c r="B399" i="6"/>
  <c r="E399" i="6" s="1"/>
  <c r="A400" i="6"/>
  <c r="D399" i="6"/>
  <c r="G399" i="6"/>
  <c r="C399" i="6"/>
  <c r="G400" i="6" l="1"/>
  <c r="C400" i="6"/>
  <c r="A401" i="6"/>
  <c r="D400" i="6"/>
  <c r="F400" i="6"/>
  <c r="B400" i="6"/>
  <c r="E400" i="6" s="1"/>
  <c r="A402" i="6" l="1"/>
  <c r="D401" i="6"/>
  <c r="F401" i="6"/>
  <c r="B401" i="6"/>
  <c r="E401" i="6" s="1"/>
  <c r="G401" i="6"/>
  <c r="C401" i="6"/>
  <c r="G402" i="6" l="1"/>
  <c r="C402" i="6"/>
  <c r="F402" i="6"/>
  <c r="B402" i="6"/>
  <c r="E402" i="6" s="1"/>
  <c r="A403" i="6"/>
  <c r="D402" i="6"/>
  <c r="F403" i="6" l="1"/>
  <c r="B403" i="6"/>
  <c r="E403" i="6" s="1"/>
  <c r="A404" i="6"/>
  <c r="D403" i="6"/>
  <c r="G403" i="6"/>
  <c r="C403" i="6"/>
  <c r="G404" i="6" l="1"/>
  <c r="C404" i="6"/>
  <c r="A405" i="6"/>
  <c r="D404" i="6"/>
  <c r="F404" i="6"/>
  <c r="B404" i="6"/>
  <c r="E404" i="6" s="1"/>
  <c r="A406" i="6" l="1"/>
  <c r="D405" i="6"/>
  <c r="F405" i="6"/>
  <c r="B405" i="6"/>
  <c r="E405" i="6" s="1"/>
  <c r="C405" i="6"/>
  <c r="G405" i="6"/>
  <c r="G406" i="6" l="1"/>
  <c r="C406" i="6"/>
  <c r="F406" i="6"/>
  <c r="B406" i="6"/>
  <c r="E406" i="6" s="1"/>
  <c r="A407" i="6"/>
  <c r="D406" i="6"/>
  <c r="F407" i="6" l="1"/>
  <c r="B407" i="6"/>
  <c r="E407" i="6" s="1"/>
  <c r="A408" i="6"/>
  <c r="D407" i="6"/>
  <c r="G407" i="6"/>
  <c r="C407" i="6"/>
  <c r="G408" i="6" l="1"/>
  <c r="C408" i="6"/>
  <c r="A409" i="6"/>
  <c r="D408" i="6"/>
  <c r="F408" i="6"/>
  <c r="B408" i="6"/>
  <c r="E408" i="6" s="1"/>
  <c r="A410" i="6" l="1"/>
  <c r="D409" i="6"/>
  <c r="F409" i="6"/>
  <c r="B409" i="6"/>
  <c r="E409" i="6" s="1"/>
  <c r="G409" i="6"/>
  <c r="C409" i="6"/>
  <c r="G410" i="6" l="1"/>
  <c r="C410" i="6"/>
  <c r="F410" i="6"/>
  <c r="B410" i="6"/>
  <c r="E410" i="6" s="1"/>
  <c r="A411" i="6"/>
  <c r="D410" i="6"/>
  <c r="F411" i="6" l="1"/>
  <c r="B411" i="6"/>
  <c r="E411" i="6" s="1"/>
  <c r="A412" i="6"/>
  <c r="D411" i="6"/>
  <c r="G411" i="6"/>
  <c r="C411" i="6"/>
  <c r="G412" i="6" l="1"/>
  <c r="C412" i="6"/>
  <c r="A413" i="6"/>
  <c r="D412" i="6"/>
  <c r="B412" i="6"/>
  <c r="E412" i="6" s="1"/>
  <c r="F412" i="6"/>
  <c r="A414" i="6" l="1"/>
  <c r="D413" i="6"/>
  <c r="F413" i="6"/>
  <c r="B413" i="6"/>
  <c r="E413" i="6" s="1"/>
  <c r="G413" i="6"/>
  <c r="C413" i="6"/>
  <c r="G414" i="6" l="1"/>
  <c r="C414" i="6"/>
  <c r="F414" i="6"/>
  <c r="B414" i="6"/>
  <c r="E414" i="6" s="1"/>
  <c r="D414" i="6"/>
  <c r="A415" i="6"/>
  <c r="F415" i="6" l="1"/>
  <c r="B415" i="6"/>
  <c r="E415" i="6" s="1"/>
  <c r="A416" i="6"/>
  <c r="D415" i="6"/>
  <c r="G415" i="6"/>
  <c r="C415" i="6"/>
  <c r="G416" i="6" l="1"/>
  <c r="C416" i="6"/>
  <c r="A417" i="6"/>
  <c r="D416" i="6"/>
  <c r="F416" i="6"/>
  <c r="B416" i="6"/>
  <c r="E416" i="6" s="1"/>
  <c r="A418" i="6" l="1"/>
  <c r="D417" i="6"/>
  <c r="F417" i="6"/>
  <c r="B417" i="6"/>
  <c r="E417" i="6" s="1"/>
  <c r="G417" i="6"/>
  <c r="C417" i="6"/>
  <c r="G418" i="6" l="1"/>
  <c r="C418" i="6"/>
  <c r="F418" i="6"/>
  <c r="B418" i="6"/>
  <c r="E418" i="6" s="1"/>
  <c r="A419" i="6"/>
  <c r="D418" i="6"/>
  <c r="F419" i="6" l="1"/>
  <c r="B419" i="6"/>
  <c r="E419" i="6" s="1"/>
  <c r="A420" i="6"/>
  <c r="D419" i="6"/>
  <c r="G419" i="6"/>
  <c r="C419" i="6"/>
  <c r="G420" i="6" l="1"/>
  <c r="C420" i="6"/>
  <c r="A421" i="6"/>
  <c r="D420" i="6"/>
  <c r="F420" i="6"/>
  <c r="B420" i="6"/>
  <c r="E420" i="6" s="1"/>
  <c r="A422" i="6" l="1"/>
  <c r="D421" i="6"/>
  <c r="F421" i="6"/>
  <c r="B421" i="6"/>
  <c r="E421" i="6" s="1"/>
  <c r="C421" i="6"/>
  <c r="G421" i="6"/>
  <c r="G422" i="6" l="1"/>
  <c r="C422" i="6"/>
  <c r="F422" i="6"/>
  <c r="B422" i="6"/>
  <c r="E422" i="6" s="1"/>
  <c r="A423" i="6"/>
  <c r="D422" i="6"/>
  <c r="F423" i="6" l="1"/>
  <c r="B423" i="6"/>
  <c r="E423" i="6" s="1"/>
  <c r="A424" i="6"/>
  <c r="D423" i="6"/>
  <c r="G423" i="6"/>
  <c r="C423" i="6"/>
  <c r="G424" i="6" l="1"/>
  <c r="C424" i="6"/>
  <c r="A425" i="6"/>
  <c r="D424" i="6"/>
  <c r="F424" i="6"/>
  <c r="B424" i="6"/>
  <c r="E424" i="6" s="1"/>
  <c r="A426" i="6" l="1"/>
  <c r="D425" i="6"/>
  <c r="F425" i="6"/>
  <c r="B425" i="6"/>
  <c r="E425" i="6" s="1"/>
  <c r="G425" i="6"/>
  <c r="C425" i="6"/>
  <c r="A427" i="6" l="1"/>
  <c r="D426" i="6"/>
  <c r="G426" i="6"/>
  <c r="C426" i="6"/>
  <c r="F426" i="6"/>
  <c r="B426" i="6"/>
  <c r="E426" i="6" s="1"/>
  <c r="F427" i="6" l="1"/>
  <c r="B427" i="6"/>
  <c r="E427" i="6" s="1"/>
  <c r="A428" i="6"/>
  <c r="D427" i="6"/>
  <c r="G427" i="6"/>
  <c r="C427" i="6"/>
  <c r="G428" i="6" l="1"/>
  <c r="C428" i="6"/>
  <c r="F428" i="6"/>
  <c r="B428" i="6"/>
  <c r="E428" i="6" s="1"/>
  <c r="D428" i="6"/>
</calcChain>
</file>

<file path=xl/sharedStrings.xml><?xml version="1.0" encoding="utf-8"?>
<sst xmlns="http://schemas.openxmlformats.org/spreadsheetml/2006/main" count="7818" uniqueCount="657">
  <si>
    <t>Personal Expenses Tracker</t>
  </si>
  <si>
    <t>Datastudio Report Link</t>
  </si>
  <si>
    <t>Date</t>
  </si>
  <si>
    <t>Mode Of Payment</t>
  </si>
  <si>
    <t>Group Description</t>
  </si>
  <si>
    <t>Supplier</t>
  </si>
  <si>
    <t>Description</t>
  </si>
  <si>
    <t>Quantity</t>
  </si>
  <si>
    <t>Cost</t>
  </si>
  <si>
    <t>M-pesa</t>
  </si>
  <si>
    <t>M-pesa Charges</t>
  </si>
  <si>
    <t>Safaricom</t>
  </si>
  <si>
    <t>Mpesa Charges Sending to Young</t>
  </si>
  <si>
    <t>PC Build</t>
  </si>
  <si>
    <t>Shuffle PC</t>
  </si>
  <si>
    <t>PC Build - PC Case - Be Quiet Pure base 500</t>
  </si>
  <si>
    <t>Jumia</t>
  </si>
  <si>
    <t>75 in 1 Repair Tool Kit</t>
  </si>
  <si>
    <t>Electricity</t>
  </si>
  <si>
    <t>KPLC</t>
  </si>
  <si>
    <t>July Power</t>
  </si>
  <si>
    <t>M-pesa Charges - Transfer To John</t>
  </si>
  <si>
    <t>Transfer To Isaac - Chama</t>
  </si>
  <si>
    <t>Transfer To Young - Debt Payment</t>
  </si>
  <si>
    <t>Rent</t>
  </si>
  <si>
    <t>Soko H.</t>
  </si>
  <si>
    <t>July Rent</t>
  </si>
  <si>
    <t>Internet and Communication</t>
  </si>
  <si>
    <t>Zuku</t>
  </si>
  <si>
    <t>July Internet</t>
  </si>
  <si>
    <t>Card</t>
  </si>
  <si>
    <t>Entertainment</t>
  </si>
  <si>
    <t>Java</t>
  </si>
  <si>
    <t>Coffee at interview</t>
  </si>
  <si>
    <t>Friends &amp; Family</t>
  </si>
  <si>
    <t xml:space="preserve">Toaster - Contributed 2k towards a Toaster for Pesh Family </t>
  </si>
  <si>
    <t>Food-Non essential</t>
  </si>
  <si>
    <t>Quickmart</t>
  </si>
  <si>
    <t>Wine</t>
  </si>
  <si>
    <t>Transport</t>
  </si>
  <si>
    <t>Uber</t>
  </si>
  <si>
    <t>Uber To ABC</t>
  </si>
  <si>
    <t>Uber From ABC to Town - To see Karis</t>
  </si>
  <si>
    <t>Uber From Town to Home</t>
  </si>
  <si>
    <t>Food-Essential</t>
  </si>
  <si>
    <t>Kiosk</t>
  </si>
  <si>
    <t>Food - Bread</t>
  </si>
  <si>
    <t>Cash</t>
  </si>
  <si>
    <t>Public Transport</t>
  </si>
  <si>
    <t>Transport to and from Tuskys</t>
  </si>
  <si>
    <t>Food - Ice Cream(2)</t>
  </si>
  <si>
    <t>Roadside Vendors</t>
  </si>
  <si>
    <t>Nyanya</t>
  </si>
  <si>
    <t>Dhania</t>
  </si>
  <si>
    <t>Onion</t>
  </si>
  <si>
    <t>Hoho</t>
  </si>
  <si>
    <t>Bag</t>
  </si>
  <si>
    <t>Chapo</t>
  </si>
  <si>
    <t>Sam's Fruits</t>
  </si>
  <si>
    <t>Fruit Salad - To Support Sam</t>
  </si>
  <si>
    <t>Tuskys</t>
  </si>
  <si>
    <t>Lettuce</t>
  </si>
  <si>
    <t>Brookside 1ltr</t>
  </si>
  <si>
    <t>Juice - 1ltr</t>
  </si>
  <si>
    <t>Drinking Chocolate</t>
  </si>
  <si>
    <t>Chicken Sandwich slices</t>
  </si>
  <si>
    <t>Sausages</t>
  </si>
  <si>
    <t>Butchery</t>
  </si>
  <si>
    <t>Meat on bone</t>
  </si>
  <si>
    <t>Hotdog buns</t>
  </si>
  <si>
    <t>Minji</t>
  </si>
  <si>
    <t>Waru</t>
  </si>
  <si>
    <t>Airtime</t>
  </si>
  <si>
    <t>Loan To Karis</t>
  </si>
  <si>
    <t>Shoprite</t>
  </si>
  <si>
    <t>Basil</t>
  </si>
  <si>
    <t>Uber charges - Point Mall - Garden City - Home. Going To CBA Loop</t>
  </si>
  <si>
    <t>Personal Care</t>
  </si>
  <si>
    <t>Naivas</t>
  </si>
  <si>
    <t>Deodrant</t>
  </si>
  <si>
    <t>Skin Care &amp; Hair Care</t>
  </si>
  <si>
    <t>Hair Oil</t>
  </si>
  <si>
    <t>Direct Debit</t>
  </si>
  <si>
    <t>Bank Statement Charges</t>
  </si>
  <si>
    <t>NCBA Bank</t>
  </si>
  <si>
    <t>June Bank charges</t>
  </si>
  <si>
    <t>Tomatoes</t>
  </si>
  <si>
    <t>Lemon</t>
  </si>
  <si>
    <t>Safaricom Line - Pesh 2nd Line</t>
  </si>
  <si>
    <t>Njeri Phone</t>
  </si>
  <si>
    <t>Beef cubes</t>
  </si>
  <si>
    <t>Additional elec</t>
  </si>
  <si>
    <t>Clothing</t>
  </si>
  <si>
    <t>Miscellaneous supplier</t>
  </si>
  <si>
    <t>T-shirt from Vinny</t>
  </si>
  <si>
    <t>Netflix</t>
  </si>
  <si>
    <t>Netflix subscription</t>
  </si>
  <si>
    <t>Sukuma spinach combo</t>
  </si>
  <si>
    <t>Githeri</t>
  </si>
  <si>
    <t>Avocado</t>
  </si>
  <si>
    <t>Bread</t>
  </si>
  <si>
    <t>Soda 2 Ltre</t>
  </si>
  <si>
    <t>Loan Interest Expense</t>
  </si>
  <si>
    <t>Mshwari loan interest</t>
  </si>
  <si>
    <t>Withdrawal charges</t>
  </si>
  <si>
    <t>Juice - minute maid 1ltr - Gabriel Visit</t>
  </si>
  <si>
    <t>Tissue</t>
  </si>
  <si>
    <t xml:space="preserve">From new house </t>
  </si>
  <si>
    <t>Kitunguu</t>
  </si>
  <si>
    <t>Garlic</t>
  </si>
  <si>
    <t xml:space="preserve">Lemon </t>
  </si>
  <si>
    <t xml:space="preserve">Withdrawal charges Mpesa - donholm </t>
  </si>
  <si>
    <t>Withdrawal charges - imara</t>
  </si>
  <si>
    <t>Cash to Vinny</t>
  </si>
  <si>
    <t xml:space="preserve">To check new house </t>
  </si>
  <si>
    <t>Juice minute maid</t>
  </si>
  <si>
    <t>Ketchup</t>
  </si>
  <si>
    <t xml:space="preserve">Sent money to Deacons Humphrey for mums burial </t>
  </si>
  <si>
    <t>Meat(minced)</t>
  </si>
  <si>
    <t>Milk</t>
  </si>
  <si>
    <t>Shopping bag</t>
  </si>
  <si>
    <t>Ice cream(175ml)</t>
  </si>
  <si>
    <t>Jawbreaker(chewing gum)</t>
  </si>
  <si>
    <t>Flamegrill</t>
  </si>
  <si>
    <t>Promo Pizza</t>
  </si>
  <si>
    <t>Minute maid 1 ltr</t>
  </si>
  <si>
    <t>Maziwa</t>
  </si>
  <si>
    <t>Soda Sprite 1ltr</t>
  </si>
  <si>
    <t>Beacons Haribo Allsorts</t>
  </si>
  <si>
    <t>Transport To Garden City - Window Shopping</t>
  </si>
  <si>
    <t>Transport From Garden City - Window Shopping</t>
  </si>
  <si>
    <t>Sewing Needle</t>
  </si>
  <si>
    <t>Sewing Thread - Black</t>
  </si>
  <si>
    <t>Tropical Heat 100g</t>
  </si>
  <si>
    <t>Noodles</t>
  </si>
  <si>
    <t>Soda 1 ltr</t>
  </si>
  <si>
    <t>Transport for Pesh &amp; Purity to Kasa</t>
  </si>
  <si>
    <t xml:space="preserve">Royco sachets </t>
  </si>
  <si>
    <t>Soda 1ltr</t>
  </si>
  <si>
    <t>Juice 5 ltre</t>
  </si>
  <si>
    <t xml:space="preserve">Mpesa charges. Sent 2k to bank (preparation for express) </t>
  </si>
  <si>
    <t>Mince Meat</t>
  </si>
  <si>
    <t>Express VPN</t>
  </si>
  <si>
    <t>Express VPN - Jul - Aug</t>
  </si>
  <si>
    <t>Uber for Pesh To Doni</t>
  </si>
  <si>
    <t>Fries 1 Packet</t>
  </si>
  <si>
    <t>Eggs</t>
  </si>
  <si>
    <t>Dairyland S Ripple</t>
  </si>
  <si>
    <t>Brown Sugar</t>
  </si>
  <si>
    <t>Royco beef cubes</t>
  </si>
  <si>
    <t>Ccolgate Promo pack</t>
  </si>
  <si>
    <t>Downy fabric Softener</t>
  </si>
  <si>
    <t>Tomato Crisps</t>
  </si>
  <si>
    <t>Transport To Allsops from Doni</t>
  </si>
  <si>
    <t>Transport To GC from Allsops</t>
  </si>
  <si>
    <t>Transport To Allsops from GC</t>
  </si>
  <si>
    <t>Transport From Allsops to Doni</t>
  </si>
  <si>
    <t>Withdrawal Charges</t>
  </si>
  <si>
    <t>Joy Tot Berry Candy</t>
  </si>
  <si>
    <t>Honey</t>
  </si>
  <si>
    <t>Peptang Orange Marmalade</t>
  </si>
  <si>
    <t>Beef sandwich brawn</t>
  </si>
  <si>
    <t>Home Equipment</t>
  </si>
  <si>
    <t>Whisk</t>
  </si>
  <si>
    <t>Basting brush</t>
  </si>
  <si>
    <t>Cork screw</t>
  </si>
  <si>
    <t>Teabags</t>
  </si>
  <si>
    <t>Kenchic Chicken thighs 750g</t>
  </si>
  <si>
    <t>Vinegar</t>
  </si>
  <si>
    <t>Worcester Sauce</t>
  </si>
  <si>
    <t>Light Soy Sauce</t>
  </si>
  <si>
    <t>Cheese browns mozarella</t>
  </si>
  <si>
    <t>Sauce BBQ</t>
  </si>
  <si>
    <t>Coffee Ground Ethiopian</t>
  </si>
  <si>
    <t>Worcester Sauce American Garden</t>
  </si>
  <si>
    <t>Zucchini</t>
  </si>
  <si>
    <t>Lemons Imported</t>
  </si>
  <si>
    <t>Oranges Imported</t>
  </si>
  <si>
    <t>Bakery</t>
  </si>
  <si>
    <t>Black Forest</t>
  </si>
  <si>
    <t>Pairs of socks</t>
  </si>
  <si>
    <t>Other Equipment</t>
  </si>
  <si>
    <t>Printing of trading books</t>
  </si>
  <si>
    <t>Amazon</t>
  </si>
  <si>
    <t>Amazon charge @5.99 USD</t>
  </si>
  <si>
    <t>Medical</t>
  </si>
  <si>
    <t>Local Chemist</t>
  </si>
  <si>
    <t>Flugone</t>
  </si>
  <si>
    <t>To Tuskys</t>
  </si>
  <si>
    <t>From Tuskys</t>
  </si>
  <si>
    <t>Ginger</t>
  </si>
  <si>
    <t>Cabbage</t>
  </si>
  <si>
    <t>Carrot</t>
  </si>
  <si>
    <t>Wihdrawal charges</t>
  </si>
  <si>
    <t>Yoghurt</t>
  </si>
  <si>
    <t>Cadbury Lunchbar chocolate</t>
  </si>
  <si>
    <t>Imported Lemons @399 Per kilo</t>
  </si>
  <si>
    <t>Take out - Supreme Fries</t>
  </si>
  <si>
    <t>Butterfly</t>
  </si>
  <si>
    <t>Soda</t>
  </si>
  <si>
    <t>Minced meat</t>
  </si>
  <si>
    <t>Mik</t>
  </si>
  <si>
    <t>Transport to Greenspan and back</t>
  </si>
  <si>
    <t>Garic</t>
  </si>
  <si>
    <t>Nuage aqueous cream 500ml</t>
  </si>
  <si>
    <t>Delmonte pinapples</t>
  </si>
  <si>
    <t>PC Power Supply Corsair Fully Modular 550 Via Kentex Cargo (Buy Direct LTD)</t>
  </si>
  <si>
    <t>PC Power Suppli Via Kentex Cargo (Buy Direct LTD)</t>
  </si>
  <si>
    <t>Instagram Page</t>
  </si>
  <si>
    <t>Cerave 562ML - from Beauty Bar Kenya</t>
  </si>
  <si>
    <t>Gold crown Milk(500ml)</t>
  </si>
  <si>
    <t>Chapos</t>
  </si>
  <si>
    <t>Aremis</t>
  </si>
  <si>
    <t>Nyama</t>
  </si>
  <si>
    <t>Fries</t>
  </si>
  <si>
    <t>Ribena</t>
  </si>
  <si>
    <t>Emol B 400g</t>
  </si>
  <si>
    <t>July Bank Charges</t>
  </si>
  <si>
    <t>Spinach</t>
  </si>
  <si>
    <t>Withdraw 100</t>
  </si>
  <si>
    <t>August Elec</t>
  </si>
  <si>
    <t>Water Bill</t>
  </si>
  <si>
    <t>Nairobi Water</t>
  </si>
  <si>
    <t>August Water Bill</t>
  </si>
  <si>
    <t>Sent money to savings</t>
  </si>
  <si>
    <t>August Internet</t>
  </si>
  <si>
    <t>Unique Court Landlord</t>
  </si>
  <si>
    <t>Rent August</t>
  </si>
  <si>
    <t>Rent Deposit</t>
  </si>
  <si>
    <t>Rent Deposit - Unique Court</t>
  </si>
  <si>
    <t>Fries For Supper</t>
  </si>
  <si>
    <t>- Moving - Moving Co &amp; Loaders (Total Bill 9120 split 3 ways)
- Vinny For Helping move
- Cecelia For helping move</t>
  </si>
  <si>
    <t>Kamindi</t>
  </si>
  <si>
    <t>Various Supplies For Home Total Bill (9035 split 3 ways)
- Curtain hooks, Rollers , Stoppers
- Socket
- Sheer Line &amp; hooks (both wall and line hooks)
- Padlock
- Bed Bolts
- Tooth Brushes</t>
  </si>
  <si>
    <t>KFC</t>
  </si>
  <si>
    <t>Krusher</t>
  </si>
  <si>
    <t>Milk - Visiting Geoff</t>
  </si>
  <si>
    <t>Sugar - Visiting Geoff</t>
  </si>
  <si>
    <t>Manilla Paper</t>
  </si>
  <si>
    <t>Sheers</t>
  </si>
  <si>
    <t>Curtains</t>
  </si>
  <si>
    <t>Oranges - Visiting Geoff</t>
  </si>
  <si>
    <t>Tangerines - Visiting Geoff</t>
  </si>
  <si>
    <t>Apples - Visiting Geoff</t>
  </si>
  <si>
    <t>Bananas - Visiting Geoff</t>
  </si>
  <si>
    <t>Oranges</t>
  </si>
  <si>
    <t>Apples</t>
  </si>
  <si>
    <t>Dish Soap</t>
  </si>
  <si>
    <t>Drinking Water</t>
  </si>
  <si>
    <t>Uber to Geof To Kangundo road</t>
  </si>
  <si>
    <t>Uber from Geof visit from Kangundo road</t>
  </si>
  <si>
    <t>Hanging Line</t>
  </si>
  <si>
    <t>Hooks</t>
  </si>
  <si>
    <t>Withdrawal</t>
  </si>
  <si>
    <t>Mosquito Coil</t>
  </si>
  <si>
    <t>Mosquito Coil Alternative</t>
  </si>
  <si>
    <t>Key Cutting</t>
  </si>
  <si>
    <t>Withdraw Mpesa</t>
  </si>
  <si>
    <t>Sent to John For Keys</t>
  </si>
  <si>
    <t>Uber For The Best Girlfriend in the World although she should have just stayed with me because i love her so much and she's the best girlfriend in the world but she left and she doesnt love me anymore</t>
  </si>
  <si>
    <t>Sent Savings to NCBA</t>
  </si>
  <si>
    <t>Gas Cylinder Split 50/50 with Pinye</t>
  </si>
  <si>
    <t>Replenish Units for Shower</t>
  </si>
  <si>
    <t>Mulleys Transami</t>
  </si>
  <si>
    <t>Supabrite Pan Scrubber</t>
  </si>
  <si>
    <t>Face Towel</t>
  </si>
  <si>
    <t>Hanging Line (Thin 20metres)</t>
  </si>
  <si>
    <t>Lactose free milk</t>
  </si>
  <si>
    <t>Fresh fry cooking oil</t>
  </si>
  <si>
    <t>Highlands orange Cordial</t>
  </si>
  <si>
    <t>Sent Mum for rice from Mwea - 20kg @ 130</t>
  </si>
  <si>
    <t>Goat Leg, Ribs &amp; Avocados send via Sendy From Mum</t>
  </si>
  <si>
    <t>Fuliza Fee</t>
  </si>
  <si>
    <t>Mpesa Witdrawal charges</t>
  </si>
  <si>
    <t>Airtime for Pesh</t>
  </si>
  <si>
    <t>Spaghetti</t>
  </si>
  <si>
    <t>Cinamon Sticks</t>
  </si>
  <si>
    <t>Plastic Cap</t>
  </si>
  <si>
    <t>Cello Tape</t>
  </si>
  <si>
    <t>Uber Transport Pesh To Imara from Hildah</t>
  </si>
  <si>
    <t>Ndengu</t>
  </si>
  <si>
    <t>Vitunguu</t>
  </si>
  <si>
    <t>Potatoes</t>
  </si>
  <si>
    <t>Tissues</t>
  </si>
  <si>
    <t>Lemons</t>
  </si>
  <si>
    <t>Withdraw</t>
  </si>
  <si>
    <t>Internet Bill - Pesh &amp; Family</t>
  </si>
  <si>
    <t>Local Eatery</t>
  </si>
  <si>
    <t>Fries *2</t>
  </si>
  <si>
    <t>Mpesa Charges withdrawing 100bob for nyanya</t>
  </si>
  <si>
    <t>Sausage</t>
  </si>
  <si>
    <t>Fresh fry cooking oil-2L</t>
  </si>
  <si>
    <t>Bbq Sauce</t>
  </si>
  <si>
    <t>Zesta Orange Marmalade</t>
  </si>
  <si>
    <t>Nawiri Kuku Shop</t>
  </si>
  <si>
    <t>Chicken Drumstick-1kg</t>
  </si>
  <si>
    <t>Express VPN Aug - Sep Subscription</t>
  </si>
  <si>
    <t>Biore Sunscreen 50g - From Dreamskin Haven</t>
  </si>
  <si>
    <t>Onions</t>
  </si>
  <si>
    <t>Dates</t>
  </si>
  <si>
    <t>Pesh Withdraw 1k for the week</t>
  </si>
  <si>
    <t>Jumbo Toilet paper</t>
  </si>
  <si>
    <t>Mug</t>
  </si>
  <si>
    <t>Water bottle</t>
  </si>
  <si>
    <t>Santa Lucia I kg</t>
  </si>
  <si>
    <t>Fixing Njeri's Laptop @ Kamakias Technician</t>
  </si>
  <si>
    <t>Beans</t>
  </si>
  <si>
    <t>Uber - Pesh - Imara to Umoja (Hildah)</t>
  </si>
  <si>
    <t>Soda 500 ml</t>
  </si>
  <si>
    <t>Dairyland ice-cream vanilla</t>
  </si>
  <si>
    <t>Fruits- Tanagerines and apples</t>
  </si>
  <si>
    <t>Transport - Pesh from Umoja to Imara (Hildah)</t>
  </si>
  <si>
    <t>Fries For lunch</t>
  </si>
  <si>
    <t>Miniso</t>
  </si>
  <si>
    <t>Earphones</t>
  </si>
  <si>
    <t>Java Africa Blend Coffee 375g</t>
  </si>
  <si>
    <t>Doom Socket mosquito repellant</t>
  </si>
  <si>
    <t>Moskill mosquito coil</t>
  </si>
  <si>
    <t>Surgical Spirit</t>
  </si>
  <si>
    <t>Units</t>
  </si>
  <si>
    <t>Fries *2 &amp; Sausage</t>
  </si>
  <si>
    <t>Uber Pesh To Imara</t>
  </si>
  <si>
    <t>Soda Small 350ml</t>
  </si>
  <si>
    <t>Loan to Amos - DKL</t>
  </si>
  <si>
    <t>Transport to Town - CNN Wakili Advocates - Case hearing</t>
  </si>
  <si>
    <t>Transport fromWestie to Town - CNN Wakili Advocates - Case hearing</t>
  </si>
  <si>
    <t>Withdraw Cash frm Mpesa</t>
  </si>
  <si>
    <t>Uber From Town to Westlands CNN Wakili Advocates - Case hearing</t>
  </si>
  <si>
    <t xml:space="preserve">Birthday present for Mkash Plus Cake from Mbeyu. Cost Shared Me Mum &amp; Andrew 
Instagram Page Present Cost = 4,600
Mbeyu Kijuu Cake &amp; Flowers = 4300
Reimbursement received from Mum = 6000
</t>
  </si>
  <si>
    <t>Elec September</t>
  </si>
  <si>
    <t>Water</t>
  </si>
  <si>
    <t>Sept Internet</t>
  </si>
  <si>
    <t>Mpesa Charges for transfer to Savings</t>
  </si>
  <si>
    <t>September Rent &amp; Service Charge</t>
  </si>
  <si>
    <t>Cake For Kui And Kago - Bought From Purity</t>
  </si>
  <si>
    <t>Transport From Imara to Runda</t>
  </si>
  <si>
    <t>Transport From South B to Imara</t>
  </si>
  <si>
    <t>Flash Disk for Mum - For music in her car + Delivery</t>
  </si>
  <si>
    <t>August Bank charges</t>
  </si>
  <si>
    <t>Optician</t>
  </si>
  <si>
    <t>Specs = Frames &amp; Lenses</t>
  </si>
  <si>
    <t>Specs = Consultation</t>
  </si>
  <si>
    <t>Cash to Bugs for use of his car to take Julia to Hospital</t>
  </si>
  <si>
    <t>Uber from Imara to Greenspan to take Julia to Hospital</t>
  </si>
  <si>
    <t>Uber from Getrudes to Imara</t>
  </si>
  <si>
    <t>Small soda</t>
  </si>
  <si>
    <t>Half litre soda</t>
  </si>
  <si>
    <t>Matatu from Imara to town</t>
  </si>
  <si>
    <t xml:space="preserve">Fries </t>
  </si>
  <si>
    <t>bag</t>
  </si>
  <si>
    <t>witdrawal charges</t>
  </si>
  <si>
    <t>Savanna</t>
  </si>
  <si>
    <t>Mocha</t>
  </si>
  <si>
    <t>Bolt</t>
  </si>
  <si>
    <t>Uber for Pesh from Kasarani to Imara Daima</t>
  </si>
  <si>
    <t>Travel</t>
  </si>
  <si>
    <t>Java breakfast brownie</t>
  </si>
  <si>
    <t>Java eggs and toast</t>
  </si>
  <si>
    <t>Java chai Latte single</t>
  </si>
  <si>
    <t>Java Cappuccino double</t>
  </si>
  <si>
    <t>Aux Cable</t>
  </si>
  <si>
    <t>Petrol Station</t>
  </si>
  <si>
    <t>Chocolate
Redbull
Monister
Crisps
Skittles
Peanuts
Reusable bag</t>
  </si>
  <si>
    <t>Private/Public Parking</t>
  </si>
  <si>
    <t>Southfield Mall parking</t>
  </si>
  <si>
    <t>Mpesa charges</t>
  </si>
  <si>
    <t>Mpesa Charges</t>
  </si>
  <si>
    <t>Sweet Lodge Naivasha</t>
  </si>
  <si>
    <t>B&amp;B accommodation Naivasha Sweet lodge</t>
  </si>
  <si>
    <t>Travel Eateries</t>
  </si>
  <si>
    <t>{Ranch House Bistro Naivasha} - Meal For 2
Loved it!! 5 Stars</t>
  </si>
  <si>
    <t>Carrefour</t>
  </si>
  <si>
    <t>Bath Accessory - Red one for feets</t>
  </si>
  <si>
    <t>Bath Accessory - Pink one</t>
  </si>
  <si>
    <t>Melvins Ginger Tea</t>
  </si>
  <si>
    <t>Assorted Tea Flavours</t>
  </si>
  <si>
    <t>Katupei BBQ Sauce</t>
  </si>
  <si>
    <t>Worst Ice cream in the world test taste</t>
  </si>
  <si>
    <t>Lion Shopping Bag</t>
  </si>
  <si>
    <t>Captioning Account - Njeri - Bought from Kanana</t>
  </si>
  <si>
    <t>Two rivers Parking</t>
  </si>
  <si>
    <t>Tissue big</t>
  </si>
  <si>
    <t>Tissue small</t>
  </si>
  <si>
    <t>Uber from Runda to Home {Returning car from road trip}</t>
  </si>
  <si>
    <t>Kentex Cargo</t>
  </si>
  <si>
    <t>PC Power Supply Corsair Fully Modular 550 Via Kentex Cargo (Buy Direct LTD) Bought From Amazon</t>
  </si>
  <si>
    <t xml:space="preserve">Serviettes </t>
  </si>
  <si>
    <t>Java - House Coffee</t>
  </si>
  <si>
    <t>Java - Brownie</t>
  </si>
  <si>
    <t>Java - Juice</t>
  </si>
  <si>
    <t>Morning fresh - dishwashing</t>
  </si>
  <si>
    <t>Chicken Drumstick - Half KG (6 drumsticks)</t>
  </si>
  <si>
    <t>Investment</t>
  </si>
  <si>
    <t>Rev Account</t>
  </si>
  <si>
    <t>Bought Rev Account From Kanana</t>
  </si>
  <si>
    <t>Hand washing soap</t>
  </si>
  <si>
    <t>Kitchen Towels Velvex twin pack</t>
  </si>
  <si>
    <t>Nuteez Peanut Butter</t>
  </si>
  <si>
    <t>Dates 500g</t>
  </si>
  <si>
    <t>Raisins</t>
  </si>
  <si>
    <t>Moskill Liquid Refill</t>
  </si>
  <si>
    <t>Matumbo</t>
  </si>
  <si>
    <t>Sukuma/Spinach</t>
  </si>
  <si>
    <t>Express VPN Sep - Oct Subscription</t>
  </si>
  <si>
    <t>Milkshake</t>
  </si>
  <si>
    <t>Milk Small</t>
  </si>
  <si>
    <t>Maandazi</t>
  </si>
  <si>
    <t>Chapati</t>
  </si>
  <si>
    <t>Pesh NHIF Penalty Mpesa Charges</t>
  </si>
  <si>
    <t>NHIF</t>
  </si>
  <si>
    <t>Pesh NHIF Penalty</t>
  </si>
  <si>
    <t>Pork approx. 1.2 kg {4 spare ribs}</t>
  </si>
  <si>
    <t>Soda 2 ltre</t>
  </si>
  <si>
    <t>Eating out- Pesh</t>
  </si>
  <si>
    <t>Travel to and from Two Rivers</t>
  </si>
  <si>
    <t>Milk- 250ml</t>
  </si>
  <si>
    <t>Peanut Butter</t>
  </si>
  <si>
    <t>Soda 2ltr</t>
  </si>
  <si>
    <t>Online Supplier</t>
  </si>
  <si>
    <t>Skin care - Sun screen</t>
  </si>
  <si>
    <t xml:space="preserve">Juice Highlands 5ltre </t>
  </si>
  <si>
    <t>Spring Onion</t>
  </si>
  <si>
    <t>Mpesa Charges For Telkom Purchase for Pinye</t>
  </si>
  <si>
    <t xml:space="preserve">Mpesa Charges To car repair guy </t>
  </si>
  <si>
    <t>Balance for initial account Pesh</t>
  </si>
  <si>
    <t>Replenish Elec Units for shower</t>
  </si>
  <si>
    <t>Oct Elec</t>
  </si>
  <si>
    <t>Oct Water Bill</t>
  </si>
  <si>
    <t>Oct Internet</t>
  </si>
  <si>
    <t>Mpesa charges Cash sent to John for Household expenses</t>
  </si>
  <si>
    <t>Oct Rent</t>
  </si>
  <si>
    <t>Birth control</t>
  </si>
  <si>
    <t>Donation to Agent for Mum</t>
  </si>
  <si>
    <t>Mpesa Charges Cash sent to Zach - Chama</t>
  </si>
  <si>
    <t>Wings</t>
  </si>
  <si>
    <t>Nail Cutter</t>
  </si>
  <si>
    <t xml:space="preserve">Bundles </t>
  </si>
  <si>
    <t>Mpesa charges KFC</t>
  </si>
  <si>
    <t>Mpesa Charges Replenish Elec Units for shower</t>
  </si>
  <si>
    <t>Tums</t>
  </si>
  <si>
    <t>Car track work</t>
  </si>
  <si>
    <t>White Vinegar</t>
  </si>
  <si>
    <t>Vega Spaghetti</t>
  </si>
  <si>
    <t>500ml Cup</t>
  </si>
  <si>
    <t>Doom Electric Repell refill</t>
  </si>
  <si>
    <t>Cooking oil 3ltre Salit</t>
  </si>
  <si>
    <t>Chicken Thighs 1 kg</t>
  </si>
  <si>
    <t>Fruits</t>
  </si>
  <si>
    <t>Simcard Purchase {Car - track}</t>
  </si>
  <si>
    <t>Uber from Point Mall To Imara</t>
  </si>
  <si>
    <t>Beef</t>
  </si>
  <si>
    <t>Vanilla Ice-cream 1Kg Dairyland</t>
  </si>
  <si>
    <t>Toilet paper</t>
  </si>
  <si>
    <t>{Special Offer} Baygon Insecticide &amp; Glade Air Freshner</t>
  </si>
  <si>
    <t xml:space="preserve">Nyanya </t>
  </si>
  <si>
    <t>Cleaning &amp; Laundry Services</t>
  </si>
  <si>
    <t>House Help</t>
  </si>
  <si>
    <t>Eunice Cleaning lady</t>
  </si>
  <si>
    <t>Assortment of Fruits</t>
  </si>
  <si>
    <t>Sam transport for Fruits</t>
  </si>
  <si>
    <t xml:space="preserve">Mpesa Charges - NHIF </t>
  </si>
  <si>
    <t>Marmalade</t>
  </si>
  <si>
    <t>All purpose flour</t>
  </si>
  <si>
    <t>Imported Oranges</t>
  </si>
  <si>
    <t>Chicken 1kg</t>
  </si>
  <si>
    <t>Gold crown Milk(1L)</t>
  </si>
  <si>
    <t>Jomu Raisins</t>
  </si>
  <si>
    <t xml:space="preserve">Yoghurt </t>
  </si>
  <si>
    <t>Crisps</t>
  </si>
  <si>
    <t>Ndengu(1kg)</t>
  </si>
  <si>
    <t>Pesh cab to Imara</t>
  </si>
  <si>
    <t>Soda(1L)</t>
  </si>
  <si>
    <t>Medical/Medicine</t>
  </si>
  <si>
    <t>Eno</t>
  </si>
  <si>
    <t>Actal tums</t>
  </si>
  <si>
    <t>Matchbox pack</t>
  </si>
  <si>
    <t>Jumbo Tissue</t>
  </si>
  <si>
    <t>Candles</t>
  </si>
  <si>
    <t>Baraka tea</t>
  </si>
  <si>
    <t xml:space="preserve">Royco </t>
  </si>
  <si>
    <t>Tumeric</t>
  </si>
  <si>
    <t>Cadbury Drinking Chocolate</t>
  </si>
  <si>
    <t>Festive Bread</t>
  </si>
  <si>
    <t>Tropical Heat Crisps</t>
  </si>
  <si>
    <t>Tomato Sauce</t>
  </si>
  <si>
    <t xml:space="preserve">Bag </t>
  </si>
  <si>
    <t>avocado</t>
  </si>
  <si>
    <t>Express VPN Oct - Nov Subscription</t>
  </si>
  <si>
    <t>Fryz Inn</t>
  </si>
  <si>
    <t>Cadbury Chocolate</t>
  </si>
  <si>
    <t>Chicken Inn</t>
  </si>
  <si>
    <t>Chicken Inn Milkshake</t>
  </si>
  <si>
    <t>Meat</t>
  </si>
  <si>
    <t>Team T-FORCE VULCAN Z 16GB 288-Pin DDR4 {Shipped Via Savo Store} {@ $98.99}</t>
  </si>
  <si>
    <t>Western Digital 500GB WD Blue SN550 NVMe Internal SSD  {Shipped Via Savo Store} {@ $59.99}</t>
  </si>
  <si>
    <t>Corsair ML140, 140mm Premium Magnetic Levitation Fan (2-Pack) {Shipped Via Savo Store} {@ $39.99}</t>
  </si>
  <si>
    <t>Savo Store</t>
  </si>
  <si>
    <t>Service cost {PC Build - RAM SSD &amp; ML140}</t>
  </si>
  <si>
    <t>Shipping cost {PC Build - RAM SSD &amp; ML140}</t>
  </si>
  <si>
    <t>Support to purchase new stock for shop {Mama Pesh}</t>
  </si>
  <si>
    <t>Toothbrush for Purity</t>
  </si>
  <si>
    <t>Onioms</t>
  </si>
  <si>
    <t>MSI X570 Gaming Edge Wifi Motherboard {Shipped Via Savo Store} {@ $206.99}</t>
  </si>
  <si>
    <t>{Service Cost} - MSI X570 Gaming Edge Wifi Motherboard {Shipped Via Savo Store} {@ $206.99}</t>
  </si>
  <si>
    <t>{Shipping Cost} - MSI X570 Gaming Edge Wifi Motherboard {Shipped Via Savo Store} {@ $206.99}</t>
  </si>
  <si>
    <t>Chicken - 1.1kg</t>
  </si>
  <si>
    <t>Carrots</t>
  </si>
  <si>
    <t>Knife File</t>
  </si>
  <si>
    <t>Mpesa charges- Eunice</t>
  </si>
  <si>
    <t>Mpesa charges- Replenishing units</t>
  </si>
  <si>
    <t>Dental Floss- Mint Flavor</t>
  </si>
  <si>
    <t>Colorful Sealing clips</t>
  </si>
  <si>
    <t>Indomie  5 pack</t>
  </si>
  <si>
    <t>2 Pack of Fries With Salad</t>
  </si>
  <si>
    <t>Paper Bag</t>
  </si>
  <si>
    <t>Best Buy</t>
  </si>
  <si>
    <t>CORSAIR - HS70 PRO Wireless Stereo Gaming Headset - Cream - Shipped Via Savo Store ($79.99)</t>
  </si>
  <si>
    <t>{Service Cost } - CORSAIR - HS70 PRO Wireless Stereo Gaming Headset - Cream - Shipped Via Savo Store</t>
  </si>
  <si>
    <t>{Shipping Cost } - CORSAIR - HS70 PRO Wireless Stereo Gaming Headset - Cream - Shipped Via Savo Store</t>
  </si>
  <si>
    <t>Mpesa Charges For replenishing power</t>
  </si>
  <si>
    <t>Blueband Peanut butter</t>
  </si>
  <si>
    <t>Supa Loaf Bread</t>
  </si>
  <si>
    <t>Mpesa charges for buying elec</t>
  </si>
  <si>
    <t>Nov Elec</t>
  </si>
  <si>
    <t>Nov Water Bill</t>
  </si>
  <si>
    <t>Nov Internet</t>
  </si>
  <si>
    <t>Nov Rent</t>
  </si>
  <si>
    <t>Tea Masala</t>
  </si>
  <si>
    <t>Royco Tomato and Ginger- 200g</t>
  </si>
  <si>
    <t>Natures Own Garam Masala</t>
  </si>
  <si>
    <t>Cadbury Lunch Bar</t>
  </si>
  <si>
    <t>Toilex Jumbo</t>
  </si>
  <si>
    <t>Deodrant- Aris Reborn</t>
  </si>
  <si>
    <t>Jik bleach for color</t>
  </si>
  <si>
    <t>Ear buds- Flora</t>
  </si>
  <si>
    <t>Detergent- Ariel</t>
  </si>
  <si>
    <t>Charges for replenishing electricity</t>
  </si>
  <si>
    <t>Pregnancy Tests</t>
  </si>
  <si>
    <t>DC Comics</t>
  </si>
  <si>
    <t>Superman Comic #702 &amp; #703 @0.99 USD</t>
  </si>
  <si>
    <t>AMD - Ryzen 5 3600X 3rd Generation 6-Core - 12-Thread @244.99</t>
  </si>
  <si>
    <t>{Service Cost} - AMD - Ryzen 5 3600X 3rd Generation 6-Core - 12-Thread</t>
  </si>
  <si>
    <t>{Shipping Cost} - AMD - Ryzen 5 3600X 3rd Generation 6-Core - 12-Thread</t>
  </si>
  <si>
    <t>Peptang Tomato Sauce</t>
  </si>
  <si>
    <t>Cadbury Lunch Bar Max</t>
  </si>
  <si>
    <t>Soda-2L</t>
  </si>
  <si>
    <t>Supa loaf Bread</t>
  </si>
  <si>
    <t>Sending charges</t>
  </si>
  <si>
    <t>Pineapple slice</t>
  </si>
  <si>
    <t>Pizza</t>
  </si>
  <si>
    <t>Coffee</t>
  </si>
  <si>
    <t>Mandazi</t>
  </si>
  <si>
    <t>charges for replenishing electricity</t>
  </si>
  <si>
    <t>Delivery charges for package</t>
  </si>
  <si>
    <t>Tropikal Juice 5 Ltres</t>
  </si>
  <si>
    <t>Peanut Butter 800g BB</t>
  </si>
  <si>
    <t>Uber for Pesh to Kasa</t>
  </si>
  <si>
    <t>Lunch while at the DC {Ugali Nyama}</t>
  </si>
  <si>
    <t>Loan To Susan</t>
  </si>
  <si>
    <t>Internet For Pesh Fam</t>
  </si>
  <si>
    <t>Beans 1kg</t>
  </si>
  <si>
    <t>Popcorn Seeds 1kg</t>
  </si>
  <si>
    <t>Eggs 10</t>
  </si>
  <si>
    <t>Grapes</t>
  </si>
  <si>
    <t>Mosquito Elec</t>
  </si>
  <si>
    <t>Fries &amp; Sausage</t>
  </si>
  <si>
    <t>Express VPN Nov - Dec Subscription</t>
  </si>
  <si>
    <t xml:space="preserve">Indomie </t>
  </si>
  <si>
    <t>Green onions</t>
  </si>
  <si>
    <t>Drop Down Lists</t>
  </si>
  <si>
    <t>Dashboard - Analytics (Not currently in use)</t>
  </si>
  <si>
    <t>Suppliers</t>
  </si>
  <si>
    <t>Month</t>
  </si>
  <si>
    <t>Week</t>
  </si>
  <si>
    <t>Cost Type</t>
  </si>
  <si>
    <t>Est. Frequency</t>
  </si>
  <si>
    <t>Cash accounts</t>
  </si>
  <si>
    <t>Daily Expenses Chart</t>
  </si>
  <si>
    <t>Spend Per Cost item</t>
  </si>
  <si>
    <t>Spend Per Cost Item Rank</t>
  </si>
  <si>
    <t>Scorecards &amp; KPI's</t>
  </si>
  <si>
    <t>Cost per Vendor</t>
  </si>
  <si>
    <t>Cost Per Vendor Rank</t>
  </si>
  <si>
    <t>Jan</t>
  </si>
  <si>
    <t>Week 1</t>
  </si>
  <si>
    <t>Fixed</t>
  </si>
  <si>
    <t>Daily</t>
  </si>
  <si>
    <t>Equity Current A/c</t>
  </si>
  <si>
    <t>Mon</t>
  </si>
  <si>
    <t>Variable</t>
  </si>
  <si>
    <t>Cost For the week</t>
  </si>
  <si>
    <t>Feb</t>
  </si>
  <si>
    <t>Week 2</t>
  </si>
  <si>
    <t>Bi-weekly</t>
  </si>
  <si>
    <t>Equity Savings A/c</t>
  </si>
  <si>
    <t>Tue</t>
  </si>
  <si>
    <t>Cost Last Week</t>
  </si>
  <si>
    <t>Mar</t>
  </si>
  <si>
    <t>Week 3</t>
  </si>
  <si>
    <t>One-time</t>
  </si>
  <si>
    <t>Weekly</t>
  </si>
  <si>
    <t>NCBA Loop Main Account</t>
  </si>
  <si>
    <t>Wed</t>
  </si>
  <si>
    <t>Apr</t>
  </si>
  <si>
    <t>Week 4</t>
  </si>
  <si>
    <t>Fortnitly</t>
  </si>
  <si>
    <t>NCBA Loop Home Savings goal Account</t>
  </si>
  <si>
    <t>Thu</t>
  </si>
  <si>
    <t>May</t>
  </si>
  <si>
    <t>Week 5</t>
  </si>
  <si>
    <t>Monthly</t>
  </si>
  <si>
    <t>Fri</t>
  </si>
  <si>
    <t>Jun</t>
  </si>
  <si>
    <t>Quarterly</t>
  </si>
  <si>
    <t>Sat</t>
  </si>
  <si>
    <t>Jul</t>
  </si>
  <si>
    <t>Sun</t>
  </si>
  <si>
    <t>Aug</t>
  </si>
  <si>
    <t>Taxify</t>
  </si>
  <si>
    <t>Sep</t>
  </si>
  <si>
    <t>Oct</t>
  </si>
  <si>
    <t>Nov</t>
  </si>
  <si>
    <t>Dec</t>
  </si>
  <si>
    <t>Weekly Expenses</t>
  </si>
  <si>
    <t>Barber</t>
  </si>
  <si>
    <t>Av. Daily Spend</t>
  </si>
  <si>
    <t>Think Twice</t>
  </si>
  <si>
    <t>Balance as at this date</t>
  </si>
  <si>
    <t>Which bank/account</t>
  </si>
  <si>
    <t>Balance as at stated date</t>
  </si>
  <si>
    <t>Balance as per Expenses tracker</t>
  </si>
  <si>
    <t>Account</t>
  </si>
  <si>
    <t>Amount</t>
  </si>
  <si>
    <t>Difference</t>
  </si>
  <si>
    <t>Year</t>
  </si>
  <si>
    <t>Week Start</t>
  </si>
  <si>
    <t>Week End</t>
  </si>
  <si>
    <t>Quarter</t>
  </si>
  <si>
    <t>Half</t>
  </si>
  <si>
    <t>Monday</t>
  </si>
  <si>
    <t>Tuesday</t>
  </si>
  <si>
    <t>Wednesday</t>
  </si>
  <si>
    <t>Thursday</t>
  </si>
  <si>
    <t>Friday</t>
  </si>
  <si>
    <t>Saturday</t>
  </si>
  <si>
    <t>Sunday</t>
  </si>
  <si>
    <t>Q1</t>
  </si>
  <si>
    <t>H1</t>
  </si>
  <si>
    <t>Q2</t>
  </si>
  <si>
    <t>Q3</t>
  </si>
  <si>
    <t>H2</t>
  </si>
  <si>
    <t>Q4</t>
  </si>
  <si>
    <t>Day</t>
  </si>
  <si>
    <t>Week Num</t>
  </si>
  <si>
    <t>Month Week Num</t>
  </si>
  <si>
    <t>Week Month</t>
  </si>
  <si>
    <t>Week Month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</si>
</sst>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yy"/>
    <numFmt numFmtId="165" formatCode="m/d/yyyy"/>
    <numFmt numFmtId="166" formatCode="mm\-dd\-yyyy"/>
  </numFmts>
  <fonts count="23">
    <font>
      <sz val="11"/>
      <color theme="1"/>
      <name val="Arial"/>
    </font>
    <font>
      <b/>
      <sz val="20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rgb="FF1155CC"/>
      <name val="Arial"/>
      <family val="2"/>
    </font>
    <font>
      <b/>
      <sz val="11"/>
      <color theme="1"/>
      <name val="EB Garamond"/>
    </font>
    <font>
      <b/>
      <sz val="11"/>
      <color rgb="FFFF0000"/>
      <name val="EB Garamond"/>
    </font>
    <font>
      <sz val="11"/>
      <color theme="1"/>
      <name val="EB Garamond"/>
    </font>
    <font>
      <sz val="11"/>
      <color theme="1"/>
      <name val="EB Garamond"/>
    </font>
    <font>
      <b/>
      <sz val="11"/>
      <color rgb="FFFF0000"/>
      <name val="EB Garamond"/>
    </font>
    <font>
      <sz val="11"/>
      <color rgb="FF000000"/>
      <name val="EB Garamond"/>
    </font>
    <font>
      <sz val="11"/>
      <color rgb="FF000000"/>
      <name val="EB Garamond"/>
    </font>
    <font>
      <b/>
      <u/>
      <sz val="11"/>
      <color rgb="FF1155CC"/>
      <name val="EB Garamond"/>
    </font>
    <font>
      <sz val="11"/>
      <name val="EB Garamond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sz val="9"/>
      <color rgb="FF000000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3" fontId="3" fillId="0" borderId="0" xfId="0" applyNumberFormat="1" applyFont="1"/>
    <xf numFmtId="0" fontId="4" fillId="0" borderId="0" xfId="0" applyFont="1"/>
    <xf numFmtId="14" fontId="6" fillId="2" borderId="7" xfId="0" applyNumberFormat="1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3" fontId="6" fillId="2" borderId="9" xfId="0" applyNumberFormat="1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4" fontId="8" fillId="3" borderId="10" xfId="0" applyNumberFormat="1" applyFont="1" applyFill="1" applyBorder="1"/>
    <xf numFmtId="0" fontId="9" fillId="3" borderId="11" xfId="0" applyFont="1" applyFill="1" applyBorder="1" applyAlignment="1"/>
    <xf numFmtId="3" fontId="9" fillId="3" borderId="12" xfId="0" applyNumberFormat="1" applyFont="1" applyFill="1" applyBorder="1" applyAlignment="1"/>
    <xf numFmtId="0" fontId="9" fillId="0" borderId="0" xfId="0" applyFont="1" applyAlignment="1"/>
    <xf numFmtId="0" fontId="10" fillId="0" borderId="0" xfId="0" applyFont="1"/>
    <xf numFmtId="14" fontId="11" fillId="4" borderId="13" xfId="0" applyNumberFormat="1" applyFont="1" applyFill="1" applyBorder="1"/>
    <xf numFmtId="0" fontId="9" fillId="4" borderId="14" xfId="0" applyFont="1" applyFill="1" applyBorder="1" applyAlignment="1"/>
    <xf numFmtId="0" fontId="9" fillId="4" borderId="11" xfId="0" applyFont="1" applyFill="1" applyBorder="1" applyAlignment="1"/>
    <xf numFmtId="3" fontId="9" fillId="4" borderId="15" xfId="0" applyNumberFormat="1" applyFont="1" applyFill="1" applyBorder="1" applyAlignment="1"/>
    <xf numFmtId="14" fontId="11" fillId="3" borderId="13" xfId="0" applyNumberFormat="1" applyFont="1" applyFill="1" applyBorder="1"/>
    <xf numFmtId="0" fontId="9" fillId="3" borderId="14" xfId="0" applyFont="1" applyFill="1" applyBorder="1" applyAlignment="1"/>
    <xf numFmtId="3" fontId="9" fillId="3" borderId="15" xfId="0" applyNumberFormat="1" applyFont="1" applyFill="1" applyBorder="1" applyAlignment="1"/>
    <xf numFmtId="14" fontId="8" fillId="4" borderId="13" xfId="0" applyNumberFormat="1" applyFont="1" applyFill="1" applyBorder="1"/>
    <xf numFmtId="0" fontId="9" fillId="4" borderId="14" xfId="0" applyFont="1" applyFill="1" applyBorder="1" applyAlignment="1">
      <alignment wrapText="1"/>
    </xf>
    <xf numFmtId="14" fontId="8" fillId="3" borderId="13" xfId="0" applyNumberFormat="1" applyFont="1" applyFill="1" applyBorder="1"/>
    <xf numFmtId="0" fontId="9" fillId="3" borderId="14" xfId="0" applyFont="1" applyFill="1" applyBorder="1" applyAlignment="1">
      <alignment wrapText="1"/>
    </xf>
    <xf numFmtId="3" fontId="9" fillId="3" borderId="15" xfId="0" applyNumberFormat="1" applyFont="1" applyFill="1" applyBorder="1"/>
    <xf numFmtId="3" fontId="9" fillId="4" borderId="15" xfId="0" applyNumberFormat="1" applyFont="1" applyFill="1" applyBorder="1"/>
    <xf numFmtId="3" fontId="12" fillId="3" borderId="15" xfId="0" applyNumberFormat="1" applyFont="1" applyFill="1" applyBorder="1" applyAlignment="1"/>
    <xf numFmtId="3" fontId="12" fillId="4" borderId="15" xfId="0" applyNumberFormat="1" applyFont="1" applyFill="1" applyBorder="1" applyAlignment="1"/>
    <xf numFmtId="0" fontId="9" fillId="4" borderId="14" xfId="0" applyFont="1" applyFill="1" applyBorder="1"/>
    <xf numFmtId="164" fontId="11" fillId="3" borderId="13" xfId="0" applyNumberFormat="1" applyFont="1" applyFill="1" applyBorder="1"/>
    <xf numFmtId="164" fontId="11" fillId="4" borderId="13" xfId="0" applyNumberFormat="1" applyFont="1" applyFill="1" applyBorder="1"/>
    <xf numFmtId="14" fontId="7" fillId="3" borderId="13" xfId="0" applyNumberFormat="1" applyFont="1" applyFill="1" applyBorder="1"/>
    <xf numFmtId="0" fontId="10" fillId="3" borderId="14" xfId="0" applyFont="1" applyFill="1" applyBorder="1" applyAlignment="1"/>
    <xf numFmtId="3" fontId="10" fillId="3" borderId="15" xfId="0" applyNumberFormat="1" applyFont="1" applyFill="1" applyBorder="1" applyAlignment="1"/>
    <xf numFmtId="0" fontId="10" fillId="0" borderId="0" xfId="0" applyFont="1" applyAlignment="1"/>
    <xf numFmtId="14" fontId="7" fillId="4" borderId="13" xfId="0" applyNumberFormat="1" applyFont="1" applyFill="1" applyBorder="1"/>
    <xf numFmtId="0" fontId="10" fillId="4" borderId="14" xfId="0" applyFont="1" applyFill="1" applyBorder="1" applyAlignment="1"/>
    <xf numFmtId="3" fontId="10" fillId="4" borderId="15" xfId="0" applyNumberFormat="1" applyFont="1" applyFill="1" applyBorder="1" applyAlignment="1"/>
    <xf numFmtId="0" fontId="9" fillId="3" borderId="14" xfId="0" applyFont="1" applyFill="1" applyBorder="1"/>
    <xf numFmtId="165" fontId="11" fillId="3" borderId="13" xfId="0" applyNumberFormat="1" applyFont="1" applyFill="1" applyBorder="1"/>
    <xf numFmtId="165" fontId="11" fillId="4" borderId="13" xfId="0" applyNumberFormat="1" applyFont="1" applyFill="1" applyBorder="1"/>
    <xf numFmtId="14" fontId="8" fillId="4" borderId="13" xfId="0" applyNumberFormat="1" applyFont="1" applyFill="1" applyBorder="1" applyAlignment="1"/>
    <xf numFmtId="0" fontId="9" fillId="0" borderId="0" xfId="0" applyFont="1"/>
    <xf numFmtId="14" fontId="8" fillId="3" borderId="13" xfId="0" applyNumberFormat="1" applyFont="1" applyFill="1" applyBorder="1" applyAlignment="1"/>
    <xf numFmtId="0" fontId="9" fillId="4" borderId="14" xfId="0" applyFont="1" applyFill="1" applyBorder="1" applyAlignment="1"/>
    <xf numFmtId="0" fontId="9" fillId="3" borderId="14" xfId="0" applyFont="1" applyFill="1" applyBorder="1" applyAlignment="1"/>
    <xf numFmtId="0" fontId="13" fillId="0" borderId="0" xfId="0" applyFont="1" applyAlignment="1"/>
    <xf numFmtId="165" fontId="8" fillId="3" borderId="13" xfId="0" applyNumberFormat="1" applyFont="1" applyFill="1" applyBorder="1" applyAlignment="1"/>
    <xf numFmtId="4" fontId="10" fillId="0" borderId="0" xfId="0" applyNumberFormat="1" applyFont="1"/>
    <xf numFmtId="165" fontId="8" fillId="4" borderId="13" xfId="0" applyNumberFormat="1" applyFont="1" applyFill="1" applyBorder="1" applyAlignment="1"/>
    <xf numFmtId="0" fontId="14" fillId="4" borderId="14" xfId="0" applyFont="1" applyFill="1" applyBorder="1" applyAlignment="1"/>
    <xf numFmtId="3" fontId="14" fillId="4" borderId="15" xfId="0" applyNumberFormat="1" applyFont="1" applyFill="1" applyBorder="1" applyAlignment="1"/>
    <xf numFmtId="0" fontId="14" fillId="3" borderId="14" xfId="0" applyFont="1" applyFill="1" applyBorder="1" applyAlignment="1"/>
    <xf numFmtId="3" fontId="14" fillId="3" borderId="15" xfId="0" applyNumberFormat="1" applyFont="1" applyFill="1" applyBorder="1" applyAlignment="1"/>
    <xf numFmtId="14" fontId="8" fillId="3" borderId="16" xfId="0" applyNumberFormat="1" applyFont="1" applyFill="1" applyBorder="1"/>
    <xf numFmtId="0" fontId="9" fillId="3" borderId="17" xfId="0" applyFont="1" applyFill="1" applyBorder="1" applyAlignment="1"/>
    <xf numFmtId="0" fontId="9" fillId="3" borderId="17" xfId="0" applyFont="1" applyFill="1" applyBorder="1"/>
    <xf numFmtId="0" fontId="9" fillId="3" borderId="18" xfId="0" applyFont="1" applyFill="1" applyBorder="1" applyAlignment="1"/>
    <xf numFmtId="3" fontId="9" fillId="3" borderId="19" xfId="0" applyNumberFormat="1" applyFont="1" applyFill="1" applyBorder="1"/>
    <xf numFmtId="14" fontId="8" fillId="4" borderId="16" xfId="0" applyNumberFormat="1" applyFont="1" applyFill="1" applyBorder="1"/>
    <xf numFmtId="0" fontId="9" fillId="4" borderId="17" xfId="0" applyFont="1" applyFill="1" applyBorder="1" applyAlignment="1"/>
    <xf numFmtId="0" fontId="9" fillId="4" borderId="17" xfId="0" applyFont="1" applyFill="1" applyBorder="1"/>
    <xf numFmtId="0" fontId="9" fillId="4" borderId="18" xfId="0" applyFont="1" applyFill="1" applyBorder="1" applyAlignment="1"/>
    <xf numFmtId="3" fontId="9" fillId="4" borderId="19" xfId="0" applyNumberFormat="1" applyFont="1" applyFill="1" applyBorder="1"/>
    <xf numFmtId="4" fontId="3" fillId="0" borderId="0" xfId="0" applyNumberFormat="1" applyFont="1"/>
    <xf numFmtId="0" fontId="3" fillId="6" borderId="0" xfId="0" applyFont="1" applyFill="1"/>
    <xf numFmtId="0" fontId="16" fillId="0" borderId="23" xfId="0" applyFont="1" applyBorder="1" applyAlignment="1"/>
    <xf numFmtId="0" fontId="16" fillId="0" borderId="0" xfId="0" applyFont="1"/>
    <xf numFmtId="0" fontId="16" fillId="0" borderId="0" xfId="0" applyFont="1" applyAlignment="1"/>
    <xf numFmtId="0" fontId="16" fillId="0" borderId="24" xfId="0" applyFont="1" applyBorder="1"/>
    <xf numFmtId="0" fontId="16" fillId="6" borderId="0" xfId="0" applyFont="1" applyFill="1" applyAlignment="1"/>
    <xf numFmtId="0" fontId="16" fillId="7" borderId="0" xfId="0" applyFont="1" applyFill="1" applyAlignment="1"/>
    <xf numFmtId="4" fontId="17" fillId="0" borderId="0" xfId="0" applyNumberFormat="1" applyFont="1"/>
    <xf numFmtId="0" fontId="16" fillId="0" borderId="0" xfId="0" applyFont="1" applyAlignment="1"/>
    <xf numFmtId="0" fontId="3" fillId="0" borderId="23" xfId="0" applyFont="1" applyBorder="1" applyAlignment="1"/>
    <xf numFmtId="0" fontId="3" fillId="0" borderId="0" xfId="0" applyFont="1" applyAlignment="1"/>
    <xf numFmtId="0" fontId="3" fillId="0" borderId="24" xfId="0" applyFont="1" applyBorder="1"/>
    <xf numFmtId="4" fontId="16" fillId="7" borderId="0" xfId="0" applyNumberFormat="1" applyFont="1" applyFill="1"/>
    <xf numFmtId="0" fontId="3" fillId="8" borderId="0" xfId="0" applyFont="1" applyFill="1" applyAlignment="1"/>
    <xf numFmtId="0" fontId="3" fillId="8" borderId="0" xfId="0" applyFont="1" applyFill="1"/>
    <xf numFmtId="4" fontId="3" fillId="8" borderId="0" xfId="0" applyNumberFormat="1" applyFont="1" applyFill="1"/>
    <xf numFmtId="0" fontId="3" fillId="9" borderId="0" xfId="0" applyFont="1" applyFill="1" applyAlignment="1"/>
    <xf numFmtId="0" fontId="3" fillId="9" borderId="0" xfId="0" applyFont="1" applyFill="1"/>
    <xf numFmtId="4" fontId="3" fillId="9" borderId="0" xfId="0" applyNumberFormat="1" applyFont="1" applyFill="1"/>
    <xf numFmtId="0" fontId="3" fillId="5" borderId="0" xfId="0" applyFont="1" applyFill="1"/>
    <xf numFmtId="4" fontId="3" fillId="5" borderId="0" xfId="0" applyNumberFormat="1" applyFont="1" applyFill="1"/>
    <xf numFmtId="0" fontId="3" fillId="10" borderId="0" xfId="0" applyFont="1" applyFill="1"/>
    <xf numFmtId="4" fontId="3" fillId="10" borderId="0" xfId="0" applyNumberFormat="1" applyFont="1" applyFill="1"/>
    <xf numFmtId="0" fontId="3" fillId="11" borderId="0" xfId="0" applyFont="1" applyFill="1" applyAlignment="1"/>
    <xf numFmtId="0" fontId="3" fillId="11" borderId="0" xfId="0" applyFont="1" applyFill="1"/>
    <xf numFmtId="4" fontId="3" fillId="11" borderId="0" xfId="0" applyNumberFormat="1" applyFont="1" applyFill="1"/>
    <xf numFmtId="0" fontId="18" fillId="3" borderId="23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4" fontId="3" fillId="7" borderId="0" xfId="0" applyNumberFormat="1" applyFont="1" applyFill="1"/>
    <xf numFmtId="0" fontId="19" fillId="3" borderId="23" xfId="0" applyFont="1" applyFill="1" applyBorder="1" applyAlignment="1">
      <alignment horizontal="left"/>
    </xf>
    <xf numFmtId="0" fontId="19" fillId="3" borderId="0" xfId="0" applyFont="1" applyFill="1" applyAlignment="1">
      <alignment horizontal="left"/>
    </xf>
    <xf numFmtId="0" fontId="3" fillId="0" borderId="0" xfId="0" applyFont="1"/>
    <xf numFmtId="0" fontId="3" fillId="6" borderId="0" xfId="0" applyFont="1" applyFill="1" applyAlignment="1"/>
    <xf numFmtId="0" fontId="3" fillId="7" borderId="0" xfId="0" applyFont="1" applyFill="1"/>
    <xf numFmtId="0" fontId="3" fillId="0" borderId="0" xfId="0" applyFont="1"/>
    <xf numFmtId="0" fontId="3" fillId="0" borderId="0" xfId="0" applyFont="1" applyAlignment="1"/>
    <xf numFmtId="0" fontId="20" fillId="0" borderId="0" xfId="0" applyFont="1" applyAlignment="1"/>
    <xf numFmtId="0" fontId="20" fillId="0" borderId="25" xfId="0" applyFont="1" applyBorder="1" applyAlignment="1"/>
    <xf numFmtId="0" fontId="21" fillId="0" borderId="26" xfId="0" applyFont="1" applyBorder="1" applyAlignment="1"/>
    <xf numFmtId="0" fontId="21" fillId="0" borderId="27" xfId="0" applyFont="1" applyBorder="1" applyAlignment="1">
      <alignment horizontal="right"/>
    </xf>
    <xf numFmtId="0" fontId="21" fillId="0" borderId="27" xfId="0" applyFont="1" applyBorder="1" applyAlignment="1"/>
    <xf numFmtId="0" fontId="21" fillId="0" borderId="28" xfId="0" applyFont="1" applyBorder="1" applyAlignment="1"/>
    <xf numFmtId="0" fontId="21" fillId="0" borderId="0" xfId="0" applyFont="1" applyAlignment="1"/>
    <xf numFmtId="0" fontId="21" fillId="0" borderId="29" xfId="0" applyFont="1" applyBorder="1" applyAlignment="1"/>
    <xf numFmtId="0" fontId="21" fillId="0" borderId="30" xfId="0" applyFont="1" applyBorder="1" applyAlignment="1"/>
    <xf numFmtId="0" fontId="21" fillId="0" borderId="31" xfId="0" applyFont="1" applyBorder="1" applyAlignment="1"/>
    <xf numFmtId="0" fontId="21" fillId="0" borderId="32" xfId="0" applyFont="1" applyBorder="1" applyAlignment="1"/>
    <xf numFmtId="0" fontId="21" fillId="0" borderId="33" xfId="0" applyFont="1" applyBorder="1" applyAlignment="1"/>
    <xf numFmtId="0" fontId="20" fillId="0" borderId="34" xfId="0" applyFont="1" applyBorder="1" applyAlignment="1">
      <alignment horizontal="right"/>
    </xf>
    <xf numFmtId="166" fontId="20" fillId="0" borderId="34" xfId="0" applyNumberFormat="1" applyFont="1" applyBorder="1" applyAlignment="1">
      <alignment horizontal="right"/>
    </xf>
    <xf numFmtId="166" fontId="20" fillId="0" borderId="35" xfId="0" applyNumberFormat="1" applyFont="1" applyBorder="1" applyAlignment="1">
      <alignment horizontal="right"/>
    </xf>
    <xf numFmtId="0" fontId="20" fillId="0" borderId="29" xfId="0" applyFont="1" applyBorder="1" applyAlignment="1">
      <alignment horizontal="right"/>
    </xf>
    <xf numFmtId="166" fontId="20" fillId="0" borderId="29" xfId="0" applyNumberFormat="1" applyFont="1" applyBorder="1" applyAlignment="1">
      <alignment horizontal="right"/>
    </xf>
    <xf numFmtId="166" fontId="20" fillId="0" borderId="29" xfId="0" applyNumberFormat="1" applyFont="1" applyBorder="1" applyAlignment="1"/>
    <xf numFmtId="0" fontId="20" fillId="0" borderId="29" xfId="0" applyFont="1" applyBorder="1" applyAlignment="1"/>
    <xf numFmtId="0" fontId="21" fillId="0" borderId="37" xfId="0" applyFont="1" applyBorder="1" applyAlignment="1"/>
    <xf numFmtId="166" fontId="20" fillId="0" borderId="38" xfId="0" applyNumberFormat="1" applyFont="1" applyBorder="1" applyAlignment="1">
      <alignment horizontal="right"/>
    </xf>
    <xf numFmtId="0" fontId="21" fillId="0" borderId="40" xfId="0" applyFont="1" applyBorder="1" applyAlignment="1"/>
    <xf numFmtId="0" fontId="20" fillId="0" borderId="41" xfId="0" applyFont="1" applyBorder="1" applyAlignment="1">
      <alignment horizontal="right"/>
    </xf>
    <xf numFmtId="166" fontId="20" fillId="0" borderId="41" xfId="0" applyNumberFormat="1" applyFont="1" applyBorder="1" applyAlignment="1">
      <alignment horizontal="right"/>
    </xf>
    <xf numFmtId="166" fontId="20" fillId="0" borderId="42" xfId="0" applyNumberFormat="1" applyFont="1" applyBorder="1" applyAlignment="1">
      <alignment horizontal="right"/>
    </xf>
    <xf numFmtId="0" fontId="20" fillId="0" borderId="45" xfId="0" applyFont="1" applyBorder="1" applyAlignment="1"/>
    <xf numFmtId="0" fontId="21" fillId="0" borderId="29" xfId="0" applyFont="1" applyBorder="1" applyAlignment="1">
      <alignment wrapText="1"/>
    </xf>
    <xf numFmtId="0" fontId="20" fillId="0" borderId="29" xfId="0" applyFont="1" applyBorder="1" applyAlignment="1"/>
    <xf numFmtId="0" fontId="20" fillId="0" borderId="45" xfId="0" applyFont="1" applyBorder="1" applyAlignment="1"/>
    <xf numFmtId="164" fontId="20" fillId="0" borderId="0" xfId="0" applyNumberFormat="1" applyFont="1" applyAlignment="1">
      <alignment horizontal="right"/>
    </xf>
    <xf numFmtId="0" fontId="22" fillId="3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Alignment="1"/>
    <xf numFmtId="0" fontId="0" fillId="0" borderId="0" xfId="0" applyFont="1" applyAlignment="1"/>
    <xf numFmtId="0" fontId="16" fillId="7" borderId="0" xfId="0" applyFont="1" applyFill="1" applyAlignment="1"/>
    <xf numFmtId="0" fontId="3" fillId="8" borderId="0" xfId="0" applyFont="1" applyFill="1" applyAlignment="1"/>
    <xf numFmtId="0" fontId="15" fillId="5" borderId="20" xfId="0" applyFont="1" applyFill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16" fillId="5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16" fillId="11" borderId="0" xfId="0" applyFont="1" applyFill="1" applyAlignment="1">
      <alignment horizontal="center"/>
    </xf>
    <xf numFmtId="0" fontId="16" fillId="0" borderId="0" xfId="0" applyFont="1" applyAlignment="1">
      <alignment wrapText="1"/>
    </xf>
    <xf numFmtId="0" fontId="20" fillId="0" borderId="0" xfId="0" applyFont="1"/>
    <xf numFmtId="0" fontId="21" fillId="0" borderId="22" xfId="0" applyFont="1" applyBorder="1" applyAlignment="1">
      <alignment horizontal="center" vertical="center"/>
    </xf>
    <xf numFmtId="0" fontId="2" fillId="0" borderId="24" xfId="0" applyFont="1" applyBorder="1"/>
    <xf numFmtId="0" fontId="2" fillId="0" borderId="43" xfId="0" applyFont="1" applyBorder="1"/>
    <xf numFmtId="0" fontId="21" fillId="0" borderId="36" xfId="0" applyFont="1" applyBorder="1" applyAlignment="1">
      <alignment horizontal="center" vertical="center"/>
    </xf>
    <xf numFmtId="0" fontId="2" fillId="0" borderId="39" xfId="0" applyFont="1" applyBorder="1"/>
    <xf numFmtId="0" fontId="2" fillId="0" borderId="44" xfId="0" applyFont="1" applyBorder="1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7">
    <tableStyle name="Quotas Data &amp; Analytics Working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Quotas Data &amp; Analytics Working-style 2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Quotas Data &amp; Analytics Working-style 3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Quotas Data &amp; Analytics Working-style 4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Quotas Data &amp; Analytics Working-style 5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Quotas Data &amp; Analytics Working-style 6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Quotas Data &amp; Analytics Working-style 7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nding%20Dashboa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nding Dashboard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2:M141">
  <tableColumns count="1">
    <tableColumn id="1" xr3:uid="{00000000-0010-0000-0000-000001000000}" name="Cash accounts"/>
  </tableColumns>
  <tableStyleInfo name="Quotas Data &amp; Analytics Workin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2:E141">
  <tableColumns count="1">
    <tableColumn id="1" xr3:uid="{00000000-0010-0000-0100-000001000000}" name="Month"/>
  </tableColumns>
  <tableStyleInfo name="Quotas Data &amp; Analytics Working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K2:K141">
  <tableColumns count="1">
    <tableColumn id="1" xr3:uid="{00000000-0010-0000-0200-000001000000}" name="Est. Frequency"/>
  </tableColumns>
  <tableStyleInfo name="Quotas Data &amp; Analytics Working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I2:I141">
  <tableColumns count="1">
    <tableColumn id="1" xr3:uid="{00000000-0010-0000-0300-000001000000}" name="Cost Type"/>
  </tableColumns>
  <tableStyleInfo name="Quotas Data &amp; Analytics Working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2:G141">
  <tableColumns count="1">
    <tableColumn id="1" xr3:uid="{00000000-0010-0000-0400-000001000000}" name="Week"/>
  </tableColumns>
  <tableStyleInfo name="Quotas Data &amp; Analytics Working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C2:C141">
  <tableColumns count="1">
    <tableColumn id="1" xr3:uid="{00000000-0010-0000-0500-000001000000}" name="Group Description"/>
  </tableColumns>
  <tableStyleInfo name="Quotas Data &amp; Analytics Working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2:A141">
  <tableColumns count="1">
    <tableColumn id="1" xr3:uid="{00000000-0010-0000-0600-000001000000}" name="Suppliers"/>
  </tableColumns>
  <tableStyleInfo name="Quotas Data &amp; Analytics Working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studio.google.com/u/0/reporting/fb9a6946-d84d-4a61-aa6d-990caf0373aa/page/Q2tW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CDC6-5D56-4E49-8951-35E8CDA2982D}">
  <sheetPr>
    <tabColor rgb="FF00FF00"/>
  </sheetPr>
  <dimension ref="A2:G948"/>
  <sheetViews>
    <sheetView tabSelected="1" workbookViewId="0">
      <selection activeCell="A2" sqref="A2:G948"/>
    </sheetView>
  </sheetViews>
  <sheetFormatPr defaultRowHeight="14.25"/>
  <cols>
    <col min="1" max="1" width="5.875" bestFit="1" customWidth="1"/>
  </cols>
  <sheetData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43994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>
        <v>97</v>
      </c>
    </row>
    <row r="4" spans="1:7">
      <c r="A4">
        <v>43994</v>
      </c>
      <c r="B4" t="s">
        <v>9</v>
      </c>
      <c r="C4" t="s">
        <v>13</v>
      </c>
      <c r="D4" t="s">
        <v>14</v>
      </c>
      <c r="E4" t="s">
        <v>15</v>
      </c>
      <c r="F4">
        <v>1</v>
      </c>
      <c r="G4">
        <v>10112</v>
      </c>
    </row>
    <row r="5" spans="1:7">
      <c r="A5">
        <v>43995</v>
      </c>
      <c r="B5" t="s">
        <v>9</v>
      </c>
      <c r="C5" t="s">
        <v>13</v>
      </c>
      <c r="D5" t="s">
        <v>16</v>
      </c>
      <c r="E5" t="s">
        <v>17</v>
      </c>
      <c r="F5">
        <v>1</v>
      </c>
      <c r="G5">
        <v>3443</v>
      </c>
    </row>
    <row r="6" spans="1:7">
      <c r="A6">
        <v>44008</v>
      </c>
      <c r="B6" t="s">
        <v>9</v>
      </c>
      <c r="C6" t="s">
        <v>18</v>
      </c>
      <c r="D6" t="s">
        <v>19</v>
      </c>
      <c r="E6" t="s">
        <v>20</v>
      </c>
      <c r="F6">
        <v>1</v>
      </c>
      <c r="G6">
        <v>1200</v>
      </c>
    </row>
    <row r="7" spans="1:7">
      <c r="A7">
        <v>44008</v>
      </c>
      <c r="B7" t="s">
        <v>9</v>
      </c>
      <c r="C7" t="s">
        <v>10</v>
      </c>
      <c r="D7" t="s">
        <v>11</v>
      </c>
      <c r="E7" t="s">
        <v>21</v>
      </c>
      <c r="F7">
        <v>1</v>
      </c>
      <c r="G7">
        <v>309</v>
      </c>
    </row>
    <row r="8" spans="1:7">
      <c r="A8">
        <v>44008</v>
      </c>
      <c r="B8" t="s">
        <v>9</v>
      </c>
      <c r="C8" t="s">
        <v>10</v>
      </c>
      <c r="D8" t="s">
        <v>11</v>
      </c>
      <c r="E8" t="s">
        <v>22</v>
      </c>
      <c r="F8">
        <v>1</v>
      </c>
      <c r="G8">
        <v>97</v>
      </c>
    </row>
    <row r="9" spans="1:7">
      <c r="A9">
        <v>44008</v>
      </c>
      <c r="B9" t="s">
        <v>9</v>
      </c>
      <c r="C9" t="s">
        <v>10</v>
      </c>
      <c r="D9" t="s">
        <v>11</v>
      </c>
      <c r="E9" t="s">
        <v>23</v>
      </c>
      <c r="F9">
        <v>1</v>
      </c>
      <c r="G9">
        <v>97</v>
      </c>
    </row>
    <row r="10" spans="1:7">
      <c r="A10">
        <v>44008</v>
      </c>
      <c r="B10" t="s">
        <v>9</v>
      </c>
      <c r="C10" t="s">
        <v>13</v>
      </c>
      <c r="D10" t="s">
        <v>14</v>
      </c>
      <c r="E10" t="s">
        <v>15</v>
      </c>
      <c r="F10">
        <v>1</v>
      </c>
      <c r="G10">
        <v>11662</v>
      </c>
    </row>
    <row r="11" spans="1:7">
      <c r="A11">
        <v>44008</v>
      </c>
      <c r="B11" t="s">
        <v>9</v>
      </c>
      <c r="C11" t="s">
        <v>24</v>
      </c>
      <c r="D11" t="s">
        <v>25</v>
      </c>
      <c r="E11" t="s">
        <v>26</v>
      </c>
      <c r="F11">
        <v>1</v>
      </c>
      <c r="G11">
        <v>7334</v>
      </c>
    </row>
    <row r="12" spans="1:7">
      <c r="A12">
        <v>44008</v>
      </c>
      <c r="B12" t="s">
        <v>9</v>
      </c>
      <c r="C12" t="s">
        <v>27</v>
      </c>
      <c r="D12" t="s">
        <v>28</v>
      </c>
      <c r="E12" t="s">
        <v>29</v>
      </c>
      <c r="F12">
        <v>1</v>
      </c>
      <c r="G12">
        <v>1667</v>
      </c>
    </row>
    <row r="13" spans="1:7">
      <c r="A13">
        <v>44009</v>
      </c>
      <c r="B13" t="s">
        <v>30</v>
      </c>
      <c r="C13" t="s">
        <v>31</v>
      </c>
      <c r="D13" t="s">
        <v>32</v>
      </c>
      <c r="E13" t="s">
        <v>33</v>
      </c>
      <c r="F13">
        <v>1</v>
      </c>
      <c r="G13">
        <v>660</v>
      </c>
    </row>
    <row r="14" spans="1:7">
      <c r="A14">
        <v>44009</v>
      </c>
      <c r="B14" t="s">
        <v>9</v>
      </c>
      <c r="C14" t="s">
        <v>34</v>
      </c>
      <c r="D14" t="s">
        <v>16</v>
      </c>
      <c r="E14" t="s">
        <v>35</v>
      </c>
      <c r="F14">
        <v>1</v>
      </c>
      <c r="G14">
        <v>2000</v>
      </c>
    </row>
    <row r="15" spans="1:7">
      <c r="A15">
        <v>44009</v>
      </c>
      <c r="B15" t="s">
        <v>30</v>
      </c>
      <c r="C15" t="s">
        <v>36</v>
      </c>
      <c r="D15" t="s">
        <v>37</v>
      </c>
      <c r="E15" t="s">
        <v>38</v>
      </c>
      <c r="F15">
        <v>1</v>
      </c>
      <c r="G15">
        <v>1400</v>
      </c>
    </row>
    <row r="16" spans="1:7">
      <c r="A16">
        <v>44009</v>
      </c>
      <c r="B16" t="s">
        <v>9</v>
      </c>
      <c r="C16" t="s">
        <v>39</v>
      </c>
      <c r="D16" t="s">
        <v>40</v>
      </c>
      <c r="E16" t="s">
        <v>41</v>
      </c>
      <c r="F16">
        <v>1</v>
      </c>
      <c r="G16">
        <v>660</v>
      </c>
    </row>
    <row r="17" spans="1:7">
      <c r="A17">
        <v>44009</v>
      </c>
      <c r="B17" t="s">
        <v>9</v>
      </c>
      <c r="C17" t="s">
        <v>39</v>
      </c>
      <c r="D17" t="s">
        <v>40</v>
      </c>
      <c r="E17" t="s">
        <v>42</v>
      </c>
      <c r="F17">
        <v>1</v>
      </c>
      <c r="G17">
        <v>400</v>
      </c>
    </row>
    <row r="18" spans="1:7">
      <c r="A18">
        <v>44009</v>
      </c>
      <c r="B18" t="s">
        <v>9</v>
      </c>
      <c r="C18" t="s">
        <v>39</v>
      </c>
      <c r="D18" t="s">
        <v>40</v>
      </c>
      <c r="E18" t="s">
        <v>43</v>
      </c>
      <c r="F18">
        <v>1</v>
      </c>
      <c r="G18">
        <v>580</v>
      </c>
    </row>
    <row r="19" spans="1:7">
      <c r="A19">
        <v>44010</v>
      </c>
      <c r="B19" t="s">
        <v>9</v>
      </c>
      <c r="C19" t="s">
        <v>44</v>
      </c>
      <c r="D19" t="s">
        <v>45</v>
      </c>
      <c r="E19" t="s">
        <v>46</v>
      </c>
      <c r="F19">
        <v>1</v>
      </c>
      <c r="G19">
        <v>50</v>
      </c>
    </row>
    <row r="20" spans="1:7">
      <c r="A20">
        <v>44010</v>
      </c>
      <c r="B20" t="s">
        <v>47</v>
      </c>
      <c r="C20" t="s">
        <v>39</v>
      </c>
      <c r="D20" t="s">
        <v>48</v>
      </c>
      <c r="E20" t="s">
        <v>49</v>
      </c>
      <c r="F20">
        <v>1</v>
      </c>
      <c r="G20">
        <v>100</v>
      </c>
    </row>
    <row r="21" spans="1:7">
      <c r="A21">
        <v>44010</v>
      </c>
      <c r="B21" t="s">
        <v>30</v>
      </c>
      <c r="C21" t="s">
        <v>36</v>
      </c>
      <c r="D21" t="s">
        <v>37</v>
      </c>
      <c r="E21" t="s">
        <v>50</v>
      </c>
      <c r="F21">
        <v>1</v>
      </c>
      <c r="G21">
        <v>925</v>
      </c>
    </row>
    <row r="22" spans="1:7">
      <c r="A22">
        <v>44010</v>
      </c>
      <c r="B22" t="s">
        <v>47</v>
      </c>
      <c r="C22" t="s">
        <v>44</v>
      </c>
      <c r="D22" t="s">
        <v>51</v>
      </c>
      <c r="E22" t="s">
        <v>52</v>
      </c>
      <c r="F22">
        <v>3</v>
      </c>
      <c r="G22">
        <v>20</v>
      </c>
    </row>
    <row r="23" spans="1:7">
      <c r="A23">
        <v>44010</v>
      </c>
      <c r="B23" t="s">
        <v>47</v>
      </c>
      <c r="C23" t="s">
        <v>44</v>
      </c>
      <c r="D23" t="s">
        <v>51</v>
      </c>
      <c r="E23" t="s">
        <v>53</v>
      </c>
      <c r="F23">
        <v>1</v>
      </c>
      <c r="G23">
        <v>10</v>
      </c>
    </row>
    <row r="24" spans="1:7">
      <c r="A24">
        <v>44010</v>
      </c>
      <c r="B24" t="s">
        <v>47</v>
      </c>
      <c r="C24" t="s">
        <v>44</v>
      </c>
      <c r="D24" t="s">
        <v>51</v>
      </c>
      <c r="E24" t="s">
        <v>54</v>
      </c>
      <c r="F24">
        <v>1</v>
      </c>
      <c r="G24">
        <v>10</v>
      </c>
    </row>
    <row r="25" spans="1:7">
      <c r="A25">
        <v>44010</v>
      </c>
      <c r="B25" t="s">
        <v>47</v>
      </c>
      <c r="C25" t="s">
        <v>44</v>
      </c>
      <c r="D25" t="s">
        <v>51</v>
      </c>
      <c r="E25" t="s">
        <v>55</v>
      </c>
      <c r="F25">
        <v>1</v>
      </c>
      <c r="G25">
        <v>10</v>
      </c>
    </row>
    <row r="26" spans="1:7">
      <c r="A26">
        <v>44010</v>
      </c>
      <c r="B26" t="s">
        <v>47</v>
      </c>
      <c r="C26" t="s">
        <v>36</v>
      </c>
      <c r="D26" t="s">
        <v>51</v>
      </c>
      <c r="E26" t="s">
        <v>56</v>
      </c>
      <c r="F26">
        <v>1</v>
      </c>
      <c r="G26">
        <v>10</v>
      </c>
    </row>
    <row r="27" spans="1:7">
      <c r="A27">
        <v>44010</v>
      </c>
      <c r="B27" t="s">
        <v>47</v>
      </c>
      <c r="C27" t="s">
        <v>44</v>
      </c>
      <c r="D27" t="s">
        <v>51</v>
      </c>
      <c r="E27" t="s">
        <v>57</v>
      </c>
      <c r="F27">
        <v>5</v>
      </c>
      <c r="G27">
        <v>50</v>
      </c>
    </row>
    <row r="28" spans="1:7">
      <c r="A28">
        <v>44010</v>
      </c>
      <c r="B28" t="s">
        <v>9</v>
      </c>
      <c r="C28" t="s">
        <v>44</v>
      </c>
      <c r="D28" t="s">
        <v>58</v>
      </c>
      <c r="E28" t="s">
        <v>59</v>
      </c>
      <c r="F28">
        <v>2</v>
      </c>
      <c r="G28">
        <v>120</v>
      </c>
    </row>
    <row r="29" spans="1:7">
      <c r="A29">
        <v>44010</v>
      </c>
      <c r="B29" t="s">
        <v>30</v>
      </c>
      <c r="C29" t="s">
        <v>36</v>
      </c>
      <c r="D29" t="s">
        <v>60</v>
      </c>
      <c r="E29" t="s">
        <v>61</v>
      </c>
      <c r="F29">
        <v>1</v>
      </c>
      <c r="G29">
        <v>55</v>
      </c>
    </row>
    <row r="30" spans="1:7">
      <c r="A30">
        <v>44010</v>
      </c>
      <c r="B30" t="s">
        <v>30</v>
      </c>
      <c r="C30" t="s">
        <v>44</v>
      </c>
      <c r="D30" t="s">
        <v>60</v>
      </c>
      <c r="E30" t="s">
        <v>62</v>
      </c>
      <c r="F30">
        <v>1</v>
      </c>
      <c r="G30">
        <v>110</v>
      </c>
    </row>
    <row r="31" spans="1:7">
      <c r="A31">
        <v>44010</v>
      </c>
      <c r="B31" t="s">
        <v>30</v>
      </c>
      <c r="C31" t="s">
        <v>36</v>
      </c>
      <c r="D31" t="s">
        <v>60</v>
      </c>
      <c r="E31" t="s">
        <v>63</v>
      </c>
      <c r="F31">
        <v>1</v>
      </c>
      <c r="G31">
        <v>143</v>
      </c>
    </row>
    <row r="32" spans="1:7">
      <c r="A32">
        <v>44010</v>
      </c>
      <c r="B32" t="s">
        <v>30</v>
      </c>
      <c r="C32" t="s">
        <v>44</v>
      </c>
      <c r="D32" t="s">
        <v>60</v>
      </c>
      <c r="E32" t="s">
        <v>64</v>
      </c>
      <c r="F32">
        <v>1</v>
      </c>
      <c r="G32">
        <v>236</v>
      </c>
    </row>
    <row r="33" spans="1:7">
      <c r="A33">
        <v>44010</v>
      </c>
      <c r="B33" t="s">
        <v>30</v>
      </c>
      <c r="C33" t="s">
        <v>36</v>
      </c>
      <c r="D33" t="s">
        <v>60</v>
      </c>
      <c r="E33" t="s">
        <v>65</v>
      </c>
      <c r="F33">
        <v>3</v>
      </c>
      <c r="G33">
        <v>816</v>
      </c>
    </row>
    <row r="34" spans="1:7">
      <c r="A34">
        <v>44010</v>
      </c>
      <c r="B34" t="s">
        <v>30</v>
      </c>
      <c r="C34" t="s">
        <v>36</v>
      </c>
      <c r="D34" t="s">
        <v>60</v>
      </c>
      <c r="E34" t="s">
        <v>66</v>
      </c>
      <c r="F34">
        <v>1</v>
      </c>
      <c r="G34">
        <v>583</v>
      </c>
    </row>
    <row r="35" spans="1:7">
      <c r="A35">
        <v>44011</v>
      </c>
      <c r="B35" t="s">
        <v>9</v>
      </c>
      <c r="C35" t="s">
        <v>44</v>
      </c>
      <c r="D35" t="s">
        <v>67</v>
      </c>
      <c r="E35" t="s">
        <v>68</v>
      </c>
      <c r="F35">
        <v>1</v>
      </c>
      <c r="G35">
        <v>150</v>
      </c>
    </row>
    <row r="36" spans="1:7">
      <c r="A36">
        <v>44011</v>
      </c>
      <c r="B36" t="s">
        <v>30</v>
      </c>
      <c r="C36" t="s">
        <v>36</v>
      </c>
      <c r="D36" t="s">
        <v>37</v>
      </c>
      <c r="E36" t="s">
        <v>69</v>
      </c>
      <c r="F36">
        <v>1</v>
      </c>
      <c r="G36">
        <v>55</v>
      </c>
    </row>
    <row r="37" spans="1:7">
      <c r="A37">
        <v>44011</v>
      </c>
      <c r="B37" t="s">
        <v>9</v>
      </c>
      <c r="C37" t="s">
        <v>44</v>
      </c>
      <c r="D37" t="s">
        <v>51</v>
      </c>
      <c r="E37" t="s">
        <v>52</v>
      </c>
      <c r="F37">
        <v>3</v>
      </c>
      <c r="G37">
        <v>20</v>
      </c>
    </row>
    <row r="38" spans="1:7">
      <c r="A38">
        <v>44011</v>
      </c>
      <c r="B38" t="s">
        <v>9</v>
      </c>
      <c r="C38" t="s">
        <v>44</v>
      </c>
      <c r="D38" t="s">
        <v>51</v>
      </c>
      <c r="E38" t="s">
        <v>53</v>
      </c>
      <c r="F38">
        <v>1</v>
      </c>
      <c r="G38">
        <v>10</v>
      </c>
    </row>
    <row r="39" spans="1:7">
      <c r="A39">
        <v>44011</v>
      </c>
      <c r="B39" t="s">
        <v>9</v>
      </c>
      <c r="C39" t="s">
        <v>44</v>
      </c>
      <c r="D39" t="s">
        <v>51</v>
      </c>
      <c r="E39" t="s">
        <v>54</v>
      </c>
      <c r="F39">
        <v>1</v>
      </c>
      <c r="G39">
        <v>10</v>
      </c>
    </row>
    <row r="40" spans="1:7">
      <c r="A40">
        <v>44011</v>
      </c>
      <c r="B40" t="s">
        <v>9</v>
      </c>
      <c r="C40" t="s">
        <v>44</v>
      </c>
      <c r="D40" t="s">
        <v>51</v>
      </c>
      <c r="E40" t="s">
        <v>55</v>
      </c>
      <c r="F40">
        <v>1</v>
      </c>
      <c r="G40">
        <v>10</v>
      </c>
    </row>
    <row r="41" spans="1:7">
      <c r="A41">
        <v>44011</v>
      </c>
      <c r="B41" t="s">
        <v>9</v>
      </c>
      <c r="C41" t="s">
        <v>44</v>
      </c>
      <c r="D41" t="s">
        <v>51</v>
      </c>
      <c r="E41" t="s">
        <v>70</v>
      </c>
      <c r="F41">
        <v>1</v>
      </c>
      <c r="G41">
        <v>100</v>
      </c>
    </row>
    <row r="42" spans="1:7">
      <c r="A42">
        <v>44011</v>
      </c>
      <c r="B42" t="s">
        <v>9</v>
      </c>
      <c r="C42" t="s">
        <v>44</v>
      </c>
      <c r="D42" t="s">
        <v>51</v>
      </c>
      <c r="E42" t="s">
        <v>71</v>
      </c>
      <c r="F42">
        <v>1</v>
      </c>
      <c r="G42">
        <v>50</v>
      </c>
    </row>
    <row r="43" spans="1:7">
      <c r="A43">
        <v>44011</v>
      </c>
      <c r="B43" t="s">
        <v>9</v>
      </c>
      <c r="C43" t="s">
        <v>27</v>
      </c>
      <c r="D43" t="s">
        <v>11</v>
      </c>
      <c r="E43" t="s">
        <v>72</v>
      </c>
      <c r="F43">
        <v>1</v>
      </c>
      <c r="G43">
        <v>500</v>
      </c>
    </row>
    <row r="44" spans="1:7">
      <c r="A44">
        <v>44011</v>
      </c>
      <c r="B44" t="s">
        <v>9</v>
      </c>
      <c r="C44" t="s">
        <v>10</v>
      </c>
      <c r="D44" t="s">
        <v>11</v>
      </c>
      <c r="E44" t="s">
        <v>73</v>
      </c>
      <c r="F44">
        <v>1</v>
      </c>
      <c r="G44">
        <v>56</v>
      </c>
    </row>
    <row r="45" spans="1:7">
      <c r="A45">
        <v>44011</v>
      </c>
      <c r="B45" t="s">
        <v>30</v>
      </c>
      <c r="C45" t="s">
        <v>44</v>
      </c>
      <c r="D45" t="s">
        <v>74</v>
      </c>
      <c r="E45" t="s">
        <v>75</v>
      </c>
      <c r="F45">
        <v>2</v>
      </c>
      <c r="G45">
        <v>77</v>
      </c>
    </row>
    <row r="46" spans="1:7">
      <c r="A46">
        <v>44011</v>
      </c>
      <c r="B46" t="s">
        <v>9</v>
      </c>
      <c r="C46" t="s">
        <v>39</v>
      </c>
      <c r="D46" t="s">
        <v>40</v>
      </c>
      <c r="E46" t="s">
        <v>76</v>
      </c>
      <c r="F46">
        <v>1</v>
      </c>
      <c r="G46">
        <v>930</v>
      </c>
    </row>
    <row r="47" spans="1:7">
      <c r="A47">
        <v>44012</v>
      </c>
      <c r="B47" t="s">
        <v>9</v>
      </c>
      <c r="C47" t="s">
        <v>44</v>
      </c>
      <c r="D47" t="s">
        <v>67</v>
      </c>
      <c r="E47" t="s">
        <v>68</v>
      </c>
      <c r="F47">
        <v>1</v>
      </c>
      <c r="G47">
        <v>150</v>
      </c>
    </row>
    <row r="48" spans="1:7">
      <c r="A48">
        <v>44012</v>
      </c>
      <c r="B48" t="s">
        <v>9</v>
      </c>
      <c r="C48" t="s">
        <v>77</v>
      </c>
      <c r="D48" t="s">
        <v>78</v>
      </c>
      <c r="E48" t="s">
        <v>79</v>
      </c>
      <c r="F48">
        <v>1</v>
      </c>
      <c r="G48">
        <v>300</v>
      </c>
    </row>
    <row r="49" spans="1:7">
      <c r="A49">
        <v>44012</v>
      </c>
      <c r="B49" t="s">
        <v>9</v>
      </c>
      <c r="C49" t="s">
        <v>80</v>
      </c>
      <c r="D49" t="s">
        <v>78</v>
      </c>
      <c r="E49" t="s">
        <v>81</v>
      </c>
      <c r="F49">
        <v>1</v>
      </c>
      <c r="G49">
        <v>663</v>
      </c>
    </row>
    <row r="50" spans="1:7">
      <c r="A50">
        <v>44012</v>
      </c>
      <c r="B50" t="s">
        <v>82</v>
      </c>
      <c r="C50" t="s">
        <v>83</v>
      </c>
      <c r="D50" t="s">
        <v>84</v>
      </c>
      <c r="E50" t="s">
        <v>85</v>
      </c>
      <c r="F50">
        <v>1</v>
      </c>
      <c r="G50">
        <v>420</v>
      </c>
    </row>
    <row r="51" spans="1:7">
      <c r="A51">
        <v>44012</v>
      </c>
      <c r="B51" t="s">
        <v>47</v>
      </c>
      <c r="C51" t="s">
        <v>44</v>
      </c>
      <c r="D51" t="s">
        <v>51</v>
      </c>
      <c r="E51" t="s">
        <v>86</v>
      </c>
      <c r="F51">
        <v>6</v>
      </c>
      <c r="G51">
        <v>40</v>
      </c>
    </row>
    <row r="52" spans="1:7">
      <c r="A52">
        <v>44012</v>
      </c>
      <c r="B52" t="s">
        <v>47</v>
      </c>
      <c r="C52" t="s">
        <v>44</v>
      </c>
      <c r="D52" t="s">
        <v>51</v>
      </c>
      <c r="E52" t="s">
        <v>54</v>
      </c>
      <c r="F52">
        <v>2</v>
      </c>
      <c r="G52">
        <v>20</v>
      </c>
    </row>
    <row r="53" spans="1:7">
      <c r="A53">
        <v>44012</v>
      </c>
      <c r="B53" t="s">
        <v>47</v>
      </c>
      <c r="C53" t="s">
        <v>44</v>
      </c>
      <c r="D53" t="s">
        <v>51</v>
      </c>
      <c r="E53" t="s">
        <v>53</v>
      </c>
      <c r="F53">
        <v>1</v>
      </c>
      <c r="G53">
        <v>10</v>
      </c>
    </row>
    <row r="54" spans="1:7">
      <c r="A54">
        <v>44012</v>
      </c>
      <c r="B54" t="s">
        <v>47</v>
      </c>
      <c r="C54" t="s">
        <v>44</v>
      </c>
      <c r="D54" t="s">
        <v>51</v>
      </c>
      <c r="E54" t="s">
        <v>55</v>
      </c>
      <c r="F54">
        <v>2</v>
      </c>
      <c r="G54">
        <v>20</v>
      </c>
    </row>
    <row r="55" spans="1:7">
      <c r="A55">
        <v>44012</v>
      </c>
      <c r="B55" t="s">
        <v>47</v>
      </c>
      <c r="C55" t="s">
        <v>44</v>
      </c>
      <c r="D55" t="s">
        <v>51</v>
      </c>
      <c r="E55" t="s">
        <v>87</v>
      </c>
      <c r="F55">
        <v>1</v>
      </c>
      <c r="G55">
        <v>10</v>
      </c>
    </row>
    <row r="56" spans="1:7">
      <c r="A56">
        <v>44012</v>
      </c>
      <c r="B56" t="s">
        <v>9</v>
      </c>
      <c r="C56" t="s">
        <v>27</v>
      </c>
      <c r="D56" t="s">
        <v>11</v>
      </c>
      <c r="E56" t="s">
        <v>88</v>
      </c>
      <c r="F56">
        <v>1</v>
      </c>
      <c r="G56">
        <v>150</v>
      </c>
    </row>
    <row r="57" spans="1:7">
      <c r="A57">
        <v>44012</v>
      </c>
      <c r="B57" t="s">
        <v>9</v>
      </c>
      <c r="C57" t="s">
        <v>10</v>
      </c>
      <c r="D57" t="s">
        <v>11</v>
      </c>
      <c r="E57" t="s">
        <v>89</v>
      </c>
      <c r="F57">
        <v>1</v>
      </c>
      <c r="G57">
        <v>67</v>
      </c>
    </row>
    <row r="58" spans="1:7">
      <c r="A58">
        <v>44013</v>
      </c>
      <c r="B58" t="s">
        <v>47</v>
      </c>
      <c r="C58" t="s">
        <v>44</v>
      </c>
      <c r="D58" t="s">
        <v>45</v>
      </c>
      <c r="E58" t="s">
        <v>90</v>
      </c>
      <c r="F58">
        <v>4</v>
      </c>
      <c r="G58">
        <v>10</v>
      </c>
    </row>
    <row r="59" spans="1:7">
      <c r="A59">
        <v>44013</v>
      </c>
      <c r="B59" t="s">
        <v>9</v>
      </c>
      <c r="C59" t="s">
        <v>18</v>
      </c>
      <c r="D59" t="s">
        <v>19</v>
      </c>
      <c r="E59" t="s">
        <v>91</v>
      </c>
      <c r="F59">
        <v>1</v>
      </c>
      <c r="G59">
        <v>250</v>
      </c>
    </row>
    <row r="60" spans="1:7">
      <c r="A60">
        <v>44013</v>
      </c>
      <c r="B60" t="s">
        <v>9</v>
      </c>
      <c r="C60" t="s">
        <v>92</v>
      </c>
      <c r="D60" t="s">
        <v>93</v>
      </c>
      <c r="E60" t="s">
        <v>94</v>
      </c>
      <c r="F60">
        <v>1</v>
      </c>
      <c r="G60">
        <v>1028</v>
      </c>
    </row>
    <row r="61" spans="1:7">
      <c r="A61">
        <v>44013</v>
      </c>
      <c r="B61" t="s">
        <v>82</v>
      </c>
      <c r="C61" t="s">
        <v>31</v>
      </c>
      <c r="D61" t="s">
        <v>95</v>
      </c>
      <c r="E61" t="s">
        <v>96</v>
      </c>
      <c r="F61">
        <v>1</v>
      </c>
      <c r="G61">
        <v>1200</v>
      </c>
    </row>
    <row r="62" spans="1:7">
      <c r="A62">
        <v>44013</v>
      </c>
      <c r="B62" t="s">
        <v>47</v>
      </c>
      <c r="C62" t="s">
        <v>44</v>
      </c>
      <c r="D62" t="s">
        <v>51</v>
      </c>
      <c r="E62" t="s">
        <v>97</v>
      </c>
      <c r="F62">
        <v>1</v>
      </c>
      <c r="G62">
        <v>40</v>
      </c>
    </row>
    <row r="63" spans="1:7">
      <c r="A63">
        <v>44013</v>
      </c>
      <c r="B63" t="s">
        <v>47</v>
      </c>
      <c r="C63" t="s">
        <v>44</v>
      </c>
      <c r="D63" t="s">
        <v>51</v>
      </c>
      <c r="E63" t="s">
        <v>87</v>
      </c>
      <c r="F63">
        <v>1</v>
      </c>
      <c r="G63">
        <v>10</v>
      </c>
    </row>
    <row r="64" spans="1:7">
      <c r="A64">
        <v>44014</v>
      </c>
      <c r="B64" t="s">
        <v>9</v>
      </c>
      <c r="C64" t="s">
        <v>34</v>
      </c>
      <c r="D64" t="s">
        <v>93</v>
      </c>
      <c r="E64" t="s">
        <v>89</v>
      </c>
      <c r="F64">
        <v>1</v>
      </c>
      <c r="G64">
        <v>4100</v>
      </c>
    </row>
    <row r="65" spans="1:7">
      <c r="A65">
        <v>44014</v>
      </c>
      <c r="B65" t="s">
        <v>47</v>
      </c>
      <c r="C65" t="s">
        <v>44</v>
      </c>
      <c r="D65" t="s">
        <v>51</v>
      </c>
      <c r="E65" t="s">
        <v>98</v>
      </c>
      <c r="F65">
        <v>1</v>
      </c>
      <c r="G65">
        <v>60</v>
      </c>
    </row>
    <row r="66" spans="1:7">
      <c r="A66">
        <v>44014</v>
      </c>
      <c r="B66" t="s">
        <v>47</v>
      </c>
      <c r="C66" t="s">
        <v>44</v>
      </c>
      <c r="D66" t="s">
        <v>51</v>
      </c>
      <c r="E66" t="s">
        <v>99</v>
      </c>
      <c r="F66">
        <v>1</v>
      </c>
      <c r="G66">
        <v>40</v>
      </c>
    </row>
    <row r="67" spans="1:7">
      <c r="A67">
        <v>44014</v>
      </c>
      <c r="B67" t="s">
        <v>47</v>
      </c>
      <c r="C67" t="s">
        <v>44</v>
      </c>
      <c r="D67" t="s">
        <v>51</v>
      </c>
      <c r="E67" t="s">
        <v>55</v>
      </c>
      <c r="F67">
        <v>1</v>
      </c>
      <c r="G67">
        <v>10</v>
      </c>
    </row>
    <row r="68" spans="1:7">
      <c r="A68">
        <v>44014</v>
      </c>
      <c r="B68" t="s">
        <v>47</v>
      </c>
      <c r="C68" t="s">
        <v>44</v>
      </c>
      <c r="D68" t="s">
        <v>51</v>
      </c>
      <c r="E68" t="s">
        <v>53</v>
      </c>
      <c r="F68">
        <v>1</v>
      </c>
      <c r="G68">
        <v>10</v>
      </c>
    </row>
    <row r="69" spans="1:7">
      <c r="A69">
        <v>44014</v>
      </c>
      <c r="B69" t="s">
        <v>47</v>
      </c>
      <c r="C69" t="s">
        <v>44</v>
      </c>
      <c r="D69" t="s">
        <v>51</v>
      </c>
      <c r="E69" t="s">
        <v>54</v>
      </c>
      <c r="F69">
        <v>1</v>
      </c>
      <c r="G69">
        <v>10</v>
      </c>
    </row>
    <row r="70" spans="1:7">
      <c r="A70">
        <v>44014</v>
      </c>
      <c r="B70" t="s">
        <v>47</v>
      </c>
      <c r="C70" t="s">
        <v>44</v>
      </c>
      <c r="D70" t="s">
        <v>51</v>
      </c>
      <c r="E70" t="s">
        <v>52</v>
      </c>
      <c r="F70">
        <v>3</v>
      </c>
      <c r="G70">
        <v>20</v>
      </c>
    </row>
    <row r="71" spans="1:7">
      <c r="A71">
        <v>44015</v>
      </c>
      <c r="B71" t="s">
        <v>9</v>
      </c>
      <c r="C71" t="s">
        <v>44</v>
      </c>
      <c r="D71" t="s">
        <v>45</v>
      </c>
      <c r="E71" t="s">
        <v>100</v>
      </c>
      <c r="F71">
        <v>1</v>
      </c>
      <c r="G71">
        <v>50</v>
      </c>
    </row>
    <row r="72" spans="1:7">
      <c r="A72">
        <v>44015</v>
      </c>
      <c r="B72" t="s">
        <v>9</v>
      </c>
      <c r="C72" t="s">
        <v>36</v>
      </c>
      <c r="D72" t="s">
        <v>45</v>
      </c>
      <c r="E72" t="s">
        <v>101</v>
      </c>
      <c r="F72">
        <v>1</v>
      </c>
      <c r="G72">
        <v>170</v>
      </c>
    </row>
    <row r="73" spans="1:7">
      <c r="A73">
        <v>44015</v>
      </c>
      <c r="B73" t="s">
        <v>9</v>
      </c>
      <c r="C73" t="s">
        <v>102</v>
      </c>
      <c r="D73" t="s">
        <v>11</v>
      </c>
      <c r="E73" t="s">
        <v>103</v>
      </c>
      <c r="F73">
        <v>1</v>
      </c>
      <c r="G73">
        <v>37.5</v>
      </c>
    </row>
    <row r="74" spans="1:7">
      <c r="A74">
        <v>44015</v>
      </c>
      <c r="B74" t="s">
        <v>9</v>
      </c>
      <c r="C74" t="s">
        <v>10</v>
      </c>
      <c r="D74" t="s">
        <v>11</v>
      </c>
      <c r="E74" t="s">
        <v>104</v>
      </c>
      <c r="F74">
        <v>1</v>
      </c>
      <c r="G74">
        <v>27</v>
      </c>
    </row>
    <row r="75" spans="1:7">
      <c r="A75">
        <v>44016</v>
      </c>
      <c r="B75" t="s">
        <v>9</v>
      </c>
      <c r="C75" t="s">
        <v>36</v>
      </c>
      <c r="D75" t="s">
        <v>45</v>
      </c>
      <c r="E75" t="s">
        <v>105</v>
      </c>
      <c r="F75">
        <v>2</v>
      </c>
      <c r="G75">
        <v>260</v>
      </c>
    </row>
    <row r="76" spans="1:7">
      <c r="A76">
        <v>44016</v>
      </c>
      <c r="B76" t="s">
        <v>47</v>
      </c>
      <c r="C76" t="s">
        <v>77</v>
      </c>
      <c r="D76" t="s">
        <v>45</v>
      </c>
      <c r="E76" t="s">
        <v>106</v>
      </c>
      <c r="F76">
        <v>1</v>
      </c>
      <c r="G76">
        <v>100</v>
      </c>
    </row>
    <row r="77" spans="1:7">
      <c r="A77">
        <v>44016</v>
      </c>
      <c r="B77" t="s">
        <v>47</v>
      </c>
      <c r="C77" t="s">
        <v>39</v>
      </c>
      <c r="D77" t="s">
        <v>48</v>
      </c>
      <c r="E77" t="s">
        <v>107</v>
      </c>
      <c r="F77">
        <v>1</v>
      </c>
      <c r="G77">
        <v>60</v>
      </c>
    </row>
    <row r="78" spans="1:7">
      <c r="A78">
        <v>44016</v>
      </c>
      <c r="B78" t="s">
        <v>47</v>
      </c>
      <c r="C78" t="s">
        <v>44</v>
      </c>
      <c r="D78" t="s">
        <v>51</v>
      </c>
      <c r="E78" t="s">
        <v>108</v>
      </c>
      <c r="F78">
        <v>1</v>
      </c>
      <c r="G78">
        <v>10</v>
      </c>
    </row>
    <row r="79" spans="1:7">
      <c r="A79">
        <v>44016</v>
      </c>
      <c r="B79" t="s">
        <v>47</v>
      </c>
      <c r="C79" t="s">
        <v>44</v>
      </c>
      <c r="D79" t="s">
        <v>51</v>
      </c>
      <c r="E79" t="s">
        <v>109</v>
      </c>
      <c r="F79">
        <v>2</v>
      </c>
      <c r="G79">
        <v>50</v>
      </c>
    </row>
    <row r="80" spans="1:7">
      <c r="A80">
        <v>44016</v>
      </c>
      <c r="B80" t="s">
        <v>47</v>
      </c>
      <c r="C80" t="s">
        <v>44</v>
      </c>
      <c r="D80" t="s">
        <v>51</v>
      </c>
      <c r="E80" t="s">
        <v>110</v>
      </c>
      <c r="F80">
        <v>1</v>
      </c>
      <c r="G80">
        <v>10</v>
      </c>
    </row>
    <row r="81" spans="1:7">
      <c r="A81">
        <v>44016</v>
      </c>
      <c r="B81" t="s">
        <v>9</v>
      </c>
      <c r="C81" t="s">
        <v>10</v>
      </c>
      <c r="D81" t="s">
        <v>11</v>
      </c>
      <c r="E81" t="s">
        <v>111</v>
      </c>
      <c r="F81">
        <v>1</v>
      </c>
      <c r="G81">
        <v>27</v>
      </c>
    </row>
    <row r="82" spans="1:7">
      <c r="A82">
        <v>44016</v>
      </c>
      <c r="B82" t="s">
        <v>9</v>
      </c>
      <c r="C82" t="s">
        <v>10</v>
      </c>
      <c r="D82" t="s">
        <v>11</v>
      </c>
      <c r="E82" t="s">
        <v>112</v>
      </c>
      <c r="F82">
        <v>1</v>
      </c>
      <c r="G82">
        <v>27</v>
      </c>
    </row>
    <row r="83" spans="1:7">
      <c r="A83">
        <v>44016</v>
      </c>
      <c r="B83" t="s">
        <v>9</v>
      </c>
      <c r="C83" t="s">
        <v>10</v>
      </c>
      <c r="D83" t="s">
        <v>11</v>
      </c>
      <c r="E83" t="s">
        <v>113</v>
      </c>
      <c r="F83">
        <v>1</v>
      </c>
      <c r="G83">
        <v>26</v>
      </c>
    </row>
    <row r="84" spans="1:7">
      <c r="A84">
        <v>44016</v>
      </c>
      <c r="B84" t="s">
        <v>9</v>
      </c>
      <c r="C84" t="s">
        <v>39</v>
      </c>
      <c r="D84" t="s">
        <v>40</v>
      </c>
      <c r="E84" t="s">
        <v>114</v>
      </c>
      <c r="F84">
        <v>1</v>
      </c>
      <c r="G84">
        <v>550</v>
      </c>
    </row>
    <row r="85" spans="1:7">
      <c r="A85">
        <v>44018</v>
      </c>
      <c r="B85" t="s">
        <v>47</v>
      </c>
      <c r="C85" t="s">
        <v>44</v>
      </c>
      <c r="D85" t="s">
        <v>67</v>
      </c>
      <c r="E85" t="s">
        <v>68</v>
      </c>
      <c r="F85">
        <v>1</v>
      </c>
      <c r="G85">
        <v>200</v>
      </c>
    </row>
    <row r="86" spans="1:7">
      <c r="A86">
        <v>44018</v>
      </c>
      <c r="B86" t="s">
        <v>9</v>
      </c>
      <c r="C86" t="s">
        <v>44</v>
      </c>
      <c r="D86" t="s">
        <v>45</v>
      </c>
      <c r="E86" t="s">
        <v>100</v>
      </c>
      <c r="F86">
        <v>1</v>
      </c>
      <c r="G86">
        <v>50</v>
      </c>
    </row>
    <row r="87" spans="1:7">
      <c r="A87">
        <v>44018</v>
      </c>
      <c r="B87" t="s">
        <v>9</v>
      </c>
      <c r="C87" t="s">
        <v>36</v>
      </c>
      <c r="D87" t="s">
        <v>45</v>
      </c>
      <c r="E87" t="s">
        <v>115</v>
      </c>
      <c r="F87">
        <v>1</v>
      </c>
      <c r="G87">
        <v>130</v>
      </c>
    </row>
    <row r="88" spans="1:7">
      <c r="A88">
        <v>44018</v>
      </c>
      <c r="B88" t="s">
        <v>9</v>
      </c>
      <c r="C88" t="s">
        <v>36</v>
      </c>
      <c r="D88" t="s">
        <v>37</v>
      </c>
      <c r="E88" t="s">
        <v>66</v>
      </c>
      <c r="F88">
        <v>1</v>
      </c>
      <c r="G88">
        <v>583</v>
      </c>
    </row>
    <row r="89" spans="1:7">
      <c r="A89">
        <v>44018</v>
      </c>
      <c r="B89" t="s">
        <v>9</v>
      </c>
      <c r="C89" t="s">
        <v>36</v>
      </c>
      <c r="D89" t="s">
        <v>37</v>
      </c>
      <c r="E89" t="s">
        <v>116</v>
      </c>
      <c r="F89">
        <v>1</v>
      </c>
      <c r="G89">
        <v>170</v>
      </c>
    </row>
    <row r="90" spans="1:7">
      <c r="A90">
        <v>44018</v>
      </c>
      <c r="B90" t="s">
        <v>47</v>
      </c>
      <c r="C90" t="s">
        <v>44</v>
      </c>
      <c r="D90" t="s">
        <v>51</v>
      </c>
      <c r="E90" t="s">
        <v>52</v>
      </c>
      <c r="F90">
        <v>3</v>
      </c>
      <c r="G90">
        <v>20</v>
      </c>
    </row>
    <row r="91" spans="1:7">
      <c r="A91">
        <v>44018</v>
      </c>
      <c r="B91" t="s">
        <v>47</v>
      </c>
      <c r="C91" t="s">
        <v>44</v>
      </c>
      <c r="D91" t="s">
        <v>51</v>
      </c>
      <c r="E91" t="s">
        <v>53</v>
      </c>
      <c r="F91">
        <v>1</v>
      </c>
      <c r="G91">
        <v>5</v>
      </c>
    </row>
    <row r="92" spans="1:7">
      <c r="A92">
        <v>44018</v>
      </c>
      <c r="B92" t="s">
        <v>47</v>
      </c>
      <c r="C92" t="s">
        <v>44</v>
      </c>
      <c r="D92" t="s">
        <v>51</v>
      </c>
      <c r="E92" t="s">
        <v>55</v>
      </c>
      <c r="F92">
        <v>1</v>
      </c>
      <c r="G92">
        <v>10</v>
      </c>
    </row>
    <row r="93" spans="1:7">
      <c r="A93">
        <v>44018</v>
      </c>
      <c r="B93" t="s">
        <v>47</v>
      </c>
      <c r="C93" t="s">
        <v>44</v>
      </c>
      <c r="D93" t="s">
        <v>51</v>
      </c>
      <c r="E93" t="s">
        <v>87</v>
      </c>
      <c r="F93">
        <v>1</v>
      </c>
      <c r="G93">
        <v>10</v>
      </c>
    </row>
    <row r="94" spans="1:7">
      <c r="A94">
        <v>44019</v>
      </c>
      <c r="B94" t="s">
        <v>9</v>
      </c>
      <c r="C94" t="s">
        <v>34</v>
      </c>
      <c r="D94" t="s">
        <v>93</v>
      </c>
      <c r="E94" t="s">
        <v>117</v>
      </c>
      <c r="F94">
        <v>1</v>
      </c>
      <c r="G94">
        <v>1000</v>
      </c>
    </row>
    <row r="95" spans="1:7">
      <c r="A95">
        <v>44019</v>
      </c>
      <c r="B95" t="s">
        <v>47</v>
      </c>
      <c r="C95" t="s">
        <v>44</v>
      </c>
      <c r="D95" t="s">
        <v>51</v>
      </c>
      <c r="E95" t="s">
        <v>52</v>
      </c>
      <c r="F95">
        <v>3</v>
      </c>
      <c r="G95">
        <v>20</v>
      </c>
    </row>
    <row r="96" spans="1:7">
      <c r="A96">
        <v>44019</v>
      </c>
      <c r="B96" t="s">
        <v>47</v>
      </c>
      <c r="C96" t="s">
        <v>44</v>
      </c>
      <c r="D96" t="s">
        <v>51</v>
      </c>
      <c r="E96" t="s">
        <v>54</v>
      </c>
      <c r="F96">
        <v>1</v>
      </c>
      <c r="G96">
        <v>10</v>
      </c>
    </row>
    <row r="97" spans="1:7">
      <c r="A97">
        <v>44019</v>
      </c>
      <c r="B97" t="s">
        <v>47</v>
      </c>
      <c r="C97" t="s">
        <v>44</v>
      </c>
      <c r="D97" t="s">
        <v>51</v>
      </c>
      <c r="E97" t="s">
        <v>57</v>
      </c>
      <c r="F97">
        <v>5</v>
      </c>
      <c r="G97">
        <v>50</v>
      </c>
    </row>
    <row r="98" spans="1:7">
      <c r="A98">
        <v>44019</v>
      </c>
      <c r="B98" t="s">
        <v>47</v>
      </c>
      <c r="C98" t="s">
        <v>44</v>
      </c>
      <c r="D98" t="s">
        <v>51</v>
      </c>
      <c r="E98" t="s">
        <v>53</v>
      </c>
      <c r="F98">
        <v>1</v>
      </c>
      <c r="G98">
        <v>10</v>
      </c>
    </row>
    <row r="99" spans="1:7">
      <c r="A99">
        <v>44019</v>
      </c>
      <c r="B99" t="s">
        <v>47</v>
      </c>
      <c r="C99" t="s">
        <v>44</v>
      </c>
      <c r="D99" t="s">
        <v>51</v>
      </c>
      <c r="E99" t="s">
        <v>55</v>
      </c>
      <c r="F99">
        <v>1</v>
      </c>
      <c r="G99">
        <v>10</v>
      </c>
    </row>
    <row r="100" spans="1:7">
      <c r="A100">
        <v>44019</v>
      </c>
      <c r="B100" t="s">
        <v>47</v>
      </c>
      <c r="C100" t="s">
        <v>44</v>
      </c>
      <c r="D100" t="s">
        <v>51</v>
      </c>
      <c r="E100" t="s">
        <v>109</v>
      </c>
      <c r="F100">
        <v>1</v>
      </c>
      <c r="G100">
        <v>20</v>
      </c>
    </row>
    <row r="101" spans="1:7">
      <c r="A101">
        <v>44019</v>
      </c>
      <c r="B101" t="s">
        <v>47</v>
      </c>
      <c r="C101" t="s">
        <v>44</v>
      </c>
      <c r="D101" t="s">
        <v>51</v>
      </c>
      <c r="E101" t="s">
        <v>87</v>
      </c>
      <c r="F101">
        <v>1</v>
      </c>
      <c r="G101">
        <v>10</v>
      </c>
    </row>
    <row r="102" spans="1:7">
      <c r="A102">
        <v>44020</v>
      </c>
      <c r="B102" t="s">
        <v>9</v>
      </c>
      <c r="C102" t="s">
        <v>44</v>
      </c>
      <c r="D102" t="s">
        <v>67</v>
      </c>
      <c r="E102" t="s">
        <v>118</v>
      </c>
      <c r="F102">
        <v>1</v>
      </c>
      <c r="G102">
        <v>200</v>
      </c>
    </row>
    <row r="103" spans="1:7">
      <c r="A103">
        <v>44020</v>
      </c>
      <c r="B103" t="s">
        <v>47</v>
      </c>
      <c r="C103" t="s">
        <v>44</v>
      </c>
      <c r="D103" t="s">
        <v>45</v>
      </c>
      <c r="E103" t="s">
        <v>119</v>
      </c>
      <c r="F103">
        <v>1</v>
      </c>
      <c r="G103">
        <v>25</v>
      </c>
    </row>
    <row r="104" spans="1:7">
      <c r="A104">
        <v>44020</v>
      </c>
      <c r="B104" t="s">
        <v>47</v>
      </c>
      <c r="C104" t="s">
        <v>44</v>
      </c>
      <c r="D104" t="s">
        <v>51</v>
      </c>
      <c r="E104" t="s">
        <v>52</v>
      </c>
      <c r="F104">
        <v>3</v>
      </c>
      <c r="G104">
        <v>20</v>
      </c>
    </row>
    <row r="105" spans="1:7">
      <c r="A105">
        <v>44020</v>
      </c>
      <c r="B105" t="s">
        <v>47</v>
      </c>
      <c r="C105" t="s">
        <v>44</v>
      </c>
      <c r="D105" t="s">
        <v>51</v>
      </c>
      <c r="E105" t="s">
        <v>53</v>
      </c>
      <c r="F105">
        <v>1</v>
      </c>
      <c r="G105">
        <v>10</v>
      </c>
    </row>
    <row r="106" spans="1:7">
      <c r="A106">
        <v>44020</v>
      </c>
      <c r="B106" t="s">
        <v>47</v>
      </c>
      <c r="C106" t="s">
        <v>44</v>
      </c>
      <c r="D106" t="s">
        <v>51</v>
      </c>
      <c r="E106" t="s">
        <v>55</v>
      </c>
      <c r="F106">
        <v>1</v>
      </c>
      <c r="G106">
        <v>10</v>
      </c>
    </row>
    <row r="107" spans="1:7">
      <c r="A107">
        <v>44020</v>
      </c>
      <c r="B107" t="s">
        <v>47</v>
      </c>
      <c r="C107" t="s">
        <v>44</v>
      </c>
      <c r="D107" t="s">
        <v>51</v>
      </c>
      <c r="E107" t="s">
        <v>109</v>
      </c>
      <c r="F107">
        <v>1</v>
      </c>
      <c r="G107">
        <v>20</v>
      </c>
    </row>
    <row r="108" spans="1:7">
      <c r="A108">
        <v>44020</v>
      </c>
      <c r="B108" t="s">
        <v>47</v>
      </c>
      <c r="C108" t="s">
        <v>44</v>
      </c>
      <c r="D108" t="s">
        <v>51</v>
      </c>
      <c r="E108" t="s">
        <v>87</v>
      </c>
      <c r="F108">
        <v>1</v>
      </c>
      <c r="G108">
        <v>10</v>
      </c>
    </row>
    <row r="109" spans="1:7">
      <c r="A109">
        <v>44020</v>
      </c>
      <c r="B109" t="s">
        <v>47</v>
      </c>
      <c r="C109" t="s">
        <v>36</v>
      </c>
      <c r="D109" t="s">
        <v>51</v>
      </c>
      <c r="E109" t="s">
        <v>120</v>
      </c>
      <c r="F109">
        <v>1</v>
      </c>
      <c r="G109">
        <v>10</v>
      </c>
    </row>
    <row r="110" spans="1:7">
      <c r="A110">
        <v>44021</v>
      </c>
      <c r="B110" t="s">
        <v>47</v>
      </c>
      <c r="C110" t="s">
        <v>44</v>
      </c>
      <c r="D110" t="s">
        <v>45</v>
      </c>
      <c r="E110" t="s">
        <v>119</v>
      </c>
      <c r="F110">
        <v>1</v>
      </c>
      <c r="G110">
        <v>25</v>
      </c>
    </row>
    <row r="111" spans="1:7">
      <c r="A111">
        <v>44021</v>
      </c>
      <c r="B111" t="s">
        <v>9</v>
      </c>
      <c r="C111" t="s">
        <v>36</v>
      </c>
      <c r="D111" t="s">
        <v>37</v>
      </c>
      <c r="E111" t="s">
        <v>121</v>
      </c>
      <c r="F111">
        <v>1</v>
      </c>
      <c r="G111">
        <v>65</v>
      </c>
    </row>
    <row r="112" spans="1:7">
      <c r="A112">
        <v>44021</v>
      </c>
      <c r="B112" t="s">
        <v>9</v>
      </c>
      <c r="C112" t="s">
        <v>36</v>
      </c>
      <c r="D112" t="s">
        <v>37</v>
      </c>
      <c r="E112" t="s">
        <v>122</v>
      </c>
      <c r="F112">
        <v>1</v>
      </c>
      <c r="G112">
        <v>45</v>
      </c>
    </row>
    <row r="113" spans="1:7">
      <c r="A113">
        <v>44021</v>
      </c>
      <c r="B113" t="s">
        <v>47</v>
      </c>
      <c r="C113" t="s">
        <v>44</v>
      </c>
      <c r="D113" t="s">
        <v>51</v>
      </c>
      <c r="E113" t="s">
        <v>52</v>
      </c>
      <c r="F113">
        <v>3</v>
      </c>
      <c r="G113">
        <v>20</v>
      </c>
    </row>
    <row r="114" spans="1:7">
      <c r="A114">
        <v>44021</v>
      </c>
      <c r="B114" t="s">
        <v>47</v>
      </c>
      <c r="C114" t="s">
        <v>44</v>
      </c>
      <c r="D114" t="s">
        <v>51</v>
      </c>
      <c r="E114" t="s">
        <v>53</v>
      </c>
      <c r="F114">
        <v>1</v>
      </c>
      <c r="G114">
        <v>10</v>
      </c>
    </row>
    <row r="115" spans="1:7">
      <c r="A115">
        <v>44021</v>
      </c>
      <c r="B115" t="s">
        <v>47</v>
      </c>
      <c r="C115" t="s">
        <v>44</v>
      </c>
      <c r="D115" t="s">
        <v>51</v>
      </c>
      <c r="E115" t="s">
        <v>55</v>
      </c>
      <c r="F115">
        <v>1</v>
      </c>
      <c r="G115">
        <v>10</v>
      </c>
    </row>
    <row r="116" spans="1:7">
      <c r="A116">
        <v>44021</v>
      </c>
      <c r="B116" t="s">
        <v>47</v>
      </c>
      <c r="C116" t="s">
        <v>44</v>
      </c>
      <c r="D116" t="s">
        <v>51</v>
      </c>
      <c r="E116" t="s">
        <v>109</v>
      </c>
      <c r="F116">
        <v>1</v>
      </c>
      <c r="G116">
        <v>30</v>
      </c>
    </row>
    <row r="117" spans="1:7">
      <c r="A117">
        <v>44021</v>
      </c>
      <c r="B117" t="s">
        <v>47</v>
      </c>
      <c r="C117" t="s">
        <v>44</v>
      </c>
      <c r="D117" t="s">
        <v>51</v>
      </c>
      <c r="E117" t="s">
        <v>87</v>
      </c>
      <c r="F117">
        <v>1</v>
      </c>
      <c r="G117">
        <v>20</v>
      </c>
    </row>
    <row r="118" spans="1:7">
      <c r="A118">
        <v>44021</v>
      </c>
      <c r="B118" t="s">
        <v>47</v>
      </c>
      <c r="C118" t="s">
        <v>44</v>
      </c>
      <c r="D118" t="s">
        <v>51</v>
      </c>
      <c r="E118" t="s">
        <v>99</v>
      </c>
      <c r="F118">
        <v>1</v>
      </c>
      <c r="G118">
        <v>30</v>
      </c>
    </row>
    <row r="119" spans="1:7">
      <c r="A119">
        <v>44021</v>
      </c>
      <c r="B119" t="s">
        <v>47</v>
      </c>
      <c r="C119" t="s">
        <v>44</v>
      </c>
      <c r="D119" t="s">
        <v>51</v>
      </c>
      <c r="E119" t="s">
        <v>98</v>
      </c>
      <c r="F119">
        <v>2</v>
      </c>
      <c r="G119">
        <v>60</v>
      </c>
    </row>
    <row r="120" spans="1:7">
      <c r="A120">
        <v>44021</v>
      </c>
      <c r="B120" t="s">
        <v>47</v>
      </c>
      <c r="C120" t="s">
        <v>44</v>
      </c>
      <c r="D120" t="s">
        <v>51</v>
      </c>
      <c r="E120" t="s">
        <v>54</v>
      </c>
      <c r="F120">
        <v>1</v>
      </c>
      <c r="G120">
        <v>10</v>
      </c>
    </row>
    <row r="121" spans="1:7">
      <c r="A121">
        <v>44022</v>
      </c>
      <c r="B121" t="s">
        <v>9</v>
      </c>
      <c r="C121" t="s">
        <v>36</v>
      </c>
      <c r="D121" t="s">
        <v>123</v>
      </c>
      <c r="E121" t="s">
        <v>124</v>
      </c>
      <c r="F121">
        <v>2</v>
      </c>
      <c r="G121">
        <v>1100</v>
      </c>
    </row>
    <row r="122" spans="1:7">
      <c r="A122">
        <v>44022</v>
      </c>
      <c r="B122" t="s">
        <v>9</v>
      </c>
      <c r="C122" t="s">
        <v>44</v>
      </c>
      <c r="D122" t="s">
        <v>45</v>
      </c>
      <c r="E122" t="s">
        <v>119</v>
      </c>
      <c r="F122">
        <v>1</v>
      </c>
      <c r="G122">
        <v>25</v>
      </c>
    </row>
    <row r="123" spans="1:7">
      <c r="A123">
        <v>44022</v>
      </c>
      <c r="B123" t="s">
        <v>9</v>
      </c>
      <c r="C123" t="s">
        <v>36</v>
      </c>
      <c r="D123" t="s">
        <v>45</v>
      </c>
      <c r="E123" t="s">
        <v>125</v>
      </c>
      <c r="F123">
        <v>1</v>
      </c>
      <c r="G123">
        <v>130</v>
      </c>
    </row>
    <row r="124" spans="1:7">
      <c r="A124">
        <v>44023</v>
      </c>
      <c r="B124" t="s">
        <v>47</v>
      </c>
      <c r="C124" t="s">
        <v>44</v>
      </c>
      <c r="D124" t="s">
        <v>45</v>
      </c>
      <c r="E124" t="s">
        <v>126</v>
      </c>
      <c r="F124">
        <v>1</v>
      </c>
      <c r="G124">
        <v>25</v>
      </c>
    </row>
    <row r="125" spans="1:7">
      <c r="A125">
        <v>44023</v>
      </c>
      <c r="B125" t="s">
        <v>47</v>
      </c>
      <c r="C125" t="s">
        <v>44</v>
      </c>
      <c r="D125" t="s">
        <v>45</v>
      </c>
      <c r="E125" t="s">
        <v>100</v>
      </c>
      <c r="F125">
        <v>1</v>
      </c>
      <c r="G125">
        <v>50</v>
      </c>
    </row>
    <row r="126" spans="1:7">
      <c r="A126">
        <v>44023</v>
      </c>
      <c r="B126" t="s">
        <v>9</v>
      </c>
      <c r="C126" t="s">
        <v>36</v>
      </c>
      <c r="D126" t="s">
        <v>45</v>
      </c>
      <c r="E126" t="s">
        <v>127</v>
      </c>
      <c r="F126">
        <v>1</v>
      </c>
      <c r="G126">
        <v>110</v>
      </c>
    </row>
    <row r="127" spans="1:7">
      <c r="A127">
        <v>44023</v>
      </c>
      <c r="B127" t="s">
        <v>47</v>
      </c>
      <c r="C127" t="s">
        <v>44</v>
      </c>
      <c r="D127" t="s">
        <v>51</v>
      </c>
      <c r="E127" t="s">
        <v>52</v>
      </c>
      <c r="F127">
        <v>6</v>
      </c>
      <c r="G127">
        <v>45</v>
      </c>
    </row>
    <row r="128" spans="1:7">
      <c r="A128">
        <v>44023</v>
      </c>
      <c r="B128" t="s">
        <v>47</v>
      </c>
      <c r="C128" t="s">
        <v>44</v>
      </c>
      <c r="D128" t="s">
        <v>51</v>
      </c>
      <c r="E128" t="s">
        <v>109</v>
      </c>
      <c r="F128">
        <v>1</v>
      </c>
      <c r="G128">
        <v>30</v>
      </c>
    </row>
    <row r="129" spans="1:7">
      <c r="A129">
        <v>44023</v>
      </c>
      <c r="B129" t="s">
        <v>47</v>
      </c>
      <c r="C129" t="s">
        <v>44</v>
      </c>
      <c r="D129" t="s">
        <v>51</v>
      </c>
      <c r="E129" t="s">
        <v>53</v>
      </c>
      <c r="F129">
        <v>1</v>
      </c>
      <c r="G129">
        <v>10</v>
      </c>
    </row>
    <row r="130" spans="1:7">
      <c r="A130">
        <v>44023</v>
      </c>
      <c r="B130" t="s">
        <v>47</v>
      </c>
      <c r="C130" t="s">
        <v>44</v>
      </c>
      <c r="D130" t="s">
        <v>51</v>
      </c>
      <c r="E130" t="s">
        <v>55</v>
      </c>
      <c r="F130">
        <v>1</v>
      </c>
      <c r="G130">
        <v>10</v>
      </c>
    </row>
    <row r="131" spans="1:7">
      <c r="A131">
        <v>44023</v>
      </c>
      <c r="B131" t="s">
        <v>47</v>
      </c>
      <c r="C131" t="s">
        <v>44</v>
      </c>
      <c r="D131" t="s">
        <v>51</v>
      </c>
      <c r="E131" t="s">
        <v>54</v>
      </c>
      <c r="F131">
        <v>4</v>
      </c>
      <c r="G131">
        <v>35</v>
      </c>
    </row>
    <row r="132" spans="1:7">
      <c r="A132">
        <v>44023</v>
      </c>
      <c r="B132" t="s">
        <v>9</v>
      </c>
      <c r="C132" t="s">
        <v>44</v>
      </c>
      <c r="D132" t="s">
        <v>74</v>
      </c>
      <c r="E132" t="s">
        <v>75</v>
      </c>
      <c r="F132">
        <v>2</v>
      </c>
      <c r="G132">
        <v>76</v>
      </c>
    </row>
    <row r="133" spans="1:7">
      <c r="A133">
        <v>44023</v>
      </c>
      <c r="B133" t="s">
        <v>9</v>
      </c>
      <c r="C133" t="s">
        <v>36</v>
      </c>
      <c r="D133" t="s">
        <v>74</v>
      </c>
      <c r="E133" t="s">
        <v>128</v>
      </c>
      <c r="F133">
        <v>1</v>
      </c>
      <c r="G133">
        <v>130</v>
      </c>
    </row>
    <row r="134" spans="1:7">
      <c r="A134">
        <v>44023</v>
      </c>
      <c r="B134" t="s">
        <v>9</v>
      </c>
      <c r="C134" t="s">
        <v>39</v>
      </c>
      <c r="D134" t="s">
        <v>40</v>
      </c>
      <c r="E134" t="s">
        <v>129</v>
      </c>
      <c r="F134">
        <v>1</v>
      </c>
      <c r="G134">
        <v>430</v>
      </c>
    </row>
    <row r="135" spans="1:7">
      <c r="A135">
        <v>44023</v>
      </c>
      <c r="B135" t="s">
        <v>9</v>
      </c>
      <c r="C135" t="s">
        <v>39</v>
      </c>
      <c r="D135" t="s">
        <v>40</v>
      </c>
      <c r="E135" t="s">
        <v>130</v>
      </c>
      <c r="F135">
        <v>1</v>
      </c>
      <c r="G135">
        <v>370</v>
      </c>
    </row>
    <row r="136" spans="1:7">
      <c r="A136">
        <v>44024</v>
      </c>
      <c r="B136" t="s">
        <v>47</v>
      </c>
      <c r="C136" t="s">
        <v>44</v>
      </c>
      <c r="D136" t="s">
        <v>45</v>
      </c>
      <c r="E136" t="s">
        <v>119</v>
      </c>
      <c r="F136">
        <v>1</v>
      </c>
      <c r="G136">
        <v>25</v>
      </c>
    </row>
    <row r="137" spans="1:7">
      <c r="A137">
        <v>44024</v>
      </c>
      <c r="B137" t="s">
        <v>47</v>
      </c>
      <c r="C137" t="s">
        <v>92</v>
      </c>
      <c r="D137" t="s">
        <v>45</v>
      </c>
      <c r="E137" t="s">
        <v>131</v>
      </c>
      <c r="F137">
        <v>1</v>
      </c>
      <c r="G137">
        <v>5</v>
      </c>
    </row>
    <row r="138" spans="1:7">
      <c r="A138">
        <v>44024</v>
      </c>
      <c r="B138" t="s">
        <v>47</v>
      </c>
      <c r="C138" t="s">
        <v>92</v>
      </c>
      <c r="D138" t="s">
        <v>45</v>
      </c>
      <c r="E138" t="s">
        <v>132</v>
      </c>
      <c r="F138">
        <v>1</v>
      </c>
      <c r="G138">
        <v>30</v>
      </c>
    </row>
    <row r="139" spans="1:7">
      <c r="A139">
        <v>44024</v>
      </c>
      <c r="B139" t="s">
        <v>9</v>
      </c>
      <c r="C139" t="s">
        <v>36</v>
      </c>
      <c r="D139" t="s">
        <v>37</v>
      </c>
      <c r="E139" t="s">
        <v>121</v>
      </c>
      <c r="F139">
        <v>1</v>
      </c>
      <c r="G139">
        <v>65</v>
      </c>
    </row>
    <row r="140" spans="1:7">
      <c r="A140">
        <v>44024</v>
      </c>
      <c r="B140" t="s">
        <v>9</v>
      </c>
      <c r="C140" t="s">
        <v>36</v>
      </c>
      <c r="D140" t="s">
        <v>37</v>
      </c>
      <c r="E140" t="s">
        <v>133</v>
      </c>
      <c r="F140">
        <v>1</v>
      </c>
      <c r="G140">
        <v>90</v>
      </c>
    </row>
    <row r="141" spans="1:7">
      <c r="A141">
        <v>44024</v>
      </c>
      <c r="B141" t="s">
        <v>9</v>
      </c>
      <c r="C141" t="s">
        <v>36</v>
      </c>
      <c r="D141" t="s">
        <v>37</v>
      </c>
      <c r="E141" t="s">
        <v>56</v>
      </c>
      <c r="F141">
        <v>1</v>
      </c>
      <c r="G141">
        <v>20</v>
      </c>
    </row>
    <row r="142" spans="1:7">
      <c r="A142">
        <v>44024</v>
      </c>
      <c r="B142" t="s">
        <v>47</v>
      </c>
      <c r="C142" t="s">
        <v>44</v>
      </c>
      <c r="D142" t="s">
        <v>51</v>
      </c>
      <c r="E142" t="s">
        <v>99</v>
      </c>
      <c r="F142">
        <v>1</v>
      </c>
      <c r="G142">
        <v>40</v>
      </c>
    </row>
    <row r="143" spans="1:7">
      <c r="A143">
        <v>44025</v>
      </c>
      <c r="B143" t="s">
        <v>9</v>
      </c>
      <c r="C143" t="s">
        <v>44</v>
      </c>
      <c r="D143" t="s">
        <v>45</v>
      </c>
      <c r="E143" t="s">
        <v>134</v>
      </c>
      <c r="F143">
        <v>1</v>
      </c>
      <c r="G143">
        <v>30</v>
      </c>
    </row>
    <row r="144" spans="1:7">
      <c r="A144">
        <v>44025</v>
      </c>
      <c r="B144" t="s">
        <v>9</v>
      </c>
      <c r="C144" t="s">
        <v>36</v>
      </c>
      <c r="D144" t="s">
        <v>45</v>
      </c>
      <c r="E144" t="s">
        <v>135</v>
      </c>
      <c r="F144">
        <v>1</v>
      </c>
      <c r="G144">
        <v>110</v>
      </c>
    </row>
    <row r="145" spans="1:7">
      <c r="A145">
        <v>44025</v>
      </c>
      <c r="B145" t="s">
        <v>9</v>
      </c>
      <c r="C145" t="s">
        <v>39</v>
      </c>
      <c r="D145" t="s">
        <v>40</v>
      </c>
      <c r="E145" t="s">
        <v>136</v>
      </c>
      <c r="F145">
        <v>1</v>
      </c>
      <c r="G145">
        <v>610</v>
      </c>
    </row>
    <row r="146" spans="1:7">
      <c r="A146">
        <v>44026</v>
      </c>
      <c r="B146" t="s">
        <v>9</v>
      </c>
      <c r="C146" t="s">
        <v>44</v>
      </c>
      <c r="D146" t="s">
        <v>45</v>
      </c>
      <c r="E146" t="s">
        <v>137</v>
      </c>
      <c r="F146">
        <v>6</v>
      </c>
      <c r="G146">
        <v>180</v>
      </c>
    </row>
    <row r="147" spans="1:7">
      <c r="A147">
        <v>44026</v>
      </c>
      <c r="B147" t="s">
        <v>9</v>
      </c>
      <c r="C147" t="s">
        <v>36</v>
      </c>
      <c r="D147" t="s">
        <v>45</v>
      </c>
      <c r="E147" t="s">
        <v>138</v>
      </c>
      <c r="F147">
        <v>1</v>
      </c>
      <c r="G147">
        <v>110</v>
      </c>
    </row>
    <row r="148" spans="1:7">
      <c r="A148">
        <v>44026</v>
      </c>
      <c r="B148" t="s">
        <v>47</v>
      </c>
      <c r="C148" t="s">
        <v>44</v>
      </c>
      <c r="D148" t="s">
        <v>51</v>
      </c>
      <c r="E148" t="s">
        <v>52</v>
      </c>
      <c r="F148">
        <v>2</v>
      </c>
      <c r="G148">
        <v>20</v>
      </c>
    </row>
    <row r="149" spans="1:7">
      <c r="A149">
        <v>44026</v>
      </c>
      <c r="B149" t="s">
        <v>47</v>
      </c>
      <c r="C149" t="s">
        <v>44</v>
      </c>
      <c r="D149" t="s">
        <v>51</v>
      </c>
      <c r="E149" t="s">
        <v>54</v>
      </c>
      <c r="F149">
        <v>1</v>
      </c>
      <c r="G149">
        <v>10</v>
      </c>
    </row>
    <row r="150" spans="1:7">
      <c r="A150">
        <v>44026</v>
      </c>
      <c r="B150" t="s">
        <v>47</v>
      </c>
      <c r="C150" t="s">
        <v>44</v>
      </c>
      <c r="D150" t="s">
        <v>51</v>
      </c>
      <c r="E150" t="s">
        <v>109</v>
      </c>
      <c r="F150">
        <v>2</v>
      </c>
      <c r="G150">
        <v>50</v>
      </c>
    </row>
    <row r="151" spans="1:7">
      <c r="A151">
        <v>44026</v>
      </c>
      <c r="B151" t="s">
        <v>47</v>
      </c>
      <c r="C151" t="s">
        <v>44</v>
      </c>
      <c r="D151" t="s">
        <v>51</v>
      </c>
      <c r="E151" t="s">
        <v>55</v>
      </c>
      <c r="F151">
        <v>1</v>
      </c>
      <c r="G151">
        <v>10</v>
      </c>
    </row>
    <row r="152" spans="1:7">
      <c r="A152">
        <v>44026</v>
      </c>
      <c r="B152" t="s">
        <v>47</v>
      </c>
      <c r="C152" t="s">
        <v>44</v>
      </c>
      <c r="D152" t="s">
        <v>51</v>
      </c>
      <c r="E152" t="s">
        <v>53</v>
      </c>
      <c r="F152">
        <v>1</v>
      </c>
      <c r="G152">
        <v>10</v>
      </c>
    </row>
    <row r="153" spans="1:7">
      <c r="A153">
        <v>44026</v>
      </c>
      <c r="B153" t="s">
        <v>9</v>
      </c>
      <c r="C153" t="s">
        <v>27</v>
      </c>
      <c r="D153" t="s">
        <v>11</v>
      </c>
      <c r="E153" t="s">
        <v>72</v>
      </c>
      <c r="F153">
        <v>1</v>
      </c>
      <c r="G153">
        <v>10</v>
      </c>
    </row>
    <row r="154" spans="1:7">
      <c r="A154">
        <v>44028</v>
      </c>
      <c r="B154" t="s">
        <v>30</v>
      </c>
      <c r="C154" t="s">
        <v>36</v>
      </c>
      <c r="D154" t="s">
        <v>37</v>
      </c>
      <c r="E154" t="s">
        <v>139</v>
      </c>
      <c r="F154">
        <v>1</v>
      </c>
      <c r="G154">
        <v>600</v>
      </c>
    </row>
    <row r="155" spans="1:7">
      <c r="A155">
        <v>44028</v>
      </c>
      <c r="B155" t="s">
        <v>47</v>
      </c>
      <c r="C155" t="s">
        <v>44</v>
      </c>
      <c r="D155" t="s">
        <v>51</v>
      </c>
      <c r="E155" t="s">
        <v>52</v>
      </c>
      <c r="F155">
        <v>3</v>
      </c>
      <c r="G155">
        <v>20</v>
      </c>
    </row>
    <row r="156" spans="1:7">
      <c r="A156">
        <v>44028</v>
      </c>
      <c r="B156" t="s">
        <v>47</v>
      </c>
      <c r="C156" t="s">
        <v>44</v>
      </c>
      <c r="D156" t="s">
        <v>51</v>
      </c>
      <c r="E156" t="s">
        <v>53</v>
      </c>
      <c r="F156">
        <v>1</v>
      </c>
      <c r="G156">
        <v>10</v>
      </c>
    </row>
    <row r="157" spans="1:7">
      <c r="A157">
        <v>44028</v>
      </c>
      <c r="B157" t="s">
        <v>47</v>
      </c>
      <c r="C157" t="s">
        <v>44</v>
      </c>
      <c r="D157" t="s">
        <v>51</v>
      </c>
      <c r="E157" t="s">
        <v>55</v>
      </c>
      <c r="F157">
        <v>1</v>
      </c>
      <c r="G157">
        <v>10</v>
      </c>
    </row>
    <row r="158" spans="1:7">
      <c r="A158">
        <v>44028</v>
      </c>
      <c r="B158" t="s">
        <v>47</v>
      </c>
      <c r="C158" t="s">
        <v>44</v>
      </c>
      <c r="D158" t="s">
        <v>51</v>
      </c>
      <c r="E158" t="s">
        <v>87</v>
      </c>
      <c r="F158">
        <v>1</v>
      </c>
      <c r="G158">
        <v>10</v>
      </c>
    </row>
    <row r="159" spans="1:7">
      <c r="A159">
        <v>44028</v>
      </c>
      <c r="B159" t="s">
        <v>9</v>
      </c>
      <c r="C159" t="s">
        <v>10</v>
      </c>
      <c r="D159" t="s">
        <v>11</v>
      </c>
      <c r="E159" t="s">
        <v>140</v>
      </c>
      <c r="F159">
        <v>1</v>
      </c>
      <c r="G159">
        <v>34</v>
      </c>
    </row>
    <row r="160" spans="1:7">
      <c r="A160">
        <v>44029</v>
      </c>
      <c r="B160" t="s">
        <v>9</v>
      </c>
      <c r="C160" t="s">
        <v>44</v>
      </c>
      <c r="D160" t="s">
        <v>67</v>
      </c>
      <c r="E160" t="s">
        <v>141</v>
      </c>
      <c r="F160">
        <v>1</v>
      </c>
      <c r="G160">
        <v>250</v>
      </c>
    </row>
    <row r="161" spans="1:7">
      <c r="A161">
        <v>44029</v>
      </c>
      <c r="B161" t="s">
        <v>82</v>
      </c>
      <c r="C161" t="s">
        <v>27</v>
      </c>
      <c r="D161" t="s">
        <v>142</v>
      </c>
      <c r="E161" t="s">
        <v>143</v>
      </c>
      <c r="F161">
        <v>1</v>
      </c>
      <c r="G161">
        <v>1450.66</v>
      </c>
    </row>
    <row r="162" spans="1:7">
      <c r="A162">
        <v>44029</v>
      </c>
      <c r="B162" t="s">
        <v>47</v>
      </c>
      <c r="C162" t="s">
        <v>44</v>
      </c>
      <c r="D162" t="s">
        <v>51</v>
      </c>
      <c r="E162" t="s">
        <v>87</v>
      </c>
      <c r="F162">
        <v>2</v>
      </c>
      <c r="G162">
        <v>20</v>
      </c>
    </row>
    <row r="163" spans="1:7">
      <c r="A163">
        <v>44029</v>
      </c>
      <c r="B163" t="s">
        <v>47</v>
      </c>
      <c r="C163" t="s">
        <v>44</v>
      </c>
      <c r="D163" t="s">
        <v>51</v>
      </c>
      <c r="E163" t="s">
        <v>54</v>
      </c>
      <c r="F163">
        <v>1</v>
      </c>
      <c r="G163">
        <v>10</v>
      </c>
    </row>
    <row r="164" spans="1:7">
      <c r="A164">
        <v>44029</v>
      </c>
      <c r="B164" t="s">
        <v>9</v>
      </c>
      <c r="C164" t="s">
        <v>39</v>
      </c>
      <c r="D164" t="s">
        <v>40</v>
      </c>
      <c r="E164" t="s">
        <v>144</v>
      </c>
      <c r="F164">
        <v>1</v>
      </c>
      <c r="G164">
        <v>600</v>
      </c>
    </row>
    <row r="165" spans="1:7">
      <c r="A165">
        <v>44030</v>
      </c>
      <c r="B165" t="s">
        <v>9</v>
      </c>
      <c r="C165" t="s">
        <v>44</v>
      </c>
      <c r="D165" t="s">
        <v>67</v>
      </c>
      <c r="E165" t="s">
        <v>145</v>
      </c>
      <c r="F165">
        <v>1</v>
      </c>
      <c r="G165">
        <v>100</v>
      </c>
    </row>
    <row r="166" spans="1:7">
      <c r="A166">
        <v>44030</v>
      </c>
      <c r="B166" t="s">
        <v>9</v>
      </c>
      <c r="C166" t="s">
        <v>44</v>
      </c>
      <c r="D166" t="s">
        <v>45</v>
      </c>
      <c r="E166" t="s">
        <v>119</v>
      </c>
      <c r="F166">
        <v>1</v>
      </c>
      <c r="G166">
        <v>25</v>
      </c>
    </row>
    <row r="167" spans="1:7">
      <c r="A167">
        <v>44030</v>
      </c>
      <c r="B167" t="s">
        <v>9</v>
      </c>
      <c r="C167" t="s">
        <v>44</v>
      </c>
      <c r="D167" t="s">
        <v>45</v>
      </c>
      <c r="E167" t="s">
        <v>100</v>
      </c>
      <c r="F167">
        <v>1</v>
      </c>
      <c r="G167">
        <v>50</v>
      </c>
    </row>
    <row r="168" spans="1:7">
      <c r="A168">
        <v>44030</v>
      </c>
      <c r="B168" t="s">
        <v>9</v>
      </c>
      <c r="C168" t="s">
        <v>44</v>
      </c>
      <c r="D168" t="s">
        <v>45</v>
      </c>
      <c r="E168" t="s">
        <v>146</v>
      </c>
      <c r="F168">
        <v>30</v>
      </c>
      <c r="G168">
        <v>390</v>
      </c>
    </row>
    <row r="169" spans="1:7">
      <c r="A169">
        <v>44030</v>
      </c>
      <c r="B169" t="s">
        <v>30</v>
      </c>
      <c r="C169" t="s">
        <v>36</v>
      </c>
      <c r="D169" t="s">
        <v>78</v>
      </c>
      <c r="E169" t="s">
        <v>147</v>
      </c>
      <c r="F169">
        <v>1</v>
      </c>
      <c r="G169">
        <v>64</v>
      </c>
    </row>
    <row r="170" spans="1:7">
      <c r="A170">
        <v>44030</v>
      </c>
      <c r="B170" t="s">
        <v>30</v>
      </c>
      <c r="C170" t="s">
        <v>44</v>
      </c>
      <c r="D170" t="s">
        <v>78</v>
      </c>
      <c r="E170" t="s">
        <v>148</v>
      </c>
      <c r="F170">
        <v>1</v>
      </c>
      <c r="G170">
        <v>210</v>
      </c>
    </row>
    <row r="171" spans="1:7">
      <c r="A171">
        <v>44030</v>
      </c>
      <c r="B171" t="s">
        <v>30</v>
      </c>
      <c r="C171" t="s">
        <v>44</v>
      </c>
      <c r="D171" t="s">
        <v>78</v>
      </c>
      <c r="E171" t="s">
        <v>149</v>
      </c>
      <c r="F171">
        <v>1</v>
      </c>
      <c r="G171">
        <v>98</v>
      </c>
    </row>
    <row r="172" spans="1:7">
      <c r="A172">
        <v>44030</v>
      </c>
      <c r="B172" t="s">
        <v>30</v>
      </c>
      <c r="C172" t="s">
        <v>77</v>
      </c>
      <c r="D172" t="s">
        <v>78</v>
      </c>
      <c r="E172" t="s">
        <v>150</v>
      </c>
      <c r="F172">
        <v>1</v>
      </c>
      <c r="G172">
        <v>265</v>
      </c>
    </row>
    <row r="173" spans="1:7">
      <c r="A173">
        <v>44030</v>
      </c>
      <c r="B173" t="s">
        <v>30</v>
      </c>
      <c r="C173" t="s">
        <v>77</v>
      </c>
      <c r="D173" t="s">
        <v>78</v>
      </c>
      <c r="E173" t="s">
        <v>151</v>
      </c>
      <c r="F173">
        <v>1</v>
      </c>
      <c r="G173">
        <v>443</v>
      </c>
    </row>
    <row r="174" spans="1:7">
      <c r="A174">
        <v>44030</v>
      </c>
      <c r="B174" t="s">
        <v>30</v>
      </c>
      <c r="C174" t="s">
        <v>36</v>
      </c>
      <c r="D174" t="s">
        <v>78</v>
      </c>
      <c r="E174" t="s">
        <v>152</v>
      </c>
      <c r="F174">
        <v>1</v>
      </c>
      <c r="G174">
        <v>44</v>
      </c>
    </row>
    <row r="175" spans="1:7">
      <c r="A175">
        <v>44030</v>
      </c>
      <c r="B175" t="s">
        <v>47</v>
      </c>
      <c r="C175" t="s">
        <v>39</v>
      </c>
      <c r="D175" t="s">
        <v>48</v>
      </c>
      <c r="E175" t="s">
        <v>153</v>
      </c>
      <c r="F175">
        <v>2</v>
      </c>
      <c r="G175">
        <v>140</v>
      </c>
    </row>
    <row r="176" spans="1:7">
      <c r="A176">
        <v>44030</v>
      </c>
      <c r="B176" t="s">
        <v>47</v>
      </c>
      <c r="C176" t="s">
        <v>39</v>
      </c>
      <c r="D176" t="s">
        <v>48</v>
      </c>
      <c r="E176" t="s">
        <v>154</v>
      </c>
      <c r="F176">
        <v>2</v>
      </c>
      <c r="G176">
        <v>80</v>
      </c>
    </row>
    <row r="177" spans="1:7">
      <c r="A177">
        <v>44030</v>
      </c>
      <c r="B177" t="s">
        <v>47</v>
      </c>
      <c r="C177" t="s">
        <v>39</v>
      </c>
      <c r="D177" t="s">
        <v>48</v>
      </c>
      <c r="E177" t="s">
        <v>155</v>
      </c>
      <c r="F177">
        <v>2</v>
      </c>
      <c r="G177">
        <v>40</v>
      </c>
    </row>
    <row r="178" spans="1:7">
      <c r="A178">
        <v>44030</v>
      </c>
      <c r="B178" t="s">
        <v>47</v>
      </c>
      <c r="C178" t="s">
        <v>39</v>
      </c>
      <c r="D178" t="s">
        <v>48</v>
      </c>
      <c r="E178" t="s">
        <v>156</v>
      </c>
      <c r="F178">
        <v>2</v>
      </c>
      <c r="G178">
        <v>100</v>
      </c>
    </row>
    <row r="179" spans="1:7">
      <c r="A179">
        <v>44030</v>
      </c>
      <c r="B179" t="s">
        <v>47</v>
      </c>
      <c r="C179" t="s">
        <v>44</v>
      </c>
      <c r="D179" t="s">
        <v>51</v>
      </c>
      <c r="E179" t="s">
        <v>54</v>
      </c>
      <c r="F179">
        <v>3</v>
      </c>
      <c r="G179">
        <v>30</v>
      </c>
    </row>
    <row r="180" spans="1:7">
      <c r="A180">
        <v>44030</v>
      </c>
      <c r="B180" t="s">
        <v>9</v>
      </c>
      <c r="C180" t="s">
        <v>10</v>
      </c>
      <c r="D180" t="s">
        <v>11</v>
      </c>
      <c r="E180" t="s">
        <v>157</v>
      </c>
      <c r="F180">
        <v>1</v>
      </c>
      <c r="G180">
        <v>27</v>
      </c>
    </row>
    <row r="181" spans="1:7">
      <c r="A181">
        <v>44030</v>
      </c>
      <c r="B181" t="s">
        <v>30</v>
      </c>
      <c r="C181" t="s">
        <v>36</v>
      </c>
      <c r="D181" t="s">
        <v>74</v>
      </c>
      <c r="E181" t="s">
        <v>158</v>
      </c>
      <c r="F181">
        <v>1</v>
      </c>
      <c r="G181">
        <v>100</v>
      </c>
    </row>
    <row r="182" spans="1:7">
      <c r="A182">
        <v>44030</v>
      </c>
      <c r="B182" t="s">
        <v>30</v>
      </c>
      <c r="C182" t="s">
        <v>44</v>
      </c>
      <c r="D182" t="s">
        <v>74</v>
      </c>
      <c r="E182" t="s">
        <v>159</v>
      </c>
      <c r="F182">
        <v>1</v>
      </c>
      <c r="G182">
        <v>379</v>
      </c>
    </row>
    <row r="183" spans="1:7">
      <c r="A183">
        <v>44030</v>
      </c>
      <c r="B183" t="s">
        <v>30</v>
      </c>
      <c r="C183" t="s">
        <v>44</v>
      </c>
      <c r="D183" t="s">
        <v>74</v>
      </c>
      <c r="E183" t="s">
        <v>160</v>
      </c>
      <c r="F183">
        <v>1</v>
      </c>
      <c r="G183">
        <v>128.74</v>
      </c>
    </row>
    <row r="184" spans="1:7">
      <c r="A184">
        <v>44030</v>
      </c>
      <c r="B184" t="s">
        <v>30</v>
      </c>
      <c r="C184" t="s">
        <v>36</v>
      </c>
      <c r="D184" t="s">
        <v>74</v>
      </c>
      <c r="E184" t="s">
        <v>161</v>
      </c>
      <c r="F184">
        <v>1</v>
      </c>
      <c r="G184">
        <v>209</v>
      </c>
    </row>
    <row r="185" spans="1:7">
      <c r="A185">
        <v>44030</v>
      </c>
      <c r="B185" t="s">
        <v>30</v>
      </c>
      <c r="C185" t="s">
        <v>162</v>
      </c>
      <c r="D185" t="s">
        <v>74</v>
      </c>
      <c r="E185" t="s">
        <v>163</v>
      </c>
      <c r="F185">
        <v>1</v>
      </c>
      <c r="G185">
        <v>122</v>
      </c>
    </row>
    <row r="186" spans="1:7">
      <c r="A186">
        <v>44030</v>
      </c>
      <c r="B186" t="s">
        <v>30</v>
      </c>
      <c r="C186" t="s">
        <v>162</v>
      </c>
      <c r="D186" t="s">
        <v>74</v>
      </c>
      <c r="E186" t="s">
        <v>164</v>
      </c>
      <c r="F186">
        <v>1</v>
      </c>
      <c r="G186">
        <v>305</v>
      </c>
    </row>
    <row r="187" spans="1:7">
      <c r="A187">
        <v>44030</v>
      </c>
      <c r="B187" t="s">
        <v>30</v>
      </c>
      <c r="C187" t="s">
        <v>162</v>
      </c>
      <c r="D187" t="s">
        <v>74</v>
      </c>
      <c r="E187" t="s">
        <v>165</v>
      </c>
      <c r="F187">
        <v>1</v>
      </c>
      <c r="G187">
        <v>246</v>
      </c>
    </row>
    <row r="188" spans="1:7">
      <c r="A188">
        <v>44030</v>
      </c>
      <c r="B188" t="s">
        <v>30</v>
      </c>
      <c r="C188" t="s">
        <v>44</v>
      </c>
      <c r="D188" t="s">
        <v>74</v>
      </c>
      <c r="E188" t="s">
        <v>166</v>
      </c>
      <c r="F188">
        <v>1</v>
      </c>
      <c r="G188">
        <v>119</v>
      </c>
    </row>
    <row r="189" spans="1:7">
      <c r="A189">
        <v>44030</v>
      </c>
      <c r="B189" t="s">
        <v>30</v>
      </c>
      <c r="C189" t="s">
        <v>44</v>
      </c>
      <c r="D189" t="s">
        <v>74</v>
      </c>
      <c r="E189" t="s">
        <v>167</v>
      </c>
      <c r="F189">
        <v>1</v>
      </c>
      <c r="G189">
        <v>699</v>
      </c>
    </row>
    <row r="190" spans="1:7">
      <c r="A190">
        <v>44030</v>
      </c>
      <c r="B190" t="s">
        <v>30</v>
      </c>
      <c r="C190" t="s">
        <v>44</v>
      </c>
      <c r="D190" t="s">
        <v>74</v>
      </c>
      <c r="E190" t="s">
        <v>168</v>
      </c>
      <c r="F190">
        <v>1</v>
      </c>
      <c r="G190">
        <v>49</v>
      </c>
    </row>
    <row r="191" spans="1:7">
      <c r="A191">
        <v>44030</v>
      </c>
      <c r="B191" t="s">
        <v>30</v>
      </c>
      <c r="C191" t="s">
        <v>44</v>
      </c>
      <c r="D191" t="s">
        <v>74</v>
      </c>
      <c r="E191" t="s">
        <v>169</v>
      </c>
      <c r="F191">
        <v>1</v>
      </c>
      <c r="G191">
        <v>234.88</v>
      </c>
    </row>
    <row r="192" spans="1:7">
      <c r="A192">
        <v>44030</v>
      </c>
      <c r="B192" t="s">
        <v>30</v>
      </c>
      <c r="C192" t="s">
        <v>44</v>
      </c>
      <c r="D192" t="s">
        <v>74</v>
      </c>
      <c r="E192" t="s">
        <v>170</v>
      </c>
      <c r="F192">
        <v>1</v>
      </c>
      <c r="G192">
        <v>105</v>
      </c>
    </row>
    <row r="193" spans="1:7">
      <c r="A193">
        <v>44030</v>
      </c>
      <c r="B193" t="s">
        <v>30</v>
      </c>
      <c r="C193" t="s">
        <v>44</v>
      </c>
      <c r="D193" t="s">
        <v>74</v>
      </c>
      <c r="E193" t="s">
        <v>171</v>
      </c>
      <c r="F193">
        <v>1</v>
      </c>
      <c r="G193">
        <v>349</v>
      </c>
    </row>
    <row r="194" spans="1:7">
      <c r="A194">
        <v>44030</v>
      </c>
      <c r="B194" t="s">
        <v>30</v>
      </c>
      <c r="C194" t="s">
        <v>44</v>
      </c>
      <c r="D194" t="s">
        <v>74</v>
      </c>
      <c r="E194" t="s">
        <v>172</v>
      </c>
      <c r="F194">
        <v>1</v>
      </c>
      <c r="G194">
        <v>171.98</v>
      </c>
    </row>
    <row r="195" spans="1:7">
      <c r="A195">
        <v>44030</v>
      </c>
      <c r="B195" t="s">
        <v>30</v>
      </c>
      <c r="C195" t="s">
        <v>44</v>
      </c>
      <c r="D195" t="s">
        <v>74</v>
      </c>
      <c r="E195" t="s">
        <v>173</v>
      </c>
      <c r="F195">
        <v>1</v>
      </c>
      <c r="G195">
        <v>490</v>
      </c>
    </row>
    <row r="196" spans="1:7">
      <c r="A196">
        <v>44030</v>
      </c>
      <c r="B196" t="s">
        <v>30</v>
      </c>
      <c r="C196" t="s">
        <v>44</v>
      </c>
      <c r="D196" t="s">
        <v>74</v>
      </c>
      <c r="E196" t="s">
        <v>174</v>
      </c>
      <c r="F196">
        <v>1</v>
      </c>
      <c r="G196">
        <v>265.33999999999997</v>
      </c>
    </row>
    <row r="197" spans="1:7">
      <c r="A197">
        <v>44030</v>
      </c>
      <c r="B197" t="s">
        <v>30</v>
      </c>
      <c r="C197" t="s">
        <v>44</v>
      </c>
      <c r="D197" t="s">
        <v>175</v>
      </c>
      <c r="E197" t="s">
        <v>176</v>
      </c>
      <c r="F197">
        <v>5</v>
      </c>
      <c r="G197">
        <v>228.74</v>
      </c>
    </row>
    <row r="198" spans="1:7">
      <c r="A198">
        <v>44030</v>
      </c>
      <c r="B198" t="s">
        <v>30</v>
      </c>
      <c r="C198" t="s">
        <v>44</v>
      </c>
      <c r="D198" t="s">
        <v>175</v>
      </c>
      <c r="E198" t="s">
        <v>177</v>
      </c>
      <c r="F198">
        <v>4</v>
      </c>
      <c r="G198">
        <v>140.38</v>
      </c>
    </row>
    <row r="199" spans="1:7">
      <c r="A199">
        <v>44031</v>
      </c>
      <c r="B199" t="s">
        <v>47</v>
      </c>
      <c r="C199" t="s">
        <v>36</v>
      </c>
      <c r="D199" t="s">
        <v>178</v>
      </c>
      <c r="E199" t="s">
        <v>179</v>
      </c>
      <c r="F199">
        <v>1</v>
      </c>
      <c r="G199">
        <v>150</v>
      </c>
    </row>
    <row r="200" spans="1:7">
      <c r="A200">
        <v>44031</v>
      </c>
      <c r="B200" t="s">
        <v>47</v>
      </c>
      <c r="C200" t="s">
        <v>44</v>
      </c>
      <c r="D200" t="s">
        <v>45</v>
      </c>
      <c r="E200" t="s">
        <v>119</v>
      </c>
      <c r="F200">
        <v>1</v>
      </c>
      <c r="G200">
        <v>25</v>
      </c>
    </row>
    <row r="201" spans="1:7">
      <c r="A201">
        <v>44031</v>
      </c>
      <c r="B201" t="s">
        <v>47</v>
      </c>
      <c r="C201" t="s">
        <v>44</v>
      </c>
      <c r="D201" t="s">
        <v>45</v>
      </c>
      <c r="E201" t="s">
        <v>119</v>
      </c>
      <c r="F201">
        <v>1</v>
      </c>
      <c r="G201">
        <v>25</v>
      </c>
    </row>
    <row r="202" spans="1:7">
      <c r="A202">
        <v>44031</v>
      </c>
      <c r="B202" t="s">
        <v>47</v>
      </c>
      <c r="C202" t="s">
        <v>92</v>
      </c>
      <c r="D202" t="s">
        <v>51</v>
      </c>
      <c r="E202" t="s">
        <v>180</v>
      </c>
      <c r="F202">
        <v>3</v>
      </c>
      <c r="G202">
        <v>150</v>
      </c>
    </row>
    <row r="203" spans="1:7">
      <c r="A203">
        <v>44031</v>
      </c>
      <c r="B203" t="s">
        <v>47</v>
      </c>
      <c r="C203" t="s">
        <v>44</v>
      </c>
      <c r="D203" t="s">
        <v>51</v>
      </c>
      <c r="E203" t="s">
        <v>86</v>
      </c>
      <c r="F203">
        <v>3</v>
      </c>
      <c r="G203">
        <v>20</v>
      </c>
    </row>
    <row r="204" spans="1:7">
      <c r="A204">
        <v>44031</v>
      </c>
      <c r="B204" t="s">
        <v>47</v>
      </c>
      <c r="C204" t="s">
        <v>44</v>
      </c>
      <c r="D204" t="s">
        <v>51</v>
      </c>
      <c r="E204" t="s">
        <v>109</v>
      </c>
      <c r="F204">
        <v>1</v>
      </c>
      <c r="G204">
        <v>25</v>
      </c>
    </row>
    <row r="205" spans="1:7">
      <c r="A205">
        <v>44031</v>
      </c>
      <c r="B205" t="s">
        <v>47</v>
      </c>
      <c r="C205" t="s">
        <v>44</v>
      </c>
      <c r="D205" t="s">
        <v>51</v>
      </c>
      <c r="E205" t="s">
        <v>97</v>
      </c>
      <c r="F205">
        <v>1</v>
      </c>
      <c r="G205">
        <v>40</v>
      </c>
    </row>
    <row r="206" spans="1:7">
      <c r="A206">
        <v>44031</v>
      </c>
      <c r="B206" t="s">
        <v>9</v>
      </c>
      <c r="C206" t="s">
        <v>10</v>
      </c>
      <c r="D206" t="s">
        <v>11</v>
      </c>
      <c r="E206" t="s">
        <v>157</v>
      </c>
      <c r="F206">
        <v>1</v>
      </c>
      <c r="G206">
        <v>27</v>
      </c>
    </row>
    <row r="207" spans="1:7">
      <c r="A207">
        <v>44033</v>
      </c>
      <c r="B207" t="s">
        <v>9</v>
      </c>
      <c r="C207" t="s">
        <v>181</v>
      </c>
      <c r="D207" t="s">
        <v>93</v>
      </c>
      <c r="E207" t="s">
        <v>182</v>
      </c>
      <c r="F207">
        <v>1</v>
      </c>
      <c r="G207">
        <v>3500</v>
      </c>
    </row>
    <row r="208" spans="1:7">
      <c r="A208">
        <v>44034</v>
      </c>
      <c r="B208" t="s">
        <v>82</v>
      </c>
      <c r="C208" t="s">
        <v>31</v>
      </c>
      <c r="D208" t="s">
        <v>183</v>
      </c>
      <c r="E208" t="s">
        <v>184</v>
      </c>
      <c r="F208">
        <v>1</v>
      </c>
      <c r="G208">
        <v>622.96</v>
      </c>
    </row>
    <row r="209" spans="1:7">
      <c r="A209">
        <v>44034</v>
      </c>
      <c r="B209" t="s">
        <v>47</v>
      </c>
      <c r="C209" t="s">
        <v>44</v>
      </c>
      <c r="D209" t="s">
        <v>45</v>
      </c>
      <c r="E209" t="s">
        <v>134</v>
      </c>
      <c r="F209">
        <v>2</v>
      </c>
      <c r="G209">
        <v>60</v>
      </c>
    </row>
    <row r="210" spans="1:7">
      <c r="A210">
        <v>44034</v>
      </c>
      <c r="B210" t="s">
        <v>9</v>
      </c>
      <c r="C210" t="s">
        <v>185</v>
      </c>
      <c r="D210" t="s">
        <v>186</v>
      </c>
      <c r="E210" t="s">
        <v>187</v>
      </c>
      <c r="F210">
        <v>1</v>
      </c>
      <c r="G210">
        <v>150</v>
      </c>
    </row>
    <row r="211" spans="1:7">
      <c r="A211">
        <v>44034</v>
      </c>
      <c r="B211" t="s">
        <v>47</v>
      </c>
      <c r="C211" t="s">
        <v>39</v>
      </c>
      <c r="D211" t="s">
        <v>48</v>
      </c>
      <c r="E211" t="s">
        <v>188</v>
      </c>
      <c r="F211">
        <v>2</v>
      </c>
      <c r="G211">
        <v>40</v>
      </c>
    </row>
    <row r="212" spans="1:7">
      <c r="A212">
        <v>44034</v>
      </c>
      <c r="B212" t="s">
        <v>47</v>
      </c>
      <c r="C212" t="s">
        <v>39</v>
      </c>
      <c r="D212" t="s">
        <v>48</v>
      </c>
      <c r="E212" t="s">
        <v>189</v>
      </c>
      <c r="F212">
        <v>2</v>
      </c>
      <c r="G212">
        <v>40</v>
      </c>
    </row>
    <row r="213" spans="1:7">
      <c r="A213">
        <v>44034</v>
      </c>
      <c r="B213" t="s">
        <v>47</v>
      </c>
      <c r="C213" t="s">
        <v>44</v>
      </c>
      <c r="D213" t="s">
        <v>51</v>
      </c>
      <c r="E213" t="s">
        <v>52</v>
      </c>
      <c r="F213">
        <v>6</v>
      </c>
      <c r="G213">
        <v>40</v>
      </c>
    </row>
    <row r="214" spans="1:7">
      <c r="A214">
        <v>44034</v>
      </c>
      <c r="B214" t="s">
        <v>47</v>
      </c>
      <c r="C214" t="s">
        <v>44</v>
      </c>
      <c r="D214" t="s">
        <v>51</v>
      </c>
      <c r="E214" t="s">
        <v>108</v>
      </c>
      <c r="F214">
        <v>3</v>
      </c>
      <c r="G214">
        <v>20</v>
      </c>
    </row>
    <row r="215" spans="1:7">
      <c r="A215">
        <v>44034</v>
      </c>
      <c r="B215" t="s">
        <v>47</v>
      </c>
      <c r="C215" t="s">
        <v>44</v>
      </c>
      <c r="D215" t="s">
        <v>51</v>
      </c>
      <c r="E215" t="s">
        <v>190</v>
      </c>
      <c r="F215">
        <v>1</v>
      </c>
      <c r="G215">
        <v>30</v>
      </c>
    </row>
    <row r="216" spans="1:7">
      <c r="A216">
        <v>44034</v>
      </c>
      <c r="B216" t="s">
        <v>47</v>
      </c>
      <c r="C216" t="s">
        <v>44</v>
      </c>
      <c r="D216" t="s">
        <v>51</v>
      </c>
      <c r="E216" t="s">
        <v>109</v>
      </c>
      <c r="F216">
        <v>2</v>
      </c>
      <c r="G216">
        <v>40</v>
      </c>
    </row>
    <row r="217" spans="1:7">
      <c r="A217">
        <v>44034</v>
      </c>
      <c r="B217" t="s">
        <v>47</v>
      </c>
      <c r="C217" t="s">
        <v>44</v>
      </c>
      <c r="D217" t="s">
        <v>51</v>
      </c>
      <c r="E217" t="s">
        <v>191</v>
      </c>
      <c r="F217">
        <v>1</v>
      </c>
      <c r="G217">
        <v>20</v>
      </c>
    </row>
    <row r="218" spans="1:7">
      <c r="A218">
        <v>44034</v>
      </c>
      <c r="B218" t="s">
        <v>47</v>
      </c>
      <c r="C218" t="s">
        <v>44</v>
      </c>
      <c r="D218" t="s">
        <v>51</v>
      </c>
      <c r="E218" t="s">
        <v>192</v>
      </c>
      <c r="F218">
        <v>1</v>
      </c>
      <c r="G218">
        <v>5</v>
      </c>
    </row>
    <row r="219" spans="1:7">
      <c r="A219">
        <v>44034</v>
      </c>
      <c r="B219" t="s">
        <v>9</v>
      </c>
      <c r="C219" t="s">
        <v>10</v>
      </c>
      <c r="D219" t="s">
        <v>11</v>
      </c>
      <c r="E219" t="s">
        <v>193</v>
      </c>
      <c r="F219">
        <v>1</v>
      </c>
      <c r="G219">
        <v>27</v>
      </c>
    </row>
    <row r="220" spans="1:7">
      <c r="A220">
        <v>44034</v>
      </c>
      <c r="B220" t="s">
        <v>9</v>
      </c>
      <c r="C220" t="s">
        <v>44</v>
      </c>
      <c r="D220" t="s">
        <v>60</v>
      </c>
      <c r="E220" t="s">
        <v>100</v>
      </c>
      <c r="F220">
        <v>1</v>
      </c>
      <c r="G220">
        <v>49</v>
      </c>
    </row>
    <row r="221" spans="1:7">
      <c r="A221">
        <v>44034</v>
      </c>
      <c r="B221" t="s">
        <v>9</v>
      </c>
      <c r="C221" t="s">
        <v>44</v>
      </c>
      <c r="D221" t="s">
        <v>60</v>
      </c>
      <c r="E221" t="s">
        <v>119</v>
      </c>
      <c r="F221">
        <v>3</v>
      </c>
      <c r="G221">
        <v>75</v>
      </c>
    </row>
    <row r="222" spans="1:7">
      <c r="A222">
        <v>44034</v>
      </c>
      <c r="B222" t="s">
        <v>9</v>
      </c>
      <c r="C222" t="s">
        <v>44</v>
      </c>
      <c r="D222" t="s">
        <v>60</v>
      </c>
      <c r="E222" t="s">
        <v>194</v>
      </c>
      <c r="F222">
        <v>1</v>
      </c>
      <c r="G222">
        <v>120</v>
      </c>
    </row>
    <row r="223" spans="1:7">
      <c r="A223">
        <v>44034</v>
      </c>
      <c r="B223" t="s">
        <v>9</v>
      </c>
      <c r="C223" t="s">
        <v>36</v>
      </c>
      <c r="D223" t="s">
        <v>60</v>
      </c>
      <c r="E223" t="s">
        <v>195</v>
      </c>
      <c r="F223">
        <v>1</v>
      </c>
      <c r="G223">
        <v>93</v>
      </c>
    </row>
    <row r="224" spans="1:7">
      <c r="A224">
        <v>44034</v>
      </c>
      <c r="B224" t="s">
        <v>9</v>
      </c>
      <c r="C224" t="s">
        <v>44</v>
      </c>
      <c r="D224" t="s">
        <v>60</v>
      </c>
      <c r="E224" t="s">
        <v>196</v>
      </c>
      <c r="F224">
        <v>1</v>
      </c>
      <c r="G224">
        <v>480.4</v>
      </c>
    </row>
    <row r="225" spans="1:7">
      <c r="A225">
        <v>44035</v>
      </c>
      <c r="B225" t="s">
        <v>47</v>
      </c>
      <c r="C225" t="s">
        <v>44</v>
      </c>
      <c r="D225" t="s">
        <v>51</v>
      </c>
      <c r="E225" t="s">
        <v>57</v>
      </c>
      <c r="F225">
        <v>1</v>
      </c>
      <c r="G225">
        <v>50</v>
      </c>
    </row>
    <row r="226" spans="1:7">
      <c r="A226">
        <v>44035</v>
      </c>
      <c r="B226" t="s">
        <v>47</v>
      </c>
      <c r="C226" t="s">
        <v>44</v>
      </c>
      <c r="D226" t="s">
        <v>51</v>
      </c>
      <c r="E226" t="s">
        <v>53</v>
      </c>
      <c r="F226">
        <v>1</v>
      </c>
      <c r="G226">
        <v>10</v>
      </c>
    </row>
    <row r="227" spans="1:7">
      <c r="A227">
        <v>44035</v>
      </c>
      <c r="B227" t="s">
        <v>47</v>
      </c>
      <c r="C227" t="s">
        <v>44</v>
      </c>
      <c r="D227" t="s">
        <v>51</v>
      </c>
      <c r="E227" t="s">
        <v>55</v>
      </c>
      <c r="F227">
        <v>1</v>
      </c>
      <c r="G227">
        <v>10</v>
      </c>
    </row>
    <row r="228" spans="1:7">
      <c r="A228">
        <v>44036</v>
      </c>
      <c r="B228" t="s">
        <v>9</v>
      </c>
      <c r="C228" t="s">
        <v>44</v>
      </c>
      <c r="D228" t="s">
        <v>67</v>
      </c>
      <c r="E228" t="s">
        <v>197</v>
      </c>
      <c r="F228">
        <v>1</v>
      </c>
      <c r="G228">
        <v>200</v>
      </c>
    </row>
    <row r="229" spans="1:7">
      <c r="A229">
        <v>44037</v>
      </c>
      <c r="B229" t="s">
        <v>9</v>
      </c>
      <c r="C229" t="s">
        <v>36</v>
      </c>
      <c r="D229" t="s">
        <v>178</v>
      </c>
      <c r="E229" t="s">
        <v>179</v>
      </c>
      <c r="F229">
        <v>1</v>
      </c>
      <c r="G229">
        <v>150</v>
      </c>
    </row>
    <row r="230" spans="1:7">
      <c r="A230">
        <v>44037</v>
      </c>
      <c r="B230" t="s">
        <v>9</v>
      </c>
      <c r="C230" t="s">
        <v>36</v>
      </c>
      <c r="D230" t="s">
        <v>178</v>
      </c>
      <c r="E230" t="s">
        <v>198</v>
      </c>
      <c r="F230">
        <v>3</v>
      </c>
      <c r="G230">
        <v>90</v>
      </c>
    </row>
    <row r="231" spans="1:7">
      <c r="A231">
        <v>44037</v>
      </c>
      <c r="B231" t="s">
        <v>9</v>
      </c>
      <c r="C231" t="s">
        <v>36</v>
      </c>
      <c r="D231" t="s">
        <v>178</v>
      </c>
      <c r="E231" t="s">
        <v>199</v>
      </c>
      <c r="F231">
        <v>1</v>
      </c>
      <c r="G231">
        <v>70</v>
      </c>
    </row>
    <row r="232" spans="1:7">
      <c r="A232">
        <v>44037</v>
      </c>
      <c r="B232" t="s">
        <v>9</v>
      </c>
      <c r="C232" t="s">
        <v>36</v>
      </c>
      <c r="D232" t="s">
        <v>178</v>
      </c>
      <c r="E232" t="s">
        <v>56</v>
      </c>
      <c r="F232">
        <v>1</v>
      </c>
      <c r="G232">
        <v>20</v>
      </c>
    </row>
    <row r="233" spans="1:7">
      <c r="A233">
        <v>44038</v>
      </c>
      <c r="B233" t="s">
        <v>47</v>
      </c>
      <c r="C233" t="s">
        <v>44</v>
      </c>
      <c r="D233" t="s">
        <v>67</v>
      </c>
      <c r="E233" t="s">
        <v>200</v>
      </c>
      <c r="F233">
        <v>1</v>
      </c>
      <c r="G233">
        <v>300</v>
      </c>
    </row>
    <row r="234" spans="1:7">
      <c r="A234">
        <v>44038</v>
      </c>
      <c r="B234" t="s">
        <v>47</v>
      </c>
      <c r="C234" t="s">
        <v>44</v>
      </c>
      <c r="D234" t="s">
        <v>45</v>
      </c>
      <c r="E234" t="s">
        <v>201</v>
      </c>
      <c r="F234">
        <v>1</v>
      </c>
      <c r="G234">
        <v>25</v>
      </c>
    </row>
    <row r="235" spans="1:7">
      <c r="A235">
        <v>44038</v>
      </c>
      <c r="B235" t="s">
        <v>47</v>
      </c>
      <c r="C235" t="s">
        <v>44</v>
      </c>
      <c r="D235" t="s">
        <v>45</v>
      </c>
      <c r="E235" t="s">
        <v>146</v>
      </c>
      <c r="F235">
        <v>4</v>
      </c>
      <c r="G235">
        <v>48</v>
      </c>
    </row>
    <row r="236" spans="1:7">
      <c r="A236">
        <v>44038</v>
      </c>
      <c r="B236" t="s">
        <v>47</v>
      </c>
      <c r="C236" t="s">
        <v>36</v>
      </c>
      <c r="D236" t="s">
        <v>45</v>
      </c>
      <c r="E236" t="s">
        <v>120</v>
      </c>
      <c r="F236">
        <v>1</v>
      </c>
      <c r="G236">
        <v>10</v>
      </c>
    </row>
    <row r="237" spans="1:7">
      <c r="A237">
        <v>44038</v>
      </c>
      <c r="B237" t="s">
        <v>47</v>
      </c>
      <c r="C237" t="s">
        <v>39</v>
      </c>
      <c r="D237" t="s">
        <v>48</v>
      </c>
      <c r="E237" t="s">
        <v>202</v>
      </c>
      <c r="F237">
        <v>1</v>
      </c>
      <c r="G237">
        <v>40</v>
      </c>
    </row>
    <row r="238" spans="1:7">
      <c r="A238">
        <v>44038</v>
      </c>
      <c r="B238" t="s">
        <v>47</v>
      </c>
      <c r="C238" t="s">
        <v>44</v>
      </c>
      <c r="D238" t="s">
        <v>51</v>
      </c>
      <c r="E238" t="s">
        <v>203</v>
      </c>
      <c r="F238">
        <v>1</v>
      </c>
      <c r="G238">
        <v>20</v>
      </c>
    </row>
    <row r="239" spans="1:7">
      <c r="A239">
        <v>44038</v>
      </c>
      <c r="B239" t="s">
        <v>47</v>
      </c>
      <c r="C239" t="s">
        <v>44</v>
      </c>
      <c r="D239" t="s">
        <v>51</v>
      </c>
      <c r="E239" t="s">
        <v>53</v>
      </c>
      <c r="F239">
        <v>1</v>
      </c>
      <c r="G239">
        <v>10</v>
      </c>
    </row>
    <row r="240" spans="1:7">
      <c r="A240">
        <v>44038</v>
      </c>
      <c r="B240" t="s">
        <v>47</v>
      </c>
      <c r="C240" t="s">
        <v>44</v>
      </c>
      <c r="D240" t="s">
        <v>51</v>
      </c>
      <c r="E240" t="s">
        <v>54</v>
      </c>
      <c r="F240">
        <v>1</v>
      </c>
      <c r="G240">
        <v>10</v>
      </c>
    </row>
    <row r="241" spans="1:7">
      <c r="A241">
        <v>44038</v>
      </c>
      <c r="B241" t="s">
        <v>9</v>
      </c>
      <c r="C241" t="s">
        <v>80</v>
      </c>
      <c r="D241" t="s">
        <v>60</v>
      </c>
      <c r="E241" t="s">
        <v>204</v>
      </c>
      <c r="F241">
        <v>1</v>
      </c>
      <c r="G241">
        <v>395</v>
      </c>
    </row>
    <row r="242" spans="1:7">
      <c r="A242">
        <v>44038</v>
      </c>
      <c r="B242" t="s">
        <v>9</v>
      </c>
      <c r="C242" t="s">
        <v>44</v>
      </c>
      <c r="D242" t="s">
        <v>60</v>
      </c>
      <c r="E242" t="s">
        <v>205</v>
      </c>
      <c r="F242">
        <v>2</v>
      </c>
      <c r="G242">
        <v>226</v>
      </c>
    </row>
    <row r="243" spans="1:7">
      <c r="A243">
        <v>44039</v>
      </c>
      <c r="B243" t="s">
        <v>9</v>
      </c>
      <c r="C243" t="s">
        <v>13</v>
      </c>
      <c r="D243" t="s">
        <v>183</v>
      </c>
      <c r="E243" t="s">
        <v>206</v>
      </c>
      <c r="F243">
        <v>1</v>
      </c>
      <c r="G243">
        <v>9035</v>
      </c>
    </row>
    <row r="244" spans="1:7">
      <c r="A244">
        <v>44039</v>
      </c>
      <c r="B244" t="s">
        <v>9</v>
      </c>
      <c r="C244" t="s">
        <v>10</v>
      </c>
      <c r="D244" t="s">
        <v>11</v>
      </c>
      <c r="E244" t="s">
        <v>207</v>
      </c>
      <c r="F244">
        <v>1</v>
      </c>
      <c r="G244">
        <v>85</v>
      </c>
    </row>
    <row r="245" spans="1:7">
      <c r="A245">
        <v>44040</v>
      </c>
      <c r="B245" t="s">
        <v>9</v>
      </c>
      <c r="C245" t="s">
        <v>80</v>
      </c>
      <c r="D245" t="s">
        <v>208</v>
      </c>
      <c r="E245" t="s">
        <v>209</v>
      </c>
      <c r="F245">
        <v>1</v>
      </c>
      <c r="G245">
        <v>3550</v>
      </c>
    </row>
    <row r="246" spans="1:7">
      <c r="A246">
        <v>44040</v>
      </c>
      <c r="B246" t="s">
        <v>47</v>
      </c>
      <c r="C246" t="s">
        <v>44</v>
      </c>
      <c r="D246" t="s">
        <v>37</v>
      </c>
      <c r="E246" t="s">
        <v>210</v>
      </c>
      <c r="F246">
        <v>1</v>
      </c>
      <c r="G246">
        <v>70</v>
      </c>
    </row>
    <row r="247" spans="1:7">
      <c r="A247">
        <v>44040</v>
      </c>
      <c r="B247" t="s">
        <v>47</v>
      </c>
      <c r="C247" t="s">
        <v>44</v>
      </c>
      <c r="D247" t="s">
        <v>51</v>
      </c>
      <c r="E247" t="s">
        <v>191</v>
      </c>
      <c r="F247">
        <v>1</v>
      </c>
      <c r="G247">
        <v>20</v>
      </c>
    </row>
    <row r="248" spans="1:7">
      <c r="A248">
        <v>44040</v>
      </c>
      <c r="B248" t="s">
        <v>47</v>
      </c>
      <c r="C248" t="s">
        <v>44</v>
      </c>
      <c r="D248" t="s">
        <v>51</v>
      </c>
      <c r="E248" t="s">
        <v>192</v>
      </c>
      <c r="F248">
        <v>1</v>
      </c>
      <c r="G248">
        <v>5</v>
      </c>
    </row>
    <row r="249" spans="1:7">
      <c r="A249">
        <v>44040</v>
      </c>
      <c r="B249" t="s">
        <v>47</v>
      </c>
      <c r="C249" t="s">
        <v>44</v>
      </c>
      <c r="D249" t="s">
        <v>51</v>
      </c>
      <c r="E249" t="s">
        <v>52</v>
      </c>
      <c r="F249">
        <v>2</v>
      </c>
      <c r="G249">
        <v>20</v>
      </c>
    </row>
    <row r="250" spans="1:7">
      <c r="A250">
        <v>44040</v>
      </c>
      <c r="B250" t="s">
        <v>47</v>
      </c>
      <c r="C250" t="s">
        <v>44</v>
      </c>
      <c r="D250" t="s">
        <v>51</v>
      </c>
      <c r="E250" t="s">
        <v>55</v>
      </c>
      <c r="F250">
        <v>1</v>
      </c>
      <c r="G250">
        <v>10</v>
      </c>
    </row>
    <row r="251" spans="1:7">
      <c r="A251">
        <v>44040</v>
      </c>
      <c r="B251" t="s">
        <v>47</v>
      </c>
      <c r="C251" t="s">
        <v>44</v>
      </c>
      <c r="D251" t="s">
        <v>51</v>
      </c>
      <c r="E251" t="s">
        <v>53</v>
      </c>
      <c r="F251">
        <v>1</v>
      </c>
      <c r="G251">
        <v>10</v>
      </c>
    </row>
    <row r="252" spans="1:7">
      <c r="A252">
        <v>44040</v>
      </c>
      <c r="B252" t="s">
        <v>47</v>
      </c>
      <c r="C252" t="s">
        <v>44</v>
      </c>
      <c r="D252" t="s">
        <v>51</v>
      </c>
      <c r="E252" t="s">
        <v>54</v>
      </c>
      <c r="F252">
        <v>3</v>
      </c>
      <c r="G252">
        <v>20</v>
      </c>
    </row>
    <row r="253" spans="1:7">
      <c r="A253">
        <v>44040</v>
      </c>
      <c r="B253" t="s">
        <v>47</v>
      </c>
      <c r="C253" t="s">
        <v>44</v>
      </c>
      <c r="D253" t="s">
        <v>51</v>
      </c>
      <c r="E253" t="s">
        <v>211</v>
      </c>
      <c r="F253">
        <v>8</v>
      </c>
      <c r="G253">
        <v>80</v>
      </c>
    </row>
    <row r="254" spans="1:7">
      <c r="A254">
        <v>44041</v>
      </c>
      <c r="B254" t="s">
        <v>47</v>
      </c>
      <c r="C254" t="s">
        <v>77</v>
      </c>
      <c r="D254" t="s">
        <v>45</v>
      </c>
      <c r="E254" t="s">
        <v>212</v>
      </c>
      <c r="F254">
        <v>1</v>
      </c>
      <c r="G254">
        <v>80</v>
      </c>
    </row>
    <row r="255" spans="1:7">
      <c r="A255">
        <v>44041</v>
      </c>
      <c r="B255" t="s">
        <v>47</v>
      </c>
      <c r="C255" t="s">
        <v>44</v>
      </c>
      <c r="D255" t="s">
        <v>51</v>
      </c>
      <c r="E255" t="s">
        <v>98</v>
      </c>
      <c r="F255">
        <v>1</v>
      </c>
      <c r="G255">
        <v>40</v>
      </c>
    </row>
    <row r="256" spans="1:7">
      <c r="A256">
        <v>44041</v>
      </c>
      <c r="B256" t="s">
        <v>47</v>
      </c>
      <c r="C256" t="s">
        <v>44</v>
      </c>
      <c r="D256" t="s">
        <v>51</v>
      </c>
      <c r="E256" t="s">
        <v>99</v>
      </c>
      <c r="F256">
        <v>1</v>
      </c>
      <c r="G256">
        <v>40</v>
      </c>
    </row>
    <row r="257" spans="1:7">
      <c r="A257">
        <v>44041</v>
      </c>
      <c r="B257" t="s">
        <v>47</v>
      </c>
      <c r="C257" t="s">
        <v>44</v>
      </c>
      <c r="D257" t="s">
        <v>51</v>
      </c>
      <c r="E257" t="s">
        <v>87</v>
      </c>
      <c r="F257">
        <v>1</v>
      </c>
      <c r="G257">
        <v>15</v>
      </c>
    </row>
    <row r="258" spans="1:7">
      <c r="A258">
        <v>44041</v>
      </c>
      <c r="B258" t="s">
        <v>47</v>
      </c>
      <c r="C258" t="s">
        <v>44</v>
      </c>
      <c r="D258" t="s">
        <v>51</v>
      </c>
      <c r="E258" t="s">
        <v>53</v>
      </c>
      <c r="F258">
        <v>1</v>
      </c>
      <c r="G258">
        <v>10</v>
      </c>
    </row>
    <row r="259" spans="1:7">
      <c r="A259">
        <v>44042</v>
      </c>
      <c r="B259" t="s">
        <v>9</v>
      </c>
      <c r="C259" t="s">
        <v>44</v>
      </c>
      <c r="D259" t="s">
        <v>67</v>
      </c>
      <c r="E259" t="s">
        <v>213</v>
      </c>
      <c r="F259">
        <v>1</v>
      </c>
      <c r="G259">
        <v>200</v>
      </c>
    </row>
    <row r="260" spans="1:7">
      <c r="A260">
        <v>44042</v>
      </c>
      <c r="B260" t="s">
        <v>9</v>
      </c>
      <c r="C260" t="s">
        <v>44</v>
      </c>
      <c r="D260" t="s">
        <v>67</v>
      </c>
      <c r="E260" t="s">
        <v>214</v>
      </c>
      <c r="F260">
        <v>1</v>
      </c>
      <c r="G260">
        <v>100</v>
      </c>
    </row>
    <row r="261" spans="1:7">
      <c r="A261">
        <v>44042</v>
      </c>
      <c r="B261" t="s">
        <v>9</v>
      </c>
      <c r="C261" t="s">
        <v>36</v>
      </c>
      <c r="D261" t="s">
        <v>186</v>
      </c>
      <c r="E261" t="s">
        <v>215</v>
      </c>
      <c r="F261">
        <v>1</v>
      </c>
      <c r="G261">
        <v>220</v>
      </c>
    </row>
    <row r="262" spans="1:7">
      <c r="A262">
        <v>44042</v>
      </c>
      <c r="B262" t="s">
        <v>9</v>
      </c>
      <c r="C262" t="s">
        <v>80</v>
      </c>
      <c r="D262" t="s">
        <v>186</v>
      </c>
      <c r="E262" t="s">
        <v>216</v>
      </c>
      <c r="F262">
        <v>1</v>
      </c>
      <c r="G262">
        <v>1500</v>
      </c>
    </row>
    <row r="263" spans="1:7">
      <c r="A263">
        <v>44042</v>
      </c>
      <c r="B263" t="s">
        <v>82</v>
      </c>
      <c r="C263" t="s">
        <v>83</v>
      </c>
      <c r="D263" t="s">
        <v>84</v>
      </c>
      <c r="E263" t="s">
        <v>217</v>
      </c>
      <c r="F263">
        <v>1</v>
      </c>
      <c r="G263">
        <v>420</v>
      </c>
    </row>
    <row r="264" spans="1:7">
      <c r="A264">
        <v>44042</v>
      </c>
      <c r="B264" t="s">
        <v>47</v>
      </c>
      <c r="C264" t="s">
        <v>44</v>
      </c>
      <c r="D264" t="s">
        <v>51</v>
      </c>
      <c r="E264" t="s">
        <v>218</v>
      </c>
      <c r="F264">
        <v>1</v>
      </c>
      <c r="G264">
        <v>40</v>
      </c>
    </row>
    <row r="265" spans="1:7">
      <c r="A265">
        <v>44042</v>
      </c>
      <c r="B265" t="s">
        <v>47</v>
      </c>
      <c r="C265" t="s">
        <v>44</v>
      </c>
      <c r="D265" t="s">
        <v>51</v>
      </c>
      <c r="E265" t="s">
        <v>52</v>
      </c>
      <c r="F265">
        <v>1</v>
      </c>
      <c r="G265">
        <v>20</v>
      </c>
    </row>
    <row r="266" spans="1:7">
      <c r="A266">
        <v>44042</v>
      </c>
      <c r="B266" t="s">
        <v>47</v>
      </c>
      <c r="C266" t="s">
        <v>44</v>
      </c>
      <c r="D266" t="s">
        <v>51</v>
      </c>
      <c r="E266" t="s">
        <v>108</v>
      </c>
      <c r="F266">
        <v>1</v>
      </c>
      <c r="G266">
        <v>20</v>
      </c>
    </row>
    <row r="267" spans="1:7">
      <c r="A267">
        <v>44042</v>
      </c>
      <c r="B267" t="s">
        <v>47</v>
      </c>
      <c r="C267" t="s">
        <v>44</v>
      </c>
      <c r="D267" t="s">
        <v>51</v>
      </c>
      <c r="E267" t="s">
        <v>55</v>
      </c>
      <c r="F267">
        <v>1</v>
      </c>
      <c r="G267">
        <v>10</v>
      </c>
    </row>
    <row r="268" spans="1:7">
      <c r="A268">
        <v>44042</v>
      </c>
      <c r="B268" t="s">
        <v>47</v>
      </c>
      <c r="C268" t="s">
        <v>44</v>
      </c>
      <c r="D268" t="s">
        <v>51</v>
      </c>
      <c r="E268" t="s">
        <v>53</v>
      </c>
      <c r="F268">
        <v>1</v>
      </c>
      <c r="G268">
        <v>10</v>
      </c>
    </row>
    <row r="269" spans="1:7">
      <c r="A269">
        <v>44042</v>
      </c>
      <c r="B269" t="s">
        <v>47</v>
      </c>
      <c r="C269" t="s">
        <v>44</v>
      </c>
      <c r="D269" t="s">
        <v>51</v>
      </c>
      <c r="E269" t="s">
        <v>87</v>
      </c>
      <c r="F269">
        <v>1</v>
      </c>
      <c r="G269">
        <v>15</v>
      </c>
    </row>
    <row r="270" spans="1:7">
      <c r="A270">
        <v>44042</v>
      </c>
      <c r="B270" t="s">
        <v>9</v>
      </c>
      <c r="C270" t="s">
        <v>10</v>
      </c>
      <c r="D270" t="s">
        <v>11</v>
      </c>
      <c r="E270" t="s">
        <v>219</v>
      </c>
      <c r="F270">
        <v>1</v>
      </c>
      <c r="G270">
        <v>10</v>
      </c>
    </row>
    <row r="271" spans="1:7">
      <c r="A271">
        <v>44043</v>
      </c>
      <c r="B271" t="s">
        <v>9</v>
      </c>
      <c r="C271" t="s">
        <v>18</v>
      </c>
      <c r="D271" t="s">
        <v>19</v>
      </c>
      <c r="E271" t="s">
        <v>220</v>
      </c>
      <c r="F271">
        <v>1</v>
      </c>
      <c r="G271">
        <v>1000</v>
      </c>
    </row>
    <row r="272" spans="1:7">
      <c r="A272">
        <v>44043</v>
      </c>
      <c r="B272" t="s">
        <v>9</v>
      </c>
      <c r="C272" t="s">
        <v>221</v>
      </c>
      <c r="D272" t="s">
        <v>222</v>
      </c>
      <c r="E272" t="s">
        <v>223</v>
      </c>
      <c r="F272">
        <v>1</v>
      </c>
      <c r="G272">
        <v>500</v>
      </c>
    </row>
    <row r="273" spans="1:7">
      <c r="A273">
        <v>44043</v>
      </c>
      <c r="B273" t="s">
        <v>82</v>
      </c>
      <c r="C273" t="s">
        <v>31</v>
      </c>
      <c r="D273" t="s">
        <v>95</v>
      </c>
      <c r="E273" t="s">
        <v>95</v>
      </c>
      <c r="F273">
        <v>1</v>
      </c>
      <c r="G273">
        <v>1200</v>
      </c>
    </row>
    <row r="274" spans="1:7">
      <c r="A274">
        <v>44043</v>
      </c>
      <c r="B274" t="s">
        <v>47</v>
      </c>
      <c r="C274" t="s">
        <v>44</v>
      </c>
      <c r="D274" t="s">
        <v>51</v>
      </c>
      <c r="E274" t="s">
        <v>146</v>
      </c>
      <c r="F274">
        <v>5</v>
      </c>
      <c r="G274">
        <v>60</v>
      </c>
    </row>
    <row r="275" spans="1:7">
      <c r="A275">
        <v>44043</v>
      </c>
      <c r="B275" t="s">
        <v>47</v>
      </c>
      <c r="C275" t="s">
        <v>44</v>
      </c>
      <c r="D275" t="s">
        <v>51</v>
      </c>
      <c r="E275" t="s">
        <v>52</v>
      </c>
      <c r="F275">
        <v>1</v>
      </c>
      <c r="G275">
        <v>20</v>
      </c>
    </row>
    <row r="276" spans="1:7">
      <c r="A276">
        <v>44043</v>
      </c>
      <c r="B276" t="s">
        <v>47</v>
      </c>
      <c r="C276" t="s">
        <v>44</v>
      </c>
      <c r="D276" t="s">
        <v>51</v>
      </c>
      <c r="E276" t="s">
        <v>87</v>
      </c>
      <c r="F276">
        <v>1</v>
      </c>
      <c r="G276">
        <v>15</v>
      </c>
    </row>
    <row r="277" spans="1:7">
      <c r="A277">
        <v>44043</v>
      </c>
      <c r="B277" t="s">
        <v>47</v>
      </c>
      <c r="C277" t="s">
        <v>36</v>
      </c>
      <c r="D277" t="s">
        <v>51</v>
      </c>
      <c r="E277" t="s">
        <v>56</v>
      </c>
      <c r="F277">
        <v>1</v>
      </c>
      <c r="G277">
        <v>10</v>
      </c>
    </row>
    <row r="278" spans="1:7">
      <c r="A278">
        <v>44043</v>
      </c>
      <c r="B278" t="s">
        <v>9</v>
      </c>
      <c r="C278" t="s">
        <v>10</v>
      </c>
      <c r="D278" t="s">
        <v>11</v>
      </c>
      <c r="E278" t="s">
        <v>224</v>
      </c>
      <c r="F278">
        <v>1</v>
      </c>
      <c r="G278">
        <v>67</v>
      </c>
    </row>
    <row r="279" spans="1:7">
      <c r="A279">
        <v>44043</v>
      </c>
      <c r="B279" t="s">
        <v>9</v>
      </c>
      <c r="C279" t="s">
        <v>27</v>
      </c>
      <c r="D279" t="s">
        <v>11</v>
      </c>
      <c r="E279" t="s">
        <v>225</v>
      </c>
      <c r="F279">
        <v>1</v>
      </c>
      <c r="G279">
        <v>1900</v>
      </c>
    </row>
    <row r="280" spans="1:7">
      <c r="A280">
        <v>44043</v>
      </c>
      <c r="B280" t="s">
        <v>9</v>
      </c>
      <c r="C280" t="s">
        <v>24</v>
      </c>
      <c r="D280" t="s">
        <v>226</v>
      </c>
      <c r="E280" t="s">
        <v>227</v>
      </c>
      <c r="F280">
        <v>1</v>
      </c>
      <c r="G280">
        <v>9000</v>
      </c>
    </row>
    <row r="281" spans="1:7">
      <c r="A281">
        <v>44043</v>
      </c>
      <c r="B281" t="s">
        <v>9</v>
      </c>
      <c r="C281" t="s">
        <v>228</v>
      </c>
      <c r="D281" t="s">
        <v>226</v>
      </c>
      <c r="E281" t="s">
        <v>229</v>
      </c>
      <c r="F281">
        <v>1</v>
      </c>
      <c r="G281">
        <v>9000</v>
      </c>
    </row>
    <row r="282" spans="1:7">
      <c r="A282">
        <v>44044</v>
      </c>
      <c r="B282" t="s">
        <v>9</v>
      </c>
      <c r="C282" t="s">
        <v>44</v>
      </c>
      <c r="D282" t="s">
        <v>67</v>
      </c>
      <c r="E282" t="s">
        <v>230</v>
      </c>
      <c r="F282">
        <v>1</v>
      </c>
      <c r="G282">
        <v>250</v>
      </c>
    </row>
    <row r="283" spans="1:7">
      <c r="A283">
        <v>44044</v>
      </c>
      <c r="B283" t="s">
        <v>9</v>
      </c>
      <c r="C283" t="s">
        <v>39</v>
      </c>
      <c r="D283" t="s">
        <v>93</v>
      </c>
      <c r="E283" t="s">
        <v>231</v>
      </c>
      <c r="F283">
        <v>1</v>
      </c>
      <c r="G283">
        <v>3040</v>
      </c>
    </row>
    <row r="284" spans="1:7">
      <c r="A284">
        <v>44045</v>
      </c>
      <c r="B284" t="s">
        <v>9</v>
      </c>
      <c r="C284" t="s">
        <v>162</v>
      </c>
      <c r="D284" t="s">
        <v>232</v>
      </c>
      <c r="E284" t="s">
        <v>233</v>
      </c>
      <c r="F284">
        <v>1</v>
      </c>
      <c r="G284">
        <v>3011.6666666666665</v>
      </c>
    </row>
    <row r="285" spans="1:7">
      <c r="A285">
        <v>44045</v>
      </c>
      <c r="B285" t="s">
        <v>9</v>
      </c>
      <c r="C285" t="s">
        <v>36</v>
      </c>
      <c r="D285" t="s">
        <v>234</v>
      </c>
      <c r="E285" t="s">
        <v>235</v>
      </c>
      <c r="F285">
        <v>1</v>
      </c>
      <c r="G285">
        <v>290</v>
      </c>
    </row>
    <row r="286" spans="1:7">
      <c r="A286">
        <v>44045</v>
      </c>
      <c r="B286" t="s">
        <v>9</v>
      </c>
      <c r="C286" t="s">
        <v>34</v>
      </c>
      <c r="D286" t="s">
        <v>45</v>
      </c>
      <c r="E286" t="s">
        <v>236</v>
      </c>
      <c r="F286">
        <v>1</v>
      </c>
      <c r="G286">
        <v>50</v>
      </c>
    </row>
    <row r="287" spans="1:7">
      <c r="A287">
        <v>44045</v>
      </c>
      <c r="B287" t="s">
        <v>9</v>
      </c>
      <c r="C287" t="s">
        <v>34</v>
      </c>
      <c r="D287" t="s">
        <v>45</v>
      </c>
      <c r="E287" t="s">
        <v>237</v>
      </c>
      <c r="F287">
        <v>1</v>
      </c>
      <c r="G287">
        <v>143</v>
      </c>
    </row>
    <row r="288" spans="1:7">
      <c r="A288">
        <v>44045</v>
      </c>
      <c r="B288" t="s">
        <v>9</v>
      </c>
      <c r="C288" t="s">
        <v>162</v>
      </c>
      <c r="D288" t="s">
        <v>45</v>
      </c>
      <c r="E288" t="s">
        <v>238</v>
      </c>
      <c r="F288">
        <v>1</v>
      </c>
      <c r="G288">
        <v>135</v>
      </c>
    </row>
    <row r="289" spans="1:7">
      <c r="A289">
        <v>44045</v>
      </c>
      <c r="B289" t="s">
        <v>9</v>
      </c>
      <c r="C289" t="s">
        <v>44</v>
      </c>
      <c r="D289" t="s">
        <v>45</v>
      </c>
      <c r="E289" t="s">
        <v>134</v>
      </c>
      <c r="F289">
        <v>1</v>
      </c>
      <c r="G289">
        <v>105</v>
      </c>
    </row>
    <row r="290" spans="1:7">
      <c r="A290">
        <v>44045</v>
      </c>
      <c r="B290" t="s">
        <v>9</v>
      </c>
      <c r="C290" t="s">
        <v>162</v>
      </c>
      <c r="D290" t="s">
        <v>51</v>
      </c>
      <c r="E290" t="s">
        <v>239</v>
      </c>
      <c r="F290">
        <v>1</v>
      </c>
      <c r="G290">
        <v>1978</v>
      </c>
    </row>
    <row r="291" spans="1:7">
      <c r="A291">
        <v>44045</v>
      </c>
      <c r="B291" t="s">
        <v>9</v>
      </c>
      <c r="C291" t="s">
        <v>162</v>
      </c>
      <c r="D291" t="s">
        <v>51</v>
      </c>
      <c r="E291" t="s">
        <v>240</v>
      </c>
      <c r="F291">
        <v>1</v>
      </c>
      <c r="G291">
        <v>2428</v>
      </c>
    </row>
    <row r="292" spans="1:7">
      <c r="A292">
        <v>44045</v>
      </c>
      <c r="B292" t="s">
        <v>9</v>
      </c>
      <c r="C292" t="s">
        <v>10</v>
      </c>
      <c r="D292" t="s">
        <v>11</v>
      </c>
      <c r="E292" t="s">
        <v>240</v>
      </c>
      <c r="F292">
        <v>1</v>
      </c>
      <c r="G292">
        <v>41</v>
      </c>
    </row>
    <row r="293" spans="1:7">
      <c r="A293">
        <v>44045</v>
      </c>
      <c r="B293" t="s">
        <v>9</v>
      </c>
      <c r="C293" t="s">
        <v>10</v>
      </c>
      <c r="D293" t="s">
        <v>11</v>
      </c>
      <c r="E293" t="s">
        <v>240</v>
      </c>
      <c r="F293">
        <v>1</v>
      </c>
      <c r="G293">
        <v>41</v>
      </c>
    </row>
    <row r="294" spans="1:7">
      <c r="A294">
        <v>44045</v>
      </c>
      <c r="B294" t="s">
        <v>9</v>
      </c>
      <c r="C294" t="s">
        <v>34</v>
      </c>
      <c r="D294" t="s">
        <v>58</v>
      </c>
      <c r="E294" t="s">
        <v>241</v>
      </c>
      <c r="F294">
        <v>11</v>
      </c>
      <c r="G294">
        <v>82.5</v>
      </c>
    </row>
    <row r="295" spans="1:7">
      <c r="A295">
        <v>44045</v>
      </c>
      <c r="B295" t="s">
        <v>9</v>
      </c>
      <c r="C295" t="s">
        <v>34</v>
      </c>
      <c r="D295" t="s">
        <v>58</v>
      </c>
      <c r="E295" t="s">
        <v>242</v>
      </c>
      <c r="F295">
        <v>5</v>
      </c>
      <c r="G295">
        <v>95</v>
      </c>
    </row>
    <row r="296" spans="1:7">
      <c r="A296">
        <v>44045</v>
      </c>
      <c r="B296" t="s">
        <v>9</v>
      </c>
      <c r="C296" t="s">
        <v>34</v>
      </c>
      <c r="D296" t="s">
        <v>58</v>
      </c>
      <c r="E296" t="s">
        <v>243</v>
      </c>
      <c r="F296">
        <v>10</v>
      </c>
      <c r="G296">
        <v>125</v>
      </c>
    </row>
    <row r="297" spans="1:7">
      <c r="A297">
        <v>44045</v>
      </c>
      <c r="B297" t="s">
        <v>9</v>
      </c>
      <c r="C297" t="s">
        <v>34</v>
      </c>
      <c r="D297" t="s">
        <v>58</v>
      </c>
      <c r="E297" t="s">
        <v>244</v>
      </c>
      <c r="F297">
        <v>5</v>
      </c>
      <c r="G297">
        <v>100</v>
      </c>
    </row>
    <row r="298" spans="1:7">
      <c r="A298">
        <v>44045</v>
      </c>
      <c r="B298" t="s">
        <v>9</v>
      </c>
      <c r="C298" t="s">
        <v>44</v>
      </c>
      <c r="D298" t="s">
        <v>58</v>
      </c>
      <c r="E298" t="s">
        <v>245</v>
      </c>
      <c r="F298">
        <v>1</v>
      </c>
      <c r="G298">
        <v>82.5</v>
      </c>
    </row>
    <row r="299" spans="1:7">
      <c r="A299">
        <v>44045</v>
      </c>
      <c r="B299" t="s">
        <v>9</v>
      </c>
      <c r="C299" t="s">
        <v>44</v>
      </c>
      <c r="D299" t="s">
        <v>58</v>
      </c>
      <c r="E299" t="s">
        <v>246</v>
      </c>
      <c r="F299">
        <v>1</v>
      </c>
      <c r="G299">
        <v>95</v>
      </c>
    </row>
    <row r="300" spans="1:7">
      <c r="A300">
        <v>44045</v>
      </c>
      <c r="B300" t="s">
        <v>9</v>
      </c>
      <c r="C300" t="s">
        <v>162</v>
      </c>
      <c r="D300" t="s">
        <v>60</v>
      </c>
      <c r="E300" t="s">
        <v>247</v>
      </c>
      <c r="F300">
        <v>1</v>
      </c>
      <c r="G300">
        <v>200</v>
      </c>
    </row>
    <row r="301" spans="1:7">
      <c r="A301">
        <v>44045</v>
      </c>
      <c r="B301" t="s">
        <v>9</v>
      </c>
      <c r="C301" t="s">
        <v>44</v>
      </c>
      <c r="D301" t="s">
        <v>60</v>
      </c>
      <c r="E301" t="s">
        <v>248</v>
      </c>
      <c r="F301">
        <v>1</v>
      </c>
      <c r="G301">
        <v>187</v>
      </c>
    </row>
    <row r="302" spans="1:7">
      <c r="A302">
        <v>44045</v>
      </c>
      <c r="B302" t="s">
        <v>9</v>
      </c>
      <c r="C302" t="s">
        <v>36</v>
      </c>
      <c r="D302" t="s">
        <v>60</v>
      </c>
      <c r="E302" t="s">
        <v>120</v>
      </c>
      <c r="F302">
        <v>1</v>
      </c>
      <c r="G302">
        <v>50</v>
      </c>
    </row>
    <row r="303" spans="1:7">
      <c r="A303">
        <v>44045</v>
      </c>
      <c r="B303" t="s">
        <v>9</v>
      </c>
      <c r="C303" t="s">
        <v>39</v>
      </c>
      <c r="D303" t="s">
        <v>40</v>
      </c>
      <c r="E303" t="s">
        <v>249</v>
      </c>
      <c r="F303">
        <v>1</v>
      </c>
      <c r="G303">
        <v>400</v>
      </c>
    </row>
    <row r="304" spans="1:7">
      <c r="A304">
        <v>44045</v>
      </c>
      <c r="B304" t="s">
        <v>9</v>
      </c>
      <c r="C304" t="s">
        <v>39</v>
      </c>
      <c r="D304" t="s">
        <v>40</v>
      </c>
      <c r="E304" t="s">
        <v>250</v>
      </c>
      <c r="F304">
        <v>1</v>
      </c>
      <c r="G304">
        <v>580</v>
      </c>
    </row>
    <row r="305" spans="1:7">
      <c r="A305">
        <v>44046</v>
      </c>
      <c r="B305" t="s">
        <v>9</v>
      </c>
      <c r="C305" t="s">
        <v>162</v>
      </c>
      <c r="D305" t="s">
        <v>45</v>
      </c>
      <c r="E305" t="s">
        <v>251</v>
      </c>
      <c r="F305">
        <v>1</v>
      </c>
      <c r="G305">
        <v>200</v>
      </c>
    </row>
    <row r="306" spans="1:7">
      <c r="A306">
        <v>44046</v>
      </c>
      <c r="B306" t="s">
        <v>47</v>
      </c>
      <c r="C306" t="s">
        <v>44</v>
      </c>
      <c r="D306" t="s">
        <v>45</v>
      </c>
      <c r="E306" t="s">
        <v>119</v>
      </c>
      <c r="F306">
        <v>2</v>
      </c>
      <c r="G306">
        <v>46</v>
      </c>
    </row>
    <row r="307" spans="1:7">
      <c r="A307">
        <v>44046</v>
      </c>
      <c r="B307" t="s">
        <v>47</v>
      </c>
      <c r="C307" t="s">
        <v>44</v>
      </c>
      <c r="D307" t="s">
        <v>45</v>
      </c>
      <c r="E307" t="s">
        <v>100</v>
      </c>
      <c r="F307">
        <v>1</v>
      </c>
      <c r="G307">
        <v>50</v>
      </c>
    </row>
    <row r="308" spans="1:7">
      <c r="A308">
        <v>44046</v>
      </c>
      <c r="B308" t="s">
        <v>47</v>
      </c>
      <c r="C308" t="s">
        <v>44</v>
      </c>
      <c r="D308" t="s">
        <v>45</v>
      </c>
      <c r="E308" t="s">
        <v>146</v>
      </c>
      <c r="F308">
        <v>10</v>
      </c>
      <c r="G308">
        <v>110</v>
      </c>
    </row>
    <row r="309" spans="1:7">
      <c r="A309">
        <v>44046</v>
      </c>
      <c r="B309" t="s">
        <v>47</v>
      </c>
      <c r="C309" t="s">
        <v>162</v>
      </c>
      <c r="D309" t="s">
        <v>45</v>
      </c>
      <c r="E309" t="s">
        <v>252</v>
      </c>
      <c r="F309">
        <v>20</v>
      </c>
      <c r="G309">
        <v>70</v>
      </c>
    </row>
    <row r="310" spans="1:7">
      <c r="A310">
        <v>44046</v>
      </c>
      <c r="B310" t="s">
        <v>9</v>
      </c>
      <c r="C310" t="s">
        <v>162</v>
      </c>
      <c r="D310" t="s">
        <v>51</v>
      </c>
      <c r="E310" t="s">
        <v>239</v>
      </c>
      <c r="F310">
        <v>2</v>
      </c>
      <c r="G310">
        <v>1230</v>
      </c>
    </row>
    <row r="311" spans="1:7">
      <c r="A311">
        <v>44046</v>
      </c>
      <c r="B311" t="s">
        <v>47</v>
      </c>
      <c r="C311" t="s">
        <v>44</v>
      </c>
      <c r="D311" t="s">
        <v>51</v>
      </c>
      <c r="E311" t="s">
        <v>52</v>
      </c>
      <c r="F311">
        <v>6</v>
      </c>
      <c r="G311">
        <v>40</v>
      </c>
    </row>
    <row r="312" spans="1:7">
      <c r="A312">
        <v>44046</v>
      </c>
      <c r="B312" t="s">
        <v>47</v>
      </c>
      <c r="C312" t="s">
        <v>44</v>
      </c>
      <c r="D312" t="s">
        <v>51</v>
      </c>
      <c r="E312" t="s">
        <v>54</v>
      </c>
      <c r="F312">
        <v>3</v>
      </c>
      <c r="G312">
        <v>20</v>
      </c>
    </row>
    <row r="313" spans="1:7">
      <c r="A313">
        <v>44046</v>
      </c>
      <c r="B313" t="s">
        <v>9</v>
      </c>
      <c r="C313" t="s">
        <v>10</v>
      </c>
      <c r="D313" t="s">
        <v>11</v>
      </c>
      <c r="E313" t="s">
        <v>119</v>
      </c>
      <c r="F313">
        <v>1</v>
      </c>
      <c r="G313">
        <v>26</v>
      </c>
    </row>
    <row r="314" spans="1:7">
      <c r="A314">
        <v>44046</v>
      </c>
      <c r="B314" t="s">
        <v>9</v>
      </c>
      <c r="C314" t="s">
        <v>10</v>
      </c>
      <c r="D314" t="s">
        <v>11</v>
      </c>
      <c r="E314" t="s">
        <v>253</v>
      </c>
      <c r="F314">
        <v>1</v>
      </c>
      <c r="G314">
        <v>27</v>
      </c>
    </row>
    <row r="315" spans="1:7">
      <c r="A315">
        <v>44047</v>
      </c>
      <c r="B315" t="s">
        <v>9</v>
      </c>
      <c r="C315" t="s">
        <v>44</v>
      </c>
      <c r="D315" t="s">
        <v>67</v>
      </c>
      <c r="E315" t="s">
        <v>68</v>
      </c>
      <c r="F315">
        <v>1</v>
      </c>
      <c r="G315">
        <v>300</v>
      </c>
    </row>
    <row r="316" spans="1:7">
      <c r="A316">
        <v>44047</v>
      </c>
      <c r="B316" t="s">
        <v>47</v>
      </c>
      <c r="C316" t="s">
        <v>162</v>
      </c>
      <c r="D316" t="s">
        <v>45</v>
      </c>
      <c r="E316" t="s">
        <v>254</v>
      </c>
      <c r="F316">
        <v>2</v>
      </c>
      <c r="G316">
        <v>100</v>
      </c>
    </row>
    <row r="317" spans="1:7">
      <c r="A317">
        <v>44047</v>
      </c>
      <c r="B317" t="s">
        <v>47</v>
      </c>
      <c r="C317" t="s">
        <v>162</v>
      </c>
      <c r="D317" t="s">
        <v>45</v>
      </c>
      <c r="E317" t="s">
        <v>255</v>
      </c>
      <c r="F317">
        <v>3</v>
      </c>
      <c r="G317">
        <v>30</v>
      </c>
    </row>
    <row r="318" spans="1:7">
      <c r="A318">
        <v>44047</v>
      </c>
      <c r="B318" t="s">
        <v>47</v>
      </c>
      <c r="C318" t="s">
        <v>44</v>
      </c>
      <c r="D318" t="s">
        <v>51</v>
      </c>
      <c r="E318" t="s">
        <v>52</v>
      </c>
      <c r="F318">
        <v>3</v>
      </c>
      <c r="G318">
        <v>20</v>
      </c>
    </row>
    <row r="319" spans="1:7">
      <c r="A319">
        <v>44047</v>
      </c>
      <c r="B319" t="s">
        <v>47</v>
      </c>
      <c r="C319" t="s">
        <v>44</v>
      </c>
      <c r="D319" t="s">
        <v>51</v>
      </c>
      <c r="E319" t="s">
        <v>54</v>
      </c>
      <c r="F319">
        <v>2</v>
      </c>
      <c r="G319">
        <v>10</v>
      </c>
    </row>
    <row r="320" spans="1:7">
      <c r="A320">
        <v>44047</v>
      </c>
      <c r="B320" t="s">
        <v>47</v>
      </c>
      <c r="C320" t="s">
        <v>44</v>
      </c>
      <c r="D320" t="s">
        <v>51</v>
      </c>
      <c r="E320" t="s">
        <v>53</v>
      </c>
      <c r="F320">
        <v>1</v>
      </c>
      <c r="G320">
        <v>5</v>
      </c>
    </row>
    <row r="321" spans="1:7">
      <c r="A321">
        <v>44047</v>
      </c>
      <c r="B321" t="s">
        <v>47</v>
      </c>
      <c r="C321" t="s">
        <v>44</v>
      </c>
      <c r="D321" t="s">
        <v>51</v>
      </c>
      <c r="E321" t="s">
        <v>55</v>
      </c>
      <c r="F321">
        <v>1</v>
      </c>
      <c r="G321">
        <v>10</v>
      </c>
    </row>
    <row r="322" spans="1:7">
      <c r="A322">
        <v>44047</v>
      </c>
      <c r="B322" t="s">
        <v>9</v>
      </c>
      <c r="C322" t="s">
        <v>162</v>
      </c>
      <c r="D322" t="s">
        <v>51</v>
      </c>
      <c r="E322" t="s">
        <v>256</v>
      </c>
      <c r="F322">
        <v>2</v>
      </c>
      <c r="G322">
        <v>1400</v>
      </c>
    </row>
    <row r="323" spans="1:7">
      <c r="A323">
        <v>44047</v>
      </c>
      <c r="B323" t="s">
        <v>9</v>
      </c>
      <c r="C323" t="s">
        <v>10</v>
      </c>
      <c r="D323" t="s">
        <v>11</v>
      </c>
      <c r="E323" t="s">
        <v>257</v>
      </c>
      <c r="F323">
        <v>1</v>
      </c>
      <c r="G323">
        <v>10</v>
      </c>
    </row>
    <row r="324" spans="1:7">
      <c r="A324">
        <v>44047</v>
      </c>
      <c r="B324" t="s">
        <v>9</v>
      </c>
      <c r="C324" t="s">
        <v>10</v>
      </c>
      <c r="D324" t="s">
        <v>11</v>
      </c>
      <c r="E324" t="s">
        <v>258</v>
      </c>
      <c r="F324">
        <v>1</v>
      </c>
      <c r="G324">
        <v>26</v>
      </c>
    </row>
    <row r="325" spans="1:7">
      <c r="A325">
        <v>44047</v>
      </c>
      <c r="B325" t="s">
        <v>9</v>
      </c>
      <c r="C325" t="s">
        <v>10</v>
      </c>
      <c r="D325" t="s">
        <v>11</v>
      </c>
      <c r="E325" t="s">
        <v>224</v>
      </c>
      <c r="F325">
        <v>1</v>
      </c>
      <c r="G325">
        <v>56</v>
      </c>
    </row>
    <row r="326" spans="1:7">
      <c r="A326">
        <v>44047</v>
      </c>
      <c r="B326" t="s">
        <v>9</v>
      </c>
      <c r="C326" t="s">
        <v>39</v>
      </c>
      <c r="D326" t="s">
        <v>40</v>
      </c>
      <c r="E326" t="s">
        <v>259</v>
      </c>
      <c r="F326">
        <v>1</v>
      </c>
      <c r="G326">
        <v>610</v>
      </c>
    </row>
    <row r="327" spans="1:7">
      <c r="A327">
        <v>44048</v>
      </c>
      <c r="B327" t="s">
        <v>9</v>
      </c>
      <c r="C327" t="s">
        <v>10</v>
      </c>
      <c r="D327" t="s">
        <v>11</v>
      </c>
      <c r="E327" t="s">
        <v>260</v>
      </c>
      <c r="F327">
        <v>1</v>
      </c>
      <c r="G327">
        <v>67</v>
      </c>
    </row>
    <row r="328" spans="1:7">
      <c r="A328">
        <v>44049</v>
      </c>
      <c r="B328" t="s">
        <v>9</v>
      </c>
      <c r="C328" t="s">
        <v>162</v>
      </c>
      <c r="D328" t="s">
        <v>45</v>
      </c>
      <c r="E328" t="s">
        <v>261</v>
      </c>
      <c r="F328">
        <v>1</v>
      </c>
      <c r="G328">
        <v>1000</v>
      </c>
    </row>
    <row r="329" spans="1:7">
      <c r="A329">
        <v>44049</v>
      </c>
      <c r="B329" t="s">
        <v>9</v>
      </c>
      <c r="C329" t="s">
        <v>18</v>
      </c>
      <c r="D329" t="s">
        <v>19</v>
      </c>
      <c r="E329" t="s">
        <v>262</v>
      </c>
      <c r="F329">
        <v>1</v>
      </c>
      <c r="G329">
        <v>100</v>
      </c>
    </row>
    <row r="330" spans="1:7">
      <c r="A330">
        <v>44049</v>
      </c>
      <c r="B330" t="s">
        <v>30</v>
      </c>
      <c r="C330" t="s">
        <v>162</v>
      </c>
      <c r="D330" t="s">
        <v>263</v>
      </c>
      <c r="E330" t="s">
        <v>264</v>
      </c>
      <c r="F330">
        <v>1</v>
      </c>
      <c r="G330">
        <v>100</v>
      </c>
    </row>
    <row r="331" spans="1:7">
      <c r="A331">
        <v>44049</v>
      </c>
      <c r="B331" t="s">
        <v>30</v>
      </c>
      <c r="C331" t="s">
        <v>77</v>
      </c>
      <c r="D331" t="s">
        <v>263</v>
      </c>
      <c r="E331" t="s">
        <v>265</v>
      </c>
      <c r="F331">
        <v>1</v>
      </c>
      <c r="G331">
        <v>75</v>
      </c>
    </row>
    <row r="332" spans="1:7">
      <c r="A332">
        <v>44049</v>
      </c>
      <c r="B332" t="s">
        <v>30</v>
      </c>
      <c r="C332" t="s">
        <v>162</v>
      </c>
      <c r="D332" t="s">
        <v>263</v>
      </c>
      <c r="E332" t="s">
        <v>266</v>
      </c>
      <c r="F332">
        <v>2</v>
      </c>
      <c r="G332">
        <v>370</v>
      </c>
    </row>
    <row r="333" spans="1:7">
      <c r="A333">
        <v>44049</v>
      </c>
      <c r="B333" t="s">
        <v>30</v>
      </c>
      <c r="C333" t="s">
        <v>44</v>
      </c>
      <c r="D333" t="s">
        <v>263</v>
      </c>
      <c r="E333" t="s">
        <v>267</v>
      </c>
      <c r="F333">
        <v>1</v>
      </c>
      <c r="G333">
        <v>160</v>
      </c>
    </row>
    <row r="334" spans="1:7">
      <c r="A334">
        <v>44049</v>
      </c>
      <c r="B334" t="s">
        <v>30</v>
      </c>
      <c r="C334" t="s">
        <v>44</v>
      </c>
      <c r="D334" t="s">
        <v>263</v>
      </c>
      <c r="E334" t="s">
        <v>268</v>
      </c>
      <c r="F334">
        <v>1</v>
      </c>
      <c r="G334">
        <v>68</v>
      </c>
    </row>
    <row r="335" spans="1:7">
      <c r="A335">
        <v>44049</v>
      </c>
      <c r="B335" t="s">
        <v>30</v>
      </c>
      <c r="C335" t="s">
        <v>36</v>
      </c>
      <c r="D335" t="s">
        <v>263</v>
      </c>
      <c r="E335" t="s">
        <v>269</v>
      </c>
      <c r="F335">
        <v>1</v>
      </c>
      <c r="G335">
        <v>600</v>
      </c>
    </row>
    <row r="336" spans="1:7">
      <c r="A336">
        <v>44049</v>
      </c>
      <c r="B336" t="s">
        <v>47</v>
      </c>
      <c r="C336" t="s">
        <v>44</v>
      </c>
      <c r="D336" t="s">
        <v>51</v>
      </c>
      <c r="E336" t="s">
        <v>52</v>
      </c>
      <c r="F336">
        <v>3</v>
      </c>
      <c r="G336">
        <v>20</v>
      </c>
    </row>
    <row r="337" spans="1:7">
      <c r="A337">
        <v>44049</v>
      </c>
      <c r="B337" t="s">
        <v>47</v>
      </c>
      <c r="C337" t="s">
        <v>44</v>
      </c>
      <c r="D337" t="s">
        <v>51</v>
      </c>
      <c r="E337" t="s">
        <v>54</v>
      </c>
      <c r="F337">
        <v>1</v>
      </c>
      <c r="G337">
        <v>10</v>
      </c>
    </row>
    <row r="338" spans="1:7">
      <c r="A338">
        <v>44049</v>
      </c>
      <c r="B338" t="s">
        <v>47</v>
      </c>
      <c r="C338" t="s">
        <v>44</v>
      </c>
      <c r="D338" t="s">
        <v>51</v>
      </c>
      <c r="E338" t="s">
        <v>53</v>
      </c>
      <c r="F338">
        <v>1</v>
      </c>
      <c r="G338">
        <v>5</v>
      </c>
    </row>
    <row r="339" spans="1:7">
      <c r="A339">
        <v>44049</v>
      </c>
      <c r="B339" t="s">
        <v>47</v>
      </c>
      <c r="C339" t="s">
        <v>44</v>
      </c>
      <c r="D339" t="s">
        <v>51</v>
      </c>
      <c r="E339" t="s">
        <v>55</v>
      </c>
      <c r="F339">
        <v>1</v>
      </c>
      <c r="G339">
        <v>5</v>
      </c>
    </row>
    <row r="340" spans="1:7">
      <c r="A340">
        <v>44049</v>
      </c>
      <c r="B340" t="s">
        <v>47</v>
      </c>
      <c r="C340" t="s">
        <v>44</v>
      </c>
      <c r="D340" t="s">
        <v>51</v>
      </c>
      <c r="E340" t="s">
        <v>109</v>
      </c>
      <c r="F340">
        <v>1</v>
      </c>
      <c r="G340">
        <v>20</v>
      </c>
    </row>
    <row r="341" spans="1:7">
      <c r="A341">
        <v>44049</v>
      </c>
      <c r="B341" t="s">
        <v>47</v>
      </c>
      <c r="C341" t="s">
        <v>36</v>
      </c>
      <c r="D341" t="s">
        <v>51</v>
      </c>
      <c r="E341" t="s">
        <v>56</v>
      </c>
      <c r="F341">
        <v>1</v>
      </c>
      <c r="G341">
        <v>10</v>
      </c>
    </row>
    <row r="342" spans="1:7">
      <c r="A342">
        <v>44049</v>
      </c>
      <c r="B342" t="s">
        <v>9</v>
      </c>
      <c r="C342" t="s">
        <v>10</v>
      </c>
      <c r="D342" t="s">
        <v>11</v>
      </c>
      <c r="E342" t="s">
        <v>56</v>
      </c>
      <c r="F342">
        <v>1</v>
      </c>
      <c r="G342">
        <v>2</v>
      </c>
    </row>
    <row r="343" spans="1:7">
      <c r="A343">
        <v>44050</v>
      </c>
      <c r="B343" t="s">
        <v>9</v>
      </c>
      <c r="C343" t="s">
        <v>18</v>
      </c>
      <c r="D343" t="s">
        <v>19</v>
      </c>
      <c r="E343" t="s">
        <v>262</v>
      </c>
      <c r="F343">
        <v>1</v>
      </c>
      <c r="G343">
        <v>100</v>
      </c>
    </row>
    <row r="344" spans="1:7">
      <c r="A344">
        <v>44050</v>
      </c>
      <c r="B344" t="s">
        <v>9</v>
      </c>
      <c r="C344" t="s">
        <v>10</v>
      </c>
      <c r="D344" t="s">
        <v>11</v>
      </c>
      <c r="E344" t="s">
        <v>262</v>
      </c>
      <c r="F344">
        <v>1</v>
      </c>
      <c r="G344">
        <v>2</v>
      </c>
    </row>
    <row r="345" spans="1:7">
      <c r="A345">
        <v>44051</v>
      </c>
      <c r="B345" t="s">
        <v>9</v>
      </c>
      <c r="C345" t="s">
        <v>44</v>
      </c>
      <c r="D345" t="s">
        <v>51</v>
      </c>
      <c r="E345" t="s">
        <v>270</v>
      </c>
      <c r="F345">
        <v>20</v>
      </c>
      <c r="G345">
        <v>2600</v>
      </c>
    </row>
    <row r="346" spans="1:7">
      <c r="A346">
        <v>44051</v>
      </c>
      <c r="B346" t="s">
        <v>9</v>
      </c>
      <c r="C346" t="s">
        <v>44</v>
      </c>
      <c r="D346" t="s">
        <v>51</v>
      </c>
      <c r="E346" t="s">
        <v>271</v>
      </c>
      <c r="F346">
        <v>1</v>
      </c>
      <c r="G346">
        <v>781</v>
      </c>
    </row>
    <row r="347" spans="1:7">
      <c r="A347">
        <v>44051</v>
      </c>
      <c r="B347" t="s">
        <v>47</v>
      </c>
      <c r="C347" t="s">
        <v>44</v>
      </c>
      <c r="D347" t="s">
        <v>51</v>
      </c>
      <c r="E347" t="s">
        <v>52</v>
      </c>
      <c r="F347">
        <v>2</v>
      </c>
      <c r="G347">
        <v>25</v>
      </c>
    </row>
    <row r="348" spans="1:7">
      <c r="A348">
        <v>44051</v>
      </c>
      <c r="B348" t="s">
        <v>47</v>
      </c>
      <c r="C348" t="s">
        <v>44</v>
      </c>
      <c r="D348" t="s">
        <v>51</v>
      </c>
      <c r="E348" t="s">
        <v>108</v>
      </c>
      <c r="F348">
        <v>2</v>
      </c>
      <c r="G348">
        <v>20</v>
      </c>
    </row>
    <row r="349" spans="1:7">
      <c r="A349">
        <v>44051</v>
      </c>
      <c r="B349" t="s">
        <v>47</v>
      </c>
      <c r="C349" t="s">
        <v>44</v>
      </c>
      <c r="D349" t="s">
        <v>51</v>
      </c>
      <c r="E349" t="s">
        <v>53</v>
      </c>
      <c r="F349">
        <v>1</v>
      </c>
      <c r="G349">
        <v>5</v>
      </c>
    </row>
    <row r="350" spans="1:7">
      <c r="A350">
        <v>44051</v>
      </c>
      <c r="B350" t="s">
        <v>47</v>
      </c>
      <c r="C350" t="s">
        <v>44</v>
      </c>
      <c r="D350" t="s">
        <v>51</v>
      </c>
      <c r="E350" t="s">
        <v>55</v>
      </c>
      <c r="F350">
        <v>1</v>
      </c>
      <c r="G350">
        <v>5</v>
      </c>
    </row>
    <row r="351" spans="1:7">
      <c r="A351">
        <v>44051</v>
      </c>
      <c r="B351" t="s">
        <v>47</v>
      </c>
      <c r="C351" t="s">
        <v>44</v>
      </c>
      <c r="D351" t="s">
        <v>51</v>
      </c>
      <c r="E351" t="s">
        <v>109</v>
      </c>
      <c r="F351">
        <v>1</v>
      </c>
      <c r="G351">
        <v>20</v>
      </c>
    </row>
    <row r="352" spans="1:7">
      <c r="A352">
        <v>44051</v>
      </c>
      <c r="B352" t="s">
        <v>47</v>
      </c>
      <c r="C352" t="s">
        <v>44</v>
      </c>
      <c r="D352" t="s">
        <v>51</v>
      </c>
      <c r="E352" t="s">
        <v>190</v>
      </c>
      <c r="F352">
        <v>1</v>
      </c>
      <c r="G352">
        <v>10</v>
      </c>
    </row>
    <row r="353" spans="1:7">
      <c r="A353">
        <v>44051</v>
      </c>
      <c r="B353" t="s">
        <v>9</v>
      </c>
      <c r="C353" t="s">
        <v>102</v>
      </c>
      <c r="D353" t="s">
        <v>11</v>
      </c>
      <c r="E353" t="s">
        <v>272</v>
      </c>
      <c r="F353">
        <v>1</v>
      </c>
      <c r="G353">
        <v>4.5</v>
      </c>
    </row>
    <row r="354" spans="1:7">
      <c r="A354">
        <v>44051</v>
      </c>
      <c r="B354" t="s">
        <v>9</v>
      </c>
      <c r="C354" t="s">
        <v>10</v>
      </c>
      <c r="D354" t="s">
        <v>11</v>
      </c>
      <c r="E354" t="s">
        <v>273</v>
      </c>
      <c r="F354">
        <v>1</v>
      </c>
      <c r="G354">
        <v>27</v>
      </c>
    </row>
    <row r="355" spans="1:7">
      <c r="A355">
        <v>44051</v>
      </c>
      <c r="B355" t="s">
        <v>9</v>
      </c>
      <c r="C355" t="s">
        <v>27</v>
      </c>
      <c r="D355" t="s">
        <v>11</v>
      </c>
      <c r="E355" t="s">
        <v>274</v>
      </c>
      <c r="F355">
        <v>1</v>
      </c>
      <c r="G355">
        <v>500</v>
      </c>
    </row>
    <row r="356" spans="1:7">
      <c r="A356">
        <v>44052</v>
      </c>
      <c r="B356" t="s">
        <v>47</v>
      </c>
      <c r="C356" t="s">
        <v>44</v>
      </c>
      <c r="D356" t="s">
        <v>45</v>
      </c>
      <c r="E356" t="s">
        <v>146</v>
      </c>
      <c r="F356">
        <v>1</v>
      </c>
      <c r="G356">
        <v>44</v>
      </c>
    </row>
    <row r="357" spans="1:7">
      <c r="A357">
        <v>44052</v>
      </c>
      <c r="B357" t="s">
        <v>9</v>
      </c>
      <c r="C357" t="s">
        <v>44</v>
      </c>
      <c r="D357" t="s">
        <v>263</v>
      </c>
      <c r="E357" t="s">
        <v>100</v>
      </c>
      <c r="F357">
        <v>1</v>
      </c>
      <c r="G357">
        <v>49</v>
      </c>
    </row>
    <row r="358" spans="1:7">
      <c r="A358">
        <v>44052</v>
      </c>
      <c r="B358" t="s">
        <v>9</v>
      </c>
      <c r="C358" t="s">
        <v>44</v>
      </c>
      <c r="D358" t="s">
        <v>263</v>
      </c>
      <c r="E358" t="s">
        <v>275</v>
      </c>
      <c r="F358">
        <v>1</v>
      </c>
      <c r="G358">
        <v>275</v>
      </c>
    </row>
    <row r="359" spans="1:7">
      <c r="A359">
        <v>44052</v>
      </c>
      <c r="B359" t="s">
        <v>9</v>
      </c>
      <c r="C359" t="s">
        <v>36</v>
      </c>
      <c r="D359" t="s">
        <v>263</v>
      </c>
      <c r="E359" t="s">
        <v>276</v>
      </c>
      <c r="F359">
        <v>1</v>
      </c>
      <c r="G359">
        <v>78</v>
      </c>
    </row>
    <row r="360" spans="1:7">
      <c r="A360">
        <v>44052</v>
      </c>
      <c r="B360" t="s">
        <v>9</v>
      </c>
      <c r="C360" t="s">
        <v>77</v>
      </c>
      <c r="D360" t="s">
        <v>263</v>
      </c>
      <c r="E360" t="s">
        <v>277</v>
      </c>
      <c r="F360">
        <v>1</v>
      </c>
      <c r="G360">
        <v>41</v>
      </c>
    </row>
    <row r="361" spans="1:7">
      <c r="A361">
        <v>44052</v>
      </c>
      <c r="B361" t="s">
        <v>47</v>
      </c>
      <c r="C361" t="s">
        <v>162</v>
      </c>
      <c r="D361" t="s">
        <v>60</v>
      </c>
      <c r="E361" t="s">
        <v>278</v>
      </c>
      <c r="F361">
        <v>1</v>
      </c>
      <c r="G361">
        <v>33</v>
      </c>
    </row>
    <row r="362" spans="1:7">
      <c r="A362">
        <v>44052</v>
      </c>
      <c r="B362" t="s">
        <v>9</v>
      </c>
      <c r="C362" t="s">
        <v>39</v>
      </c>
      <c r="D362" t="s">
        <v>40</v>
      </c>
      <c r="E362" t="s">
        <v>279</v>
      </c>
      <c r="F362">
        <v>1</v>
      </c>
      <c r="G362">
        <v>550</v>
      </c>
    </row>
    <row r="363" spans="1:7">
      <c r="A363">
        <v>44053</v>
      </c>
      <c r="B363" t="s">
        <v>9</v>
      </c>
      <c r="C363" t="s">
        <v>18</v>
      </c>
      <c r="D363" t="s">
        <v>19</v>
      </c>
      <c r="E363" t="s">
        <v>262</v>
      </c>
      <c r="F363">
        <v>1</v>
      </c>
      <c r="G363">
        <v>250</v>
      </c>
    </row>
    <row r="364" spans="1:7">
      <c r="A364">
        <v>44053</v>
      </c>
      <c r="B364" t="s">
        <v>47</v>
      </c>
      <c r="C364" t="s">
        <v>44</v>
      </c>
      <c r="D364" t="s">
        <v>51</v>
      </c>
      <c r="E364" t="s">
        <v>280</v>
      </c>
      <c r="F364">
        <v>1</v>
      </c>
      <c r="G364">
        <v>65</v>
      </c>
    </row>
    <row r="365" spans="1:7">
      <c r="A365">
        <v>44053</v>
      </c>
      <c r="B365" t="s">
        <v>47</v>
      </c>
      <c r="C365" t="s">
        <v>44</v>
      </c>
      <c r="D365" t="s">
        <v>51</v>
      </c>
      <c r="E365" t="s">
        <v>52</v>
      </c>
      <c r="F365">
        <v>2</v>
      </c>
      <c r="G365">
        <v>20</v>
      </c>
    </row>
    <row r="366" spans="1:7">
      <c r="A366">
        <v>44053</v>
      </c>
      <c r="B366" t="s">
        <v>47</v>
      </c>
      <c r="C366" t="s">
        <v>44</v>
      </c>
      <c r="D366" t="s">
        <v>51</v>
      </c>
      <c r="E366" t="s">
        <v>281</v>
      </c>
      <c r="F366">
        <v>2</v>
      </c>
      <c r="G366">
        <v>20</v>
      </c>
    </row>
    <row r="367" spans="1:7">
      <c r="A367">
        <v>44053</v>
      </c>
      <c r="B367" t="s">
        <v>47</v>
      </c>
      <c r="C367" t="s">
        <v>44</v>
      </c>
      <c r="D367" t="s">
        <v>51</v>
      </c>
      <c r="E367" t="s">
        <v>282</v>
      </c>
      <c r="F367">
        <v>5</v>
      </c>
      <c r="G367">
        <v>20</v>
      </c>
    </row>
    <row r="368" spans="1:7">
      <c r="A368">
        <v>44053</v>
      </c>
      <c r="B368" t="s">
        <v>47</v>
      </c>
      <c r="C368" t="s">
        <v>44</v>
      </c>
      <c r="D368" t="s">
        <v>51</v>
      </c>
      <c r="E368" t="s">
        <v>109</v>
      </c>
      <c r="F368">
        <v>1</v>
      </c>
      <c r="G368">
        <v>20</v>
      </c>
    </row>
    <row r="369" spans="1:7">
      <c r="A369">
        <v>44053</v>
      </c>
      <c r="B369" t="s">
        <v>47</v>
      </c>
      <c r="C369" t="s">
        <v>44</v>
      </c>
      <c r="D369" t="s">
        <v>51</v>
      </c>
      <c r="E369" t="s">
        <v>190</v>
      </c>
      <c r="F369">
        <v>1</v>
      </c>
      <c r="G369">
        <v>20</v>
      </c>
    </row>
    <row r="370" spans="1:7">
      <c r="A370">
        <v>44053</v>
      </c>
      <c r="B370" t="s">
        <v>47</v>
      </c>
      <c r="C370" t="s">
        <v>44</v>
      </c>
      <c r="D370" t="s">
        <v>51</v>
      </c>
      <c r="E370" t="s">
        <v>53</v>
      </c>
      <c r="F370">
        <v>1</v>
      </c>
      <c r="G370">
        <v>10</v>
      </c>
    </row>
    <row r="371" spans="1:7">
      <c r="A371">
        <v>44053</v>
      </c>
      <c r="B371" t="s">
        <v>47</v>
      </c>
      <c r="C371" t="s">
        <v>44</v>
      </c>
      <c r="D371" t="s">
        <v>51</v>
      </c>
      <c r="E371" t="s">
        <v>87</v>
      </c>
      <c r="F371">
        <v>1</v>
      </c>
      <c r="G371">
        <v>15</v>
      </c>
    </row>
    <row r="372" spans="1:7">
      <c r="A372">
        <v>44053</v>
      </c>
      <c r="B372" t="s">
        <v>9</v>
      </c>
      <c r="C372" t="s">
        <v>10</v>
      </c>
      <c r="D372" t="s">
        <v>11</v>
      </c>
      <c r="E372" t="s">
        <v>87</v>
      </c>
      <c r="F372">
        <v>1</v>
      </c>
      <c r="G372">
        <v>23</v>
      </c>
    </row>
    <row r="373" spans="1:7">
      <c r="A373">
        <v>44054</v>
      </c>
      <c r="B373" t="s">
        <v>47</v>
      </c>
      <c r="C373" t="s">
        <v>44</v>
      </c>
      <c r="D373" t="s">
        <v>45</v>
      </c>
      <c r="E373" t="s">
        <v>100</v>
      </c>
      <c r="F373">
        <v>1</v>
      </c>
      <c r="G373">
        <v>50</v>
      </c>
    </row>
    <row r="374" spans="1:7">
      <c r="A374">
        <v>44054</v>
      </c>
      <c r="B374" t="s">
        <v>47</v>
      </c>
      <c r="C374" t="s">
        <v>162</v>
      </c>
      <c r="D374" t="s">
        <v>45</v>
      </c>
      <c r="E374" t="s">
        <v>283</v>
      </c>
      <c r="F374">
        <v>2</v>
      </c>
      <c r="G374">
        <v>50</v>
      </c>
    </row>
    <row r="375" spans="1:7">
      <c r="A375">
        <v>44054</v>
      </c>
      <c r="B375" t="s">
        <v>47</v>
      </c>
      <c r="C375" t="s">
        <v>44</v>
      </c>
      <c r="D375" t="s">
        <v>51</v>
      </c>
      <c r="E375" t="s">
        <v>52</v>
      </c>
      <c r="F375">
        <v>3</v>
      </c>
      <c r="G375">
        <v>20</v>
      </c>
    </row>
    <row r="376" spans="1:7">
      <c r="A376">
        <v>44054</v>
      </c>
      <c r="B376" t="s">
        <v>47</v>
      </c>
      <c r="C376" t="s">
        <v>44</v>
      </c>
      <c r="D376" t="s">
        <v>51</v>
      </c>
      <c r="E376" t="s">
        <v>146</v>
      </c>
      <c r="F376">
        <v>15</v>
      </c>
      <c r="G376">
        <v>180</v>
      </c>
    </row>
    <row r="377" spans="1:7">
      <c r="A377">
        <v>44054</v>
      </c>
      <c r="B377" t="s">
        <v>47</v>
      </c>
      <c r="C377" t="s">
        <v>44</v>
      </c>
      <c r="D377" t="s">
        <v>51</v>
      </c>
      <c r="E377" t="s">
        <v>191</v>
      </c>
      <c r="F377">
        <v>1</v>
      </c>
      <c r="G377">
        <v>20</v>
      </c>
    </row>
    <row r="378" spans="1:7">
      <c r="A378">
        <v>44054</v>
      </c>
      <c r="B378" t="s">
        <v>47</v>
      </c>
      <c r="C378" t="s">
        <v>44</v>
      </c>
      <c r="D378" t="s">
        <v>51</v>
      </c>
      <c r="E378" t="s">
        <v>284</v>
      </c>
      <c r="F378">
        <v>1</v>
      </c>
      <c r="G378">
        <v>20</v>
      </c>
    </row>
    <row r="379" spans="1:7">
      <c r="A379">
        <v>44054</v>
      </c>
      <c r="B379" t="s">
        <v>47</v>
      </c>
      <c r="C379" t="s">
        <v>44</v>
      </c>
      <c r="D379" t="s">
        <v>51</v>
      </c>
      <c r="E379" t="s">
        <v>192</v>
      </c>
      <c r="F379">
        <v>1</v>
      </c>
      <c r="G379">
        <v>5</v>
      </c>
    </row>
    <row r="380" spans="1:7">
      <c r="A380">
        <v>44054</v>
      </c>
      <c r="B380" t="s">
        <v>47</v>
      </c>
      <c r="C380" t="s">
        <v>44</v>
      </c>
      <c r="D380" t="s">
        <v>51</v>
      </c>
      <c r="E380" t="s">
        <v>53</v>
      </c>
      <c r="F380">
        <v>1</v>
      </c>
      <c r="G380">
        <v>10</v>
      </c>
    </row>
    <row r="381" spans="1:7">
      <c r="A381">
        <v>44054</v>
      </c>
      <c r="B381" t="s">
        <v>9</v>
      </c>
      <c r="C381" t="s">
        <v>10</v>
      </c>
      <c r="D381" t="s">
        <v>11</v>
      </c>
      <c r="E381" t="s">
        <v>285</v>
      </c>
      <c r="F381">
        <v>1</v>
      </c>
      <c r="G381">
        <v>27</v>
      </c>
    </row>
    <row r="382" spans="1:7">
      <c r="A382">
        <v>44055</v>
      </c>
      <c r="B382" t="s">
        <v>47</v>
      </c>
      <c r="C382" t="s">
        <v>44</v>
      </c>
      <c r="D382" t="s">
        <v>51</v>
      </c>
      <c r="E382" t="s">
        <v>98</v>
      </c>
      <c r="F382">
        <v>1</v>
      </c>
      <c r="G382">
        <v>30</v>
      </c>
    </row>
    <row r="383" spans="1:7">
      <c r="A383">
        <v>44055</v>
      </c>
      <c r="B383" t="s">
        <v>47</v>
      </c>
      <c r="C383" t="s">
        <v>44</v>
      </c>
      <c r="D383" t="s">
        <v>51</v>
      </c>
      <c r="E383" t="s">
        <v>52</v>
      </c>
      <c r="F383">
        <v>2</v>
      </c>
      <c r="G383">
        <v>20</v>
      </c>
    </row>
    <row r="384" spans="1:7">
      <c r="A384">
        <v>44055</v>
      </c>
      <c r="B384" t="s">
        <v>47</v>
      </c>
      <c r="C384" t="s">
        <v>44</v>
      </c>
      <c r="D384" t="s">
        <v>51</v>
      </c>
      <c r="E384" t="s">
        <v>281</v>
      </c>
      <c r="F384">
        <v>2</v>
      </c>
      <c r="G384">
        <v>10</v>
      </c>
    </row>
    <row r="385" spans="1:7">
      <c r="A385">
        <v>44055</v>
      </c>
      <c r="B385" t="s">
        <v>47</v>
      </c>
      <c r="C385" t="s">
        <v>44</v>
      </c>
      <c r="D385" t="s">
        <v>51</v>
      </c>
      <c r="E385" t="s">
        <v>53</v>
      </c>
      <c r="F385">
        <v>1</v>
      </c>
      <c r="G385">
        <v>5</v>
      </c>
    </row>
    <row r="386" spans="1:7">
      <c r="A386">
        <v>44055</v>
      </c>
      <c r="B386" t="s">
        <v>9</v>
      </c>
      <c r="C386" t="s">
        <v>10</v>
      </c>
      <c r="D386" t="s">
        <v>11</v>
      </c>
      <c r="E386" t="s">
        <v>53</v>
      </c>
      <c r="F386">
        <v>1</v>
      </c>
      <c r="G386">
        <v>23</v>
      </c>
    </row>
    <row r="387" spans="1:7">
      <c r="A387">
        <v>44055</v>
      </c>
      <c r="B387" t="s">
        <v>9</v>
      </c>
      <c r="C387" t="s">
        <v>34</v>
      </c>
      <c r="D387" t="s">
        <v>28</v>
      </c>
      <c r="E387" t="s">
        <v>286</v>
      </c>
      <c r="F387">
        <v>1</v>
      </c>
      <c r="G387">
        <v>2456</v>
      </c>
    </row>
    <row r="388" spans="1:7">
      <c r="A388">
        <v>44056</v>
      </c>
      <c r="B388" t="s">
        <v>9</v>
      </c>
      <c r="C388" t="s">
        <v>44</v>
      </c>
      <c r="D388" t="s">
        <v>287</v>
      </c>
      <c r="E388" t="s">
        <v>288</v>
      </c>
      <c r="F388">
        <v>2</v>
      </c>
      <c r="G388">
        <v>180</v>
      </c>
    </row>
    <row r="389" spans="1:7">
      <c r="A389">
        <v>44057</v>
      </c>
      <c r="B389" t="s">
        <v>9</v>
      </c>
      <c r="C389" t="s">
        <v>10</v>
      </c>
      <c r="D389" t="s">
        <v>45</v>
      </c>
      <c r="E389" t="s">
        <v>289</v>
      </c>
      <c r="F389">
        <v>1</v>
      </c>
      <c r="G389">
        <v>10</v>
      </c>
    </row>
    <row r="390" spans="1:7">
      <c r="A390">
        <v>44057</v>
      </c>
      <c r="B390" t="s">
        <v>9</v>
      </c>
      <c r="C390" t="s">
        <v>44</v>
      </c>
      <c r="D390" t="s">
        <v>287</v>
      </c>
      <c r="E390" t="s">
        <v>288</v>
      </c>
      <c r="F390">
        <v>2</v>
      </c>
      <c r="G390">
        <v>180</v>
      </c>
    </row>
    <row r="391" spans="1:7">
      <c r="A391">
        <v>44057</v>
      </c>
      <c r="B391" t="s">
        <v>9</v>
      </c>
      <c r="C391" t="s">
        <v>44</v>
      </c>
      <c r="D391" t="s">
        <v>287</v>
      </c>
      <c r="E391" t="s">
        <v>290</v>
      </c>
      <c r="F391">
        <v>1</v>
      </c>
      <c r="G391">
        <v>40</v>
      </c>
    </row>
    <row r="392" spans="1:7">
      <c r="A392">
        <v>44057</v>
      </c>
      <c r="B392" t="s">
        <v>9</v>
      </c>
      <c r="C392" t="s">
        <v>44</v>
      </c>
      <c r="D392" t="s">
        <v>51</v>
      </c>
      <c r="E392" t="s">
        <v>52</v>
      </c>
      <c r="F392">
        <v>2</v>
      </c>
      <c r="G392">
        <v>20</v>
      </c>
    </row>
    <row r="393" spans="1:7">
      <c r="A393">
        <v>44057</v>
      </c>
      <c r="B393" t="s">
        <v>9</v>
      </c>
      <c r="C393" t="s">
        <v>36</v>
      </c>
      <c r="D393" t="s">
        <v>51</v>
      </c>
      <c r="E393" t="s">
        <v>120</v>
      </c>
      <c r="F393">
        <v>1</v>
      </c>
      <c r="G393">
        <v>10</v>
      </c>
    </row>
    <row r="394" spans="1:7">
      <c r="A394">
        <v>44058</v>
      </c>
      <c r="B394" t="s">
        <v>9</v>
      </c>
      <c r="C394" t="s">
        <v>44</v>
      </c>
      <c r="D394" t="s">
        <v>45</v>
      </c>
      <c r="E394" t="s">
        <v>146</v>
      </c>
      <c r="F394">
        <v>10</v>
      </c>
      <c r="G394">
        <v>126</v>
      </c>
    </row>
    <row r="395" spans="1:7">
      <c r="A395">
        <v>44058</v>
      </c>
      <c r="B395" t="s">
        <v>9</v>
      </c>
      <c r="C395" t="s">
        <v>44</v>
      </c>
      <c r="D395" t="s">
        <v>263</v>
      </c>
      <c r="E395" t="s">
        <v>291</v>
      </c>
      <c r="F395">
        <v>1</v>
      </c>
      <c r="G395">
        <v>392</v>
      </c>
    </row>
    <row r="396" spans="1:7">
      <c r="A396">
        <v>44058</v>
      </c>
      <c r="B396" t="s">
        <v>9</v>
      </c>
      <c r="C396" t="s">
        <v>44</v>
      </c>
      <c r="D396" t="s">
        <v>263</v>
      </c>
      <c r="E396" t="s">
        <v>292</v>
      </c>
      <c r="F396">
        <v>1</v>
      </c>
      <c r="G396">
        <v>356</v>
      </c>
    </row>
    <row r="397" spans="1:7">
      <c r="A397">
        <v>44058</v>
      </c>
      <c r="B397" t="s">
        <v>9</v>
      </c>
      <c r="C397" t="s">
        <v>44</v>
      </c>
      <c r="D397" t="s">
        <v>263</v>
      </c>
      <c r="E397" t="s">
        <v>293</v>
      </c>
      <c r="F397">
        <v>1</v>
      </c>
      <c r="G397">
        <v>246</v>
      </c>
    </row>
    <row r="398" spans="1:7">
      <c r="A398">
        <v>44058</v>
      </c>
      <c r="B398" t="s">
        <v>9</v>
      </c>
      <c r="C398" t="s">
        <v>44</v>
      </c>
      <c r="D398" t="s">
        <v>294</v>
      </c>
      <c r="E398" t="s">
        <v>295</v>
      </c>
      <c r="F398">
        <v>1</v>
      </c>
      <c r="G398">
        <v>550</v>
      </c>
    </row>
    <row r="399" spans="1:7">
      <c r="A399">
        <v>44059</v>
      </c>
      <c r="B399" t="s">
        <v>9</v>
      </c>
      <c r="C399" t="s">
        <v>18</v>
      </c>
      <c r="D399" t="s">
        <v>19</v>
      </c>
      <c r="E399" t="s">
        <v>262</v>
      </c>
      <c r="F399">
        <v>1</v>
      </c>
      <c r="G399">
        <v>150</v>
      </c>
    </row>
    <row r="400" spans="1:7">
      <c r="A400">
        <v>44059</v>
      </c>
      <c r="B400" t="s">
        <v>47</v>
      </c>
      <c r="C400" t="s">
        <v>44</v>
      </c>
      <c r="D400" t="s">
        <v>51</v>
      </c>
      <c r="E400" t="s">
        <v>52</v>
      </c>
      <c r="F400">
        <v>5</v>
      </c>
      <c r="G400">
        <v>20</v>
      </c>
    </row>
    <row r="401" spans="1:7">
      <c r="A401">
        <v>44059</v>
      </c>
      <c r="B401" t="s">
        <v>47</v>
      </c>
      <c r="C401" t="s">
        <v>44</v>
      </c>
      <c r="D401" t="s">
        <v>51</v>
      </c>
      <c r="E401" t="s">
        <v>87</v>
      </c>
      <c r="F401">
        <v>1</v>
      </c>
      <c r="G401">
        <v>20</v>
      </c>
    </row>
    <row r="402" spans="1:7">
      <c r="A402">
        <v>44059</v>
      </c>
      <c r="B402" t="s">
        <v>47</v>
      </c>
      <c r="C402" t="s">
        <v>44</v>
      </c>
      <c r="D402" t="s">
        <v>51</v>
      </c>
      <c r="E402" t="s">
        <v>109</v>
      </c>
      <c r="F402">
        <v>1</v>
      </c>
      <c r="G402">
        <v>25</v>
      </c>
    </row>
    <row r="403" spans="1:7">
      <c r="A403">
        <v>44059</v>
      </c>
      <c r="B403" t="s">
        <v>47</v>
      </c>
      <c r="C403" t="s">
        <v>44</v>
      </c>
      <c r="D403" t="s">
        <v>51</v>
      </c>
      <c r="E403" t="s">
        <v>190</v>
      </c>
      <c r="F403">
        <v>1</v>
      </c>
      <c r="G403">
        <v>10</v>
      </c>
    </row>
    <row r="404" spans="1:7">
      <c r="A404">
        <v>44059</v>
      </c>
      <c r="B404" t="s">
        <v>47</v>
      </c>
      <c r="C404" t="s">
        <v>44</v>
      </c>
      <c r="D404" t="s">
        <v>51</v>
      </c>
      <c r="E404" t="s">
        <v>55</v>
      </c>
      <c r="F404">
        <v>1</v>
      </c>
      <c r="G404">
        <v>10</v>
      </c>
    </row>
    <row r="405" spans="1:7">
      <c r="A405">
        <v>44059</v>
      </c>
      <c r="B405" t="s">
        <v>47</v>
      </c>
      <c r="C405" t="s">
        <v>44</v>
      </c>
      <c r="D405" t="s">
        <v>51</v>
      </c>
      <c r="E405" t="s">
        <v>53</v>
      </c>
      <c r="F405">
        <v>1</v>
      </c>
      <c r="G405">
        <v>5</v>
      </c>
    </row>
    <row r="406" spans="1:7">
      <c r="A406">
        <v>44059</v>
      </c>
      <c r="B406" t="s">
        <v>47</v>
      </c>
      <c r="C406" t="s">
        <v>10</v>
      </c>
      <c r="D406" t="s">
        <v>11</v>
      </c>
      <c r="E406" t="s">
        <v>53</v>
      </c>
      <c r="F406">
        <v>1</v>
      </c>
      <c r="G406">
        <v>23</v>
      </c>
    </row>
    <row r="407" spans="1:7">
      <c r="A407">
        <v>44060</v>
      </c>
      <c r="B407" t="s">
        <v>82</v>
      </c>
      <c r="C407" t="s">
        <v>27</v>
      </c>
      <c r="D407" t="s">
        <v>142</v>
      </c>
      <c r="E407" t="s">
        <v>296</v>
      </c>
      <c r="F407">
        <v>1</v>
      </c>
      <c r="G407">
        <v>1461.99</v>
      </c>
    </row>
    <row r="408" spans="1:7">
      <c r="A408">
        <v>44060</v>
      </c>
      <c r="B408" t="s">
        <v>9</v>
      </c>
      <c r="C408" t="s">
        <v>80</v>
      </c>
      <c r="D408" t="s">
        <v>208</v>
      </c>
      <c r="E408" t="s">
        <v>297</v>
      </c>
      <c r="F408">
        <v>1</v>
      </c>
      <c r="G408">
        <v>2100</v>
      </c>
    </row>
    <row r="409" spans="1:7">
      <c r="A409">
        <v>44060</v>
      </c>
      <c r="B409" t="s">
        <v>47</v>
      </c>
      <c r="C409" t="s">
        <v>44</v>
      </c>
      <c r="D409" t="s">
        <v>51</v>
      </c>
      <c r="E409" t="s">
        <v>282</v>
      </c>
      <c r="F409">
        <v>1</v>
      </c>
      <c r="G409">
        <v>20</v>
      </c>
    </row>
    <row r="410" spans="1:7">
      <c r="A410">
        <v>44060</v>
      </c>
      <c r="B410" t="s">
        <v>47</v>
      </c>
      <c r="C410" t="s">
        <v>44</v>
      </c>
      <c r="D410" t="s">
        <v>51</v>
      </c>
      <c r="E410" t="s">
        <v>54</v>
      </c>
      <c r="F410">
        <v>1</v>
      </c>
      <c r="G410">
        <v>5</v>
      </c>
    </row>
    <row r="411" spans="1:7">
      <c r="A411">
        <v>44060</v>
      </c>
      <c r="B411" t="s">
        <v>47</v>
      </c>
      <c r="C411" t="s">
        <v>44</v>
      </c>
      <c r="D411" t="s">
        <v>51</v>
      </c>
      <c r="E411" t="s">
        <v>52</v>
      </c>
      <c r="F411">
        <v>1</v>
      </c>
      <c r="G411">
        <v>5</v>
      </c>
    </row>
    <row r="412" spans="1:7">
      <c r="A412">
        <v>44060</v>
      </c>
      <c r="B412" t="s">
        <v>47</v>
      </c>
      <c r="C412" t="s">
        <v>44</v>
      </c>
      <c r="D412" t="s">
        <v>51</v>
      </c>
      <c r="E412" t="s">
        <v>53</v>
      </c>
      <c r="F412">
        <v>1</v>
      </c>
      <c r="G412">
        <v>5</v>
      </c>
    </row>
    <row r="413" spans="1:7">
      <c r="A413">
        <v>44060</v>
      </c>
      <c r="B413" t="s">
        <v>47</v>
      </c>
      <c r="C413" t="s">
        <v>44</v>
      </c>
      <c r="D413" t="s">
        <v>51</v>
      </c>
      <c r="E413" t="s">
        <v>55</v>
      </c>
      <c r="F413">
        <v>1</v>
      </c>
      <c r="G413">
        <v>10</v>
      </c>
    </row>
    <row r="414" spans="1:7">
      <c r="A414">
        <v>44061</v>
      </c>
      <c r="B414" t="s">
        <v>9</v>
      </c>
      <c r="C414" t="s">
        <v>44</v>
      </c>
      <c r="D414" t="s">
        <v>51</v>
      </c>
      <c r="E414" t="s">
        <v>146</v>
      </c>
      <c r="F414">
        <v>10</v>
      </c>
      <c r="G414">
        <v>110</v>
      </c>
    </row>
    <row r="415" spans="1:7">
      <c r="A415">
        <v>44061</v>
      </c>
      <c r="B415" t="s">
        <v>47</v>
      </c>
      <c r="C415" t="s">
        <v>44</v>
      </c>
      <c r="D415" t="s">
        <v>51</v>
      </c>
      <c r="E415" t="s">
        <v>218</v>
      </c>
      <c r="F415">
        <v>1</v>
      </c>
      <c r="G415">
        <v>20</v>
      </c>
    </row>
    <row r="416" spans="1:7">
      <c r="A416">
        <v>44061</v>
      </c>
      <c r="B416" t="s">
        <v>47</v>
      </c>
      <c r="C416" t="s">
        <v>44</v>
      </c>
      <c r="D416" t="s">
        <v>51</v>
      </c>
      <c r="E416" t="s">
        <v>52</v>
      </c>
      <c r="F416">
        <v>4</v>
      </c>
      <c r="G416">
        <v>20</v>
      </c>
    </row>
    <row r="417" spans="1:7">
      <c r="A417">
        <v>44061</v>
      </c>
      <c r="B417" t="s">
        <v>47</v>
      </c>
      <c r="C417" t="s">
        <v>44</v>
      </c>
      <c r="D417" t="s">
        <v>51</v>
      </c>
      <c r="E417" t="s">
        <v>298</v>
      </c>
      <c r="F417">
        <v>1</v>
      </c>
      <c r="G417">
        <v>5</v>
      </c>
    </row>
    <row r="418" spans="1:7">
      <c r="A418">
        <v>44062</v>
      </c>
      <c r="B418" t="s">
        <v>47</v>
      </c>
      <c r="C418" t="s">
        <v>44</v>
      </c>
      <c r="D418" t="s">
        <v>67</v>
      </c>
      <c r="E418" t="s">
        <v>200</v>
      </c>
      <c r="F418">
        <v>1</v>
      </c>
      <c r="G418">
        <v>200</v>
      </c>
    </row>
    <row r="419" spans="1:7">
      <c r="A419">
        <v>44062</v>
      </c>
      <c r="B419" t="s">
        <v>47</v>
      </c>
      <c r="C419" t="s">
        <v>36</v>
      </c>
      <c r="D419" t="s">
        <v>51</v>
      </c>
      <c r="E419" t="s">
        <v>299</v>
      </c>
      <c r="F419">
        <v>1</v>
      </c>
      <c r="G419">
        <v>150</v>
      </c>
    </row>
    <row r="420" spans="1:7">
      <c r="A420">
        <v>44062</v>
      </c>
      <c r="B420" t="s">
        <v>47</v>
      </c>
      <c r="C420" t="s">
        <v>44</v>
      </c>
      <c r="D420" t="s">
        <v>51</v>
      </c>
      <c r="E420" t="s">
        <v>87</v>
      </c>
      <c r="F420">
        <v>1</v>
      </c>
      <c r="G420">
        <v>15</v>
      </c>
    </row>
    <row r="421" spans="1:7">
      <c r="A421">
        <v>44062</v>
      </c>
      <c r="B421" t="s">
        <v>47</v>
      </c>
      <c r="C421" t="s">
        <v>44</v>
      </c>
      <c r="D421" t="s">
        <v>51</v>
      </c>
      <c r="E421" t="s">
        <v>109</v>
      </c>
      <c r="F421">
        <v>1</v>
      </c>
      <c r="G421">
        <v>15</v>
      </c>
    </row>
    <row r="422" spans="1:7">
      <c r="A422">
        <v>44062</v>
      </c>
      <c r="B422" t="s">
        <v>47</v>
      </c>
      <c r="C422" t="s">
        <v>44</v>
      </c>
      <c r="D422" t="s">
        <v>51</v>
      </c>
      <c r="E422" t="s">
        <v>86</v>
      </c>
      <c r="F422">
        <v>6</v>
      </c>
      <c r="G422">
        <v>30</v>
      </c>
    </row>
    <row r="423" spans="1:7">
      <c r="A423">
        <v>44062</v>
      </c>
      <c r="B423" t="s">
        <v>47</v>
      </c>
      <c r="C423" t="s">
        <v>44</v>
      </c>
      <c r="D423" t="s">
        <v>51</v>
      </c>
      <c r="E423" t="s">
        <v>298</v>
      </c>
      <c r="F423">
        <v>2</v>
      </c>
      <c r="G423">
        <v>10</v>
      </c>
    </row>
    <row r="424" spans="1:7">
      <c r="A424">
        <v>44062</v>
      </c>
      <c r="B424" t="s">
        <v>47</v>
      </c>
      <c r="C424" t="s">
        <v>44</v>
      </c>
      <c r="D424" t="s">
        <v>51</v>
      </c>
      <c r="E424" t="s">
        <v>53</v>
      </c>
      <c r="F424">
        <v>1</v>
      </c>
      <c r="G424">
        <v>10</v>
      </c>
    </row>
    <row r="425" spans="1:7">
      <c r="A425">
        <v>44062</v>
      </c>
      <c r="B425" t="s">
        <v>47</v>
      </c>
      <c r="C425" t="s">
        <v>44</v>
      </c>
      <c r="D425" t="s">
        <v>51</v>
      </c>
      <c r="E425" t="s">
        <v>55</v>
      </c>
      <c r="F425">
        <v>1</v>
      </c>
      <c r="G425">
        <v>5</v>
      </c>
    </row>
    <row r="426" spans="1:7">
      <c r="A426">
        <v>44062</v>
      </c>
      <c r="B426" t="s">
        <v>9</v>
      </c>
      <c r="C426" t="s">
        <v>10</v>
      </c>
      <c r="D426" t="s">
        <v>11</v>
      </c>
      <c r="E426" t="s">
        <v>300</v>
      </c>
      <c r="F426">
        <v>1</v>
      </c>
      <c r="G426">
        <v>28</v>
      </c>
    </row>
    <row r="427" spans="1:7">
      <c r="A427">
        <v>44063</v>
      </c>
      <c r="B427" t="s">
        <v>9</v>
      </c>
      <c r="C427" t="s">
        <v>77</v>
      </c>
      <c r="D427" t="s">
        <v>263</v>
      </c>
      <c r="E427" t="s">
        <v>301</v>
      </c>
      <c r="F427">
        <v>1</v>
      </c>
      <c r="G427">
        <v>78</v>
      </c>
    </row>
    <row r="428" spans="1:7">
      <c r="A428">
        <v>44063</v>
      </c>
      <c r="B428" t="s">
        <v>9</v>
      </c>
      <c r="C428" t="s">
        <v>162</v>
      </c>
      <c r="D428" t="s">
        <v>263</v>
      </c>
      <c r="E428" t="s">
        <v>302</v>
      </c>
      <c r="F428">
        <v>1</v>
      </c>
      <c r="G428">
        <v>74</v>
      </c>
    </row>
    <row r="429" spans="1:7">
      <c r="A429">
        <v>44063</v>
      </c>
      <c r="B429" t="s">
        <v>9</v>
      </c>
      <c r="C429" t="s">
        <v>162</v>
      </c>
      <c r="D429" t="s">
        <v>263</v>
      </c>
      <c r="E429" t="s">
        <v>303</v>
      </c>
      <c r="F429">
        <v>1</v>
      </c>
      <c r="G429">
        <v>260</v>
      </c>
    </row>
    <row r="430" spans="1:7">
      <c r="A430">
        <v>44063</v>
      </c>
      <c r="B430" t="s">
        <v>9</v>
      </c>
      <c r="C430" t="s">
        <v>44</v>
      </c>
      <c r="D430" t="s">
        <v>263</v>
      </c>
      <c r="E430" t="s">
        <v>304</v>
      </c>
      <c r="F430">
        <v>1</v>
      </c>
      <c r="G430">
        <v>275</v>
      </c>
    </row>
    <row r="431" spans="1:7">
      <c r="A431">
        <v>44063</v>
      </c>
      <c r="B431" t="s">
        <v>9</v>
      </c>
      <c r="C431" t="s">
        <v>44</v>
      </c>
      <c r="D431" t="s">
        <v>263</v>
      </c>
      <c r="E431" t="s">
        <v>210</v>
      </c>
      <c r="F431">
        <v>1</v>
      </c>
      <c r="G431">
        <v>160</v>
      </c>
    </row>
    <row r="432" spans="1:7">
      <c r="A432">
        <v>44063</v>
      </c>
      <c r="B432" t="s">
        <v>47</v>
      </c>
      <c r="C432" t="s">
        <v>44</v>
      </c>
      <c r="D432" t="s">
        <v>51</v>
      </c>
      <c r="E432" t="s">
        <v>98</v>
      </c>
      <c r="F432">
        <v>1</v>
      </c>
      <c r="G432">
        <v>30</v>
      </c>
    </row>
    <row r="433" spans="1:7">
      <c r="A433">
        <v>44063</v>
      </c>
      <c r="B433" t="s">
        <v>47</v>
      </c>
      <c r="C433" t="s">
        <v>44</v>
      </c>
      <c r="D433" t="s">
        <v>51</v>
      </c>
      <c r="E433" t="s">
        <v>298</v>
      </c>
      <c r="F433">
        <v>1</v>
      </c>
      <c r="G433">
        <v>5</v>
      </c>
    </row>
    <row r="434" spans="1:7">
      <c r="A434">
        <v>44063</v>
      </c>
      <c r="B434" t="s">
        <v>47</v>
      </c>
      <c r="C434" t="s">
        <v>44</v>
      </c>
      <c r="D434" t="s">
        <v>51</v>
      </c>
      <c r="E434" t="s">
        <v>55</v>
      </c>
      <c r="F434">
        <v>1</v>
      </c>
      <c r="G434">
        <v>5</v>
      </c>
    </row>
    <row r="435" spans="1:7">
      <c r="A435">
        <v>44063</v>
      </c>
      <c r="B435" t="s">
        <v>47</v>
      </c>
      <c r="C435" t="s">
        <v>44</v>
      </c>
      <c r="D435" t="s">
        <v>51</v>
      </c>
      <c r="E435" t="s">
        <v>53</v>
      </c>
      <c r="F435">
        <v>1</v>
      </c>
      <c r="G435">
        <v>5</v>
      </c>
    </row>
    <row r="436" spans="1:7">
      <c r="A436">
        <v>44063</v>
      </c>
      <c r="B436" t="s">
        <v>47</v>
      </c>
      <c r="C436" t="s">
        <v>44</v>
      </c>
      <c r="D436" t="s">
        <v>51</v>
      </c>
      <c r="E436" t="s">
        <v>87</v>
      </c>
      <c r="F436">
        <v>1</v>
      </c>
      <c r="G436">
        <v>10</v>
      </c>
    </row>
    <row r="437" spans="1:7">
      <c r="A437">
        <v>44064</v>
      </c>
      <c r="B437" t="s">
        <v>9</v>
      </c>
      <c r="C437" t="s">
        <v>18</v>
      </c>
      <c r="D437" t="s">
        <v>19</v>
      </c>
      <c r="E437" t="s">
        <v>262</v>
      </c>
      <c r="F437">
        <v>1</v>
      </c>
      <c r="G437">
        <v>250</v>
      </c>
    </row>
    <row r="438" spans="1:7">
      <c r="A438">
        <v>44064</v>
      </c>
      <c r="B438" t="s">
        <v>9</v>
      </c>
      <c r="C438" t="s">
        <v>34</v>
      </c>
      <c r="D438" t="s">
        <v>93</v>
      </c>
      <c r="E438" t="s">
        <v>305</v>
      </c>
      <c r="F438">
        <v>1</v>
      </c>
      <c r="G438">
        <v>1050</v>
      </c>
    </row>
    <row r="439" spans="1:7">
      <c r="A439">
        <v>44064</v>
      </c>
      <c r="B439" t="s">
        <v>47</v>
      </c>
      <c r="C439" t="s">
        <v>44</v>
      </c>
      <c r="D439" t="s">
        <v>51</v>
      </c>
      <c r="E439" t="s">
        <v>306</v>
      </c>
      <c r="F439">
        <v>1</v>
      </c>
      <c r="G439">
        <v>45</v>
      </c>
    </row>
    <row r="440" spans="1:7">
      <c r="A440">
        <v>44064</v>
      </c>
      <c r="B440" t="s">
        <v>47</v>
      </c>
      <c r="C440" t="s">
        <v>44</v>
      </c>
      <c r="D440" t="s">
        <v>51</v>
      </c>
      <c r="E440" t="s">
        <v>86</v>
      </c>
      <c r="F440">
        <v>3</v>
      </c>
      <c r="G440">
        <v>15</v>
      </c>
    </row>
    <row r="441" spans="1:7">
      <c r="A441">
        <v>44064</v>
      </c>
      <c r="B441" t="s">
        <v>47</v>
      </c>
      <c r="C441" t="s">
        <v>44</v>
      </c>
      <c r="D441" t="s">
        <v>51</v>
      </c>
      <c r="E441" t="s">
        <v>54</v>
      </c>
      <c r="F441">
        <v>1</v>
      </c>
      <c r="G441">
        <v>5</v>
      </c>
    </row>
    <row r="442" spans="1:7">
      <c r="A442">
        <v>44064</v>
      </c>
      <c r="B442" t="s">
        <v>47</v>
      </c>
      <c r="C442" t="s">
        <v>44</v>
      </c>
      <c r="D442" t="s">
        <v>51</v>
      </c>
      <c r="E442" t="s">
        <v>109</v>
      </c>
      <c r="F442">
        <v>1</v>
      </c>
      <c r="G442">
        <v>15</v>
      </c>
    </row>
    <row r="443" spans="1:7">
      <c r="A443">
        <v>44064</v>
      </c>
      <c r="B443" t="s">
        <v>47</v>
      </c>
      <c r="C443" t="s">
        <v>44</v>
      </c>
      <c r="D443" t="s">
        <v>51</v>
      </c>
      <c r="E443" t="s">
        <v>87</v>
      </c>
      <c r="F443">
        <v>1</v>
      </c>
      <c r="G443">
        <v>10</v>
      </c>
    </row>
    <row r="444" spans="1:7">
      <c r="A444">
        <v>44064</v>
      </c>
      <c r="B444" t="s">
        <v>47</v>
      </c>
      <c r="C444" t="s">
        <v>44</v>
      </c>
      <c r="D444" t="s">
        <v>51</v>
      </c>
      <c r="E444" t="s">
        <v>55</v>
      </c>
      <c r="F444">
        <v>1</v>
      </c>
      <c r="G444">
        <v>5</v>
      </c>
    </row>
    <row r="445" spans="1:7">
      <c r="A445">
        <v>44064</v>
      </c>
      <c r="B445" t="s">
        <v>47</v>
      </c>
      <c r="C445" t="s">
        <v>44</v>
      </c>
      <c r="D445" t="s">
        <v>51</v>
      </c>
      <c r="E445" t="s">
        <v>53</v>
      </c>
      <c r="F445">
        <v>1</v>
      </c>
      <c r="G445">
        <v>5</v>
      </c>
    </row>
    <row r="446" spans="1:7">
      <c r="A446">
        <v>44064</v>
      </c>
      <c r="B446" t="s">
        <v>47</v>
      </c>
      <c r="C446" t="s">
        <v>36</v>
      </c>
      <c r="D446" t="s">
        <v>51</v>
      </c>
      <c r="E446" t="s">
        <v>299</v>
      </c>
      <c r="F446">
        <v>1</v>
      </c>
      <c r="G446">
        <v>150</v>
      </c>
    </row>
    <row r="447" spans="1:7">
      <c r="A447">
        <v>44064</v>
      </c>
      <c r="B447" t="s">
        <v>9</v>
      </c>
      <c r="C447" t="s">
        <v>10</v>
      </c>
      <c r="D447" t="s">
        <v>11</v>
      </c>
      <c r="E447" t="s">
        <v>262</v>
      </c>
      <c r="F447">
        <v>1</v>
      </c>
      <c r="G447">
        <v>23</v>
      </c>
    </row>
    <row r="448" spans="1:7">
      <c r="A448">
        <v>44065</v>
      </c>
      <c r="B448" t="s">
        <v>82</v>
      </c>
      <c r="C448" t="s">
        <v>31</v>
      </c>
      <c r="D448" t="s">
        <v>183</v>
      </c>
      <c r="E448" t="s">
        <v>184</v>
      </c>
      <c r="F448">
        <v>1</v>
      </c>
      <c r="G448">
        <v>623</v>
      </c>
    </row>
    <row r="449" spans="1:7">
      <c r="A449">
        <v>44065</v>
      </c>
      <c r="B449" t="s">
        <v>9</v>
      </c>
      <c r="C449" t="s">
        <v>39</v>
      </c>
      <c r="D449" t="s">
        <v>40</v>
      </c>
      <c r="E449" t="s">
        <v>307</v>
      </c>
      <c r="F449">
        <v>1</v>
      </c>
      <c r="G449">
        <v>240</v>
      </c>
    </row>
    <row r="450" spans="1:7">
      <c r="A450">
        <v>44066</v>
      </c>
      <c r="B450" t="s">
        <v>9</v>
      </c>
      <c r="C450" t="s">
        <v>18</v>
      </c>
      <c r="D450" t="s">
        <v>19</v>
      </c>
      <c r="E450" t="s">
        <v>262</v>
      </c>
      <c r="F450">
        <v>1</v>
      </c>
      <c r="G450">
        <v>200</v>
      </c>
    </row>
    <row r="451" spans="1:7">
      <c r="A451">
        <v>44066</v>
      </c>
      <c r="B451" t="s">
        <v>9</v>
      </c>
      <c r="C451" t="s">
        <v>36</v>
      </c>
      <c r="D451" t="s">
        <v>287</v>
      </c>
      <c r="E451" t="s">
        <v>308</v>
      </c>
      <c r="F451">
        <v>1</v>
      </c>
      <c r="G451">
        <v>80</v>
      </c>
    </row>
    <row r="452" spans="1:7">
      <c r="A452">
        <v>44066</v>
      </c>
      <c r="B452" t="s">
        <v>9</v>
      </c>
      <c r="C452" t="s">
        <v>36</v>
      </c>
      <c r="D452" t="s">
        <v>263</v>
      </c>
      <c r="E452" t="s">
        <v>309</v>
      </c>
      <c r="F452">
        <v>1</v>
      </c>
      <c r="G452">
        <v>380</v>
      </c>
    </row>
    <row r="453" spans="1:7">
      <c r="A453">
        <v>44066</v>
      </c>
      <c r="B453" t="s">
        <v>47</v>
      </c>
      <c r="C453" t="s">
        <v>44</v>
      </c>
      <c r="D453" t="s">
        <v>51</v>
      </c>
      <c r="E453" t="s">
        <v>52</v>
      </c>
      <c r="F453">
        <v>3</v>
      </c>
      <c r="G453">
        <v>20</v>
      </c>
    </row>
    <row r="454" spans="1:7">
      <c r="A454">
        <v>44066</v>
      </c>
      <c r="B454" t="s">
        <v>47</v>
      </c>
      <c r="C454" t="s">
        <v>44</v>
      </c>
      <c r="D454" t="s">
        <v>51</v>
      </c>
      <c r="E454" t="s">
        <v>54</v>
      </c>
      <c r="F454">
        <v>2</v>
      </c>
      <c r="G454">
        <v>10</v>
      </c>
    </row>
    <row r="455" spans="1:7">
      <c r="A455">
        <v>44066</v>
      </c>
      <c r="B455" t="s">
        <v>47</v>
      </c>
      <c r="C455" t="s">
        <v>44</v>
      </c>
      <c r="D455" t="s">
        <v>51</v>
      </c>
      <c r="E455" t="s">
        <v>53</v>
      </c>
      <c r="F455">
        <v>1</v>
      </c>
      <c r="G455">
        <v>5</v>
      </c>
    </row>
    <row r="456" spans="1:7">
      <c r="A456">
        <v>44066</v>
      </c>
      <c r="B456" t="s">
        <v>47</v>
      </c>
      <c r="C456" t="s">
        <v>44</v>
      </c>
      <c r="D456" t="s">
        <v>51</v>
      </c>
      <c r="E456" t="s">
        <v>55</v>
      </c>
      <c r="F456">
        <v>1</v>
      </c>
      <c r="G456">
        <v>5</v>
      </c>
    </row>
    <row r="457" spans="1:7">
      <c r="A457">
        <v>44066</v>
      </c>
      <c r="B457" t="s">
        <v>47</v>
      </c>
      <c r="C457" t="s">
        <v>44</v>
      </c>
      <c r="D457" t="s">
        <v>51</v>
      </c>
      <c r="E457" t="s">
        <v>109</v>
      </c>
      <c r="F457">
        <v>1</v>
      </c>
      <c r="G457">
        <v>20</v>
      </c>
    </row>
    <row r="458" spans="1:7">
      <c r="A458">
        <v>44066</v>
      </c>
      <c r="B458" t="s">
        <v>47</v>
      </c>
      <c r="C458" t="s">
        <v>44</v>
      </c>
      <c r="D458" t="s">
        <v>51</v>
      </c>
      <c r="E458" t="s">
        <v>87</v>
      </c>
      <c r="F458">
        <v>1</v>
      </c>
      <c r="G458">
        <v>20</v>
      </c>
    </row>
    <row r="459" spans="1:7">
      <c r="A459">
        <v>44066</v>
      </c>
      <c r="B459" t="s">
        <v>47</v>
      </c>
      <c r="C459" t="s">
        <v>44</v>
      </c>
      <c r="D459" t="s">
        <v>51</v>
      </c>
      <c r="E459" t="s">
        <v>190</v>
      </c>
      <c r="F459">
        <v>1</v>
      </c>
      <c r="G459">
        <v>10</v>
      </c>
    </row>
    <row r="460" spans="1:7">
      <c r="A460">
        <v>44066</v>
      </c>
      <c r="B460" t="s">
        <v>9</v>
      </c>
      <c r="C460" t="s">
        <v>44</v>
      </c>
      <c r="D460" t="s">
        <v>51</v>
      </c>
      <c r="E460" t="s">
        <v>214</v>
      </c>
      <c r="F460">
        <v>1</v>
      </c>
      <c r="G460">
        <v>90</v>
      </c>
    </row>
    <row r="461" spans="1:7">
      <c r="A461">
        <v>44066</v>
      </c>
      <c r="B461" t="s">
        <v>9</v>
      </c>
      <c r="C461" t="s">
        <v>10</v>
      </c>
      <c r="D461" t="s">
        <v>11</v>
      </c>
      <c r="E461" t="s">
        <v>262</v>
      </c>
      <c r="F461">
        <v>1</v>
      </c>
      <c r="G461">
        <v>23</v>
      </c>
    </row>
    <row r="462" spans="1:7">
      <c r="A462">
        <v>44066</v>
      </c>
      <c r="B462" t="s">
        <v>9</v>
      </c>
      <c r="C462" t="s">
        <v>44</v>
      </c>
      <c r="D462" t="s">
        <v>58</v>
      </c>
      <c r="E462" t="s">
        <v>310</v>
      </c>
      <c r="F462">
        <v>1</v>
      </c>
      <c r="G462">
        <v>360</v>
      </c>
    </row>
    <row r="463" spans="1:7">
      <c r="A463">
        <v>44066</v>
      </c>
      <c r="B463" t="s">
        <v>9</v>
      </c>
      <c r="C463" t="s">
        <v>39</v>
      </c>
      <c r="D463" t="s">
        <v>40</v>
      </c>
      <c r="E463" t="s">
        <v>311</v>
      </c>
      <c r="F463">
        <v>1</v>
      </c>
      <c r="G463">
        <v>490</v>
      </c>
    </row>
    <row r="464" spans="1:7">
      <c r="A464">
        <v>44067</v>
      </c>
      <c r="B464" t="s">
        <v>47</v>
      </c>
      <c r="C464" t="s">
        <v>44</v>
      </c>
      <c r="D464" t="s">
        <v>287</v>
      </c>
      <c r="E464" t="s">
        <v>312</v>
      </c>
      <c r="F464">
        <v>1</v>
      </c>
      <c r="G464">
        <v>90</v>
      </c>
    </row>
    <row r="465" spans="1:7">
      <c r="A465">
        <v>44067</v>
      </c>
      <c r="B465" t="s">
        <v>30</v>
      </c>
      <c r="C465" t="s">
        <v>181</v>
      </c>
      <c r="D465" t="s">
        <v>313</v>
      </c>
      <c r="E465" t="s">
        <v>314</v>
      </c>
      <c r="F465">
        <v>1</v>
      </c>
      <c r="G465">
        <v>309</v>
      </c>
    </row>
    <row r="466" spans="1:7">
      <c r="A466">
        <v>44067</v>
      </c>
      <c r="B466" t="s">
        <v>9</v>
      </c>
      <c r="C466" t="s">
        <v>44</v>
      </c>
      <c r="D466" t="s">
        <v>263</v>
      </c>
      <c r="E466" t="s">
        <v>315</v>
      </c>
      <c r="F466">
        <v>1</v>
      </c>
      <c r="G466">
        <v>590</v>
      </c>
    </row>
    <row r="467" spans="1:7">
      <c r="A467">
        <v>44067</v>
      </c>
      <c r="B467" t="s">
        <v>9</v>
      </c>
      <c r="C467" t="s">
        <v>162</v>
      </c>
      <c r="D467" t="s">
        <v>263</v>
      </c>
      <c r="E467" t="s">
        <v>316</v>
      </c>
      <c r="F467">
        <v>1</v>
      </c>
      <c r="G467">
        <v>570</v>
      </c>
    </row>
    <row r="468" spans="1:7">
      <c r="A468">
        <v>44067</v>
      </c>
      <c r="B468" t="s">
        <v>9</v>
      </c>
      <c r="C468" t="s">
        <v>162</v>
      </c>
      <c r="D468" t="s">
        <v>263</v>
      </c>
      <c r="E468" t="s">
        <v>317</v>
      </c>
      <c r="F468">
        <v>2</v>
      </c>
      <c r="G468">
        <v>80</v>
      </c>
    </row>
    <row r="469" spans="1:7">
      <c r="A469">
        <v>44067</v>
      </c>
      <c r="B469" t="s">
        <v>9</v>
      </c>
      <c r="C469" t="s">
        <v>44</v>
      </c>
      <c r="D469" t="s">
        <v>263</v>
      </c>
      <c r="E469" t="s">
        <v>100</v>
      </c>
      <c r="F469">
        <v>1</v>
      </c>
      <c r="G469">
        <v>49</v>
      </c>
    </row>
    <row r="470" spans="1:7">
      <c r="A470">
        <v>44067</v>
      </c>
      <c r="B470" t="s">
        <v>9</v>
      </c>
      <c r="C470" t="s">
        <v>181</v>
      </c>
      <c r="D470" t="s">
        <v>263</v>
      </c>
      <c r="E470" t="s">
        <v>318</v>
      </c>
      <c r="F470">
        <v>1</v>
      </c>
      <c r="G470">
        <v>185</v>
      </c>
    </row>
    <row r="471" spans="1:7">
      <c r="A471">
        <v>44067</v>
      </c>
      <c r="B471" t="s">
        <v>47</v>
      </c>
      <c r="C471" t="s">
        <v>44</v>
      </c>
      <c r="D471" t="s">
        <v>51</v>
      </c>
      <c r="E471" t="s">
        <v>299</v>
      </c>
      <c r="F471">
        <v>1</v>
      </c>
      <c r="G471">
        <v>120</v>
      </c>
    </row>
    <row r="472" spans="1:7">
      <c r="A472">
        <v>44067</v>
      </c>
      <c r="B472" t="s">
        <v>47</v>
      </c>
      <c r="C472" t="s">
        <v>44</v>
      </c>
      <c r="D472" t="s">
        <v>51</v>
      </c>
      <c r="E472" t="s">
        <v>52</v>
      </c>
      <c r="F472">
        <v>1</v>
      </c>
      <c r="G472">
        <v>20</v>
      </c>
    </row>
    <row r="473" spans="1:7">
      <c r="A473">
        <v>44067</v>
      </c>
      <c r="B473" t="s">
        <v>47</v>
      </c>
      <c r="C473" t="s">
        <v>44</v>
      </c>
      <c r="D473" t="s">
        <v>51</v>
      </c>
      <c r="E473" t="s">
        <v>53</v>
      </c>
      <c r="F473">
        <v>1</v>
      </c>
      <c r="G473">
        <v>5</v>
      </c>
    </row>
    <row r="474" spans="1:7">
      <c r="A474">
        <v>44067</v>
      </c>
      <c r="B474" t="s">
        <v>47</v>
      </c>
      <c r="C474" t="s">
        <v>44</v>
      </c>
      <c r="D474" t="s">
        <v>51</v>
      </c>
      <c r="E474" t="s">
        <v>55</v>
      </c>
      <c r="F474">
        <v>1</v>
      </c>
      <c r="G474">
        <v>10</v>
      </c>
    </row>
    <row r="475" spans="1:7">
      <c r="A475">
        <v>44067</v>
      </c>
      <c r="B475" t="s">
        <v>47</v>
      </c>
      <c r="C475" t="s">
        <v>44</v>
      </c>
      <c r="D475" t="s">
        <v>51</v>
      </c>
      <c r="E475" t="s">
        <v>54</v>
      </c>
      <c r="F475">
        <v>1</v>
      </c>
      <c r="G475">
        <v>10</v>
      </c>
    </row>
    <row r="476" spans="1:7">
      <c r="A476">
        <v>44067</v>
      </c>
      <c r="B476" t="s">
        <v>47</v>
      </c>
      <c r="C476" t="s">
        <v>44</v>
      </c>
      <c r="D476" t="s">
        <v>51</v>
      </c>
      <c r="E476" t="s">
        <v>146</v>
      </c>
      <c r="F476">
        <v>4</v>
      </c>
      <c r="G476">
        <v>44</v>
      </c>
    </row>
    <row r="477" spans="1:7">
      <c r="A477">
        <v>44068</v>
      </c>
      <c r="B477" t="s">
        <v>9</v>
      </c>
      <c r="C477" t="s">
        <v>18</v>
      </c>
      <c r="D477" t="s">
        <v>19</v>
      </c>
      <c r="E477" t="s">
        <v>319</v>
      </c>
      <c r="F477">
        <v>12.82</v>
      </c>
      <c r="G477">
        <v>200</v>
      </c>
    </row>
    <row r="478" spans="1:7">
      <c r="A478">
        <v>44068</v>
      </c>
      <c r="B478" t="s">
        <v>9</v>
      </c>
      <c r="C478" t="s">
        <v>44</v>
      </c>
      <c r="D478" t="s">
        <v>287</v>
      </c>
      <c r="E478" t="s">
        <v>320</v>
      </c>
      <c r="F478">
        <v>2</v>
      </c>
      <c r="G478">
        <v>220</v>
      </c>
    </row>
    <row r="479" spans="1:7">
      <c r="A479">
        <v>44069</v>
      </c>
      <c r="B479" t="s">
        <v>9</v>
      </c>
      <c r="C479" t="s">
        <v>44</v>
      </c>
      <c r="D479" t="s">
        <v>287</v>
      </c>
      <c r="E479" t="s">
        <v>320</v>
      </c>
      <c r="F479">
        <v>2</v>
      </c>
      <c r="G479">
        <v>220</v>
      </c>
    </row>
    <row r="480" spans="1:7">
      <c r="A480">
        <v>44069</v>
      </c>
      <c r="B480" t="s">
        <v>47</v>
      </c>
      <c r="C480" t="s">
        <v>44</v>
      </c>
      <c r="D480" t="s">
        <v>51</v>
      </c>
      <c r="E480" t="s">
        <v>52</v>
      </c>
      <c r="F480">
        <v>3</v>
      </c>
      <c r="G480">
        <v>15</v>
      </c>
    </row>
    <row r="481" spans="1:7">
      <c r="A481">
        <v>44069</v>
      </c>
      <c r="B481" t="s">
        <v>47</v>
      </c>
      <c r="C481" t="s">
        <v>44</v>
      </c>
      <c r="D481" t="s">
        <v>51</v>
      </c>
      <c r="E481" t="s">
        <v>54</v>
      </c>
      <c r="F481">
        <v>2</v>
      </c>
      <c r="G481">
        <v>20</v>
      </c>
    </row>
    <row r="482" spans="1:7">
      <c r="A482">
        <v>44069</v>
      </c>
      <c r="B482" t="s">
        <v>47</v>
      </c>
      <c r="C482" t="s">
        <v>44</v>
      </c>
      <c r="D482" t="s">
        <v>51</v>
      </c>
      <c r="E482" t="s">
        <v>53</v>
      </c>
      <c r="F482">
        <v>1</v>
      </c>
      <c r="G482">
        <v>5</v>
      </c>
    </row>
    <row r="483" spans="1:7">
      <c r="A483">
        <v>44069</v>
      </c>
      <c r="B483" t="s">
        <v>47</v>
      </c>
      <c r="C483" t="s">
        <v>44</v>
      </c>
      <c r="D483" t="s">
        <v>51</v>
      </c>
      <c r="E483" t="s">
        <v>55</v>
      </c>
      <c r="F483">
        <v>1</v>
      </c>
      <c r="G483">
        <v>5</v>
      </c>
    </row>
    <row r="484" spans="1:7">
      <c r="A484">
        <v>44069</v>
      </c>
      <c r="B484" t="s">
        <v>47</v>
      </c>
      <c r="C484" t="s">
        <v>44</v>
      </c>
      <c r="D484" t="s">
        <v>51</v>
      </c>
      <c r="E484" t="s">
        <v>190</v>
      </c>
      <c r="F484">
        <v>1</v>
      </c>
      <c r="G484">
        <v>5</v>
      </c>
    </row>
    <row r="485" spans="1:7">
      <c r="A485">
        <v>44069</v>
      </c>
      <c r="B485" t="s">
        <v>47</v>
      </c>
      <c r="C485" t="s">
        <v>44</v>
      </c>
      <c r="D485" t="s">
        <v>51</v>
      </c>
      <c r="E485" t="s">
        <v>109</v>
      </c>
      <c r="F485">
        <v>1</v>
      </c>
      <c r="G485">
        <v>15</v>
      </c>
    </row>
    <row r="486" spans="1:7">
      <c r="A486">
        <v>44069</v>
      </c>
      <c r="B486" t="s">
        <v>9</v>
      </c>
      <c r="C486" t="s">
        <v>102</v>
      </c>
      <c r="D486" t="s">
        <v>11</v>
      </c>
      <c r="E486" t="s">
        <v>272</v>
      </c>
      <c r="F486">
        <v>1</v>
      </c>
      <c r="G486">
        <v>3.45</v>
      </c>
    </row>
    <row r="487" spans="1:7">
      <c r="A487">
        <v>44069</v>
      </c>
      <c r="B487" t="s">
        <v>9</v>
      </c>
      <c r="C487" t="s">
        <v>27</v>
      </c>
      <c r="D487" t="s">
        <v>11</v>
      </c>
      <c r="E487" t="s">
        <v>274</v>
      </c>
      <c r="F487">
        <v>1</v>
      </c>
      <c r="G487">
        <v>500</v>
      </c>
    </row>
    <row r="488" spans="1:7">
      <c r="A488">
        <v>44069</v>
      </c>
      <c r="B488" t="s">
        <v>9</v>
      </c>
      <c r="C488" t="s">
        <v>39</v>
      </c>
      <c r="D488" t="s">
        <v>40</v>
      </c>
      <c r="E488" t="s">
        <v>321</v>
      </c>
      <c r="F488">
        <v>1</v>
      </c>
      <c r="G488">
        <v>640</v>
      </c>
    </row>
    <row r="489" spans="1:7">
      <c r="A489">
        <v>44070</v>
      </c>
      <c r="B489" t="s">
        <v>47</v>
      </c>
      <c r="C489" t="s">
        <v>36</v>
      </c>
      <c r="D489" t="s">
        <v>45</v>
      </c>
      <c r="E489" t="s">
        <v>322</v>
      </c>
      <c r="F489">
        <v>1</v>
      </c>
      <c r="G489">
        <v>40</v>
      </c>
    </row>
    <row r="490" spans="1:7">
      <c r="A490">
        <v>44070</v>
      </c>
      <c r="B490" t="s">
        <v>9</v>
      </c>
      <c r="C490" t="s">
        <v>34</v>
      </c>
      <c r="D490" t="s">
        <v>93</v>
      </c>
      <c r="E490" t="s">
        <v>323</v>
      </c>
      <c r="F490">
        <v>1</v>
      </c>
      <c r="G490">
        <v>227</v>
      </c>
    </row>
    <row r="491" spans="1:7">
      <c r="A491">
        <v>44070</v>
      </c>
      <c r="B491" t="s">
        <v>47</v>
      </c>
      <c r="C491" t="s">
        <v>39</v>
      </c>
      <c r="D491" t="s">
        <v>48</v>
      </c>
      <c r="E491" t="s">
        <v>324</v>
      </c>
      <c r="F491">
        <v>1</v>
      </c>
      <c r="G491">
        <v>70</v>
      </c>
    </row>
    <row r="492" spans="1:7">
      <c r="A492">
        <v>44070</v>
      </c>
      <c r="B492" t="s">
        <v>47</v>
      </c>
      <c r="C492" t="s">
        <v>39</v>
      </c>
      <c r="D492" t="s">
        <v>48</v>
      </c>
      <c r="E492" t="s">
        <v>325</v>
      </c>
      <c r="F492">
        <v>1</v>
      </c>
      <c r="G492">
        <v>30</v>
      </c>
    </row>
    <row r="493" spans="1:7">
      <c r="A493">
        <v>44070</v>
      </c>
      <c r="B493" t="s">
        <v>47</v>
      </c>
      <c r="C493" t="s">
        <v>39</v>
      </c>
      <c r="D493" t="s">
        <v>48</v>
      </c>
      <c r="E493" t="s">
        <v>325</v>
      </c>
      <c r="F493">
        <v>1</v>
      </c>
      <c r="G493">
        <v>70</v>
      </c>
    </row>
    <row r="494" spans="1:7">
      <c r="A494">
        <v>44070</v>
      </c>
      <c r="B494" t="s">
        <v>9</v>
      </c>
      <c r="C494" t="s">
        <v>10</v>
      </c>
      <c r="D494" t="s">
        <v>11</v>
      </c>
      <c r="E494" t="s">
        <v>326</v>
      </c>
      <c r="F494">
        <v>1</v>
      </c>
      <c r="G494">
        <v>27</v>
      </c>
    </row>
    <row r="495" spans="1:7">
      <c r="A495">
        <v>44070</v>
      </c>
      <c r="B495" t="s">
        <v>9</v>
      </c>
      <c r="C495" t="s">
        <v>39</v>
      </c>
      <c r="D495" t="s">
        <v>40</v>
      </c>
      <c r="E495" t="s">
        <v>327</v>
      </c>
      <c r="F495">
        <v>1</v>
      </c>
      <c r="G495">
        <v>280</v>
      </c>
    </row>
    <row r="496" spans="1:7">
      <c r="A496">
        <v>44071</v>
      </c>
      <c r="B496" t="s">
        <v>9</v>
      </c>
      <c r="C496" t="s">
        <v>34</v>
      </c>
      <c r="D496" t="s">
        <v>208</v>
      </c>
      <c r="E496" t="s">
        <v>328</v>
      </c>
      <c r="F496">
        <v>1</v>
      </c>
      <c r="G496">
        <v>2900</v>
      </c>
    </row>
    <row r="497" spans="1:7">
      <c r="A497">
        <v>44071</v>
      </c>
      <c r="B497" t="s">
        <v>9</v>
      </c>
      <c r="C497" t="s">
        <v>18</v>
      </c>
      <c r="D497" t="s">
        <v>19</v>
      </c>
      <c r="E497" t="s">
        <v>329</v>
      </c>
      <c r="F497">
        <v>1</v>
      </c>
      <c r="G497">
        <v>1000</v>
      </c>
    </row>
    <row r="498" spans="1:7">
      <c r="A498">
        <v>44071</v>
      </c>
      <c r="B498" t="s">
        <v>9</v>
      </c>
      <c r="C498" t="s">
        <v>221</v>
      </c>
      <c r="D498" t="s">
        <v>222</v>
      </c>
      <c r="E498" t="s">
        <v>330</v>
      </c>
      <c r="F498">
        <v>1</v>
      </c>
      <c r="G498">
        <v>500</v>
      </c>
    </row>
    <row r="499" spans="1:7">
      <c r="A499">
        <v>44071</v>
      </c>
      <c r="B499" t="s">
        <v>9</v>
      </c>
      <c r="C499" t="s">
        <v>27</v>
      </c>
      <c r="D499" t="s">
        <v>11</v>
      </c>
      <c r="E499" t="s">
        <v>331</v>
      </c>
      <c r="F499">
        <v>1</v>
      </c>
      <c r="G499">
        <v>1900</v>
      </c>
    </row>
    <row r="500" spans="1:7">
      <c r="A500">
        <v>44071</v>
      </c>
      <c r="B500" t="s">
        <v>9</v>
      </c>
      <c r="C500" t="s">
        <v>10</v>
      </c>
      <c r="D500" t="s">
        <v>11</v>
      </c>
      <c r="E500" t="s">
        <v>332</v>
      </c>
      <c r="F500">
        <v>1</v>
      </c>
      <c r="G500">
        <v>56</v>
      </c>
    </row>
    <row r="501" spans="1:7">
      <c r="A501">
        <v>44071</v>
      </c>
      <c r="B501" t="s">
        <v>9</v>
      </c>
      <c r="C501" t="s">
        <v>24</v>
      </c>
      <c r="D501" t="s">
        <v>226</v>
      </c>
      <c r="E501" t="s">
        <v>333</v>
      </c>
      <c r="F501">
        <v>1</v>
      </c>
      <c r="G501">
        <v>9000</v>
      </c>
    </row>
    <row r="502" spans="1:7">
      <c r="A502">
        <v>44072</v>
      </c>
      <c r="B502" t="s">
        <v>47</v>
      </c>
      <c r="C502" t="s">
        <v>44</v>
      </c>
      <c r="D502" t="s">
        <v>45</v>
      </c>
      <c r="E502" t="s">
        <v>146</v>
      </c>
      <c r="F502">
        <v>3</v>
      </c>
      <c r="G502">
        <v>33</v>
      </c>
    </row>
    <row r="503" spans="1:7">
      <c r="A503">
        <v>44072</v>
      </c>
      <c r="B503" t="s">
        <v>47</v>
      </c>
      <c r="C503" t="s">
        <v>44</v>
      </c>
      <c r="D503" t="s">
        <v>45</v>
      </c>
      <c r="E503" t="s">
        <v>134</v>
      </c>
      <c r="F503">
        <v>1</v>
      </c>
      <c r="G503">
        <v>30</v>
      </c>
    </row>
    <row r="504" spans="1:7">
      <c r="A504">
        <v>44072</v>
      </c>
      <c r="B504" t="s">
        <v>47</v>
      </c>
      <c r="C504" t="s">
        <v>36</v>
      </c>
      <c r="D504" t="s">
        <v>45</v>
      </c>
      <c r="E504" t="s">
        <v>322</v>
      </c>
      <c r="F504">
        <v>1</v>
      </c>
      <c r="G504">
        <v>50</v>
      </c>
    </row>
    <row r="505" spans="1:7">
      <c r="A505">
        <v>44072</v>
      </c>
      <c r="B505" t="s">
        <v>9</v>
      </c>
      <c r="C505" t="s">
        <v>34</v>
      </c>
      <c r="D505" t="s">
        <v>93</v>
      </c>
      <c r="E505" t="s">
        <v>334</v>
      </c>
      <c r="F505">
        <v>1</v>
      </c>
      <c r="G505">
        <v>2100</v>
      </c>
    </row>
    <row r="506" spans="1:7">
      <c r="A506">
        <v>44073</v>
      </c>
      <c r="B506" t="s">
        <v>9</v>
      </c>
      <c r="C506" t="s">
        <v>39</v>
      </c>
      <c r="D506" t="s">
        <v>40</v>
      </c>
      <c r="E506" t="s">
        <v>335</v>
      </c>
      <c r="F506">
        <v>1</v>
      </c>
      <c r="G506">
        <v>770</v>
      </c>
    </row>
    <row r="507" spans="1:7">
      <c r="A507">
        <v>44073</v>
      </c>
      <c r="B507" t="s">
        <v>9</v>
      </c>
      <c r="C507" t="s">
        <v>39</v>
      </c>
      <c r="D507" t="s">
        <v>40</v>
      </c>
      <c r="E507" t="s">
        <v>336</v>
      </c>
      <c r="F507">
        <v>1</v>
      </c>
      <c r="G507">
        <v>290</v>
      </c>
    </row>
    <row r="508" spans="1:7">
      <c r="A508">
        <v>44074</v>
      </c>
      <c r="B508" t="s">
        <v>9</v>
      </c>
      <c r="C508" t="s">
        <v>34</v>
      </c>
      <c r="D508" t="s">
        <v>16</v>
      </c>
      <c r="E508" t="s">
        <v>337</v>
      </c>
      <c r="F508">
        <v>1</v>
      </c>
      <c r="G508">
        <v>918</v>
      </c>
    </row>
    <row r="509" spans="1:7">
      <c r="A509">
        <v>44074</v>
      </c>
      <c r="B509" t="s">
        <v>82</v>
      </c>
      <c r="C509" t="s">
        <v>83</v>
      </c>
      <c r="D509" t="s">
        <v>84</v>
      </c>
      <c r="E509" t="s">
        <v>338</v>
      </c>
      <c r="F509">
        <v>1</v>
      </c>
      <c r="G509">
        <v>420</v>
      </c>
    </row>
    <row r="510" spans="1:7">
      <c r="A510">
        <v>44074</v>
      </c>
      <c r="B510" t="s">
        <v>9</v>
      </c>
      <c r="C510" t="s">
        <v>185</v>
      </c>
      <c r="D510" t="s">
        <v>339</v>
      </c>
      <c r="E510" t="s">
        <v>340</v>
      </c>
      <c r="F510">
        <v>1</v>
      </c>
      <c r="G510">
        <v>4100</v>
      </c>
    </row>
    <row r="511" spans="1:7">
      <c r="A511">
        <v>44074</v>
      </c>
      <c r="B511" t="s">
        <v>9</v>
      </c>
      <c r="C511" t="s">
        <v>185</v>
      </c>
      <c r="D511" t="s">
        <v>339</v>
      </c>
      <c r="E511" t="s">
        <v>341</v>
      </c>
      <c r="F511">
        <v>1</v>
      </c>
      <c r="G511">
        <v>1528</v>
      </c>
    </row>
    <row r="512" spans="1:7">
      <c r="A512">
        <v>44075</v>
      </c>
      <c r="B512" t="s">
        <v>9</v>
      </c>
      <c r="C512" t="s">
        <v>34</v>
      </c>
      <c r="D512" t="s">
        <v>93</v>
      </c>
      <c r="E512" t="s">
        <v>73</v>
      </c>
      <c r="F512">
        <v>1</v>
      </c>
      <c r="G512">
        <v>3000</v>
      </c>
    </row>
    <row r="513" spans="1:7">
      <c r="A513">
        <v>44076</v>
      </c>
      <c r="B513" t="s">
        <v>9</v>
      </c>
      <c r="C513" t="s">
        <v>34</v>
      </c>
      <c r="D513" t="s">
        <v>93</v>
      </c>
      <c r="E513" t="s">
        <v>342</v>
      </c>
      <c r="F513">
        <v>1</v>
      </c>
      <c r="G513">
        <v>1000</v>
      </c>
    </row>
    <row r="514" spans="1:7">
      <c r="A514">
        <v>44076</v>
      </c>
      <c r="B514" t="s">
        <v>9</v>
      </c>
      <c r="C514" t="s">
        <v>39</v>
      </c>
      <c r="D514" t="s">
        <v>40</v>
      </c>
      <c r="E514" t="s">
        <v>343</v>
      </c>
      <c r="F514">
        <v>1</v>
      </c>
      <c r="G514">
        <v>290</v>
      </c>
    </row>
    <row r="515" spans="1:7">
      <c r="A515">
        <v>44076</v>
      </c>
      <c r="B515" t="s">
        <v>9</v>
      </c>
      <c r="C515" t="s">
        <v>39</v>
      </c>
      <c r="D515" t="s">
        <v>40</v>
      </c>
      <c r="E515" t="s">
        <v>344</v>
      </c>
      <c r="F515">
        <v>1</v>
      </c>
      <c r="G515">
        <v>750</v>
      </c>
    </row>
    <row r="516" spans="1:7">
      <c r="A516">
        <v>44078</v>
      </c>
      <c r="B516" t="s">
        <v>47</v>
      </c>
      <c r="C516" t="s">
        <v>36</v>
      </c>
      <c r="D516" t="s">
        <v>45</v>
      </c>
      <c r="E516" t="s">
        <v>345</v>
      </c>
      <c r="F516">
        <v>1</v>
      </c>
      <c r="G516">
        <v>40</v>
      </c>
    </row>
    <row r="517" spans="1:7">
      <c r="A517">
        <v>44078</v>
      </c>
      <c r="B517" t="s">
        <v>47</v>
      </c>
      <c r="C517" t="s">
        <v>36</v>
      </c>
      <c r="D517" t="s">
        <v>45</v>
      </c>
      <c r="E517" t="s">
        <v>346</v>
      </c>
      <c r="F517">
        <v>1</v>
      </c>
      <c r="G517">
        <v>70</v>
      </c>
    </row>
    <row r="518" spans="1:7">
      <c r="A518">
        <v>44078</v>
      </c>
      <c r="B518" t="s">
        <v>47</v>
      </c>
      <c r="C518" t="s">
        <v>39</v>
      </c>
      <c r="D518" t="s">
        <v>45</v>
      </c>
      <c r="E518" t="s">
        <v>347</v>
      </c>
      <c r="F518">
        <v>1</v>
      </c>
      <c r="G518">
        <v>50</v>
      </c>
    </row>
    <row r="519" spans="1:7">
      <c r="A519">
        <v>44078</v>
      </c>
      <c r="B519" t="s">
        <v>47</v>
      </c>
      <c r="C519" t="s">
        <v>44</v>
      </c>
      <c r="D519" t="s">
        <v>287</v>
      </c>
      <c r="E519" t="s">
        <v>348</v>
      </c>
      <c r="F519">
        <v>1</v>
      </c>
      <c r="G519">
        <v>90</v>
      </c>
    </row>
    <row r="520" spans="1:7">
      <c r="A520">
        <v>44078</v>
      </c>
      <c r="B520" t="s">
        <v>47</v>
      </c>
      <c r="C520" t="s">
        <v>36</v>
      </c>
      <c r="D520" t="s">
        <v>287</v>
      </c>
      <c r="E520" t="s">
        <v>349</v>
      </c>
      <c r="F520">
        <v>1</v>
      </c>
      <c r="G520">
        <v>10</v>
      </c>
    </row>
    <row r="521" spans="1:7">
      <c r="A521">
        <v>44078</v>
      </c>
      <c r="B521" t="s">
        <v>9</v>
      </c>
      <c r="C521" t="s">
        <v>10</v>
      </c>
      <c r="D521" t="s">
        <v>11</v>
      </c>
      <c r="E521" t="s">
        <v>350</v>
      </c>
      <c r="F521">
        <v>1</v>
      </c>
      <c r="G521">
        <v>10</v>
      </c>
    </row>
    <row r="522" spans="1:7">
      <c r="A522">
        <v>44078</v>
      </c>
      <c r="B522" t="s">
        <v>9</v>
      </c>
      <c r="C522" t="s">
        <v>36</v>
      </c>
      <c r="D522" t="s">
        <v>351</v>
      </c>
      <c r="E522" t="s">
        <v>352</v>
      </c>
      <c r="F522">
        <v>1</v>
      </c>
      <c r="G522">
        <v>250</v>
      </c>
    </row>
    <row r="523" spans="1:7">
      <c r="A523">
        <v>44079</v>
      </c>
      <c r="B523" t="s">
        <v>9</v>
      </c>
      <c r="C523" t="s">
        <v>39</v>
      </c>
      <c r="D523" t="s">
        <v>353</v>
      </c>
      <c r="E523" t="s">
        <v>354</v>
      </c>
      <c r="F523">
        <v>1</v>
      </c>
      <c r="G523">
        <v>980</v>
      </c>
    </row>
    <row r="524" spans="1:7">
      <c r="A524">
        <v>44079</v>
      </c>
      <c r="B524" t="s">
        <v>9</v>
      </c>
      <c r="C524" t="s">
        <v>355</v>
      </c>
      <c r="D524" t="s">
        <v>32</v>
      </c>
      <c r="E524" t="s">
        <v>356</v>
      </c>
      <c r="F524">
        <v>1</v>
      </c>
      <c r="G524">
        <v>190</v>
      </c>
    </row>
    <row r="525" spans="1:7">
      <c r="A525">
        <v>44079</v>
      </c>
      <c r="B525" t="s">
        <v>9</v>
      </c>
      <c r="C525" t="s">
        <v>355</v>
      </c>
      <c r="D525" t="s">
        <v>32</v>
      </c>
      <c r="E525" t="s">
        <v>357</v>
      </c>
      <c r="F525">
        <v>1</v>
      </c>
      <c r="G525">
        <v>380</v>
      </c>
    </row>
    <row r="526" spans="1:7">
      <c r="A526">
        <v>44079</v>
      </c>
      <c r="B526" t="s">
        <v>9</v>
      </c>
      <c r="C526" t="s">
        <v>355</v>
      </c>
      <c r="D526" t="s">
        <v>32</v>
      </c>
      <c r="E526" t="s">
        <v>358</v>
      </c>
      <c r="F526">
        <v>1</v>
      </c>
      <c r="G526">
        <v>260</v>
      </c>
    </row>
    <row r="527" spans="1:7">
      <c r="A527">
        <v>44079</v>
      </c>
      <c r="B527" t="s">
        <v>9</v>
      </c>
      <c r="C527" t="s">
        <v>355</v>
      </c>
      <c r="D527" t="s">
        <v>32</v>
      </c>
      <c r="E527" t="s">
        <v>359</v>
      </c>
      <c r="F527">
        <v>1</v>
      </c>
      <c r="G527">
        <v>280</v>
      </c>
    </row>
    <row r="528" spans="1:7">
      <c r="A528">
        <v>44079</v>
      </c>
      <c r="B528" t="s">
        <v>9</v>
      </c>
      <c r="C528" t="s">
        <v>181</v>
      </c>
      <c r="D528" t="s">
        <v>45</v>
      </c>
      <c r="E528" t="s">
        <v>360</v>
      </c>
      <c r="F528">
        <v>1</v>
      </c>
      <c r="G528">
        <v>500</v>
      </c>
    </row>
    <row r="529" spans="1:7">
      <c r="A529">
        <v>44079</v>
      </c>
      <c r="B529" t="s">
        <v>9</v>
      </c>
      <c r="C529" t="s">
        <v>355</v>
      </c>
      <c r="D529" t="s">
        <v>361</v>
      </c>
      <c r="E529" t="s">
        <v>362</v>
      </c>
      <c r="F529">
        <v>1</v>
      </c>
      <c r="G529">
        <v>1020</v>
      </c>
    </row>
    <row r="530" spans="1:7">
      <c r="A530">
        <v>44079</v>
      </c>
      <c r="B530" t="s">
        <v>47</v>
      </c>
      <c r="C530" t="s">
        <v>355</v>
      </c>
      <c r="D530" t="s">
        <v>363</v>
      </c>
      <c r="E530" t="s">
        <v>364</v>
      </c>
      <c r="F530">
        <v>1</v>
      </c>
      <c r="G530">
        <v>50</v>
      </c>
    </row>
    <row r="531" spans="1:7">
      <c r="A531">
        <v>44079</v>
      </c>
      <c r="B531" t="s">
        <v>9</v>
      </c>
      <c r="C531" t="s">
        <v>10</v>
      </c>
      <c r="D531" t="s">
        <v>11</v>
      </c>
      <c r="E531" t="s">
        <v>365</v>
      </c>
      <c r="F531">
        <v>1</v>
      </c>
      <c r="G531">
        <v>5.0999999999999996</v>
      </c>
    </row>
    <row r="532" spans="1:7">
      <c r="A532">
        <v>44079</v>
      </c>
      <c r="B532" t="s">
        <v>9</v>
      </c>
      <c r="C532" t="s">
        <v>10</v>
      </c>
      <c r="D532" t="s">
        <v>11</v>
      </c>
      <c r="E532" t="s">
        <v>365</v>
      </c>
      <c r="F532">
        <v>1</v>
      </c>
      <c r="G532">
        <v>85</v>
      </c>
    </row>
    <row r="533" spans="1:7">
      <c r="A533">
        <v>44079</v>
      </c>
      <c r="B533" t="s">
        <v>9</v>
      </c>
      <c r="C533" t="s">
        <v>10</v>
      </c>
      <c r="D533" t="s">
        <v>11</v>
      </c>
      <c r="E533" t="s">
        <v>366</v>
      </c>
      <c r="F533">
        <v>1</v>
      </c>
      <c r="G533">
        <v>34</v>
      </c>
    </row>
    <row r="534" spans="1:7">
      <c r="A534">
        <v>44079</v>
      </c>
      <c r="B534" t="s">
        <v>9</v>
      </c>
      <c r="C534" t="s">
        <v>355</v>
      </c>
      <c r="D534" t="s">
        <v>367</v>
      </c>
      <c r="E534" t="s">
        <v>368</v>
      </c>
      <c r="F534">
        <v>1</v>
      </c>
      <c r="G534">
        <v>7000</v>
      </c>
    </row>
    <row r="535" spans="1:7">
      <c r="A535">
        <v>44079</v>
      </c>
      <c r="B535" t="s">
        <v>9</v>
      </c>
      <c r="C535" t="s">
        <v>355</v>
      </c>
      <c r="D535" t="s">
        <v>369</v>
      </c>
      <c r="E535" t="s">
        <v>370</v>
      </c>
      <c r="F535">
        <v>1</v>
      </c>
      <c r="G535">
        <v>4150</v>
      </c>
    </row>
    <row r="536" spans="1:7">
      <c r="A536">
        <v>44080</v>
      </c>
      <c r="B536" t="s">
        <v>9</v>
      </c>
      <c r="C536" t="s">
        <v>181</v>
      </c>
      <c r="D536" t="s">
        <v>371</v>
      </c>
      <c r="E536" t="s">
        <v>372</v>
      </c>
      <c r="F536">
        <v>1</v>
      </c>
      <c r="G536">
        <v>284</v>
      </c>
    </row>
    <row r="537" spans="1:7">
      <c r="A537">
        <v>44080</v>
      </c>
      <c r="B537" t="s">
        <v>9</v>
      </c>
      <c r="C537" t="s">
        <v>181</v>
      </c>
      <c r="D537" t="s">
        <v>371</v>
      </c>
      <c r="E537" t="s">
        <v>373</v>
      </c>
      <c r="F537">
        <v>1</v>
      </c>
      <c r="G537">
        <v>210</v>
      </c>
    </row>
    <row r="538" spans="1:7">
      <c r="A538">
        <v>44080</v>
      </c>
      <c r="B538" t="s">
        <v>9</v>
      </c>
      <c r="C538" t="s">
        <v>44</v>
      </c>
      <c r="D538" t="s">
        <v>371</v>
      </c>
      <c r="E538" t="s">
        <v>374</v>
      </c>
      <c r="F538">
        <v>1</v>
      </c>
      <c r="G538">
        <v>117</v>
      </c>
    </row>
    <row r="539" spans="1:7">
      <c r="A539">
        <v>44080</v>
      </c>
      <c r="B539" t="s">
        <v>9</v>
      </c>
      <c r="C539" t="s">
        <v>44</v>
      </c>
      <c r="D539" t="s">
        <v>371</v>
      </c>
      <c r="E539" t="s">
        <v>375</v>
      </c>
      <c r="F539">
        <v>1</v>
      </c>
      <c r="G539">
        <v>514</v>
      </c>
    </row>
    <row r="540" spans="1:7">
      <c r="A540">
        <v>44080</v>
      </c>
      <c r="B540" t="s">
        <v>9</v>
      </c>
      <c r="C540" t="s">
        <v>44</v>
      </c>
      <c r="D540" t="s">
        <v>371</v>
      </c>
      <c r="E540" t="s">
        <v>376</v>
      </c>
      <c r="F540">
        <v>1</v>
      </c>
      <c r="G540">
        <v>284</v>
      </c>
    </row>
    <row r="541" spans="1:7">
      <c r="A541">
        <v>44080</v>
      </c>
      <c r="B541" t="s">
        <v>9</v>
      </c>
      <c r="C541" t="s">
        <v>44</v>
      </c>
      <c r="D541" t="s">
        <v>371</v>
      </c>
      <c r="E541" t="s">
        <v>159</v>
      </c>
      <c r="F541">
        <v>1</v>
      </c>
      <c r="G541">
        <v>441</v>
      </c>
    </row>
    <row r="542" spans="1:7">
      <c r="A542">
        <v>44080</v>
      </c>
      <c r="B542" t="s">
        <v>9</v>
      </c>
      <c r="C542" t="s">
        <v>36</v>
      </c>
      <c r="D542" t="s">
        <v>371</v>
      </c>
      <c r="E542" t="s">
        <v>377</v>
      </c>
      <c r="F542">
        <v>1</v>
      </c>
      <c r="G542">
        <v>44</v>
      </c>
    </row>
    <row r="543" spans="1:7">
      <c r="A543">
        <v>44080</v>
      </c>
      <c r="B543" t="s">
        <v>9</v>
      </c>
      <c r="C543" t="s">
        <v>36</v>
      </c>
      <c r="D543" t="s">
        <v>371</v>
      </c>
      <c r="E543" t="s">
        <v>378</v>
      </c>
      <c r="F543">
        <v>1</v>
      </c>
      <c r="G543">
        <v>39</v>
      </c>
    </row>
    <row r="544" spans="1:7">
      <c r="A544">
        <v>44080</v>
      </c>
      <c r="B544" t="s">
        <v>9</v>
      </c>
      <c r="C544" t="s">
        <v>34</v>
      </c>
      <c r="D544" t="s">
        <v>93</v>
      </c>
      <c r="E544" t="s">
        <v>379</v>
      </c>
      <c r="F544">
        <v>1</v>
      </c>
      <c r="G544">
        <v>5000</v>
      </c>
    </row>
    <row r="545" spans="1:7">
      <c r="A545">
        <v>44080</v>
      </c>
      <c r="B545" t="s">
        <v>47</v>
      </c>
      <c r="C545" t="s">
        <v>39</v>
      </c>
      <c r="D545" t="s">
        <v>363</v>
      </c>
      <c r="E545" t="s">
        <v>380</v>
      </c>
      <c r="F545">
        <v>1</v>
      </c>
      <c r="G545">
        <v>100</v>
      </c>
    </row>
    <row r="546" spans="1:7">
      <c r="A546">
        <v>44080</v>
      </c>
      <c r="B546" t="s">
        <v>9</v>
      </c>
      <c r="C546" t="s">
        <v>10</v>
      </c>
      <c r="D546" t="s">
        <v>11</v>
      </c>
      <c r="E546" t="s">
        <v>366</v>
      </c>
      <c r="F546">
        <v>1</v>
      </c>
      <c r="G546">
        <v>34</v>
      </c>
    </row>
    <row r="547" spans="1:7">
      <c r="A547">
        <v>44080</v>
      </c>
      <c r="B547" t="s">
        <v>9</v>
      </c>
      <c r="C547" t="s">
        <v>355</v>
      </c>
      <c r="D547" t="s">
        <v>369</v>
      </c>
      <c r="E547" t="s">
        <v>370</v>
      </c>
      <c r="F547">
        <v>1</v>
      </c>
      <c r="G547">
        <v>4000</v>
      </c>
    </row>
    <row r="548" spans="1:7">
      <c r="A548">
        <v>44081</v>
      </c>
      <c r="B548" t="s">
        <v>9</v>
      </c>
      <c r="C548" t="s">
        <v>44</v>
      </c>
      <c r="D548" t="s">
        <v>45</v>
      </c>
      <c r="E548" t="s">
        <v>100</v>
      </c>
      <c r="F548">
        <v>1</v>
      </c>
      <c r="G548">
        <v>50</v>
      </c>
    </row>
    <row r="549" spans="1:7">
      <c r="A549">
        <v>44081</v>
      </c>
      <c r="B549" t="s">
        <v>9</v>
      </c>
      <c r="C549" t="s">
        <v>44</v>
      </c>
      <c r="D549" t="s">
        <v>45</v>
      </c>
      <c r="E549" t="s">
        <v>146</v>
      </c>
      <c r="F549">
        <v>4</v>
      </c>
      <c r="G549">
        <v>50</v>
      </c>
    </row>
    <row r="550" spans="1:7">
      <c r="A550">
        <v>44081</v>
      </c>
      <c r="B550" t="s">
        <v>47</v>
      </c>
      <c r="C550" t="s">
        <v>77</v>
      </c>
      <c r="D550" t="s">
        <v>45</v>
      </c>
      <c r="E550" t="s">
        <v>381</v>
      </c>
      <c r="F550">
        <v>1</v>
      </c>
      <c r="G550">
        <v>100</v>
      </c>
    </row>
    <row r="551" spans="1:7">
      <c r="A551">
        <v>44081</v>
      </c>
      <c r="B551" t="s">
        <v>47</v>
      </c>
      <c r="C551" t="s">
        <v>77</v>
      </c>
      <c r="D551" t="s">
        <v>45</v>
      </c>
      <c r="E551" t="s">
        <v>382</v>
      </c>
      <c r="F551">
        <v>1</v>
      </c>
      <c r="G551">
        <v>25</v>
      </c>
    </row>
    <row r="552" spans="1:7">
      <c r="A552">
        <v>44081</v>
      </c>
      <c r="B552" t="s">
        <v>9</v>
      </c>
      <c r="C552" t="s">
        <v>44</v>
      </c>
      <c r="D552" t="s">
        <v>51</v>
      </c>
      <c r="E552" t="s">
        <v>57</v>
      </c>
      <c r="F552">
        <v>10</v>
      </c>
      <c r="G552">
        <v>100</v>
      </c>
    </row>
    <row r="553" spans="1:7">
      <c r="A553">
        <v>44081</v>
      </c>
      <c r="B553" t="s">
        <v>47</v>
      </c>
      <c r="C553" t="s">
        <v>44</v>
      </c>
      <c r="D553" t="s">
        <v>51</v>
      </c>
      <c r="E553" t="s">
        <v>109</v>
      </c>
      <c r="F553">
        <v>1</v>
      </c>
      <c r="G553">
        <v>20</v>
      </c>
    </row>
    <row r="554" spans="1:7">
      <c r="A554">
        <v>44081</v>
      </c>
      <c r="B554" t="s">
        <v>47</v>
      </c>
      <c r="C554" t="s">
        <v>44</v>
      </c>
      <c r="D554" t="s">
        <v>51</v>
      </c>
      <c r="E554" t="s">
        <v>190</v>
      </c>
      <c r="F554">
        <v>1</v>
      </c>
      <c r="G554">
        <v>10</v>
      </c>
    </row>
    <row r="555" spans="1:7">
      <c r="A555">
        <v>44081</v>
      </c>
      <c r="B555" t="s">
        <v>47</v>
      </c>
      <c r="C555" t="s">
        <v>44</v>
      </c>
      <c r="D555" t="s">
        <v>51</v>
      </c>
      <c r="E555" t="s">
        <v>53</v>
      </c>
      <c r="F555">
        <v>1</v>
      </c>
      <c r="G555">
        <v>10</v>
      </c>
    </row>
    <row r="556" spans="1:7">
      <c r="A556">
        <v>44081</v>
      </c>
      <c r="B556" t="s">
        <v>47</v>
      </c>
      <c r="C556" t="s">
        <v>44</v>
      </c>
      <c r="D556" t="s">
        <v>51</v>
      </c>
      <c r="E556" t="s">
        <v>55</v>
      </c>
      <c r="F556">
        <v>1</v>
      </c>
      <c r="G556">
        <v>10</v>
      </c>
    </row>
    <row r="557" spans="1:7">
      <c r="A557">
        <v>44081</v>
      </c>
      <c r="B557" t="s">
        <v>9</v>
      </c>
      <c r="C557" t="s">
        <v>10</v>
      </c>
      <c r="D557" t="s">
        <v>11</v>
      </c>
      <c r="E557" t="s">
        <v>350</v>
      </c>
      <c r="F557">
        <v>1</v>
      </c>
      <c r="G557">
        <v>28</v>
      </c>
    </row>
    <row r="558" spans="1:7">
      <c r="A558">
        <v>44081</v>
      </c>
      <c r="B558" t="s">
        <v>9</v>
      </c>
      <c r="C558" t="s">
        <v>355</v>
      </c>
      <c r="D558" t="s">
        <v>40</v>
      </c>
      <c r="E558" t="s">
        <v>383</v>
      </c>
      <c r="F558">
        <v>1</v>
      </c>
      <c r="G558">
        <v>760</v>
      </c>
    </row>
    <row r="559" spans="1:7">
      <c r="A559">
        <v>44082</v>
      </c>
      <c r="B559" t="s">
        <v>47</v>
      </c>
      <c r="C559" t="s">
        <v>44</v>
      </c>
      <c r="D559" t="s">
        <v>67</v>
      </c>
      <c r="E559" t="s">
        <v>200</v>
      </c>
      <c r="F559">
        <v>1</v>
      </c>
      <c r="G559">
        <v>200</v>
      </c>
    </row>
    <row r="560" spans="1:7">
      <c r="A560">
        <v>44082</v>
      </c>
      <c r="B560" t="s">
        <v>9</v>
      </c>
      <c r="C560" t="s">
        <v>13</v>
      </c>
      <c r="D560" t="s">
        <v>384</v>
      </c>
      <c r="E560" t="s">
        <v>385</v>
      </c>
      <c r="F560">
        <v>1</v>
      </c>
      <c r="G560">
        <v>4512</v>
      </c>
    </row>
    <row r="561" spans="1:7">
      <c r="A561">
        <v>44082</v>
      </c>
      <c r="B561" t="s">
        <v>9</v>
      </c>
      <c r="C561" t="s">
        <v>10</v>
      </c>
      <c r="D561" t="s">
        <v>384</v>
      </c>
      <c r="E561" t="s">
        <v>385</v>
      </c>
      <c r="F561">
        <v>1</v>
      </c>
      <c r="G561">
        <v>54</v>
      </c>
    </row>
    <row r="562" spans="1:7">
      <c r="A562">
        <v>44082</v>
      </c>
      <c r="B562" t="s">
        <v>47</v>
      </c>
      <c r="C562" t="s">
        <v>44</v>
      </c>
      <c r="D562" t="s">
        <v>51</v>
      </c>
      <c r="E562" t="s">
        <v>53</v>
      </c>
      <c r="F562">
        <v>1</v>
      </c>
      <c r="G562">
        <v>5</v>
      </c>
    </row>
    <row r="563" spans="1:7">
      <c r="A563">
        <v>44083</v>
      </c>
      <c r="B563" t="s">
        <v>9</v>
      </c>
      <c r="C563" t="s">
        <v>36</v>
      </c>
      <c r="D563" t="s">
        <v>45</v>
      </c>
      <c r="E563" t="s">
        <v>199</v>
      </c>
      <c r="F563">
        <v>1</v>
      </c>
      <c r="G563">
        <v>180</v>
      </c>
    </row>
    <row r="564" spans="1:7">
      <c r="A564">
        <v>44083</v>
      </c>
      <c r="B564" t="s">
        <v>9</v>
      </c>
      <c r="C564" t="s">
        <v>162</v>
      </c>
      <c r="D564" t="s">
        <v>45</v>
      </c>
      <c r="E564" t="s">
        <v>386</v>
      </c>
      <c r="F564">
        <v>2</v>
      </c>
      <c r="G564">
        <v>160</v>
      </c>
    </row>
    <row r="565" spans="1:7">
      <c r="A565">
        <v>44083</v>
      </c>
      <c r="B565" t="s">
        <v>47</v>
      </c>
      <c r="C565" t="s">
        <v>44</v>
      </c>
      <c r="D565" t="s">
        <v>51</v>
      </c>
      <c r="E565" t="s">
        <v>146</v>
      </c>
      <c r="F565">
        <v>10</v>
      </c>
      <c r="G565">
        <v>110</v>
      </c>
    </row>
    <row r="566" spans="1:7">
      <c r="A566">
        <v>44083</v>
      </c>
      <c r="B566" t="s">
        <v>47</v>
      </c>
      <c r="C566" t="s">
        <v>44</v>
      </c>
      <c r="D566" t="s">
        <v>51</v>
      </c>
      <c r="E566" t="s">
        <v>52</v>
      </c>
      <c r="F566">
        <v>3</v>
      </c>
      <c r="G566">
        <v>20</v>
      </c>
    </row>
    <row r="567" spans="1:7">
      <c r="A567">
        <v>44083</v>
      </c>
      <c r="B567" t="s">
        <v>9</v>
      </c>
      <c r="C567" t="s">
        <v>10</v>
      </c>
      <c r="D567" t="s">
        <v>11</v>
      </c>
      <c r="E567" t="s">
        <v>326</v>
      </c>
      <c r="F567">
        <v>1</v>
      </c>
      <c r="G567">
        <v>27</v>
      </c>
    </row>
    <row r="568" spans="1:7">
      <c r="A568">
        <v>44084</v>
      </c>
      <c r="B568" t="s">
        <v>47</v>
      </c>
      <c r="C568" t="s">
        <v>44</v>
      </c>
      <c r="D568" t="s">
        <v>287</v>
      </c>
      <c r="E568" t="s">
        <v>214</v>
      </c>
      <c r="F568">
        <v>1</v>
      </c>
      <c r="G568">
        <v>90</v>
      </c>
    </row>
    <row r="569" spans="1:7">
      <c r="A569">
        <v>44084</v>
      </c>
      <c r="B569" t="s">
        <v>47</v>
      </c>
      <c r="C569" t="s">
        <v>44</v>
      </c>
      <c r="D569" t="s">
        <v>51</v>
      </c>
      <c r="E569" t="s">
        <v>53</v>
      </c>
      <c r="F569">
        <v>1</v>
      </c>
      <c r="G569">
        <v>10</v>
      </c>
    </row>
    <row r="570" spans="1:7">
      <c r="A570">
        <v>44084</v>
      </c>
      <c r="B570" t="s">
        <v>47</v>
      </c>
      <c r="C570" t="s">
        <v>44</v>
      </c>
      <c r="D570" t="s">
        <v>51</v>
      </c>
      <c r="E570" t="s">
        <v>55</v>
      </c>
      <c r="F570">
        <v>1</v>
      </c>
      <c r="G570">
        <v>10</v>
      </c>
    </row>
    <row r="571" spans="1:7">
      <c r="A571">
        <v>44084</v>
      </c>
      <c r="B571" t="s">
        <v>47</v>
      </c>
      <c r="C571" t="s">
        <v>44</v>
      </c>
      <c r="D571" t="s">
        <v>51</v>
      </c>
      <c r="E571" t="s">
        <v>119</v>
      </c>
      <c r="F571">
        <v>1</v>
      </c>
      <c r="G571">
        <v>25</v>
      </c>
    </row>
    <row r="572" spans="1:7">
      <c r="A572">
        <v>44085</v>
      </c>
      <c r="B572" t="s">
        <v>9</v>
      </c>
      <c r="C572" t="s">
        <v>44</v>
      </c>
      <c r="D572" t="s">
        <v>67</v>
      </c>
      <c r="E572" t="s">
        <v>213</v>
      </c>
      <c r="F572">
        <v>1</v>
      </c>
      <c r="G572">
        <v>200</v>
      </c>
    </row>
    <row r="573" spans="1:7">
      <c r="A573">
        <v>44085</v>
      </c>
      <c r="B573" t="s">
        <v>9</v>
      </c>
      <c r="C573" t="s">
        <v>36</v>
      </c>
      <c r="D573" t="s">
        <v>32</v>
      </c>
      <c r="E573" t="s">
        <v>387</v>
      </c>
      <c r="F573">
        <v>1</v>
      </c>
      <c r="G573">
        <v>210</v>
      </c>
    </row>
    <row r="574" spans="1:7">
      <c r="A574">
        <v>44085</v>
      </c>
      <c r="B574" t="s">
        <v>9</v>
      </c>
      <c r="C574" t="s">
        <v>36</v>
      </c>
      <c r="D574" t="s">
        <v>32</v>
      </c>
      <c r="E574" t="s">
        <v>388</v>
      </c>
      <c r="F574">
        <v>1</v>
      </c>
      <c r="G574">
        <v>190</v>
      </c>
    </row>
    <row r="575" spans="1:7">
      <c r="A575">
        <v>44085</v>
      </c>
      <c r="B575" t="s">
        <v>9</v>
      </c>
      <c r="C575" t="s">
        <v>36</v>
      </c>
      <c r="D575" t="s">
        <v>32</v>
      </c>
      <c r="E575" t="s">
        <v>389</v>
      </c>
      <c r="F575">
        <v>1</v>
      </c>
      <c r="G575">
        <v>310</v>
      </c>
    </row>
    <row r="576" spans="1:7">
      <c r="A576">
        <v>44085</v>
      </c>
      <c r="B576" t="s">
        <v>9</v>
      </c>
      <c r="C576" t="s">
        <v>44</v>
      </c>
      <c r="D576" t="s">
        <v>45</v>
      </c>
      <c r="E576" t="s">
        <v>119</v>
      </c>
      <c r="F576">
        <v>1</v>
      </c>
      <c r="G576">
        <v>25</v>
      </c>
    </row>
    <row r="577" spans="1:7">
      <c r="A577">
        <v>44085</v>
      </c>
      <c r="B577" t="s">
        <v>9</v>
      </c>
      <c r="C577" t="s">
        <v>44</v>
      </c>
      <c r="D577" t="s">
        <v>51</v>
      </c>
      <c r="E577" t="s">
        <v>70</v>
      </c>
      <c r="F577">
        <v>1</v>
      </c>
      <c r="G577">
        <v>30</v>
      </c>
    </row>
    <row r="578" spans="1:7">
      <c r="A578">
        <v>44085</v>
      </c>
      <c r="B578" t="s">
        <v>9</v>
      </c>
      <c r="C578" t="s">
        <v>44</v>
      </c>
      <c r="D578" t="s">
        <v>51</v>
      </c>
      <c r="E578" t="s">
        <v>109</v>
      </c>
      <c r="F578">
        <v>1</v>
      </c>
      <c r="G578">
        <v>20</v>
      </c>
    </row>
    <row r="579" spans="1:7">
      <c r="A579">
        <v>44085</v>
      </c>
      <c r="B579" t="s">
        <v>9</v>
      </c>
      <c r="C579" t="s">
        <v>44</v>
      </c>
      <c r="D579" t="s">
        <v>51</v>
      </c>
      <c r="E579" t="s">
        <v>282</v>
      </c>
      <c r="F579">
        <v>6</v>
      </c>
      <c r="G579">
        <v>50</v>
      </c>
    </row>
    <row r="580" spans="1:7">
      <c r="A580">
        <v>44085</v>
      </c>
      <c r="B580" t="s">
        <v>9</v>
      </c>
      <c r="C580" t="s">
        <v>36</v>
      </c>
      <c r="D580" t="s">
        <v>51</v>
      </c>
      <c r="E580" t="s">
        <v>120</v>
      </c>
      <c r="F580">
        <v>1</v>
      </c>
      <c r="G580">
        <v>10</v>
      </c>
    </row>
    <row r="581" spans="1:7">
      <c r="A581">
        <v>44085</v>
      </c>
      <c r="B581" t="s">
        <v>47</v>
      </c>
      <c r="C581" t="s">
        <v>44</v>
      </c>
      <c r="D581" t="s">
        <v>51</v>
      </c>
      <c r="E581" t="s">
        <v>53</v>
      </c>
      <c r="F581">
        <v>1</v>
      </c>
      <c r="G581">
        <v>5</v>
      </c>
    </row>
    <row r="582" spans="1:7">
      <c r="A582">
        <v>44086</v>
      </c>
      <c r="B582" t="s">
        <v>30</v>
      </c>
      <c r="C582" t="s">
        <v>162</v>
      </c>
      <c r="D582" t="s">
        <v>93</v>
      </c>
      <c r="E582" t="s">
        <v>390</v>
      </c>
      <c r="F582">
        <v>1</v>
      </c>
      <c r="G582">
        <v>200</v>
      </c>
    </row>
    <row r="583" spans="1:7">
      <c r="A583">
        <v>44086</v>
      </c>
      <c r="B583" t="s">
        <v>30</v>
      </c>
      <c r="C583" t="s">
        <v>44</v>
      </c>
      <c r="D583" t="s">
        <v>93</v>
      </c>
      <c r="E583" t="s">
        <v>304</v>
      </c>
      <c r="F583">
        <v>1</v>
      </c>
      <c r="G583">
        <v>275</v>
      </c>
    </row>
    <row r="584" spans="1:7">
      <c r="A584">
        <v>44086</v>
      </c>
      <c r="B584" t="s">
        <v>30</v>
      </c>
      <c r="C584" t="s">
        <v>44</v>
      </c>
      <c r="D584" t="s">
        <v>263</v>
      </c>
      <c r="E584" t="s">
        <v>210</v>
      </c>
      <c r="F584">
        <v>1</v>
      </c>
      <c r="G584">
        <v>160</v>
      </c>
    </row>
    <row r="585" spans="1:7">
      <c r="A585">
        <v>44086</v>
      </c>
      <c r="B585" t="s">
        <v>9</v>
      </c>
      <c r="C585" t="s">
        <v>44</v>
      </c>
      <c r="D585" t="s">
        <v>294</v>
      </c>
      <c r="E585" t="s">
        <v>391</v>
      </c>
      <c r="F585">
        <v>6</v>
      </c>
      <c r="G585">
        <v>270</v>
      </c>
    </row>
    <row r="586" spans="1:7">
      <c r="A586">
        <v>44086</v>
      </c>
      <c r="B586" t="s">
        <v>9</v>
      </c>
      <c r="C586" t="s">
        <v>392</v>
      </c>
      <c r="D586" t="s">
        <v>393</v>
      </c>
      <c r="E586" t="s">
        <v>394</v>
      </c>
      <c r="F586">
        <v>1</v>
      </c>
      <c r="G586">
        <v>12350</v>
      </c>
    </row>
    <row r="587" spans="1:7">
      <c r="A587">
        <v>44086</v>
      </c>
      <c r="B587" t="s">
        <v>9</v>
      </c>
      <c r="C587" t="s">
        <v>102</v>
      </c>
      <c r="D587" t="s">
        <v>11</v>
      </c>
      <c r="E587" t="s">
        <v>272</v>
      </c>
      <c r="F587">
        <v>1</v>
      </c>
      <c r="G587">
        <v>2.6</v>
      </c>
    </row>
    <row r="588" spans="1:7">
      <c r="A588">
        <v>44086</v>
      </c>
      <c r="B588" t="s">
        <v>9</v>
      </c>
      <c r="C588" t="s">
        <v>10</v>
      </c>
      <c r="D588" t="s">
        <v>11</v>
      </c>
      <c r="E588" t="s">
        <v>366</v>
      </c>
      <c r="F588">
        <v>1</v>
      </c>
      <c r="G588">
        <v>97</v>
      </c>
    </row>
    <row r="589" spans="1:7">
      <c r="A589">
        <v>44087</v>
      </c>
      <c r="B589" t="s">
        <v>9</v>
      </c>
      <c r="C589" t="s">
        <v>77</v>
      </c>
      <c r="D589" t="s">
        <v>263</v>
      </c>
      <c r="E589" t="s">
        <v>395</v>
      </c>
      <c r="F589">
        <v>1</v>
      </c>
      <c r="G589">
        <v>200</v>
      </c>
    </row>
    <row r="590" spans="1:7">
      <c r="A590">
        <v>44087</v>
      </c>
      <c r="B590" t="s">
        <v>9</v>
      </c>
      <c r="C590" t="s">
        <v>162</v>
      </c>
      <c r="D590" t="s">
        <v>263</v>
      </c>
      <c r="E590" t="s">
        <v>396</v>
      </c>
      <c r="F590">
        <v>2</v>
      </c>
      <c r="G590">
        <v>498</v>
      </c>
    </row>
    <row r="591" spans="1:7">
      <c r="A591">
        <v>44087</v>
      </c>
      <c r="B591" t="s">
        <v>9</v>
      </c>
      <c r="C591" t="s">
        <v>36</v>
      </c>
      <c r="D591" t="s">
        <v>263</v>
      </c>
      <c r="E591" t="s">
        <v>309</v>
      </c>
      <c r="F591">
        <v>1</v>
      </c>
      <c r="G591">
        <v>195</v>
      </c>
    </row>
    <row r="592" spans="1:7">
      <c r="A592">
        <v>44087</v>
      </c>
      <c r="B592" t="s">
        <v>9</v>
      </c>
      <c r="C592" t="s">
        <v>44</v>
      </c>
      <c r="D592" t="s">
        <v>263</v>
      </c>
      <c r="E592" t="s">
        <v>397</v>
      </c>
      <c r="F592">
        <v>1</v>
      </c>
      <c r="G592">
        <v>125</v>
      </c>
    </row>
    <row r="593" spans="1:7">
      <c r="A593">
        <v>44087</v>
      </c>
      <c r="B593" t="s">
        <v>9</v>
      </c>
      <c r="C593" t="s">
        <v>44</v>
      </c>
      <c r="D593" t="s">
        <v>263</v>
      </c>
      <c r="E593" t="s">
        <v>398</v>
      </c>
      <c r="F593">
        <v>1</v>
      </c>
      <c r="G593">
        <v>180</v>
      </c>
    </row>
    <row r="594" spans="1:7">
      <c r="A594">
        <v>44087</v>
      </c>
      <c r="B594" t="s">
        <v>9</v>
      </c>
      <c r="C594" t="s">
        <v>44</v>
      </c>
      <c r="D594" t="s">
        <v>263</v>
      </c>
      <c r="E594" t="s">
        <v>399</v>
      </c>
      <c r="F594">
        <v>2</v>
      </c>
      <c r="G594">
        <v>90</v>
      </c>
    </row>
    <row r="595" spans="1:7">
      <c r="A595">
        <v>44087</v>
      </c>
      <c r="B595" t="s">
        <v>9</v>
      </c>
      <c r="C595" t="s">
        <v>162</v>
      </c>
      <c r="D595" t="s">
        <v>263</v>
      </c>
      <c r="E595" t="s">
        <v>400</v>
      </c>
      <c r="F595">
        <v>1</v>
      </c>
      <c r="G595">
        <v>270</v>
      </c>
    </row>
    <row r="596" spans="1:7">
      <c r="A596">
        <v>44087</v>
      </c>
      <c r="B596" t="s">
        <v>9</v>
      </c>
      <c r="C596" t="s">
        <v>162</v>
      </c>
      <c r="D596" t="s">
        <v>263</v>
      </c>
      <c r="E596" t="s">
        <v>120</v>
      </c>
      <c r="F596">
        <v>1</v>
      </c>
      <c r="G596">
        <v>20</v>
      </c>
    </row>
    <row r="597" spans="1:7">
      <c r="A597">
        <v>44087</v>
      </c>
      <c r="B597" t="s">
        <v>9</v>
      </c>
      <c r="C597" t="s">
        <v>44</v>
      </c>
      <c r="D597" t="s">
        <v>51</v>
      </c>
      <c r="E597" t="s">
        <v>282</v>
      </c>
      <c r="F597">
        <v>6</v>
      </c>
      <c r="G597">
        <v>100</v>
      </c>
    </row>
    <row r="598" spans="1:7">
      <c r="A598">
        <v>44087</v>
      </c>
      <c r="B598" t="s">
        <v>9</v>
      </c>
      <c r="C598" t="s">
        <v>36</v>
      </c>
      <c r="D598" t="s">
        <v>51</v>
      </c>
      <c r="E598" t="s">
        <v>120</v>
      </c>
      <c r="F598">
        <v>1</v>
      </c>
      <c r="G598">
        <v>10</v>
      </c>
    </row>
    <row r="599" spans="1:7">
      <c r="A599">
        <v>44089</v>
      </c>
      <c r="B599" t="s">
        <v>47</v>
      </c>
      <c r="C599" t="s">
        <v>44</v>
      </c>
      <c r="D599" t="s">
        <v>45</v>
      </c>
      <c r="E599" t="s">
        <v>100</v>
      </c>
      <c r="F599">
        <v>1</v>
      </c>
      <c r="G599">
        <v>50</v>
      </c>
    </row>
    <row r="600" spans="1:7">
      <c r="A600">
        <v>44089</v>
      </c>
      <c r="B600" t="s">
        <v>47</v>
      </c>
      <c r="C600" t="s">
        <v>44</v>
      </c>
      <c r="D600" t="s">
        <v>51</v>
      </c>
      <c r="E600" t="s">
        <v>99</v>
      </c>
      <c r="F600">
        <v>2</v>
      </c>
      <c r="G600">
        <v>50</v>
      </c>
    </row>
    <row r="601" spans="1:7">
      <c r="A601">
        <v>44089</v>
      </c>
      <c r="B601" t="s">
        <v>47</v>
      </c>
      <c r="C601" t="s">
        <v>44</v>
      </c>
      <c r="D601" t="s">
        <v>51</v>
      </c>
      <c r="E601" t="s">
        <v>55</v>
      </c>
      <c r="F601">
        <v>1</v>
      </c>
      <c r="G601">
        <v>10</v>
      </c>
    </row>
    <row r="602" spans="1:7">
      <c r="A602">
        <v>44089</v>
      </c>
      <c r="B602" t="s">
        <v>47</v>
      </c>
      <c r="C602" t="s">
        <v>44</v>
      </c>
      <c r="D602" t="s">
        <v>51</v>
      </c>
      <c r="E602" t="s">
        <v>53</v>
      </c>
      <c r="F602">
        <v>1</v>
      </c>
      <c r="G602">
        <v>5</v>
      </c>
    </row>
    <row r="603" spans="1:7">
      <c r="A603">
        <v>44090</v>
      </c>
      <c r="B603" t="s">
        <v>47</v>
      </c>
      <c r="C603" t="s">
        <v>44</v>
      </c>
      <c r="D603" t="s">
        <v>67</v>
      </c>
      <c r="E603" t="s">
        <v>401</v>
      </c>
      <c r="F603">
        <v>1</v>
      </c>
      <c r="G603">
        <v>150</v>
      </c>
    </row>
    <row r="604" spans="1:7">
      <c r="A604">
        <v>44090</v>
      </c>
      <c r="B604" t="s">
        <v>47</v>
      </c>
      <c r="C604" t="s">
        <v>44</v>
      </c>
      <c r="D604" t="s">
        <v>51</v>
      </c>
      <c r="E604" t="s">
        <v>402</v>
      </c>
      <c r="F604">
        <v>1</v>
      </c>
      <c r="G604">
        <v>20</v>
      </c>
    </row>
    <row r="605" spans="1:7">
      <c r="A605">
        <v>44090</v>
      </c>
      <c r="B605" t="s">
        <v>47</v>
      </c>
      <c r="C605" t="s">
        <v>44</v>
      </c>
      <c r="D605" t="s">
        <v>51</v>
      </c>
      <c r="E605" t="s">
        <v>53</v>
      </c>
      <c r="F605">
        <v>1</v>
      </c>
      <c r="G605">
        <v>5</v>
      </c>
    </row>
    <row r="606" spans="1:7">
      <c r="A606">
        <v>44091</v>
      </c>
      <c r="B606" t="s">
        <v>82</v>
      </c>
      <c r="C606" t="s">
        <v>27</v>
      </c>
      <c r="D606" t="s">
        <v>142</v>
      </c>
      <c r="E606" t="s">
        <v>403</v>
      </c>
      <c r="F606">
        <v>1</v>
      </c>
      <c r="G606">
        <v>1467</v>
      </c>
    </row>
    <row r="607" spans="1:7">
      <c r="A607">
        <v>44091</v>
      </c>
      <c r="B607" t="s">
        <v>47</v>
      </c>
      <c r="C607" t="s">
        <v>44</v>
      </c>
      <c r="D607" t="s">
        <v>51</v>
      </c>
      <c r="E607" t="s">
        <v>86</v>
      </c>
      <c r="F607">
        <v>1</v>
      </c>
      <c r="G607">
        <v>20</v>
      </c>
    </row>
    <row r="608" spans="1:7">
      <c r="A608">
        <v>44091</v>
      </c>
      <c r="B608" t="s">
        <v>47</v>
      </c>
      <c r="C608" t="s">
        <v>44</v>
      </c>
      <c r="D608" t="s">
        <v>51</v>
      </c>
      <c r="E608" t="s">
        <v>53</v>
      </c>
      <c r="F608">
        <v>1</v>
      </c>
      <c r="G608">
        <v>5</v>
      </c>
    </row>
    <row r="609" spans="1:7">
      <c r="A609">
        <v>44092</v>
      </c>
      <c r="B609" t="s">
        <v>9</v>
      </c>
      <c r="C609" t="s">
        <v>36</v>
      </c>
      <c r="D609" t="s">
        <v>234</v>
      </c>
      <c r="E609" t="s">
        <v>404</v>
      </c>
      <c r="F609">
        <v>1</v>
      </c>
      <c r="G609">
        <v>290</v>
      </c>
    </row>
    <row r="610" spans="1:7">
      <c r="A610">
        <v>44092</v>
      </c>
      <c r="B610" t="s">
        <v>47</v>
      </c>
      <c r="C610" t="s">
        <v>44</v>
      </c>
      <c r="D610" t="s">
        <v>45</v>
      </c>
      <c r="E610" t="s">
        <v>405</v>
      </c>
      <c r="F610">
        <v>1</v>
      </c>
      <c r="G610">
        <v>25</v>
      </c>
    </row>
    <row r="611" spans="1:7">
      <c r="A611">
        <v>44092</v>
      </c>
      <c r="B611" t="s">
        <v>47</v>
      </c>
      <c r="C611" t="s">
        <v>44</v>
      </c>
      <c r="D611" t="s">
        <v>51</v>
      </c>
      <c r="E611" t="s">
        <v>192</v>
      </c>
      <c r="F611">
        <v>1</v>
      </c>
      <c r="G611">
        <v>5</v>
      </c>
    </row>
    <row r="612" spans="1:7">
      <c r="A612">
        <v>44092</v>
      </c>
      <c r="B612" t="s">
        <v>47</v>
      </c>
      <c r="C612" t="s">
        <v>44</v>
      </c>
      <c r="D612" t="s">
        <v>51</v>
      </c>
      <c r="E612" t="s">
        <v>53</v>
      </c>
      <c r="F612">
        <v>1</v>
      </c>
      <c r="G612">
        <v>5</v>
      </c>
    </row>
    <row r="613" spans="1:7">
      <c r="A613">
        <v>44092</v>
      </c>
      <c r="B613" t="s">
        <v>47</v>
      </c>
      <c r="C613" t="s">
        <v>44</v>
      </c>
      <c r="D613" t="s">
        <v>51</v>
      </c>
      <c r="E613" t="s">
        <v>55</v>
      </c>
      <c r="F613">
        <v>1</v>
      </c>
      <c r="G613">
        <v>10</v>
      </c>
    </row>
    <row r="614" spans="1:7">
      <c r="A614">
        <v>44092</v>
      </c>
      <c r="B614" t="s">
        <v>9</v>
      </c>
      <c r="C614" t="s">
        <v>44</v>
      </c>
      <c r="D614" t="s">
        <v>51</v>
      </c>
      <c r="E614" t="s">
        <v>406</v>
      </c>
      <c r="F614">
        <v>1</v>
      </c>
      <c r="G614">
        <v>30</v>
      </c>
    </row>
    <row r="615" spans="1:7">
      <c r="A615">
        <v>44092</v>
      </c>
      <c r="B615" t="s">
        <v>9</v>
      </c>
      <c r="C615" t="s">
        <v>44</v>
      </c>
      <c r="D615" t="s">
        <v>51</v>
      </c>
      <c r="E615" t="s">
        <v>407</v>
      </c>
      <c r="F615">
        <v>1</v>
      </c>
      <c r="G615">
        <v>100</v>
      </c>
    </row>
    <row r="616" spans="1:7">
      <c r="A616">
        <v>44092</v>
      </c>
      <c r="B616" t="s">
        <v>9</v>
      </c>
      <c r="C616" t="s">
        <v>10</v>
      </c>
      <c r="D616" t="s">
        <v>11</v>
      </c>
      <c r="E616" t="s">
        <v>104</v>
      </c>
      <c r="F616">
        <v>1</v>
      </c>
      <c r="G616">
        <v>27</v>
      </c>
    </row>
    <row r="617" spans="1:7">
      <c r="A617">
        <v>44092</v>
      </c>
      <c r="B617" t="s">
        <v>9</v>
      </c>
      <c r="C617" t="s">
        <v>10</v>
      </c>
      <c r="D617" t="s">
        <v>11</v>
      </c>
      <c r="E617" t="s">
        <v>408</v>
      </c>
      <c r="F617">
        <v>1</v>
      </c>
      <c r="G617">
        <v>23</v>
      </c>
    </row>
    <row r="618" spans="1:7">
      <c r="A618">
        <v>44092</v>
      </c>
      <c r="B618" t="s">
        <v>9</v>
      </c>
      <c r="C618" t="s">
        <v>36</v>
      </c>
      <c r="D618" t="s">
        <v>351</v>
      </c>
      <c r="E618" t="s">
        <v>352</v>
      </c>
      <c r="F618">
        <v>1</v>
      </c>
      <c r="G618">
        <v>250</v>
      </c>
    </row>
    <row r="619" spans="1:7">
      <c r="A619">
        <v>44093</v>
      </c>
      <c r="B619" t="s">
        <v>9</v>
      </c>
      <c r="C619" t="s">
        <v>185</v>
      </c>
      <c r="D619" t="s">
        <v>409</v>
      </c>
      <c r="E619" t="s">
        <v>410</v>
      </c>
      <c r="F619">
        <v>1</v>
      </c>
      <c r="G619">
        <v>1250</v>
      </c>
    </row>
    <row r="620" spans="1:7">
      <c r="A620">
        <v>44094</v>
      </c>
      <c r="B620" t="s">
        <v>9</v>
      </c>
      <c r="C620" t="s">
        <v>44</v>
      </c>
      <c r="D620" t="s">
        <v>67</v>
      </c>
      <c r="E620" t="s">
        <v>411</v>
      </c>
      <c r="F620">
        <v>4</v>
      </c>
      <c r="G620">
        <v>830</v>
      </c>
    </row>
    <row r="621" spans="1:7">
      <c r="A621">
        <v>44094</v>
      </c>
      <c r="B621" t="s">
        <v>9</v>
      </c>
      <c r="C621" t="s">
        <v>44</v>
      </c>
      <c r="D621" t="s">
        <v>45</v>
      </c>
      <c r="E621" t="s">
        <v>159</v>
      </c>
      <c r="F621">
        <v>1</v>
      </c>
      <c r="G621">
        <v>395</v>
      </c>
    </row>
    <row r="622" spans="1:7">
      <c r="A622">
        <v>44094</v>
      </c>
      <c r="B622" t="s">
        <v>9</v>
      </c>
      <c r="C622" t="s">
        <v>44</v>
      </c>
      <c r="D622" t="s">
        <v>45</v>
      </c>
      <c r="E622" t="s">
        <v>100</v>
      </c>
      <c r="F622">
        <v>1</v>
      </c>
      <c r="G622">
        <v>50</v>
      </c>
    </row>
    <row r="623" spans="1:7">
      <c r="A623">
        <v>44094</v>
      </c>
      <c r="B623" t="s">
        <v>9</v>
      </c>
      <c r="C623" t="s">
        <v>36</v>
      </c>
      <c r="D623" t="s">
        <v>45</v>
      </c>
      <c r="E623" t="s">
        <v>412</v>
      </c>
      <c r="F623">
        <v>1</v>
      </c>
      <c r="G623">
        <v>180</v>
      </c>
    </row>
    <row r="624" spans="1:7">
      <c r="A624">
        <v>44094</v>
      </c>
      <c r="B624" t="s">
        <v>9</v>
      </c>
      <c r="C624" t="s">
        <v>36</v>
      </c>
      <c r="D624" t="s">
        <v>287</v>
      </c>
      <c r="E624" t="s">
        <v>413</v>
      </c>
      <c r="F624">
        <v>1</v>
      </c>
      <c r="G624">
        <v>1550</v>
      </c>
    </row>
    <row r="625" spans="1:7">
      <c r="A625">
        <v>44094</v>
      </c>
      <c r="B625" t="s">
        <v>47</v>
      </c>
      <c r="C625" t="s">
        <v>39</v>
      </c>
      <c r="D625" t="s">
        <v>48</v>
      </c>
      <c r="E625" t="s">
        <v>414</v>
      </c>
      <c r="F625">
        <v>1</v>
      </c>
      <c r="G625">
        <v>200</v>
      </c>
    </row>
    <row r="626" spans="1:7">
      <c r="A626">
        <v>44094</v>
      </c>
      <c r="B626" t="s">
        <v>9</v>
      </c>
      <c r="C626" t="s">
        <v>44</v>
      </c>
      <c r="D626" t="s">
        <v>51</v>
      </c>
      <c r="E626" t="s">
        <v>109</v>
      </c>
      <c r="F626">
        <v>1</v>
      </c>
      <c r="G626">
        <v>20</v>
      </c>
    </row>
    <row r="627" spans="1:7">
      <c r="A627">
        <v>44095</v>
      </c>
      <c r="B627" t="s">
        <v>47</v>
      </c>
      <c r="C627" t="s">
        <v>44</v>
      </c>
      <c r="D627" t="s">
        <v>45</v>
      </c>
      <c r="E627" t="s">
        <v>415</v>
      </c>
      <c r="F627">
        <v>2</v>
      </c>
      <c r="G627">
        <v>50</v>
      </c>
    </row>
    <row r="628" spans="1:7">
      <c r="A628">
        <v>44095</v>
      </c>
      <c r="B628" t="s">
        <v>9</v>
      </c>
      <c r="C628" t="s">
        <v>44</v>
      </c>
      <c r="D628" t="s">
        <v>45</v>
      </c>
      <c r="E628" t="s">
        <v>416</v>
      </c>
      <c r="F628">
        <v>1</v>
      </c>
      <c r="G628">
        <v>180</v>
      </c>
    </row>
    <row r="629" spans="1:7">
      <c r="A629">
        <v>44096</v>
      </c>
      <c r="B629" t="s">
        <v>47</v>
      </c>
      <c r="C629" t="s">
        <v>44</v>
      </c>
      <c r="D629" t="s">
        <v>51</v>
      </c>
      <c r="E629" t="s">
        <v>52</v>
      </c>
      <c r="F629">
        <v>1</v>
      </c>
      <c r="G629">
        <v>20</v>
      </c>
    </row>
    <row r="630" spans="1:7">
      <c r="A630">
        <v>44096</v>
      </c>
      <c r="B630" t="s">
        <v>47</v>
      </c>
      <c r="C630" t="s">
        <v>44</v>
      </c>
      <c r="D630" t="s">
        <v>51</v>
      </c>
      <c r="E630" t="s">
        <v>55</v>
      </c>
      <c r="F630">
        <v>1</v>
      </c>
      <c r="G630">
        <v>10</v>
      </c>
    </row>
    <row r="631" spans="1:7">
      <c r="A631">
        <v>44096</v>
      </c>
      <c r="B631" t="s">
        <v>47</v>
      </c>
      <c r="C631" t="s">
        <v>44</v>
      </c>
      <c r="D631" t="s">
        <v>51</v>
      </c>
      <c r="E631" t="s">
        <v>53</v>
      </c>
      <c r="F631">
        <v>1</v>
      </c>
      <c r="G631">
        <v>5</v>
      </c>
    </row>
    <row r="632" spans="1:7">
      <c r="A632">
        <v>44096</v>
      </c>
      <c r="B632" t="s">
        <v>47</v>
      </c>
      <c r="C632" t="s">
        <v>44</v>
      </c>
      <c r="D632" t="s">
        <v>51</v>
      </c>
      <c r="E632" t="s">
        <v>119</v>
      </c>
      <c r="F632">
        <v>1</v>
      </c>
      <c r="G632">
        <v>20</v>
      </c>
    </row>
    <row r="633" spans="1:7">
      <c r="A633">
        <v>44097</v>
      </c>
      <c r="B633" t="s">
        <v>47</v>
      </c>
      <c r="C633" t="s">
        <v>31</v>
      </c>
      <c r="D633" t="s">
        <v>183</v>
      </c>
      <c r="E633" t="s">
        <v>184</v>
      </c>
      <c r="F633">
        <v>1</v>
      </c>
      <c r="G633">
        <v>670.88</v>
      </c>
    </row>
    <row r="634" spans="1:7">
      <c r="A634">
        <v>44097</v>
      </c>
      <c r="B634" t="s">
        <v>9</v>
      </c>
      <c r="C634" t="s">
        <v>39</v>
      </c>
      <c r="D634" t="s">
        <v>40</v>
      </c>
      <c r="E634" t="s">
        <v>39</v>
      </c>
      <c r="F634">
        <v>1</v>
      </c>
      <c r="G634">
        <v>680</v>
      </c>
    </row>
    <row r="635" spans="1:7">
      <c r="A635">
        <v>44098</v>
      </c>
      <c r="B635" t="s">
        <v>9</v>
      </c>
      <c r="C635" t="s">
        <v>36</v>
      </c>
      <c r="D635" t="s">
        <v>45</v>
      </c>
      <c r="E635" t="s">
        <v>417</v>
      </c>
      <c r="F635">
        <v>1</v>
      </c>
      <c r="G635">
        <v>180</v>
      </c>
    </row>
    <row r="636" spans="1:7">
      <c r="A636">
        <v>44098</v>
      </c>
      <c r="B636" t="s">
        <v>9</v>
      </c>
      <c r="C636" t="s">
        <v>44</v>
      </c>
      <c r="D636" t="s">
        <v>287</v>
      </c>
      <c r="E636" t="s">
        <v>214</v>
      </c>
      <c r="F636">
        <v>1</v>
      </c>
      <c r="G636">
        <v>90</v>
      </c>
    </row>
    <row r="637" spans="1:7">
      <c r="A637">
        <v>44098</v>
      </c>
      <c r="B637" t="s">
        <v>47</v>
      </c>
      <c r="C637" t="s">
        <v>44</v>
      </c>
      <c r="D637" t="s">
        <v>51</v>
      </c>
      <c r="E637" t="s">
        <v>52</v>
      </c>
      <c r="F637">
        <v>2</v>
      </c>
      <c r="G637">
        <v>10</v>
      </c>
    </row>
    <row r="638" spans="1:7">
      <c r="A638">
        <v>44098</v>
      </c>
      <c r="B638" t="s">
        <v>47</v>
      </c>
      <c r="C638" t="s">
        <v>44</v>
      </c>
      <c r="D638" t="s">
        <v>51</v>
      </c>
      <c r="E638" t="s">
        <v>54</v>
      </c>
      <c r="F638">
        <v>1</v>
      </c>
      <c r="G638">
        <v>10</v>
      </c>
    </row>
    <row r="639" spans="1:7">
      <c r="A639">
        <v>44098</v>
      </c>
      <c r="B639" t="s">
        <v>47</v>
      </c>
      <c r="C639" t="s">
        <v>44</v>
      </c>
      <c r="D639" t="s">
        <v>51</v>
      </c>
      <c r="E639" t="s">
        <v>109</v>
      </c>
      <c r="F639">
        <v>1</v>
      </c>
      <c r="G639">
        <v>15</v>
      </c>
    </row>
    <row r="640" spans="1:7">
      <c r="A640">
        <v>44098</v>
      </c>
      <c r="B640" t="s">
        <v>47</v>
      </c>
      <c r="C640" t="s">
        <v>44</v>
      </c>
      <c r="D640" t="s">
        <v>51</v>
      </c>
      <c r="E640" t="s">
        <v>55</v>
      </c>
      <c r="F640">
        <v>1</v>
      </c>
      <c r="G640">
        <v>5</v>
      </c>
    </row>
    <row r="641" spans="1:7">
      <c r="A641">
        <v>44098</v>
      </c>
      <c r="B641" t="s">
        <v>47</v>
      </c>
      <c r="C641" t="s">
        <v>44</v>
      </c>
      <c r="D641" t="s">
        <v>51</v>
      </c>
      <c r="E641" t="s">
        <v>53</v>
      </c>
      <c r="F641">
        <v>1</v>
      </c>
      <c r="G641">
        <v>5</v>
      </c>
    </row>
    <row r="642" spans="1:7">
      <c r="A642">
        <v>44098</v>
      </c>
      <c r="B642" t="s">
        <v>9</v>
      </c>
      <c r="C642" t="s">
        <v>10</v>
      </c>
      <c r="D642" t="s">
        <v>11</v>
      </c>
      <c r="E642" t="s">
        <v>104</v>
      </c>
      <c r="F642">
        <v>1</v>
      </c>
      <c r="G642">
        <v>28</v>
      </c>
    </row>
    <row r="643" spans="1:7">
      <c r="A643">
        <v>44099</v>
      </c>
      <c r="B643" t="s">
        <v>82</v>
      </c>
      <c r="C643" t="s">
        <v>80</v>
      </c>
      <c r="D643" t="s">
        <v>418</v>
      </c>
      <c r="E643" t="s">
        <v>419</v>
      </c>
      <c r="F643">
        <v>1</v>
      </c>
      <c r="G643">
        <v>6901.77</v>
      </c>
    </row>
    <row r="644" spans="1:7">
      <c r="A644">
        <v>44100</v>
      </c>
      <c r="B644" t="s">
        <v>30</v>
      </c>
      <c r="C644" t="s">
        <v>36</v>
      </c>
      <c r="D644" t="s">
        <v>263</v>
      </c>
      <c r="E644" t="s">
        <v>420</v>
      </c>
      <c r="F644">
        <v>1</v>
      </c>
      <c r="G644">
        <v>600</v>
      </c>
    </row>
    <row r="645" spans="1:7">
      <c r="A645">
        <v>44100</v>
      </c>
      <c r="B645" t="s">
        <v>47</v>
      </c>
      <c r="C645" t="s">
        <v>44</v>
      </c>
      <c r="D645" t="s">
        <v>51</v>
      </c>
      <c r="E645" t="s">
        <v>54</v>
      </c>
      <c r="F645">
        <v>1</v>
      </c>
      <c r="G645">
        <v>30</v>
      </c>
    </row>
    <row r="646" spans="1:7">
      <c r="A646">
        <v>44100</v>
      </c>
      <c r="B646" t="s">
        <v>47</v>
      </c>
      <c r="C646" t="s">
        <v>44</v>
      </c>
      <c r="D646" t="s">
        <v>51</v>
      </c>
      <c r="E646" t="s">
        <v>421</v>
      </c>
      <c r="F646">
        <v>1</v>
      </c>
      <c r="G646">
        <v>5</v>
      </c>
    </row>
    <row r="647" spans="1:7">
      <c r="A647">
        <v>44100</v>
      </c>
      <c r="B647" t="s">
        <v>47</v>
      </c>
      <c r="C647" t="s">
        <v>44</v>
      </c>
      <c r="D647" t="s">
        <v>51</v>
      </c>
      <c r="E647" t="s">
        <v>109</v>
      </c>
      <c r="F647">
        <v>1</v>
      </c>
      <c r="G647">
        <v>20</v>
      </c>
    </row>
    <row r="648" spans="1:7">
      <c r="A648">
        <v>44100</v>
      </c>
      <c r="B648" t="s">
        <v>9</v>
      </c>
      <c r="C648" t="s">
        <v>10</v>
      </c>
      <c r="D648" t="s">
        <v>11</v>
      </c>
      <c r="E648" t="s">
        <v>422</v>
      </c>
      <c r="F648">
        <v>1</v>
      </c>
      <c r="G648">
        <v>23</v>
      </c>
    </row>
    <row r="649" spans="1:7">
      <c r="A649">
        <v>44100</v>
      </c>
      <c r="B649" t="s">
        <v>9</v>
      </c>
      <c r="C649" t="s">
        <v>10</v>
      </c>
      <c r="D649" t="s">
        <v>11</v>
      </c>
      <c r="E649" t="s">
        <v>423</v>
      </c>
      <c r="F649">
        <v>1</v>
      </c>
      <c r="G649">
        <v>23</v>
      </c>
    </row>
    <row r="650" spans="1:7">
      <c r="A650">
        <v>44101</v>
      </c>
      <c r="B650" t="s">
        <v>47</v>
      </c>
      <c r="C650" t="s">
        <v>44</v>
      </c>
      <c r="D650" t="s">
        <v>45</v>
      </c>
      <c r="E650" t="s">
        <v>100</v>
      </c>
      <c r="F650">
        <v>1</v>
      </c>
      <c r="G650">
        <v>50</v>
      </c>
    </row>
    <row r="651" spans="1:7">
      <c r="A651">
        <v>44101</v>
      </c>
      <c r="B651" t="s">
        <v>9</v>
      </c>
      <c r="C651" t="s">
        <v>392</v>
      </c>
      <c r="D651" t="s">
        <v>393</v>
      </c>
      <c r="E651" t="s">
        <v>424</v>
      </c>
      <c r="F651">
        <v>1</v>
      </c>
      <c r="G651">
        <v>5000</v>
      </c>
    </row>
    <row r="652" spans="1:7">
      <c r="A652">
        <v>44101</v>
      </c>
      <c r="B652" t="s">
        <v>47</v>
      </c>
      <c r="C652" t="s">
        <v>44</v>
      </c>
      <c r="D652" t="s">
        <v>51</v>
      </c>
      <c r="E652" t="s">
        <v>52</v>
      </c>
      <c r="F652">
        <v>3</v>
      </c>
      <c r="G652">
        <v>20</v>
      </c>
    </row>
    <row r="653" spans="1:7">
      <c r="A653">
        <v>44101</v>
      </c>
      <c r="B653" t="s">
        <v>47</v>
      </c>
      <c r="C653" t="s">
        <v>44</v>
      </c>
      <c r="D653" t="s">
        <v>51</v>
      </c>
      <c r="E653" t="s">
        <v>54</v>
      </c>
      <c r="F653">
        <v>1</v>
      </c>
      <c r="G653">
        <v>10</v>
      </c>
    </row>
    <row r="654" spans="1:7">
      <c r="A654">
        <v>44101</v>
      </c>
      <c r="B654" t="s">
        <v>47</v>
      </c>
      <c r="C654" t="s">
        <v>44</v>
      </c>
      <c r="D654" t="s">
        <v>51</v>
      </c>
      <c r="E654" t="s">
        <v>99</v>
      </c>
      <c r="F654">
        <v>1</v>
      </c>
      <c r="G654">
        <v>30</v>
      </c>
    </row>
    <row r="655" spans="1:7">
      <c r="A655">
        <v>44101</v>
      </c>
      <c r="B655" t="s">
        <v>47</v>
      </c>
      <c r="C655" t="s">
        <v>44</v>
      </c>
      <c r="D655" t="s">
        <v>51</v>
      </c>
      <c r="E655" t="s">
        <v>55</v>
      </c>
      <c r="F655">
        <v>1</v>
      </c>
      <c r="G655">
        <v>10</v>
      </c>
    </row>
    <row r="656" spans="1:7">
      <c r="A656">
        <v>44101</v>
      </c>
      <c r="B656" t="s">
        <v>47</v>
      </c>
      <c r="C656" t="s">
        <v>44</v>
      </c>
      <c r="D656" t="s">
        <v>51</v>
      </c>
      <c r="E656" t="s">
        <v>53</v>
      </c>
      <c r="F656">
        <v>1</v>
      </c>
      <c r="G656">
        <v>5</v>
      </c>
    </row>
    <row r="657" spans="1:7">
      <c r="A657">
        <v>44102</v>
      </c>
      <c r="B657" t="s">
        <v>9</v>
      </c>
      <c r="C657" t="s">
        <v>18</v>
      </c>
      <c r="D657" t="s">
        <v>19</v>
      </c>
      <c r="E657" t="s">
        <v>425</v>
      </c>
      <c r="F657">
        <v>1</v>
      </c>
      <c r="G657">
        <v>150</v>
      </c>
    </row>
    <row r="658" spans="1:7">
      <c r="A658">
        <v>44104</v>
      </c>
      <c r="B658" t="s">
        <v>9</v>
      </c>
      <c r="C658" t="s">
        <v>18</v>
      </c>
      <c r="D658" t="s">
        <v>19</v>
      </c>
      <c r="E658" t="s">
        <v>426</v>
      </c>
      <c r="F658">
        <v>1</v>
      </c>
      <c r="G658">
        <v>1000</v>
      </c>
    </row>
    <row r="659" spans="1:7">
      <c r="A659">
        <v>44104</v>
      </c>
      <c r="B659" t="s">
        <v>9</v>
      </c>
      <c r="C659" t="s">
        <v>221</v>
      </c>
      <c r="D659" t="s">
        <v>222</v>
      </c>
      <c r="E659" t="s">
        <v>427</v>
      </c>
      <c r="F659">
        <v>1</v>
      </c>
      <c r="G659">
        <v>500</v>
      </c>
    </row>
    <row r="660" spans="1:7">
      <c r="A660">
        <v>44104</v>
      </c>
      <c r="B660" t="s">
        <v>9</v>
      </c>
      <c r="C660" t="s">
        <v>27</v>
      </c>
      <c r="D660" t="s">
        <v>11</v>
      </c>
      <c r="E660" t="s">
        <v>428</v>
      </c>
      <c r="F660">
        <v>1</v>
      </c>
      <c r="G660">
        <v>1900</v>
      </c>
    </row>
    <row r="661" spans="1:7">
      <c r="A661">
        <v>44104</v>
      </c>
      <c r="B661" t="s">
        <v>9</v>
      </c>
      <c r="C661" t="s">
        <v>10</v>
      </c>
      <c r="D661" t="s">
        <v>11</v>
      </c>
      <c r="E661" t="s">
        <v>429</v>
      </c>
      <c r="F661">
        <v>1</v>
      </c>
      <c r="G661">
        <v>97</v>
      </c>
    </row>
    <row r="662" spans="1:7">
      <c r="A662">
        <v>44104</v>
      </c>
      <c r="B662" t="s">
        <v>9</v>
      </c>
      <c r="C662" t="s">
        <v>24</v>
      </c>
      <c r="D662" t="s">
        <v>226</v>
      </c>
      <c r="E662" t="s">
        <v>430</v>
      </c>
      <c r="F662">
        <v>1</v>
      </c>
      <c r="G662">
        <v>9000</v>
      </c>
    </row>
    <row r="663" spans="1:7">
      <c r="A663">
        <v>44105</v>
      </c>
      <c r="B663" t="s">
        <v>9</v>
      </c>
      <c r="C663" t="s">
        <v>36</v>
      </c>
      <c r="D663" t="s">
        <v>45</v>
      </c>
      <c r="E663" t="s">
        <v>199</v>
      </c>
      <c r="F663">
        <v>1</v>
      </c>
      <c r="G663">
        <v>70</v>
      </c>
    </row>
    <row r="664" spans="1:7">
      <c r="A664">
        <v>44105</v>
      </c>
      <c r="B664" t="s">
        <v>9</v>
      </c>
      <c r="C664" t="s">
        <v>44</v>
      </c>
      <c r="D664" t="s">
        <v>45</v>
      </c>
      <c r="E664" t="s">
        <v>100</v>
      </c>
      <c r="F664">
        <v>1</v>
      </c>
      <c r="G664">
        <v>50</v>
      </c>
    </row>
    <row r="665" spans="1:7">
      <c r="A665">
        <v>44105</v>
      </c>
      <c r="B665" t="s">
        <v>9</v>
      </c>
      <c r="C665" t="s">
        <v>44</v>
      </c>
      <c r="D665" t="s">
        <v>45</v>
      </c>
      <c r="E665" t="s">
        <v>119</v>
      </c>
      <c r="F665">
        <v>1</v>
      </c>
      <c r="G665">
        <v>20</v>
      </c>
    </row>
    <row r="666" spans="1:7">
      <c r="A666">
        <v>44105</v>
      </c>
      <c r="B666" t="s">
        <v>9</v>
      </c>
      <c r="C666" t="s">
        <v>185</v>
      </c>
      <c r="D666" t="s">
        <v>186</v>
      </c>
      <c r="E666" t="s">
        <v>431</v>
      </c>
      <c r="F666">
        <v>1</v>
      </c>
      <c r="G666">
        <v>200</v>
      </c>
    </row>
    <row r="667" spans="1:7">
      <c r="A667">
        <v>44105</v>
      </c>
      <c r="B667" t="s">
        <v>9</v>
      </c>
      <c r="C667" t="s">
        <v>44</v>
      </c>
      <c r="D667" t="s">
        <v>287</v>
      </c>
      <c r="E667" t="s">
        <v>214</v>
      </c>
      <c r="F667">
        <v>1</v>
      </c>
      <c r="G667">
        <v>180</v>
      </c>
    </row>
    <row r="668" spans="1:7">
      <c r="A668">
        <v>44105</v>
      </c>
      <c r="B668" t="s">
        <v>9</v>
      </c>
      <c r="C668" t="s">
        <v>34</v>
      </c>
      <c r="D668" t="s">
        <v>93</v>
      </c>
      <c r="E668" t="s">
        <v>432</v>
      </c>
      <c r="F668">
        <v>1</v>
      </c>
      <c r="G668">
        <v>1000</v>
      </c>
    </row>
    <row r="669" spans="1:7">
      <c r="A669">
        <v>44105</v>
      </c>
      <c r="B669" t="s">
        <v>9</v>
      </c>
      <c r="C669" t="s">
        <v>44</v>
      </c>
      <c r="D669" t="s">
        <v>51</v>
      </c>
      <c r="E669" t="s">
        <v>52</v>
      </c>
      <c r="F669">
        <v>2</v>
      </c>
      <c r="G669">
        <v>10</v>
      </c>
    </row>
    <row r="670" spans="1:7">
      <c r="A670">
        <v>44105</v>
      </c>
      <c r="B670" t="s">
        <v>9</v>
      </c>
      <c r="C670" t="s">
        <v>44</v>
      </c>
      <c r="D670" t="s">
        <v>51</v>
      </c>
      <c r="E670" t="s">
        <v>109</v>
      </c>
      <c r="F670">
        <v>1</v>
      </c>
      <c r="G670">
        <v>20</v>
      </c>
    </row>
    <row r="671" spans="1:7">
      <c r="A671">
        <v>44105</v>
      </c>
      <c r="B671" t="s">
        <v>9</v>
      </c>
      <c r="C671" t="s">
        <v>44</v>
      </c>
      <c r="D671" t="s">
        <v>51</v>
      </c>
      <c r="E671" t="s">
        <v>54</v>
      </c>
      <c r="F671">
        <v>3</v>
      </c>
      <c r="G671">
        <v>20</v>
      </c>
    </row>
    <row r="672" spans="1:7">
      <c r="A672">
        <v>44105</v>
      </c>
      <c r="B672" t="s">
        <v>9</v>
      </c>
      <c r="C672" t="s">
        <v>44</v>
      </c>
      <c r="D672" t="s">
        <v>51</v>
      </c>
      <c r="E672" t="s">
        <v>55</v>
      </c>
      <c r="F672">
        <v>1</v>
      </c>
      <c r="G672">
        <v>10</v>
      </c>
    </row>
    <row r="673" spans="1:7">
      <c r="A673">
        <v>44105</v>
      </c>
      <c r="B673" t="s">
        <v>9</v>
      </c>
      <c r="C673" t="s">
        <v>44</v>
      </c>
      <c r="D673" t="s">
        <v>51</v>
      </c>
      <c r="E673" t="s">
        <v>53</v>
      </c>
      <c r="F673">
        <v>1</v>
      </c>
      <c r="G673">
        <v>10</v>
      </c>
    </row>
    <row r="674" spans="1:7">
      <c r="A674">
        <v>44105</v>
      </c>
      <c r="B674" t="s">
        <v>9</v>
      </c>
      <c r="C674" t="s">
        <v>10</v>
      </c>
      <c r="D674" t="s">
        <v>11</v>
      </c>
      <c r="E674" t="s">
        <v>433</v>
      </c>
      <c r="F674">
        <v>1</v>
      </c>
      <c r="G674">
        <v>97</v>
      </c>
    </row>
    <row r="675" spans="1:7">
      <c r="A675">
        <v>44105</v>
      </c>
      <c r="B675" t="s">
        <v>9</v>
      </c>
      <c r="C675" t="s">
        <v>39</v>
      </c>
      <c r="D675" t="s">
        <v>40</v>
      </c>
      <c r="E675" t="s">
        <v>354</v>
      </c>
      <c r="F675">
        <v>1</v>
      </c>
      <c r="G675">
        <v>980</v>
      </c>
    </row>
    <row r="676" spans="1:7">
      <c r="A676">
        <v>44106</v>
      </c>
      <c r="B676" t="s">
        <v>30</v>
      </c>
      <c r="C676" t="s">
        <v>36</v>
      </c>
      <c r="D676" t="s">
        <v>234</v>
      </c>
      <c r="E676" t="s">
        <v>235</v>
      </c>
      <c r="F676">
        <v>1</v>
      </c>
      <c r="G676">
        <v>290</v>
      </c>
    </row>
    <row r="677" spans="1:7">
      <c r="A677">
        <v>44106</v>
      </c>
      <c r="B677" t="s">
        <v>9</v>
      </c>
      <c r="C677" t="s">
        <v>44</v>
      </c>
      <c r="D677" t="s">
        <v>234</v>
      </c>
      <c r="E677" t="s">
        <v>434</v>
      </c>
      <c r="F677">
        <v>1</v>
      </c>
      <c r="G677">
        <v>830</v>
      </c>
    </row>
    <row r="678" spans="1:7">
      <c r="A678">
        <v>44106</v>
      </c>
      <c r="B678" t="s">
        <v>30</v>
      </c>
      <c r="C678" t="s">
        <v>181</v>
      </c>
      <c r="D678" t="s">
        <v>313</v>
      </c>
      <c r="E678" t="s">
        <v>435</v>
      </c>
      <c r="F678">
        <v>1</v>
      </c>
      <c r="G678">
        <v>459</v>
      </c>
    </row>
    <row r="679" spans="1:7">
      <c r="A679">
        <v>44106</v>
      </c>
      <c r="B679" t="s">
        <v>30</v>
      </c>
      <c r="C679" t="s">
        <v>181</v>
      </c>
      <c r="D679" t="s">
        <v>313</v>
      </c>
      <c r="E679" t="s">
        <v>314</v>
      </c>
      <c r="F679">
        <v>1</v>
      </c>
      <c r="G679">
        <v>309</v>
      </c>
    </row>
    <row r="680" spans="1:7">
      <c r="A680">
        <v>44106</v>
      </c>
      <c r="B680" t="s">
        <v>9</v>
      </c>
      <c r="C680" t="s">
        <v>27</v>
      </c>
      <c r="D680" t="s">
        <v>11</v>
      </c>
      <c r="E680" t="s">
        <v>436</v>
      </c>
      <c r="F680">
        <v>1</v>
      </c>
      <c r="G680">
        <v>200</v>
      </c>
    </row>
    <row r="681" spans="1:7">
      <c r="A681">
        <v>44106</v>
      </c>
      <c r="B681" t="s">
        <v>9</v>
      </c>
      <c r="C681" t="s">
        <v>10</v>
      </c>
      <c r="D681" t="s">
        <v>11</v>
      </c>
      <c r="E681" t="s">
        <v>437</v>
      </c>
      <c r="F681">
        <v>1</v>
      </c>
      <c r="G681">
        <v>23</v>
      </c>
    </row>
    <row r="682" spans="1:7">
      <c r="A682">
        <v>44106</v>
      </c>
      <c r="B682" t="s">
        <v>9</v>
      </c>
      <c r="C682" t="s">
        <v>10</v>
      </c>
      <c r="D682" t="s">
        <v>11</v>
      </c>
      <c r="E682" t="s">
        <v>438</v>
      </c>
      <c r="F682">
        <v>1</v>
      </c>
      <c r="G682">
        <v>23</v>
      </c>
    </row>
    <row r="683" spans="1:7">
      <c r="A683">
        <v>44107</v>
      </c>
      <c r="B683" t="s">
        <v>9</v>
      </c>
      <c r="C683" t="s">
        <v>185</v>
      </c>
      <c r="D683" t="s">
        <v>186</v>
      </c>
      <c r="E683" t="s">
        <v>439</v>
      </c>
      <c r="F683">
        <v>1</v>
      </c>
      <c r="G683">
        <v>20</v>
      </c>
    </row>
    <row r="684" spans="1:7">
      <c r="A684">
        <v>44107</v>
      </c>
      <c r="B684" t="s">
        <v>9</v>
      </c>
      <c r="C684" t="s">
        <v>392</v>
      </c>
      <c r="D684" t="s">
        <v>93</v>
      </c>
      <c r="E684" t="s">
        <v>440</v>
      </c>
      <c r="F684">
        <v>1</v>
      </c>
      <c r="G684">
        <v>500</v>
      </c>
    </row>
    <row r="685" spans="1:7">
      <c r="A685">
        <v>44107</v>
      </c>
      <c r="B685" t="s">
        <v>9</v>
      </c>
      <c r="C685" t="s">
        <v>44</v>
      </c>
      <c r="D685" t="s">
        <v>263</v>
      </c>
      <c r="E685" t="s">
        <v>441</v>
      </c>
      <c r="F685">
        <v>1</v>
      </c>
      <c r="G685">
        <v>85</v>
      </c>
    </row>
    <row r="686" spans="1:7">
      <c r="A686">
        <v>44107</v>
      </c>
      <c r="B686" t="s">
        <v>9</v>
      </c>
      <c r="C686" t="s">
        <v>44</v>
      </c>
      <c r="D686" t="s">
        <v>263</v>
      </c>
      <c r="E686" t="s">
        <v>267</v>
      </c>
      <c r="F686">
        <v>1</v>
      </c>
      <c r="G686">
        <v>160</v>
      </c>
    </row>
    <row r="687" spans="1:7">
      <c r="A687">
        <v>44107</v>
      </c>
      <c r="B687" t="s">
        <v>9</v>
      </c>
      <c r="C687" t="s">
        <v>44</v>
      </c>
      <c r="D687" t="s">
        <v>263</v>
      </c>
      <c r="E687" t="s">
        <v>442</v>
      </c>
      <c r="F687">
        <v>6</v>
      </c>
      <c r="G687">
        <v>450</v>
      </c>
    </row>
    <row r="688" spans="1:7">
      <c r="A688">
        <v>44107</v>
      </c>
      <c r="B688" t="s">
        <v>9</v>
      </c>
      <c r="C688" t="s">
        <v>44</v>
      </c>
      <c r="D688" t="s">
        <v>263</v>
      </c>
      <c r="E688" t="s">
        <v>399</v>
      </c>
      <c r="F688">
        <v>1</v>
      </c>
      <c r="G688">
        <v>90</v>
      </c>
    </row>
    <row r="689" spans="1:7">
      <c r="A689">
        <v>44107</v>
      </c>
      <c r="B689" t="s">
        <v>9</v>
      </c>
      <c r="C689" t="s">
        <v>44</v>
      </c>
      <c r="D689" t="s">
        <v>263</v>
      </c>
      <c r="E689" t="s">
        <v>245</v>
      </c>
      <c r="F689">
        <v>5</v>
      </c>
      <c r="G689">
        <v>259</v>
      </c>
    </row>
    <row r="690" spans="1:7">
      <c r="A690">
        <v>44107</v>
      </c>
      <c r="B690" t="s">
        <v>30</v>
      </c>
      <c r="C690" t="s">
        <v>162</v>
      </c>
      <c r="D690" t="s">
        <v>263</v>
      </c>
      <c r="E690" t="s">
        <v>443</v>
      </c>
      <c r="F690">
        <v>1</v>
      </c>
      <c r="G690">
        <v>60</v>
      </c>
    </row>
    <row r="691" spans="1:7">
      <c r="A691">
        <v>44107</v>
      </c>
      <c r="B691" t="s">
        <v>30</v>
      </c>
      <c r="C691" t="s">
        <v>162</v>
      </c>
      <c r="D691" t="s">
        <v>263</v>
      </c>
      <c r="E691" t="s">
        <v>444</v>
      </c>
      <c r="F691">
        <v>1</v>
      </c>
      <c r="G691">
        <v>520</v>
      </c>
    </row>
    <row r="692" spans="1:7">
      <c r="A692">
        <v>44107</v>
      </c>
      <c r="B692" t="s">
        <v>30</v>
      </c>
      <c r="C692" t="s">
        <v>44</v>
      </c>
      <c r="D692" t="s">
        <v>263</v>
      </c>
      <c r="E692" t="s">
        <v>445</v>
      </c>
      <c r="F692">
        <v>1</v>
      </c>
      <c r="G692">
        <v>455</v>
      </c>
    </row>
    <row r="693" spans="1:7">
      <c r="A693">
        <v>44107</v>
      </c>
      <c r="B693" t="s">
        <v>9</v>
      </c>
      <c r="C693" t="s">
        <v>44</v>
      </c>
      <c r="D693" t="s">
        <v>294</v>
      </c>
      <c r="E693" t="s">
        <v>446</v>
      </c>
      <c r="F693">
        <v>1</v>
      </c>
      <c r="G693">
        <v>520</v>
      </c>
    </row>
    <row r="694" spans="1:7">
      <c r="A694">
        <v>44107</v>
      </c>
      <c r="B694" t="s">
        <v>9</v>
      </c>
      <c r="C694" t="s">
        <v>44</v>
      </c>
      <c r="D694" t="s">
        <v>51</v>
      </c>
      <c r="E694" t="s">
        <v>447</v>
      </c>
      <c r="F694">
        <v>1</v>
      </c>
      <c r="G694">
        <v>50</v>
      </c>
    </row>
    <row r="695" spans="1:7">
      <c r="A695">
        <v>44107</v>
      </c>
      <c r="B695" t="s">
        <v>47</v>
      </c>
      <c r="C695" t="s">
        <v>181</v>
      </c>
      <c r="D695" t="s">
        <v>11</v>
      </c>
      <c r="E695" t="s">
        <v>448</v>
      </c>
      <c r="F695">
        <v>1</v>
      </c>
      <c r="G695">
        <v>50</v>
      </c>
    </row>
    <row r="696" spans="1:7">
      <c r="A696">
        <v>44107</v>
      </c>
      <c r="B696" t="s">
        <v>9</v>
      </c>
      <c r="C696" t="s">
        <v>39</v>
      </c>
      <c r="D696" t="s">
        <v>40</v>
      </c>
      <c r="E696" t="s">
        <v>449</v>
      </c>
      <c r="F696">
        <v>1</v>
      </c>
      <c r="G696">
        <v>600</v>
      </c>
    </row>
    <row r="697" spans="1:7">
      <c r="A697">
        <v>44108</v>
      </c>
      <c r="B697" t="s">
        <v>9</v>
      </c>
      <c r="C697" t="s">
        <v>44</v>
      </c>
      <c r="D697" t="s">
        <v>67</v>
      </c>
      <c r="E697" t="s">
        <v>450</v>
      </c>
      <c r="F697">
        <v>1</v>
      </c>
      <c r="G697">
        <v>200</v>
      </c>
    </row>
    <row r="698" spans="1:7">
      <c r="A698">
        <v>44108</v>
      </c>
      <c r="B698" t="s">
        <v>30</v>
      </c>
      <c r="C698" t="s">
        <v>36</v>
      </c>
      <c r="D698" t="s">
        <v>263</v>
      </c>
      <c r="E698" t="s">
        <v>451</v>
      </c>
      <c r="F698">
        <v>1</v>
      </c>
      <c r="G698">
        <v>380</v>
      </c>
    </row>
    <row r="699" spans="1:7">
      <c r="A699">
        <v>44108</v>
      </c>
      <c r="B699" t="s">
        <v>30</v>
      </c>
      <c r="C699" t="s">
        <v>162</v>
      </c>
      <c r="D699" t="s">
        <v>263</v>
      </c>
      <c r="E699" t="s">
        <v>452</v>
      </c>
      <c r="F699">
        <v>1</v>
      </c>
      <c r="G699">
        <v>75</v>
      </c>
    </row>
    <row r="700" spans="1:7">
      <c r="A700">
        <v>44108</v>
      </c>
      <c r="B700" t="s">
        <v>30</v>
      </c>
      <c r="C700" t="s">
        <v>162</v>
      </c>
      <c r="D700" t="s">
        <v>263</v>
      </c>
      <c r="E700" t="s">
        <v>452</v>
      </c>
      <c r="F700">
        <v>1</v>
      </c>
      <c r="G700">
        <v>98</v>
      </c>
    </row>
    <row r="701" spans="1:7">
      <c r="A701">
        <v>44108</v>
      </c>
      <c r="B701" t="s">
        <v>30</v>
      </c>
      <c r="C701" t="s">
        <v>44</v>
      </c>
      <c r="D701" t="s">
        <v>263</v>
      </c>
      <c r="E701" t="s">
        <v>100</v>
      </c>
      <c r="F701">
        <v>1</v>
      </c>
      <c r="G701">
        <v>49</v>
      </c>
    </row>
    <row r="702" spans="1:7">
      <c r="A702">
        <v>44108</v>
      </c>
      <c r="B702" t="s">
        <v>30</v>
      </c>
      <c r="C702" t="s">
        <v>162</v>
      </c>
      <c r="D702" t="s">
        <v>263</v>
      </c>
      <c r="E702" t="s">
        <v>453</v>
      </c>
      <c r="F702">
        <v>1</v>
      </c>
      <c r="G702">
        <v>270</v>
      </c>
    </row>
    <row r="703" spans="1:7">
      <c r="A703">
        <v>44108</v>
      </c>
      <c r="B703" t="s">
        <v>9</v>
      </c>
      <c r="C703" t="s">
        <v>44</v>
      </c>
      <c r="D703" t="s">
        <v>51</v>
      </c>
      <c r="E703" t="s">
        <v>298</v>
      </c>
      <c r="F703">
        <v>3</v>
      </c>
      <c r="G703">
        <v>30</v>
      </c>
    </row>
    <row r="704" spans="1:7">
      <c r="A704">
        <v>44108</v>
      </c>
      <c r="B704" t="s">
        <v>9</v>
      </c>
      <c r="C704" t="s">
        <v>44</v>
      </c>
      <c r="D704" t="s">
        <v>51</v>
      </c>
      <c r="E704" t="s">
        <v>454</v>
      </c>
      <c r="F704">
        <v>3</v>
      </c>
      <c r="G704">
        <v>20</v>
      </c>
    </row>
    <row r="705" spans="1:7">
      <c r="A705">
        <v>44108</v>
      </c>
      <c r="B705" t="s">
        <v>47</v>
      </c>
      <c r="C705" t="s">
        <v>44</v>
      </c>
      <c r="D705" t="s">
        <v>51</v>
      </c>
      <c r="E705" t="s">
        <v>53</v>
      </c>
      <c r="F705">
        <v>1</v>
      </c>
      <c r="G705">
        <v>5</v>
      </c>
    </row>
    <row r="706" spans="1:7">
      <c r="A706">
        <v>44108</v>
      </c>
      <c r="B706" t="s">
        <v>47</v>
      </c>
      <c r="C706" t="s">
        <v>44</v>
      </c>
      <c r="D706" t="s">
        <v>51</v>
      </c>
      <c r="E706" t="s">
        <v>55</v>
      </c>
      <c r="F706">
        <v>1</v>
      </c>
      <c r="G706">
        <v>10</v>
      </c>
    </row>
    <row r="707" spans="1:7">
      <c r="A707">
        <v>44109</v>
      </c>
      <c r="B707" t="s">
        <v>47</v>
      </c>
      <c r="C707" t="s">
        <v>44</v>
      </c>
      <c r="D707" t="s">
        <v>51</v>
      </c>
      <c r="E707" t="s">
        <v>52</v>
      </c>
      <c r="F707">
        <v>3</v>
      </c>
      <c r="G707">
        <v>20</v>
      </c>
    </row>
    <row r="708" spans="1:7">
      <c r="A708">
        <v>44109</v>
      </c>
      <c r="B708" t="s">
        <v>47</v>
      </c>
      <c r="C708" t="s">
        <v>44</v>
      </c>
      <c r="D708" t="s">
        <v>51</v>
      </c>
      <c r="E708" t="s">
        <v>55</v>
      </c>
      <c r="F708">
        <v>1</v>
      </c>
      <c r="G708">
        <v>10</v>
      </c>
    </row>
    <row r="709" spans="1:7">
      <c r="A709">
        <v>44109</v>
      </c>
      <c r="B709" t="s">
        <v>47</v>
      </c>
      <c r="C709" t="s">
        <v>44</v>
      </c>
      <c r="D709" t="s">
        <v>51</v>
      </c>
      <c r="E709" t="s">
        <v>53</v>
      </c>
      <c r="F709">
        <v>1</v>
      </c>
      <c r="G709">
        <v>5</v>
      </c>
    </row>
    <row r="710" spans="1:7">
      <c r="A710">
        <v>44109</v>
      </c>
      <c r="B710" t="s">
        <v>9</v>
      </c>
      <c r="C710" t="s">
        <v>455</v>
      </c>
      <c r="D710" t="s">
        <v>456</v>
      </c>
      <c r="E710" t="s">
        <v>457</v>
      </c>
      <c r="F710">
        <v>1</v>
      </c>
      <c r="G710">
        <v>528</v>
      </c>
    </row>
    <row r="711" spans="1:7">
      <c r="A711">
        <v>44109</v>
      </c>
      <c r="B711" t="s">
        <v>9</v>
      </c>
      <c r="C711" t="s">
        <v>44</v>
      </c>
      <c r="D711" t="s">
        <v>58</v>
      </c>
      <c r="E711" t="s">
        <v>458</v>
      </c>
      <c r="F711">
        <v>1</v>
      </c>
      <c r="G711">
        <v>500</v>
      </c>
    </row>
    <row r="712" spans="1:7">
      <c r="A712">
        <v>44109</v>
      </c>
      <c r="B712" t="s">
        <v>9</v>
      </c>
      <c r="C712" t="s">
        <v>39</v>
      </c>
      <c r="D712" t="s">
        <v>48</v>
      </c>
      <c r="E712" t="s">
        <v>459</v>
      </c>
      <c r="F712">
        <v>1</v>
      </c>
      <c r="G712">
        <v>140</v>
      </c>
    </row>
    <row r="713" spans="1:7">
      <c r="A713">
        <v>44112</v>
      </c>
      <c r="B713" t="s">
        <v>47</v>
      </c>
      <c r="C713" t="s">
        <v>44</v>
      </c>
      <c r="D713" t="s">
        <v>51</v>
      </c>
      <c r="E713" t="s">
        <v>146</v>
      </c>
      <c r="F713">
        <v>4</v>
      </c>
      <c r="G713">
        <v>44</v>
      </c>
    </row>
    <row r="714" spans="1:7">
      <c r="A714">
        <v>44112</v>
      </c>
      <c r="B714" t="s">
        <v>47</v>
      </c>
      <c r="C714" t="s">
        <v>44</v>
      </c>
      <c r="D714" t="s">
        <v>51</v>
      </c>
      <c r="E714" t="s">
        <v>298</v>
      </c>
      <c r="F714">
        <v>2</v>
      </c>
      <c r="G714">
        <v>20</v>
      </c>
    </row>
    <row r="715" spans="1:7">
      <c r="A715">
        <v>44112</v>
      </c>
      <c r="B715" t="s">
        <v>47</v>
      </c>
      <c r="C715" t="s">
        <v>44</v>
      </c>
      <c r="D715" t="s">
        <v>51</v>
      </c>
      <c r="E715" t="s">
        <v>52</v>
      </c>
      <c r="F715">
        <v>3</v>
      </c>
      <c r="G715">
        <v>20</v>
      </c>
    </row>
    <row r="716" spans="1:7">
      <c r="A716">
        <v>44112</v>
      </c>
      <c r="B716" t="s">
        <v>47</v>
      </c>
      <c r="C716" t="s">
        <v>44</v>
      </c>
      <c r="D716" t="s">
        <v>51</v>
      </c>
      <c r="E716" t="s">
        <v>53</v>
      </c>
      <c r="F716">
        <v>1</v>
      </c>
      <c r="G716">
        <v>10</v>
      </c>
    </row>
    <row r="717" spans="1:7">
      <c r="A717">
        <v>44112</v>
      </c>
      <c r="B717" t="s">
        <v>47</v>
      </c>
      <c r="C717" t="s">
        <v>44</v>
      </c>
      <c r="D717" t="s">
        <v>51</v>
      </c>
      <c r="E717" t="s">
        <v>55</v>
      </c>
      <c r="F717">
        <v>1</v>
      </c>
      <c r="G717">
        <v>10</v>
      </c>
    </row>
    <row r="718" spans="1:7">
      <c r="A718">
        <v>44112</v>
      </c>
      <c r="B718" t="s">
        <v>47</v>
      </c>
      <c r="C718" t="s">
        <v>44</v>
      </c>
      <c r="D718" t="s">
        <v>51</v>
      </c>
      <c r="E718" t="s">
        <v>109</v>
      </c>
      <c r="F718">
        <v>1</v>
      </c>
      <c r="G718">
        <v>20</v>
      </c>
    </row>
    <row r="719" spans="1:7">
      <c r="A719">
        <v>44112</v>
      </c>
      <c r="B719" t="s">
        <v>47</v>
      </c>
      <c r="C719" t="s">
        <v>44</v>
      </c>
      <c r="D719" t="s">
        <v>51</v>
      </c>
      <c r="E719" t="s">
        <v>190</v>
      </c>
      <c r="F719">
        <v>1</v>
      </c>
      <c r="G719">
        <v>20</v>
      </c>
    </row>
    <row r="720" spans="1:7">
      <c r="A720">
        <v>44113</v>
      </c>
      <c r="B720" t="s">
        <v>9</v>
      </c>
      <c r="C720" t="s">
        <v>36</v>
      </c>
      <c r="D720" t="s">
        <v>45</v>
      </c>
      <c r="E720" t="s">
        <v>199</v>
      </c>
      <c r="F720">
        <v>1</v>
      </c>
      <c r="G720">
        <v>180</v>
      </c>
    </row>
    <row r="721" spans="1:7">
      <c r="A721">
        <v>44113</v>
      </c>
      <c r="B721" t="s">
        <v>9</v>
      </c>
      <c r="C721" t="s">
        <v>185</v>
      </c>
      <c r="D721" t="s">
        <v>409</v>
      </c>
      <c r="E721" t="s">
        <v>409</v>
      </c>
      <c r="F721">
        <v>1</v>
      </c>
      <c r="G721">
        <v>1200</v>
      </c>
    </row>
    <row r="722" spans="1:7">
      <c r="A722">
        <v>44113</v>
      </c>
      <c r="B722" t="s">
        <v>9</v>
      </c>
      <c r="C722" t="s">
        <v>10</v>
      </c>
      <c r="D722" t="s">
        <v>11</v>
      </c>
      <c r="E722" t="s">
        <v>460</v>
      </c>
      <c r="F722">
        <v>1</v>
      </c>
      <c r="G722">
        <v>23</v>
      </c>
    </row>
    <row r="723" spans="1:7">
      <c r="A723">
        <v>44113</v>
      </c>
      <c r="B723" t="s">
        <v>47</v>
      </c>
      <c r="C723" t="s">
        <v>44</v>
      </c>
      <c r="D723" t="s">
        <v>51</v>
      </c>
      <c r="E723" t="s">
        <v>52</v>
      </c>
      <c r="F723">
        <v>3</v>
      </c>
      <c r="G723">
        <v>20</v>
      </c>
    </row>
    <row r="724" spans="1:7">
      <c r="A724">
        <v>44113</v>
      </c>
      <c r="B724" t="s">
        <v>47</v>
      </c>
      <c r="C724" t="s">
        <v>44</v>
      </c>
      <c r="D724" t="s">
        <v>45</v>
      </c>
      <c r="E724" t="s">
        <v>100</v>
      </c>
      <c r="F724">
        <v>1</v>
      </c>
      <c r="G724">
        <v>50</v>
      </c>
    </row>
    <row r="725" spans="1:7">
      <c r="A725">
        <v>44113</v>
      </c>
      <c r="B725" t="s">
        <v>47</v>
      </c>
      <c r="C725" t="s">
        <v>44</v>
      </c>
      <c r="D725" t="s">
        <v>51</v>
      </c>
      <c r="E725" t="s">
        <v>54</v>
      </c>
      <c r="F725">
        <v>1</v>
      </c>
      <c r="G725">
        <v>20</v>
      </c>
    </row>
    <row r="726" spans="1:7">
      <c r="A726">
        <v>44113</v>
      </c>
      <c r="B726" t="s">
        <v>47</v>
      </c>
      <c r="C726" t="s">
        <v>44</v>
      </c>
      <c r="D726" t="s">
        <v>51</v>
      </c>
      <c r="E726" t="s">
        <v>53</v>
      </c>
      <c r="F726">
        <v>1</v>
      </c>
      <c r="G726">
        <v>5</v>
      </c>
    </row>
    <row r="727" spans="1:7">
      <c r="A727">
        <v>44113</v>
      </c>
      <c r="B727" t="s">
        <v>47</v>
      </c>
      <c r="C727" t="s">
        <v>44</v>
      </c>
      <c r="D727" t="s">
        <v>51</v>
      </c>
      <c r="E727" t="s">
        <v>109</v>
      </c>
      <c r="F727">
        <v>1</v>
      </c>
      <c r="G727">
        <v>25</v>
      </c>
    </row>
    <row r="728" spans="1:7">
      <c r="A728">
        <v>44113</v>
      </c>
      <c r="B728" t="s">
        <v>47</v>
      </c>
      <c r="C728" t="s">
        <v>44</v>
      </c>
      <c r="D728" t="s">
        <v>51</v>
      </c>
      <c r="E728" t="s">
        <v>190</v>
      </c>
      <c r="F728">
        <v>1</v>
      </c>
      <c r="G728">
        <v>20</v>
      </c>
    </row>
    <row r="729" spans="1:7">
      <c r="A729">
        <v>44113</v>
      </c>
      <c r="B729" t="s">
        <v>47</v>
      </c>
      <c r="C729" t="s">
        <v>44</v>
      </c>
      <c r="D729" t="s">
        <v>287</v>
      </c>
      <c r="E729" t="s">
        <v>214</v>
      </c>
      <c r="F729">
        <v>1</v>
      </c>
      <c r="G729">
        <v>90</v>
      </c>
    </row>
    <row r="730" spans="1:7">
      <c r="A730">
        <v>44114</v>
      </c>
      <c r="B730" t="s">
        <v>30</v>
      </c>
      <c r="C730" t="s">
        <v>44</v>
      </c>
      <c r="D730" t="s">
        <v>263</v>
      </c>
      <c r="E730" t="s">
        <v>416</v>
      </c>
      <c r="F730">
        <v>1</v>
      </c>
      <c r="G730">
        <v>180</v>
      </c>
    </row>
    <row r="731" spans="1:7">
      <c r="A731">
        <v>44114</v>
      </c>
      <c r="B731" t="s">
        <v>30</v>
      </c>
      <c r="C731" t="s">
        <v>44</v>
      </c>
      <c r="D731" t="s">
        <v>263</v>
      </c>
      <c r="E731" t="s">
        <v>461</v>
      </c>
      <c r="F731">
        <v>1</v>
      </c>
      <c r="G731">
        <v>246</v>
      </c>
    </row>
    <row r="732" spans="1:7">
      <c r="A732">
        <v>44114</v>
      </c>
      <c r="B732" t="s">
        <v>30</v>
      </c>
      <c r="C732" t="s">
        <v>44</v>
      </c>
      <c r="D732" t="s">
        <v>263</v>
      </c>
      <c r="E732" t="s">
        <v>462</v>
      </c>
      <c r="F732">
        <v>1</v>
      </c>
      <c r="G732">
        <v>121</v>
      </c>
    </row>
    <row r="733" spans="1:7">
      <c r="A733">
        <v>44114</v>
      </c>
      <c r="B733" t="s">
        <v>30</v>
      </c>
      <c r="C733" t="s">
        <v>44</v>
      </c>
      <c r="D733" t="s">
        <v>263</v>
      </c>
      <c r="E733" t="s">
        <v>463</v>
      </c>
      <c r="F733">
        <v>6</v>
      </c>
      <c r="G733">
        <v>300</v>
      </c>
    </row>
    <row r="734" spans="1:7">
      <c r="A734">
        <v>44114</v>
      </c>
      <c r="B734" t="s">
        <v>9</v>
      </c>
      <c r="C734" t="s">
        <v>44</v>
      </c>
      <c r="D734" t="s">
        <v>294</v>
      </c>
      <c r="E734" t="s">
        <v>464</v>
      </c>
      <c r="F734">
        <v>1</v>
      </c>
      <c r="G734">
        <v>530</v>
      </c>
    </row>
    <row r="735" spans="1:7">
      <c r="A735">
        <v>44114</v>
      </c>
      <c r="B735" t="s">
        <v>47</v>
      </c>
      <c r="C735" t="s">
        <v>44</v>
      </c>
      <c r="D735" t="s">
        <v>51</v>
      </c>
      <c r="E735" t="s">
        <v>109</v>
      </c>
      <c r="F735">
        <v>1</v>
      </c>
      <c r="G735">
        <v>20</v>
      </c>
    </row>
    <row r="736" spans="1:7">
      <c r="A736">
        <v>44114</v>
      </c>
      <c r="B736" t="s">
        <v>9</v>
      </c>
      <c r="C736" t="s">
        <v>44</v>
      </c>
      <c r="D736" t="s">
        <v>287</v>
      </c>
      <c r="E736" t="s">
        <v>214</v>
      </c>
      <c r="F736">
        <v>1</v>
      </c>
      <c r="G736">
        <v>90</v>
      </c>
    </row>
    <row r="737" spans="1:7">
      <c r="A737">
        <v>44117</v>
      </c>
      <c r="B737" t="s">
        <v>9</v>
      </c>
      <c r="C737" t="s">
        <v>44</v>
      </c>
      <c r="D737" t="s">
        <v>287</v>
      </c>
      <c r="E737" t="s">
        <v>465</v>
      </c>
      <c r="F737">
        <v>1</v>
      </c>
      <c r="G737">
        <v>160</v>
      </c>
    </row>
    <row r="738" spans="1:7">
      <c r="A738">
        <v>44117</v>
      </c>
      <c r="B738" t="s">
        <v>9</v>
      </c>
      <c r="C738" t="s">
        <v>44</v>
      </c>
      <c r="D738" t="s">
        <v>287</v>
      </c>
      <c r="E738" t="s">
        <v>466</v>
      </c>
      <c r="F738">
        <v>2</v>
      </c>
      <c r="G738">
        <v>180</v>
      </c>
    </row>
    <row r="739" spans="1:7">
      <c r="A739">
        <v>44117</v>
      </c>
      <c r="B739" t="s">
        <v>9</v>
      </c>
      <c r="C739" t="s">
        <v>36</v>
      </c>
      <c r="D739" t="s">
        <v>287</v>
      </c>
      <c r="E739" t="s">
        <v>467</v>
      </c>
      <c r="F739">
        <v>1</v>
      </c>
      <c r="G739">
        <v>55</v>
      </c>
    </row>
    <row r="740" spans="1:7">
      <c r="A740">
        <v>44117</v>
      </c>
      <c r="B740" t="s">
        <v>9</v>
      </c>
      <c r="C740" t="s">
        <v>36</v>
      </c>
      <c r="D740" t="s">
        <v>287</v>
      </c>
      <c r="E740" t="s">
        <v>468</v>
      </c>
      <c r="F740">
        <v>1</v>
      </c>
      <c r="G740">
        <v>90</v>
      </c>
    </row>
    <row r="741" spans="1:7">
      <c r="A741">
        <v>44117</v>
      </c>
      <c r="B741" t="s">
        <v>47</v>
      </c>
      <c r="C741" t="s">
        <v>44</v>
      </c>
      <c r="D741" t="s">
        <v>51</v>
      </c>
      <c r="E741" t="s">
        <v>469</v>
      </c>
      <c r="F741">
        <v>1</v>
      </c>
      <c r="G741">
        <v>120</v>
      </c>
    </row>
    <row r="742" spans="1:7">
      <c r="A742">
        <v>44117</v>
      </c>
      <c r="B742" t="s">
        <v>47</v>
      </c>
      <c r="C742" t="s">
        <v>44</v>
      </c>
      <c r="D742" t="s">
        <v>51</v>
      </c>
      <c r="E742" t="s">
        <v>54</v>
      </c>
      <c r="F742">
        <v>1</v>
      </c>
      <c r="G742">
        <v>10</v>
      </c>
    </row>
    <row r="743" spans="1:7">
      <c r="A743">
        <v>44117</v>
      </c>
      <c r="B743" t="s">
        <v>47</v>
      </c>
      <c r="C743" t="s">
        <v>44</v>
      </c>
      <c r="D743" t="s">
        <v>51</v>
      </c>
      <c r="E743" t="s">
        <v>55</v>
      </c>
      <c r="F743">
        <v>1</v>
      </c>
      <c r="G743">
        <v>10</v>
      </c>
    </row>
    <row r="744" spans="1:7">
      <c r="A744">
        <v>44117</v>
      </c>
      <c r="B744" t="s">
        <v>47</v>
      </c>
      <c r="C744" t="s">
        <v>44</v>
      </c>
      <c r="D744" t="s">
        <v>51</v>
      </c>
      <c r="E744" t="s">
        <v>52</v>
      </c>
      <c r="F744">
        <v>3</v>
      </c>
      <c r="G744">
        <v>10</v>
      </c>
    </row>
    <row r="745" spans="1:7">
      <c r="A745">
        <v>44117</v>
      </c>
      <c r="B745" t="s">
        <v>47</v>
      </c>
      <c r="C745" t="s">
        <v>44</v>
      </c>
      <c r="D745" t="s">
        <v>51</v>
      </c>
      <c r="E745" t="s">
        <v>53</v>
      </c>
      <c r="F745">
        <v>1</v>
      </c>
      <c r="G745">
        <v>5</v>
      </c>
    </row>
    <row r="746" spans="1:7">
      <c r="A746">
        <v>44117</v>
      </c>
      <c r="B746" t="s">
        <v>47</v>
      </c>
      <c r="C746" t="s">
        <v>44</v>
      </c>
      <c r="D746" t="s">
        <v>51</v>
      </c>
      <c r="E746" t="s">
        <v>57</v>
      </c>
      <c r="F746">
        <v>10</v>
      </c>
      <c r="G746">
        <v>100</v>
      </c>
    </row>
    <row r="747" spans="1:7">
      <c r="A747">
        <v>44117</v>
      </c>
      <c r="B747" t="s">
        <v>9</v>
      </c>
      <c r="C747" t="s">
        <v>455</v>
      </c>
      <c r="D747" t="s">
        <v>456</v>
      </c>
      <c r="E747" t="s">
        <v>457</v>
      </c>
      <c r="F747">
        <v>1</v>
      </c>
      <c r="G747">
        <v>1028</v>
      </c>
    </row>
    <row r="748" spans="1:7">
      <c r="A748">
        <v>44116</v>
      </c>
      <c r="B748" t="s">
        <v>9</v>
      </c>
      <c r="C748" t="s">
        <v>39</v>
      </c>
      <c r="D748" t="s">
        <v>40</v>
      </c>
      <c r="E748" t="s">
        <v>470</v>
      </c>
      <c r="F748">
        <v>1</v>
      </c>
      <c r="G748">
        <v>870</v>
      </c>
    </row>
    <row r="749" spans="1:7">
      <c r="A749">
        <v>44118</v>
      </c>
      <c r="B749" t="s">
        <v>47</v>
      </c>
      <c r="C749" t="s">
        <v>44</v>
      </c>
      <c r="D749" t="s">
        <v>67</v>
      </c>
      <c r="E749" t="s">
        <v>200</v>
      </c>
      <c r="F749">
        <v>1</v>
      </c>
      <c r="G749">
        <v>200</v>
      </c>
    </row>
    <row r="750" spans="1:7">
      <c r="A750">
        <v>44118</v>
      </c>
      <c r="B750" t="s">
        <v>47</v>
      </c>
      <c r="C750" t="s">
        <v>44</v>
      </c>
      <c r="D750" t="s">
        <v>51</v>
      </c>
      <c r="E750" t="s">
        <v>52</v>
      </c>
      <c r="F750">
        <v>3</v>
      </c>
      <c r="G750">
        <v>10</v>
      </c>
    </row>
    <row r="751" spans="1:7">
      <c r="A751">
        <v>44118</v>
      </c>
      <c r="B751" t="s">
        <v>47</v>
      </c>
      <c r="C751" t="s">
        <v>44</v>
      </c>
      <c r="D751" t="s">
        <v>51</v>
      </c>
      <c r="E751" t="s">
        <v>298</v>
      </c>
      <c r="F751">
        <v>1</v>
      </c>
      <c r="G751">
        <v>10</v>
      </c>
    </row>
    <row r="752" spans="1:7">
      <c r="A752">
        <v>44118</v>
      </c>
      <c r="B752" t="s">
        <v>47</v>
      </c>
      <c r="C752" t="s">
        <v>44</v>
      </c>
      <c r="D752" t="s">
        <v>51</v>
      </c>
      <c r="E752" t="s">
        <v>53</v>
      </c>
      <c r="F752">
        <v>1</v>
      </c>
      <c r="G752">
        <v>5</v>
      </c>
    </row>
    <row r="753" spans="1:7">
      <c r="A753">
        <v>44118</v>
      </c>
      <c r="B753" t="s">
        <v>9</v>
      </c>
      <c r="C753" t="s">
        <v>36</v>
      </c>
      <c r="D753" t="s">
        <v>51</v>
      </c>
      <c r="E753" t="s">
        <v>471</v>
      </c>
      <c r="F753">
        <v>1</v>
      </c>
      <c r="G753">
        <v>180</v>
      </c>
    </row>
    <row r="754" spans="1:7">
      <c r="A754">
        <v>44118</v>
      </c>
      <c r="B754" t="s">
        <v>9</v>
      </c>
      <c r="C754" t="s">
        <v>472</v>
      </c>
      <c r="D754" t="s">
        <v>186</v>
      </c>
      <c r="E754" t="s">
        <v>473</v>
      </c>
      <c r="F754">
        <v>5</v>
      </c>
      <c r="G754">
        <v>100</v>
      </c>
    </row>
    <row r="755" spans="1:7">
      <c r="A755">
        <v>44118</v>
      </c>
      <c r="B755" t="s">
        <v>9</v>
      </c>
      <c r="C755" t="s">
        <v>472</v>
      </c>
      <c r="D755" t="s">
        <v>186</v>
      </c>
      <c r="E755" t="s">
        <v>474</v>
      </c>
      <c r="F755">
        <v>10</v>
      </c>
      <c r="G755">
        <v>100</v>
      </c>
    </row>
    <row r="756" spans="1:7">
      <c r="A756">
        <v>44116</v>
      </c>
      <c r="B756" t="s">
        <v>9</v>
      </c>
      <c r="C756" t="s">
        <v>18</v>
      </c>
      <c r="D756" t="s">
        <v>19</v>
      </c>
      <c r="E756" t="s">
        <v>425</v>
      </c>
      <c r="F756">
        <v>1</v>
      </c>
      <c r="G756">
        <v>250</v>
      </c>
    </row>
    <row r="757" spans="1:7">
      <c r="A757">
        <v>44121</v>
      </c>
      <c r="B757" t="s">
        <v>9</v>
      </c>
      <c r="C757" t="s">
        <v>162</v>
      </c>
      <c r="D757" t="s">
        <v>263</v>
      </c>
      <c r="E757" t="s">
        <v>475</v>
      </c>
      <c r="F757">
        <v>1</v>
      </c>
      <c r="G757">
        <v>31</v>
      </c>
    </row>
    <row r="758" spans="1:7">
      <c r="A758">
        <v>44121</v>
      </c>
      <c r="B758" t="s">
        <v>9</v>
      </c>
      <c r="C758" t="s">
        <v>162</v>
      </c>
      <c r="D758" t="s">
        <v>263</v>
      </c>
      <c r="E758" t="s">
        <v>476</v>
      </c>
      <c r="F758">
        <v>1</v>
      </c>
      <c r="G758">
        <v>90</v>
      </c>
    </row>
    <row r="759" spans="1:7">
      <c r="A759">
        <v>44121</v>
      </c>
      <c r="B759" t="s">
        <v>9</v>
      </c>
      <c r="C759" t="s">
        <v>162</v>
      </c>
      <c r="D759" t="s">
        <v>263</v>
      </c>
      <c r="E759" t="s">
        <v>477</v>
      </c>
      <c r="F759">
        <v>1</v>
      </c>
      <c r="G759">
        <v>84</v>
      </c>
    </row>
    <row r="760" spans="1:7">
      <c r="A760">
        <v>44121</v>
      </c>
      <c r="B760" t="s">
        <v>9</v>
      </c>
      <c r="C760" t="s">
        <v>36</v>
      </c>
      <c r="D760" t="s">
        <v>263</v>
      </c>
      <c r="E760" t="s">
        <v>420</v>
      </c>
      <c r="F760">
        <v>1</v>
      </c>
      <c r="G760">
        <v>600</v>
      </c>
    </row>
    <row r="761" spans="1:7">
      <c r="A761">
        <v>44121</v>
      </c>
      <c r="B761" t="s">
        <v>9</v>
      </c>
      <c r="C761" t="s">
        <v>44</v>
      </c>
      <c r="D761" t="s">
        <v>263</v>
      </c>
      <c r="E761" t="s">
        <v>478</v>
      </c>
      <c r="F761">
        <v>1</v>
      </c>
      <c r="G761">
        <v>220</v>
      </c>
    </row>
    <row r="762" spans="1:7">
      <c r="A762">
        <v>44121</v>
      </c>
      <c r="B762" t="s">
        <v>9</v>
      </c>
      <c r="C762" t="s">
        <v>44</v>
      </c>
      <c r="D762" t="s">
        <v>263</v>
      </c>
      <c r="E762" t="s">
        <v>479</v>
      </c>
      <c r="F762">
        <v>1</v>
      </c>
      <c r="G762">
        <v>125</v>
      </c>
    </row>
    <row r="763" spans="1:7">
      <c r="A763">
        <v>44121</v>
      </c>
      <c r="B763" t="s">
        <v>9</v>
      </c>
      <c r="C763" t="s">
        <v>44</v>
      </c>
      <c r="D763" t="s">
        <v>263</v>
      </c>
      <c r="E763" t="s">
        <v>480</v>
      </c>
      <c r="F763">
        <v>1</v>
      </c>
      <c r="G763">
        <v>140</v>
      </c>
    </row>
    <row r="764" spans="1:7">
      <c r="A764">
        <v>44121</v>
      </c>
      <c r="B764" t="s">
        <v>9</v>
      </c>
      <c r="C764" t="s">
        <v>44</v>
      </c>
      <c r="D764" t="s">
        <v>263</v>
      </c>
      <c r="E764" t="s">
        <v>481</v>
      </c>
      <c r="F764">
        <v>1</v>
      </c>
      <c r="G764">
        <v>350</v>
      </c>
    </row>
    <row r="765" spans="1:7">
      <c r="A765">
        <v>44121</v>
      </c>
      <c r="B765" t="s">
        <v>47</v>
      </c>
      <c r="C765" t="s">
        <v>44</v>
      </c>
      <c r="D765" t="s">
        <v>45</v>
      </c>
      <c r="E765" t="s">
        <v>482</v>
      </c>
      <c r="F765">
        <v>1</v>
      </c>
      <c r="G765">
        <v>50</v>
      </c>
    </row>
    <row r="766" spans="1:7">
      <c r="A766">
        <v>44121</v>
      </c>
      <c r="B766" t="s">
        <v>9</v>
      </c>
      <c r="C766" t="s">
        <v>36</v>
      </c>
      <c r="D766" t="s">
        <v>45</v>
      </c>
      <c r="E766" t="s">
        <v>483</v>
      </c>
      <c r="F766">
        <v>2</v>
      </c>
      <c r="G766">
        <v>100</v>
      </c>
    </row>
    <row r="767" spans="1:7">
      <c r="A767">
        <v>44121</v>
      </c>
      <c r="B767" t="s">
        <v>47</v>
      </c>
      <c r="C767" t="s">
        <v>44</v>
      </c>
      <c r="D767" t="s">
        <v>51</v>
      </c>
      <c r="E767" t="s">
        <v>55</v>
      </c>
      <c r="F767">
        <v>1</v>
      </c>
      <c r="G767">
        <v>10</v>
      </c>
    </row>
    <row r="768" spans="1:7">
      <c r="A768">
        <v>44121</v>
      </c>
      <c r="B768" t="s">
        <v>47</v>
      </c>
      <c r="C768" t="s">
        <v>44</v>
      </c>
      <c r="D768" t="s">
        <v>51</v>
      </c>
      <c r="E768" t="s">
        <v>53</v>
      </c>
      <c r="F768">
        <v>1</v>
      </c>
      <c r="G768">
        <v>10</v>
      </c>
    </row>
    <row r="769" spans="1:7">
      <c r="A769">
        <v>44122</v>
      </c>
      <c r="B769" t="s">
        <v>9</v>
      </c>
      <c r="C769" t="s">
        <v>44</v>
      </c>
      <c r="D769" t="s">
        <v>45</v>
      </c>
      <c r="E769" t="s">
        <v>348</v>
      </c>
      <c r="F769">
        <v>1</v>
      </c>
      <c r="G769">
        <v>90</v>
      </c>
    </row>
    <row r="770" spans="1:7">
      <c r="A770">
        <v>44122</v>
      </c>
      <c r="B770" t="s">
        <v>9</v>
      </c>
      <c r="C770" t="s">
        <v>44</v>
      </c>
      <c r="D770" t="s">
        <v>287</v>
      </c>
      <c r="E770" t="s">
        <v>66</v>
      </c>
      <c r="F770">
        <v>2</v>
      </c>
      <c r="G770">
        <v>80</v>
      </c>
    </row>
    <row r="771" spans="1:7">
      <c r="A771">
        <v>44122</v>
      </c>
      <c r="B771" t="s">
        <v>9</v>
      </c>
      <c r="C771" t="s">
        <v>36</v>
      </c>
      <c r="D771" t="s">
        <v>45</v>
      </c>
      <c r="E771" t="s">
        <v>484</v>
      </c>
      <c r="F771">
        <v>1</v>
      </c>
      <c r="G771">
        <v>60</v>
      </c>
    </row>
    <row r="772" spans="1:7">
      <c r="A772">
        <v>44122</v>
      </c>
      <c r="B772" t="s">
        <v>9</v>
      </c>
      <c r="C772" t="s">
        <v>36</v>
      </c>
      <c r="D772" t="s">
        <v>45</v>
      </c>
      <c r="E772" t="s">
        <v>467</v>
      </c>
      <c r="F772">
        <v>1</v>
      </c>
      <c r="G772">
        <v>100</v>
      </c>
    </row>
    <row r="773" spans="1:7">
      <c r="A773">
        <v>44122</v>
      </c>
      <c r="B773" t="s">
        <v>9</v>
      </c>
      <c r="C773" t="s">
        <v>162</v>
      </c>
      <c r="D773" t="s">
        <v>45</v>
      </c>
      <c r="E773" t="s">
        <v>485</v>
      </c>
      <c r="F773">
        <v>1</v>
      </c>
      <c r="G773">
        <v>10</v>
      </c>
    </row>
    <row r="774" spans="1:7">
      <c r="A774">
        <v>44123</v>
      </c>
      <c r="B774" t="s">
        <v>47</v>
      </c>
      <c r="C774" t="s">
        <v>44</v>
      </c>
      <c r="D774" t="s">
        <v>51</v>
      </c>
      <c r="E774" t="s">
        <v>98</v>
      </c>
      <c r="F774">
        <v>1</v>
      </c>
      <c r="G774">
        <v>45</v>
      </c>
    </row>
    <row r="775" spans="1:7">
      <c r="A775">
        <v>44123</v>
      </c>
      <c r="B775" t="s">
        <v>47</v>
      </c>
      <c r="C775" t="s">
        <v>44</v>
      </c>
      <c r="D775" t="s">
        <v>51</v>
      </c>
      <c r="E775" t="s">
        <v>486</v>
      </c>
      <c r="F775">
        <v>1</v>
      </c>
      <c r="G775">
        <v>30</v>
      </c>
    </row>
    <row r="776" spans="1:7">
      <c r="A776">
        <v>44123</v>
      </c>
      <c r="B776" t="s">
        <v>47</v>
      </c>
      <c r="C776" t="s">
        <v>44</v>
      </c>
      <c r="D776" t="s">
        <v>51</v>
      </c>
      <c r="E776" t="s">
        <v>52</v>
      </c>
      <c r="F776">
        <v>2</v>
      </c>
      <c r="G776">
        <v>10</v>
      </c>
    </row>
    <row r="777" spans="1:7">
      <c r="A777">
        <v>44121</v>
      </c>
      <c r="B777" t="s">
        <v>82</v>
      </c>
      <c r="C777" t="s">
        <v>27</v>
      </c>
      <c r="D777" t="s">
        <v>142</v>
      </c>
      <c r="E777" t="s">
        <v>487</v>
      </c>
      <c r="F777">
        <v>1</v>
      </c>
      <c r="G777">
        <v>1471.4</v>
      </c>
    </row>
    <row r="778" spans="1:7">
      <c r="A778">
        <v>44124</v>
      </c>
      <c r="B778" t="s">
        <v>9</v>
      </c>
      <c r="C778" t="s">
        <v>18</v>
      </c>
      <c r="D778" t="s">
        <v>19</v>
      </c>
      <c r="E778" t="s">
        <v>425</v>
      </c>
      <c r="F778">
        <v>1</v>
      </c>
      <c r="G778">
        <v>400</v>
      </c>
    </row>
    <row r="779" spans="1:7">
      <c r="A779">
        <v>44124</v>
      </c>
      <c r="B779" t="s">
        <v>9</v>
      </c>
      <c r="C779" t="s">
        <v>10</v>
      </c>
      <c r="D779" t="s">
        <v>11</v>
      </c>
      <c r="E779" t="s">
        <v>425</v>
      </c>
      <c r="F779">
        <v>1</v>
      </c>
      <c r="G779">
        <v>23</v>
      </c>
    </row>
    <row r="780" spans="1:7">
      <c r="A780">
        <v>44124</v>
      </c>
      <c r="B780" t="s">
        <v>9</v>
      </c>
      <c r="C780" t="s">
        <v>10</v>
      </c>
      <c r="D780" t="s">
        <v>11</v>
      </c>
      <c r="E780" t="s">
        <v>104</v>
      </c>
      <c r="F780">
        <v>1</v>
      </c>
      <c r="G780">
        <v>28</v>
      </c>
    </row>
    <row r="781" spans="1:7">
      <c r="A781">
        <v>44124</v>
      </c>
      <c r="B781" t="s">
        <v>9</v>
      </c>
      <c r="C781" t="s">
        <v>44</v>
      </c>
      <c r="D781" t="s">
        <v>488</v>
      </c>
      <c r="E781" t="s">
        <v>214</v>
      </c>
      <c r="F781">
        <v>2</v>
      </c>
      <c r="G781">
        <v>180</v>
      </c>
    </row>
    <row r="782" spans="1:7">
      <c r="A782">
        <v>44124</v>
      </c>
      <c r="B782" t="s">
        <v>9</v>
      </c>
      <c r="C782" t="s">
        <v>44</v>
      </c>
      <c r="D782" t="s">
        <v>51</v>
      </c>
      <c r="E782" t="s">
        <v>52</v>
      </c>
      <c r="F782">
        <v>3</v>
      </c>
      <c r="G782">
        <v>20</v>
      </c>
    </row>
    <row r="783" spans="1:7">
      <c r="A783">
        <v>44124</v>
      </c>
      <c r="B783" t="s">
        <v>9</v>
      </c>
      <c r="C783" t="s">
        <v>44</v>
      </c>
      <c r="D783" t="s">
        <v>51</v>
      </c>
      <c r="E783" t="s">
        <v>298</v>
      </c>
      <c r="F783">
        <v>3</v>
      </c>
      <c r="G783">
        <v>30</v>
      </c>
    </row>
    <row r="784" spans="1:7">
      <c r="A784">
        <v>44124</v>
      </c>
      <c r="B784" t="s">
        <v>9</v>
      </c>
      <c r="C784" t="s">
        <v>44</v>
      </c>
      <c r="D784" t="s">
        <v>51</v>
      </c>
      <c r="E784" t="s">
        <v>55</v>
      </c>
      <c r="F784">
        <v>1</v>
      </c>
      <c r="G784">
        <v>10</v>
      </c>
    </row>
    <row r="785" spans="1:7">
      <c r="A785">
        <v>44124</v>
      </c>
      <c r="B785" t="s">
        <v>9</v>
      </c>
      <c r="C785" t="s">
        <v>44</v>
      </c>
      <c r="D785" t="s">
        <v>51</v>
      </c>
      <c r="E785" t="s">
        <v>53</v>
      </c>
      <c r="F785">
        <v>1</v>
      </c>
      <c r="G785">
        <v>10</v>
      </c>
    </row>
    <row r="786" spans="1:7">
      <c r="A786">
        <v>44124</v>
      </c>
      <c r="B786" t="s">
        <v>9</v>
      </c>
      <c r="C786" t="s">
        <v>44</v>
      </c>
      <c r="D786" t="s">
        <v>51</v>
      </c>
      <c r="E786" t="s">
        <v>99</v>
      </c>
      <c r="F786">
        <v>1</v>
      </c>
      <c r="G786">
        <v>30</v>
      </c>
    </row>
    <row r="787" spans="1:7">
      <c r="A787">
        <v>44124</v>
      </c>
      <c r="B787" t="s">
        <v>9</v>
      </c>
      <c r="C787" t="s">
        <v>44</v>
      </c>
      <c r="D787" t="s">
        <v>263</v>
      </c>
      <c r="E787" t="s">
        <v>465</v>
      </c>
      <c r="F787">
        <v>1</v>
      </c>
      <c r="G787">
        <v>160</v>
      </c>
    </row>
    <row r="788" spans="1:7">
      <c r="A788">
        <v>44124</v>
      </c>
      <c r="B788" t="s">
        <v>9</v>
      </c>
      <c r="C788" t="s">
        <v>44</v>
      </c>
      <c r="D788" t="s">
        <v>263</v>
      </c>
      <c r="E788" t="s">
        <v>100</v>
      </c>
      <c r="F788">
        <v>1</v>
      </c>
      <c r="G788">
        <v>49</v>
      </c>
    </row>
    <row r="789" spans="1:7">
      <c r="A789">
        <v>44124</v>
      </c>
      <c r="B789" t="s">
        <v>9</v>
      </c>
      <c r="C789" t="s">
        <v>36</v>
      </c>
      <c r="D789" t="s">
        <v>263</v>
      </c>
      <c r="E789" t="s">
        <v>489</v>
      </c>
      <c r="F789">
        <v>1</v>
      </c>
      <c r="G789">
        <v>158</v>
      </c>
    </row>
    <row r="790" spans="1:7">
      <c r="A790">
        <v>44124</v>
      </c>
      <c r="B790" t="s">
        <v>9</v>
      </c>
      <c r="C790" t="s">
        <v>36</v>
      </c>
      <c r="D790" t="s">
        <v>490</v>
      </c>
      <c r="E790" t="s">
        <v>491</v>
      </c>
      <c r="F790">
        <v>1</v>
      </c>
      <c r="G790">
        <v>250</v>
      </c>
    </row>
    <row r="791" spans="1:7">
      <c r="A791">
        <v>44124</v>
      </c>
      <c r="B791" t="s">
        <v>47</v>
      </c>
      <c r="C791" t="s">
        <v>44</v>
      </c>
      <c r="D791" t="s">
        <v>67</v>
      </c>
      <c r="E791" t="s">
        <v>492</v>
      </c>
      <c r="F791">
        <v>1</v>
      </c>
      <c r="G791">
        <v>300</v>
      </c>
    </row>
    <row r="792" spans="1:7">
      <c r="A792">
        <v>44124</v>
      </c>
      <c r="B792" t="s">
        <v>9</v>
      </c>
      <c r="C792" t="s">
        <v>13</v>
      </c>
      <c r="D792" t="s">
        <v>183</v>
      </c>
      <c r="E792" t="s">
        <v>493</v>
      </c>
      <c r="F792">
        <v>1</v>
      </c>
      <c r="G792">
        <v>10938</v>
      </c>
    </row>
    <row r="793" spans="1:7">
      <c r="A793">
        <v>44124</v>
      </c>
      <c r="B793" t="s">
        <v>9</v>
      </c>
      <c r="C793" t="s">
        <v>13</v>
      </c>
      <c r="D793" t="s">
        <v>183</v>
      </c>
      <c r="E793" t="s">
        <v>494</v>
      </c>
      <c r="F793">
        <v>1</v>
      </c>
      <c r="G793">
        <v>6629</v>
      </c>
    </row>
    <row r="794" spans="1:7">
      <c r="A794">
        <v>44124</v>
      </c>
      <c r="B794" t="s">
        <v>9</v>
      </c>
      <c r="C794" t="s">
        <v>13</v>
      </c>
      <c r="D794" t="s">
        <v>183</v>
      </c>
      <c r="E794" t="s">
        <v>495</v>
      </c>
      <c r="F794">
        <v>1</v>
      </c>
      <c r="G794">
        <v>4419</v>
      </c>
    </row>
    <row r="795" spans="1:7">
      <c r="A795">
        <v>44124</v>
      </c>
      <c r="B795" t="s">
        <v>9</v>
      </c>
      <c r="C795" t="s">
        <v>13</v>
      </c>
      <c r="D795" t="s">
        <v>496</v>
      </c>
      <c r="E795" t="s">
        <v>497</v>
      </c>
      <c r="F795">
        <v>1</v>
      </c>
      <c r="G795">
        <v>4466</v>
      </c>
    </row>
    <row r="796" spans="1:7">
      <c r="A796">
        <v>44124</v>
      </c>
      <c r="B796" t="s">
        <v>9</v>
      </c>
      <c r="C796" t="s">
        <v>13</v>
      </c>
      <c r="D796" t="s">
        <v>496</v>
      </c>
      <c r="E796" t="s">
        <v>498</v>
      </c>
      <c r="F796">
        <v>1</v>
      </c>
      <c r="G796">
        <v>3825</v>
      </c>
    </row>
    <row r="797" spans="1:7">
      <c r="A797">
        <v>44111</v>
      </c>
      <c r="B797" t="s">
        <v>9</v>
      </c>
      <c r="C797" t="s">
        <v>34</v>
      </c>
      <c r="D797" t="s">
        <v>93</v>
      </c>
      <c r="E797" t="s">
        <v>499</v>
      </c>
      <c r="F797">
        <v>1</v>
      </c>
      <c r="G797">
        <v>20000</v>
      </c>
    </row>
    <row r="798" spans="1:7">
      <c r="A798">
        <v>44125</v>
      </c>
      <c r="B798" t="s">
        <v>47</v>
      </c>
      <c r="C798" t="s">
        <v>77</v>
      </c>
      <c r="D798" t="s">
        <v>51</v>
      </c>
      <c r="E798" t="s">
        <v>500</v>
      </c>
      <c r="F798">
        <v>1</v>
      </c>
      <c r="G798">
        <v>50</v>
      </c>
    </row>
    <row r="799" spans="1:7">
      <c r="A799">
        <v>44125</v>
      </c>
      <c r="B799" t="s">
        <v>47</v>
      </c>
      <c r="C799" t="s">
        <v>44</v>
      </c>
      <c r="D799" t="s">
        <v>51</v>
      </c>
      <c r="E799" t="s">
        <v>109</v>
      </c>
      <c r="F799">
        <v>1</v>
      </c>
      <c r="G799">
        <v>20</v>
      </c>
    </row>
    <row r="800" spans="1:7">
      <c r="A800">
        <v>44125</v>
      </c>
      <c r="B800" t="s">
        <v>47</v>
      </c>
      <c r="C800" t="s">
        <v>44</v>
      </c>
      <c r="D800" t="s">
        <v>51</v>
      </c>
      <c r="E800" t="s">
        <v>53</v>
      </c>
      <c r="F800">
        <v>1</v>
      </c>
      <c r="G800">
        <v>5</v>
      </c>
    </row>
    <row r="801" spans="1:7">
      <c r="A801">
        <v>44125</v>
      </c>
      <c r="B801" t="s">
        <v>47</v>
      </c>
      <c r="C801" t="s">
        <v>44</v>
      </c>
      <c r="D801" t="s">
        <v>51</v>
      </c>
      <c r="E801" t="s">
        <v>57</v>
      </c>
      <c r="F801">
        <v>10</v>
      </c>
      <c r="G801">
        <v>100</v>
      </c>
    </row>
    <row r="802" spans="1:7">
      <c r="A802">
        <v>44126</v>
      </c>
      <c r="B802" t="s">
        <v>47</v>
      </c>
      <c r="C802" t="s">
        <v>44</v>
      </c>
      <c r="D802" t="s">
        <v>45</v>
      </c>
      <c r="E802" t="s">
        <v>146</v>
      </c>
      <c r="F802">
        <v>10</v>
      </c>
      <c r="G802">
        <v>110</v>
      </c>
    </row>
    <row r="803" spans="1:7">
      <c r="A803">
        <v>44126</v>
      </c>
      <c r="B803" t="s">
        <v>47</v>
      </c>
      <c r="C803" t="s">
        <v>44</v>
      </c>
      <c r="D803" t="s">
        <v>51</v>
      </c>
      <c r="E803" t="s">
        <v>52</v>
      </c>
      <c r="F803">
        <v>6</v>
      </c>
      <c r="G803">
        <v>20</v>
      </c>
    </row>
    <row r="804" spans="1:7">
      <c r="A804">
        <v>44127</v>
      </c>
      <c r="B804" t="s">
        <v>47</v>
      </c>
      <c r="C804" t="s">
        <v>44</v>
      </c>
      <c r="D804" t="s">
        <v>45</v>
      </c>
      <c r="E804" t="s">
        <v>100</v>
      </c>
      <c r="F804">
        <v>1</v>
      </c>
      <c r="G804">
        <v>50</v>
      </c>
    </row>
    <row r="805" spans="1:7">
      <c r="A805">
        <v>44127</v>
      </c>
      <c r="B805" t="s">
        <v>47</v>
      </c>
      <c r="C805" t="s">
        <v>44</v>
      </c>
      <c r="D805" t="s">
        <v>51</v>
      </c>
      <c r="E805" t="s">
        <v>467</v>
      </c>
      <c r="F805">
        <v>1</v>
      </c>
      <c r="G805">
        <v>65</v>
      </c>
    </row>
    <row r="806" spans="1:7">
      <c r="A806">
        <v>44127</v>
      </c>
      <c r="B806" t="s">
        <v>47</v>
      </c>
      <c r="C806" t="s">
        <v>44</v>
      </c>
      <c r="D806" t="s">
        <v>51</v>
      </c>
      <c r="E806" t="s">
        <v>501</v>
      </c>
      <c r="F806">
        <v>2</v>
      </c>
      <c r="G806">
        <v>10</v>
      </c>
    </row>
    <row r="807" spans="1:7">
      <c r="A807">
        <v>44127</v>
      </c>
      <c r="B807" t="s">
        <v>47</v>
      </c>
      <c r="C807" t="s">
        <v>44</v>
      </c>
      <c r="D807" t="s">
        <v>51</v>
      </c>
      <c r="E807" t="s">
        <v>53</v>
      </c>
      <c r="F807">
        <v>1</v>
      </c>
      <c r="G807">
        <v>5</v>
      </c>
    </row>
    <row r="808" spans="1:7">
      <c r="A808">
        <v>44129</v>
      </c>
      <c r="B808" t="s">
        <v>9</v>
      </c>
      <c r="C808" t="s">
        <v>13</v>
      </c>
      <c r="D808" t="s">
        <v>183</v>
      </c>
      <c r="E808" t="s">
        <v>502</v>
      </c>
      <c r="F808">
        <v>1</v>
      </c>
      <c r="G808">
        <v>22872</v>
      </c>
    </row>
    <row r="809" spans="1:7">
      <c r="A809">
        <v>44129</v>
      </c>
      <c r="B809" t="s">
        <v>9</v>
      </c>
      <c r="C809" t="s">
        <v>13</v>
      </c>
      <c r="D809" t="s">
        <v>496</v>
      </c>
      <c r="E809" t="s">
        <v>503</v>
      </c>
      <c r="F809">
        <v>1</v>
      </c>
      <c r="G809">
        <v>4614</v>
      </c>
    </row>
    <row r="810" spans="1:7">
      <c r="A810">
        <v>44129</v>
      </c>
      <c r="B810" t="s">
        <v>9</v>
      </c>
      <c r="C810" t="s">
        <v>13</v>
      </c>
      <c r="D810" t="s">
        <v>496</v>
      </c>
      <c r="E810" t="s">
        <v>504</v>
      </c>
      <c r="F810">
        <v>1</v>
      </c>
      <c r="G810">
        <v>3481</v>
      </c>
    </row>
    <row r="811" spans="1:7">
      <c r="A811">
        <v>44128</v>
      </c>
      <c r="B811" t="s">
        <v>9</v>
      </c>
      <c r="C811" t="s">
        <v>44</v>
      </c>
      <c r="D811" t="s">
        <v>294</v>
      </c>
      <c r="E811" t="s">
        <v>505</v>
      </c>
      <c r="F811">
        <v>1</v>
      </c>
      <c r="G811">
        <v>608</v>
      </c>
    </row>
    <row r="812" spans="1:7">
      <c r="A812">
        <v>44128</v>
      </c>
      <c r="B812" t="s">
        <v>47</v>
      </c>
      <c r="C812" t="s">
        <v>44</v>
      </c>
      <c r="D812" t="s">
        <v>51</v>
      </c>
      <c r="E812" t="s">
        <v>191</v>
      </c>
      <c r="F812">
        <v>1</v>
      </c>
      <c r="G812">
        <v>20</v>
      </c>
    </row>
    <row r="813" spans="1:7">
      <c r="A813">
        <v>44128</v>
      </c>
      <c r="B813" t="s">
        <v>47</v>
      </c>
      <c r="C813" t="s">
        <v>44</v>
      </c>
      <c r="D813" t="s">
        <v>51</v>
      </c>
      <c r="E813" t="s">
        <v>506</v>
      </c>
      <c r="F813">
        <v>1</v>
      </c>
      <c r="G813">
        <v>20</v>
      </c>
    </row>
    <row r="814" spans="1:7">
      <c r="A814">
        <v>44129</v>
      </c>
      <c r="B814" t="s">
        <v>9</v>
      </c>
      <c r="C814" t="s">
        <v>44</v>
      </c>
      <c r="D814" t="s">
        <v>67</v>
      </c>
      <c r="E814" t="s">
        <v>492</v>
      </c>
      <c r="F814">
        <v>1</v>
      </c>
      <c r="G814">
        <v>200</v>
      </c>
    </row>
    <row r="815" spans="1:7">
      <c r="A815">
        <v>44129</v>
      </c>
      <c r="B815" t="s">
        <v>47</v>
      </c>
      <c r="C815" t="s">
        <v>44</v>
      </c>
      <c r="D815" t="s">
        <v>51</v>
      </c>
      <c r="E815" t="s">
        <v>52</v>
      </c>
      <c r="F815">
        <v>1</v>
      </c>
      <c r="G815">
        <v>10</v>
      </c>
    </row>
    <row r="816" spans="1:7">
      <c r="A816">
        <v>44129</v>
      </c>
      <c r="B816" t="s">
        <v>47</v>
      </c>
      <c r="C816" t="s">
        <v>44</v>
      </c>
      <c r="D816" t="s">
        <v>51</v>
      </c>
      <c r="E816" t="s">
        <v>99</v>
      </c>
      <c r="F816">
        <v>1</v>
      </c>
      <c r="G816">
        <v>20</v>
      </c>
    </row>
    <row r="817" spans="1:7">
      <c r="A817">
        <v>44129</v>
      </c>
      <c r="B817" t="s">
        <v>47</v>
      </c>
      <c r="C817" t="s">
        <v>44</v>
      </c>
      <c r="D817" t="s">
        <v>51</v>
      </c>
      <c r="E817" t="s">
        <v>55</v>
      </c>
      <c r="F817">
        <v>1</v>
      </c>
      <c r="G817">
        <v>10</v>
      </c>
    </row>
    <row r="818" spans="1:7">
      <c r="A818">
        <v>44129</v>
      </c>
      <c r="B818" t="s">
        <v>47</v>
      </c>
      <c r="C818" t="s">
        <v>44</v>
      </c>
      <c r="D818" t="s">
        <v>51</v>
      </c>
      <c r="E818" t="s">
        <v>53</v>
      </c>
      <c r="F818">
        <v>1</v>
      </c>
      <c r="G818">
        <v>5</v>
      </c>
    </row>
    <row r="819" spans="1:7">
      <c r="A819">
        <v>44129</v>
      </c>
      <c r="B819" t="s">
        <v>9</v>
      </c>
      <c r="C819" t="s">
        <v>44</v>
      </c>
      <c r="D819" t="s">
        <v>58</v>
      </c>
      <c r="E819" t="s">
        <v>447</v>
      </c>
      <c r="F819">
        <v>1</v>
      </c>
      <c r="G819">
        <v>640</v>
      </c>
    </row>
    <row r="820" spans="1:7">
      <c r="A820">
        <v>44128</v>
      </c>
      <c r="B820" t="s">
        <v>9</v>
      </c>
      <c r="C820" t="s">
        <v>162</v>
      </c>
      <c r="D820" t="s">
        <v>45</v>
      </c>
      <c r="E820" t="s">
        <v>507</v>
      </c>
      <c r="F820">
        <v>1</v>
      </c>
      <c r="G820">
        <v>200</v>
      </c>
    </row>
    <row r="821" spans="1:7">
      <c r="A821">
        <v>44128</v>
      </c>
      <c r="B821" t="s">
        <v>9</v>
      </c>
      <c r="C821" t="s">
        <v>18</v>
      </c>
      <c r="D821" t="s">
        <v>19</v>
      </c>
      <c r="E821" t="s">
        <v>425</v>
      </c>
      <c r="F821">
        <v>1</v>
      </c>
      <c r="G821">
        <v>150</v>
      </c>
    </row>
    <row r="822" spans="1:7">
      <c r="A822">
        <v>44124</v>
      </c>
      <c r="B822" t="s">
        <v>9</v>
      </c>
      <c r="C822" t="s">
        <v>10</v>
      </c>
      <c r="D822" t="s">
        <v>11</v>
      </c>
      <c r="E822" t="s">
        <v>508</v>
      </c>
      <c r="F822">
        <v>1</v>
      </c>
      <c r="G822">
        <v>23</v>
      </c>
    </row>
    <row r="823" spans="1:7">
      <c r="A823">
        <v>44128</v>
      </c>
      <c r="B823" t="s">
        <v>9</v>
      </c>
      <c r="C823" t="s">
        <v>10</v>
      </c>
      <c r="D823" t="s">
        <v>11</v>
      </c>
      <c r="E823" t="s">
        <v>509</v>
      </c>
      <c r="F823">
        <v>1</v>
      </c>
      <c r="G823">
        <v>26</v>
      </c>
    </row>
    <row r="824" spans="1:7">
      <c r="A824">
        <v>44126</v>
      </c>
      <c r="B824" t="s">
        <v>82</v>
      </c>
      <c r="C824" t="s">
        <v>31</v>
      </c>
      <c r="D824" t="s">
        <v>183</v>
      </c>
      <c r="E824" t="s">
        <v>184</v>
      </c>
      <c r="F824">
        <v>1</v>
      </c>
      <c r="G824">
        <v>660</v>
      </c>
    </row>
    <row r="825" spans="1:7">
      <c r="A825">
        <v>44130</v>
      </c>
      <c r="B825" t="s">
        <v>9</v>
      </c>
      <c r="C825" t="s">
        <v>77</v>
      </c>
      <c r="D825" t="s">
        <v>313</v>
      </c>
      <c r="E825" t="s">
        <v>510</v>
      </c>
      <c r="F825">
        <v>1</v>
      </c>
      <c r="G825">
        <v>309</v>
      </c>
    </row>
    <row r="826" spans="1:7">
      <c r="A826">
        <v>44130</v>
      </c>
      <c r="B826" t="s">
        <v>9</v>
      </c>
      <c r="C826" t="s">
        <v>162</v>
      </c>
      <c r="D826" t="s">
        <v>313</v>
      </c>
      <c r="E826" t="s">
        <v>511</v>
      </c>
      <c r="F826">
        <v>1</v>
      </c>
      <c r="G826">
        <v>319</v>
      </c>
    </row>
    <row r="827" spans="1:7">
      <c r="A827">
        <v>44130</v>
      </c>
      <c r="B827" t="s">
        <v>9</v>
      </c>
      <c r="C827" t="s">
        <v>44</v>
      </c>
      <c r="D827" t="s">
        <v>263</v>
      </c>
      <c r="E827" t="s">
        <v>465</v>
      </c>
      <c r="F827">
        <v>1</v>
      </c>
      <c r="G827">
        <v>160</v>
      </c>
    </row>
    <row r="828" spans="1:7">
      <c r="A828">
        <v>44130</v>
      </c>
      <c r="B828" t="s">
        <v>9</v>
      </c>
      <c r="C828" t="s">
        <v>44</v>
      </c>
      <c r="D828" t="s">
        <v>263</v>
      </c>
      <c r="E828" t="s">
        <v>467</v>
      </c>
      <c r="F828">
        <v>1</v>
      </c>
      <c r="G828">
        <v>100</v>
      </c>
    </row>
    <row r="829" spans="1:7">
      <c r="A829">
        <v>44130</v>
      </c>
      <c r="B829" t="s">
        <v>9</v>
      </c>
      <c r="C829" t="s">
        <v>36</v>
      </c>
      <c r="D829" t="s">
        <v>263</v>
      </c>
      <c r="E829" t="s">
        <v>159</v>
      </c>
      <c r="F829">
        <v>1</v>
      </c>
      <c r="G829">
        <v>350</v>
      </c>
    </row>
    <row r="830" spans="1:7">
      <c r="A830">
        <v>44130</v>
      </c>
      <c r="B830" t="s">
        <v>9</v>
      </c>
      <c r="C830" t="s">
        <v>44</v>
      </c>
      <c r="D830" t="s">
        <v>263</v>
      </c>
      <c r="E830" t="s">
        <v>512</v>
      </c>
      <c r="F830">
        <v>2</v>
      </c>
      <c r="G830">
        <v>200</v>
      </c>
    </row>
    <row r="831" spans="1:7">
      <c r="A831">
        <v>44131</v>
      </c>
      <c r="B831" t="s">
        <v>9</v>
      </c>
      <c r="C831" t="s">
        <v>44</v>
      </c>
      <c r="D831" t="s">
        <v>488</v>
      </c>
      <c r="E831" t="s">
        <v>513</v>
      </c>
      <c r="F831">
        <v>2</v>
      </c>
      <c r="G831">
        <v>180</v>
      </c>
    </row>
    <row r="832" spans="1:7">
      <c r="A832">
        <v>44131</v>
      </c>
      <c r="B832" t="s">
        <v>9</v>
      </c>
      <c r="C832" t="s">
        <v>36</v>
      </c>
      <c r="D832" t="s">
        <v>488</v>
      </c>
      <c r="E832" t="s">
        <v>514</v>
      </c>
      <c r="F832">
        <v>1</v>
      </c>
      <c r="G832">
        <v>10</v>
      </c>
    </row>
    <row r="833" spans="1:7">
      <c r="A833">
        <v>44132</v>
      </c>
      <c r="B833" t="s">
        <v>9</v>
      </c>
      <c r="C833" t="s">
        <v>13</v>
      </c>
      <c r="D833" t="s">
        <v>515</v>
      </c>
      <c r="E833" t="s">
        <v>516</v>
      </c>
      <c r="F833">
        <v>1</v>
      </c>
      <c r="G833">
        <v>11049</v>
      </c>
    </row>
    <row r="834" spans="1:7">
      <c r="A834">
        <v>44132</v>
      </c>
      <c r="B834" t="s">
        <v>9</v>
      </c>
      <c r="C834" t="s">
        <v>13</v>
      </c>
      <c r="D834" t="s">
        <v>496</v>
      </c>
      <c r="E834" t="s">
        <v>517</v>
      </c>
      <c r="F834">
        <v>1</v>
      </c>
      <c r="G834">
        <v>2244.5</v>
      </c>
    </row>
    <row r="835" spans="1:7">
      <c r="A835">
        <v>44132</v>
      </c>
      <c r="B835" t="s">
        <v>9</v>
      </c>
      <c r="C835" t="s">
        <v>13</v>
      </c>
      <c r="D835" t="s">
        <v>496</v>
      </c>
      <c r="E835" t="s">
        <v>518</v>
      </c>
      <c r="F835">
        <v>1</v>
      </c>
      <c r="G835">
        <v>1913.5</v>
      </c>
    </row>
    <row r="836" spans="1:7">
      <c r="A836">
        <v>44133</v>
      </c>
      <c r="B836" t="s">
        <v>9</v>
      </c>
      <c r="C836" t="s">
        <v>18</v>
      </c>
      <c r="D836" t="s">
        <v>19</v>
      </c>
      <c r="E836" t="s">
        <v>425</v>
      </c>
      <c r="F836">
        <v>1</v>
      </c>
      <c r="G836">
        <v>200</v>
      </c>
    </row>
    <row r="837" spans="1:7">
      <c r="A837">
        <v>44133</v>
      </c>
      <c r="B837" t="s">
        <v>9</v>
      </c>
      <c r="C837" t="s">
        <v>10</v>
      </c>
      <c r="D837" t="s">
        <v>11</v>
      </c>
      <c r="E837" t="s">
        <v>519</v>
      </c>
      <c r="F837">
        <v>1</v>
      </c>
      <c r="G837">
        <v>23</v>
      </c>
    </row>
    <row r="838" spans="1:7">
      <c r="A838">
        <v>44133</v>
      </c>
      <c r="B838" t="s">
        <v>9</v>
      </c>
      <c r="C838" t="s">
        <v>36</v>
      </c>
      <c r="D838" t="s">
        <v>45</v>
      </c>
      <c r="E838" t="s">
        <v>520</v>
      </c>
      <c r="F838">
        <v>1</v>
      </c>
      <c r="G838">
        <v>190</v>
      </c>
    </row>
    <row r="839" spans="1:7">
      <c r="A839">
        <v>44133</v>
      </c>
      <c r="B839" t="s">
        <v>9</v>
      </c>
      <c r="C839" t="s">
        <v>44</v>
      </c>
      <c r="D839" t="s">
        <v>45</v>
      </c>
      <c r="E839" t="s">
        <v>521</v>
      </c>
      <c r="F839">
        <v>1</v>
      </c>
      <c r="G839">
        <v>50</v>
      </c>
    </row>
    <row r="840" spans="1:7">
      <c r="A840">
        <v>44133</v>
      </c>
      <c r="B840" t="s">
        <v>9</v>
      </c>
      <c r="C840" t="s">
        <v>44</v>
      </c>
      <c r="D840" t="s">
        <v>45</v>
      </c>
      <c r="E840" t="s">
        <v>146</v>
      </c>
      <c r="F840">
        <v>10</v>
      </c>
      <c r="G840">
        <v>12</v>
      </c>
    </row>
    <row r="841" spans="1:7">
      <c r="A841">
        <v>44133</v>
      </c>
      <c r="B841" t="s">
        <v>47</v>
      </c>
      <c r="C841" t="s">
        <v>44</v>
      </c>
      <c r="D841" t="s">
        <v>51</v>
      </c>
      <c r="E841" t="s">
        <v>52</v>
      </c>
      <c r="F841">
        <v>3</v>
      </c>
      <c r="G841">
        <v>20</v>
      </c>
    </row>
    <row r="842" spans="1:7">
      <c r="A842">
        <v>44133</v>
      </c>
      <c r="B842" t="s">
        <v>47</v>
      </c>
      <c r="C842" t="s">
        <v>44</v>
      </c>
      <c r="D842" t="s">
        <v>51</v>
      </c>
      <c r="E842" t="s">
        <v>54</v>
      </c>
      <c r="F842">
        <v>1</v>
      </c>
      <c r="G842">
        <v>10</v>
      </c>
    </row>
    <row r="843" spans="1:7">
      <c r="A843">
        <v>44133</v>
      </c>
      <c r="B843" t="s">
        <v>47</v>
      </c>
      <c r="C843" t="s">
        <v>44</v>
      </c>
      <c r="D843" t="s">
        <v>51</v>
      </c>
      <c r="E843" t="s">
        <v>55</v>
      </c>
      <c r="F843">
        <v>1</v>
      </c>
      <c r="G843">
        <v>10</v>
      </c>
    </row>
    <row r="844" spans="1:7">
      <c r="A844">
        <v>44133</v>
      </c>
      <c r="B844" t="s">
        <v>47</v>
      </c>
      <c r="C844" t="s">
        <v>44</v>
      </c>
      <c r="D844" t="s">
        <v>51</v>
      </c>
      <c r="E844" t="s">
        <v>53</v>
      </c>
      <c r="F844">
        <v>1</v>
      </c>
      <c r="G844">
        <v>10</v>
      </c>
    </row>
    <row r="845" spans="1:7">
      <c r="A845">
        <v>44134</v>
      </c>
      <c r="B845" t="s">
        <v>9</v>
      </c>
      <c r="C845" t="s">
        <v>18</v>
      </c>
      <c r="D845" t="s">
        <v>19</v>
      </c>
      <c r="E845" t="s">
        <v>18</v>
      </c>
      <c r="F845">
        <v>1</v>
      </c>
      <c r="G845">
        <v>400</v>
      </c>
    </row>
    <row r="846" spans="1:7">
      <c r="A846">
        <v>44134</v>
      </c>
      <c r="B846" t="s">
        <v>9</v>
      </c>
      <c r="C846" t="s">
        <v>10</v>
      </c>
      <c r="D846" t="s">
        <v>11</v>
      </c>
      <c r="E846" t="s">
        <v>522</v>
      </c>
      <c r="F846">
        <v>1</v>
      </c>
      <c r="G846">
        <v>23</v>
      </c>
    </row>
    <row r="847" spans="1:7">
      <c r="A847">
        <v>44134</v>
      </c>
      <c r="B847" t="s">
        <v>47</v>
      </c>
      <c r="C847" t="s">
        <v>44</v>
      </c>
      <c r="D847" t="s">
        <v>67</v>
      </c>
      <c r="E847" t="s">
        <v>492</v>
      </c>
      <c r="F847">
        <v>1</v>
      </c>
      <c r="G847">
        <v>200</v>
      </c>
    </row>
    <row r="848" spans="1:7">
      <c r="A848">
        <v>44134</v>
      </c>
      <c r="B848" t="s">
        <v>47</v>
      </c>
      <c r="C848" t="s">
        <v>44</v>
      </c>
      <c r="D848" t="s">
        <v>51</v>
      </c>
      <c r="E848" t="s">
        <v>57</v>
      </c>
      <c r="F848">
        <v>10</v>
      </c>
      <c r="G848">
        <v>100</v>
      </c>
    </row>
    <row r="849" spans="1:7">
      <c r="A849">
        <v>44134</v>
      </c>
      <c r="B849" t="s">
        <v>47</v>
      </c>
      <c r="C849" t="s">
        <v>44</v>
      </c>
      <c r="D849" t="s">
        <v>51</v>
      </c>
      <c r="E849" t="s">
        <v>52</v>
      </c>
      <c r="F849">
        <v>3</v>
      </c>
      <c r="G849">
        <v>20</v>
      </c>
    </row>
    <row r="850" spans="1:7">
      <c r="A850">
        <v>44134</v>
      </c>
      <c r="B850" t="s">
        <v>47</v>
      </c>
      <c r="C850" t="s">
        <v>44</v>
      </c>
      <c r="D850" t="s">
        <v>51</v>
      </c>
      <c r="E850" t="s">
        <v>54</v>
      </c>
      <c r="F850">
        <v>1</v>
      </c>
      <c r="G850">
        <v>5</v>
      </c>
    </row>
    <row r="851" spans="1:7">
      <c r="A851">
        <v>44134</v>
      </c>
      <c r="B851" t="s">
        <v>47</v>
      </c>
      <c r="C851" t="s">
        <v>44</v>
      </c>
      <c r="D851" t="s">
        <v>51</v>
      </c>
      <c r="E851" t="s">
        <v>53</v>
      </c>
      <c r="F851">
        <v>1</v>
      </c>
      <c r="G851">
        <v>5</v>
      </c>
    </row>
    <row r="852" spans="1:7">
      <c r="A852">
        <v>44134</v>
      </c>
      <c r="B852" t="s">
        <v>9</v>
      </c>
      <c r="C852" t="s">
        <v>10</v>
      </c>
      <c r="D852" t="s">
        <v>11</v>
      </c>
      <c r="E852" t="s">
        <v>104</v>
      </c>
      <c r="F852">
        <v>1</v>
      </c>
      <c r="G852">
        <v>28</v>
      </c>
    </row>
    <row r="853" spans="1:7">
      <c r="A853">
        <v>44134</v>
      </c>
      <c r="B853" t="s">
        <v>9</v>
      </c>
      <c r="C853" t="s">
        <v>18</v>
      </c>
      <c r="D853" t="s">
        <v>19</v>
      </c>
      <c r="E853" t="s">
        <v>523</v>
      </c>
      <c r="F853">
        <v>1</v>
      </c>
      <c r="G853">
        <v>1000</v>
      </c>
    </row>
    <row r="854" spans="1:7">
      <c r="A854">
        <v>44134</v>
      </c>
      <c r="B854" t="s">
        <v>9</v>
      </c>
      <c r="C854" t="s">
        <v>221</v>
      </c>
      <c r="D854" t="s">
        <v>222</v>
      </c>
      <c r="E854" t="s">
        <v>524</v>
      </c>
      <c r="F854">
        <v>1</v>
      </c>
      <c r="G854">
        <v>500</v>
      </c>
    </row>
    <row r="855" spans="1:7">
      <c r="A855">
        <v>44134</v>
      </c>
      <c r="B855" t="s">
        <v>9</v>
      </c>
      <c r="C855" t="s">
        <v>27</v>
      </c>
      <c r="D855" t="s">
        <v>11</v>
      </c>
      <c r="E855" t="s">
        <v>525</v>
      </c>
      <c r="F855">
        <v>1</v>
      </c>
      <c r="G855">
        <v>1900</v>
      </c>
    </row>
    <row r="856" spans="1:7">
      <c r="A856">
        <v>44134</v>
      </c>
      <c r="B856" t="s">
        <v>9</v>
      </c>
      <c r="C856" t="s">
        <v>24</v>
      </c>
      <c r="D856" t="s">
        <v>226</v>
      </c>
      <c r="E856" t="s">
        <v>526</v>
      </c>
      <c r="F856">
        <v>1</v>
      </c>
      <c r="G856">
        <v>9000</v>
      </c>
    </row>
    <row r="857" spans="1:7">
      <c r="A857">
        <v>44135</v>
      </c>
      <c r="B857" t="s">
        <v>9</v>
      </c>
      <c r="C857" t="s">
        <v>44</v>
      </c>
      <c r="D857" t="s">
        <v>263</v>
      </c>
      <c r="E857" t="s">
        <v>527</v>
      </c>
      <c r="F857">
        <v>1</v>
      </c>
      <c r="G857">
        <v>105</v>
      </c>
    </row>
    <row r="858" spans="1:7">
      <c r="A858">
        <v>44135</v>
      </c>
      <c r="B858" t="s">
        <v>9</v>
      </c>
      <c r="C858" t="s">
        <v>44</v>
      </c>
      <c r="D858" t="s">
        <v>263</v>
      </c>
      <c r="E858" t="s">
        <v>528</v>
      </c>
      <c r="F858">
        <v>1</v>
      </c>
      <c r="G858">
        <v>125</v>
      </c>
    </row>
    <row r="859" spans="1:7">
      <c r="A859">
        <v>44135</v>
      </c>
      <c r="B859" t="s">
        <v>9</v>
      </c>
      <c r="C859" t="s">
        <v>44</v>
      </c>
      <c r="D859" t="s">
        <v>263</v>
      </c>
      <c r="E859" t="s">
        <v>529</v>
      </c>
      <c r="F859">
        <v>1</v>
      </c>
      <c r="G859">
        <v>195</v>
      </c>
    </row>
    <row r="860" spans="1:7">
      <c r="A860">
        <v>44135</v>
      </c>
      <c r="B860" t="s">
        <v>9</v>
      </c>
      <c r="C860" t="s">
        <v>36</v>
      </c>
      <c r="D860" t="s">
        <v>263</v>
      </c>
      <c r="E860" t="s">
        <v>530</v>
      </c>
      <c r="F860">
        <v>1</v>
      </c>
      <c r="G860">
        <v>94</v>
      </c>
    </row>
    <row r="861" spans="1:7">
      <c r="A861">
        <v>44135</v>
      </c>
      <c r="B861" t="s">
        <v>30</v>
      </c>
      <c r="C861" t="s">
        <v>162</v>
      </c>
      <c r="D861" t="s">
        <v>263</v>
      </c>
      <c r="E861" t="s">
        <v>531</v>
      </c>
      <c r="F861">
        <v>1</v>
      </c>
      <c r="G861">
        <v>90</v>
      </c>
    </row>
    <row r="862" spans="1:7">
      <c r="A862">
        <v>44135</v>
      </c>
      <c r="B862" t="s">
        <v>30</v>
      </c>
      <c r="C862" t="s">
        <v>77</v>
      </c>
      <c r="D862" t="s">
        <v>263</v>
      </c>
      <c r="E862" t="s">
        <v>532</v>
      </c>
      <c r="F862">
        <v>1</v>
      </c>
      <c r="G862">
        <v>279</v>
      </c>
    </row>
    <row r="863" spans="1:7">
      <c r="A863">
        <v>44135</v>
      </c>
      <c r="B863" t="s">
        <v>30</v>
      </c>
      <c r="C863" t="s">
        <v>162</v>
      </c>
      <c r="D863" t="s">
        <v>263</v>
      </c>
      <c r="E863" t="s">
        <v>533</v>
      </c>
      <c r="F863">
        <v>1</v>
      </c>
      <c r="G863">
        <v>150</v>
      </c>
    </row>
    <row r="864" spans="1:7">
      <c r="A864">
        <v>44135</v>
      </c>
      <c r="B864" t="s">
        <v>30</v>
      </c>
      <c r="C864" t="s">
        <v>77</v>
      </c>
      <c r="D864" t="s">
        <v>263</v>
      </c>
      <c r="E864" t="s">
        <v>534</v>
      </c>
      <c r="F864">
        <v>1</v>
      </c>
      <c r="G864">
        <v>95</v>
      </c>
    </row>
    <row r="865" spans="1:7">
      <c r="A865">
        <v>44135</v>
      </c>
      <c r="B865" t="s">
        <v>30</v>
      </c>
      <c r="C865" t="s">
        <v>162</v>
      </c>
      <c r="D865" t="s">
        <v>263</v>
      </c>
      <c r="E865" t="s">
        <v>535</v>
      </c>
      <c r="F865">
        <v>1</v>
      </c>
      <c r="G865">
        <v>294</v>
      </c>
    </row>
    <row r="866" spans="1:7">
      <c r="A866">
        <v>44135</v>
      </c>
      <c r="B866" t="s">
        <v>9</v>
      </c>
      <c r="C866" t="s">
        <v>44</v>
      </c>
      <c r="D866" t="s">
        <v>234</v>
      </c>
      <c r="E866" t="s">
        <v>235</v>
      </c>
      <c r="F866">
        <v>1</v>
      </c>
      <c r="G866">
        <v>290</v>
      </c>
    </row>
    <row r="867" spans="1:7">
      <c r="A867">
        <v>44135</v>
      </c>
      <c r="B867" t="s">
        <v>9</v>
      </c>
      <c r="C867" t="s">
        <v>44</v>
      </c>
      <c r="D867" t="s">
        <v>488</v>
      </c>
      <c r="E867" t="s">
        <v>214</v>
      </c>
      <c r="F867">
        <v>2</v>
      </c>
      <c r="G867">
        <v>180</v>
      </c>
    </row>
    <row r="868" spans="1:7">
      <c r="A868">
        <v>44135</v>
      </c>
      <c r="B868" t="s">
        <v>9</v>
      </c>
      <c r="C868" t="s">
        <v>44</v>
      </c>
      <c r="D868" t="s">
        <v>488</v>
      </c>
      <c r="E868" t="s">
        <v>290</v>
      </c>
      <c r="F868">
        <v>1</v>
      </c>
      <c r="G868">
        <v>40</v>
      </c>
    </row>
    <row r="869" spans="1:7">
      <c r="A869">
        <v>44135</v>
      </c>
      <c r="B869" t="s">
        <v>9</v>
      </c>
      <c r="C869" t="s">
        <v>31</v>
      </c>
      <c r="D869" t="s">
        <v>19</v>
      </c>
      <c r="E869" t="s">
        <v>425</v>
      </c>
      <c r="F869">
        <v>1</v>
      </c>
      <c r="G869">
        <v>250</v>
      </c>
    </row>
    <row r="870" spans="1:7">
      <c r="A870">
        <v>44135</v>
      </c>
      <c r="B870" t="s">
        <v>9</v>
      </c>
      <c r="C870" t="s">
        <v>10</v>
      </c>
      <c r="D870" t="s">
        <v>11</v>
      </c>
      <c r="E870" t="s">
        <v>536</v>
      </c>
      <c r="F870">
        <v>1</v>
      </c>
      <c r="G870">
        <v>23</v>
      </c>
    </row>
    <row r="871" spans="1:7">
      <c r="A871">
        <v>44135</v>
      </c>
      <c r="B871" t="s">
        <v>9</v>
      </c>
      <c r="C871" t="s">
        <v>472</v>
      </c>
      <c r="D871" t="s">
        <v>186</v>
      </c>
      <c r="E871" t="s">
        <v>537</v>
      </c>
      <c r="F871">
        <v>2</v>
      </c>
      <c r="G871">
        <v>100</v>
      </c>
    </row>
    <row r="872" spans="1:7">
      <c r="A872">
        <v>44135</v>
      </c>
      <c r="B872" t="s">
        <v>9</v>
      </c>
      <c r="C872" t="s">
        <v>472</v>
      </c>
      <c r="D872" t="s">
        <v>186</v>
      </c>
      <c r="E872" t="s">
        <v>473</v>
      </c>
      <c r="F872">
        <v>5</v>
      </c>
      <c r="G872">
        <v>100</v>
      </c>
    </row>
    <row r="873" spans="1:7">
      <c r="A873">
        <v>44136</v>
      </c>
      <c r="B873" t="s">
        <v>30</v>
      </c>
      <c r="C873" t="s">
        <v>31</v>
      </c>
      <c r="D873" t="s">
        <v>538</v>
      </c>
      <c r="E873" t="s">
        <v>539</v>
      </c>
      <c r="F873">
        <v>2</v>
      </c>
      <c r="G873">
        <v>219.8</v>
      </c>
    </row>
    <row r="874" spans="1:7">
      <c r="A874">
        <v>44134</v>
      </c>
      <c r="B874" t="s">
        <v>30</v>
      </c>
      <c r="C874" t="s">
        <v>31</v>
      </c>
      <c r="D874" t="s">
        <v>95</v>
      </c>
      <c r="E874" t="s">
        <v>96</v>
      </c>
      <c r="F874">
        <v>1</v>
      </c>
      <c r="G874">
        <v>1200</v>
      </c>
    </row>
    <row r="875" spans="1:7">
      <c r="A875">
        <v>44136</v>
      </c>
      <c r="B875" t="s">
        <v>9</v>
      </c>
      <c r="C875" t="s">
        <v>13</v>
      </c>
      <c r="D875" t="s">
        <v>515</v>
      </c>
      <c r="E875" t="s">
        <v>540</v>
      </c>
      <c r="F875">
        <v>1</v>
      </c>
      <c r="G875">
        <v>27071</v>
      </c>
    </row>
    <row r="876" spans="1:7">
      <c r="A876">
        <v>44136</v>
      </c>
      <c r="B876" t="s">
        <v>9</v>
      </c>
      <c r="C876" t="s">
        <v>13</v>
      </c>
      <c r="D876" t="s">
        <v>496</v>
      </c>
      <c r="E876" t="s">
        <v>541</v>
      </c>
      <c r="F876">
        <v>1</v>
      </c>
      <c r="G876">
        <v>5330</v>
      </c>
    </row>
    <row r="877" spans="1:7">
      <c r="A877">
        <v>44136</v>
      </c>
      <c r="B877" t="s">
        <v>9</v>
      </c>
      <c r="C877" t="s">
        <v>13</v>
      </c>
      <c r="D877" t="s">
        <v>496</v>
      </c>
      <c r="E877" t="s">
        <v>542</v>
      </c>
      <c r="F877">
        <v>1</v>
      </c>
      <c r="G877">
        <v>2115</v>
      </c>
    </row>
    <row r="878" spans="1:7">
      <c r="A878">
        <v>44136</v>
      </c>
      <c r="B878" t="s">
        <v>47</v>
      </c>
      <c r="C878" t="s">
        <v>44</v>
      </c>
      <c r="D878" t="s">
        <v>45</v>
      </c>
      <c r="E878" t="s">
        <v>146</v>
      </c>
      <c r="F878">
        <v>10</v>
      </c>
      <c r="G878">
        <v>120</v>
      </c>
    </row>
    <row r="879" spans="1:7">
      <c r="A879">
        <v>44136</v>
      </c>
      <c r="B879" t="s">
        <v>47</v>
      </c>
      <c r="C879" t="s">
        <v>44</v>
      </c>
      <c r="D879" t="s">
        <v>51</v>
      </c>
      <c r="E879" t="s">
        <v>52</v>
      </c>
      <c r="F879">
        <v>3</v>
      </c>
      <c r="G879">
        <v>20</v>
      </c>
    </row>
    <row r="880" spans="1:7">
      <c r="A880">
        <v>44136</v>
      </c>
      <c r="B880" t="s">
        <v>47</v>
      </c>
      <c r="C880" t="s">
        <v>44</v>
      </c>
      <c r="D880" t="s">
        <v>51</v>
      </c>
      <c r="E880" t="s">
        <v>298</v>
      </c>
      <c r="F880">
        <v>3</v>
      </c>
      <c r="G880">
        <v>20</v>
      </c>
    </row>
    <row r="881" spans="1:7">
      <c r="A881">
        <v>44136</v>
      </c>
      <c r="B881" t="s">
        <v>47</v>
      </c>
      <c r="C881" t="s">
        <v>36</v>
      </c>
      <c r="D881" t="s">
        <v>51</v>
      </c>
      <c r="E881" t="s">
        <v>55</v>
      </c>
      <c r="F881">
        <v>1</v>
      </c>
      <c r="G881">
        <v>10</v>
      </c>
    </row>
    <row r="882" spans="1:7">
      <c r="A882">
        <v>44136</v>
      </c>
      <c r="B882" t="s">
        <v>47</v>
      </c>
      <c r="C882" t="s">
        <v>36</v>
      </c>
      <c r="D882" t="s">
        <v>263</v>
      </c>
      <c r="E882" t="s">
        <v>483</v>
      </c>
      <c r="F882">
        <v>1</v>
      </c>
      <c r="G882">
        <v>90</v>
      </c>
    </row>
    <row r="883" spans="1:7">
      <c r="A883">
        <v>44136</v>
      </c>
      <c r="B883" t="s">
        <v>47</v>
      </c>
      <c r="C883" t="s">
        <v>36</v>
      </c>
      <c r="D883" t="s">
        <v>263</v>
      </c>
      <c r="E883" t="s">
        <v>543</v>
      </c>
      <c r="F883">
        <v>1</v>
      </c>
      <c r="G883">
        <v>120</v>
      </c>
    </row>
    <row r="884" spans="1:7">
      <c r="A884">
        <v>44136</v>
      </c>
      <c r="B884" t="s">
        <v>47</v>
      </c>
      <c r="C884" t="s">
        <v>36</v>
      </c>
      <c r="D884" t="s">
        <v>263</v>
      </c>
      <c r="E884" t="s">
        <v>544</v>
      </c>
      <c r="F884">
        <v>1</v>
      </c>
      <c r="G884">
        <v>118</v>
      </c>
    </row>
    <row r="885" spans="1:7">
      <c r="A885">
        <v>44137</v>
      </c>
      <c r="B885" t="s">
        <v>9</v>
      </c>
      <c r="C885" t="s">
        <v>36</v>
      </c>
      <c r="D885" t="s">
        <v>45</v>
      </c>
      <c r="E885" t="s">
        <v>545</v>
      </c>
      <c r="F885">
        <v>1</v>
      </c>
      <c r="G885">
        <v>180</v>
      </c>
    </row>
    <row r="886" spans="1:7">
      <c r="A886">
        <v>44137</v>
      </c>
      <c r="B886" t="s">
        <v>47</v>
      </c>
      <c r="C886" t="s">
        <v>44</v>
      </c>
      <c r="D886" t="s">
        <v>45</v>
      </c>
      <c r="E886" t="s">
        <v>546</v>
      </c>
      <c r="F886">
        <v>1</v>
      </c>
      <c r="G886">
        <v>50</v>
      </c>
    </row>
    <row r="887" spans="1:7">
      <c r="A887">
        <v>44137</v>
      </c>
      <c r="B887" t="s">
        <v>47</v>
      </c>
      <c r="C887" t="s">
        <v>44</v>
      </c>
      <c r="D887" t="s">
        <v>51</v>
      </c>
      <c r="E887" t="s">
        <v>52</v>
      </c>
      <c r="F887">
        <v>4</v>
      </c>
      <c r="G887">
        <v>20</v>
      </c>
    </row>
    <row r="888" spans="1:7">
      <c r="A888">
        <v>44137</v>
      </c>
      <c r="B888" t="s">
        <v>47</v>
      </c>
      <c r="C888" t="s">
        <v>44</v>
      </c>
      <c r="D888" t="s">
        <v>51</v>
      </c>
      <c r="E888" t="s">
        <v>53</v>
      </c>
      <c r="F888">
        <v>1</v>
      </c>
      <c r="G888">
        <v>5</v>
      </c>
    </row>
    <row r="889" spans="1:7">
      <c r="A889">
        <v>44138</v>
      </c>
      <c r="B889" t="s">
        <v>47</v>
      </c>
      <c r="C889" t="s">
        <v>44</v>
      </c>
      <c r="D889" t="s">
        <v>51</v>
      </c>
      <c r="E889" t="s">
        <v>298</v>
      </c>
      <c r="F889">
        <v>2</v>
      </c>
      <c r="G889">
        <v>10</v>
      </c>
    </row>
    <row r="890" spans="1:7">
      <c r="A890">
        <v>44138</v>
      </c>
      <c r="B890" t="s">
        <v>47</v>
      </c>
      <c r="C890" t="s">
        <v>44</v>
      </c>
      <c r="D890" t="s">
        <v>51</v>
      </c>
      <c r="E890" t="s">
        <v>52</v>
      </c>
      <c r="F890">
        <v>3</v>
      </c>
      <c r="G890">
        <v>20</v>
      </c>
    </row>
    <row r="891" spans="1:7">
      <c r="A891">
        <v>44138</v>
      </c>
      <c r="B891" t="s">
        <v>47</v>
      </c>
      <c r="C891" t="s">
        <v>44</v>
      </c>
      <c r="D891" t="s">
        <v>51</v>
      </c>
      <c r="E891" t="s">
        <v>55</v>
      </c>
      <c r="F891">
        <v>1</v>
      </c>
      <c r="G891">
        <v>10</v>
      </c>
    </row>
    <row r="892" spans="1:7">
      <c r="A892">
        <v>44138</v>
      </c>
      <c r="B892" t="s">
        <v>47</v>
      </c>
      <c r="C892" t="s">
        <v>44</v>
      </c>
      <c r="D892" t="s">
        <v>51</v>
      </c>
      <c r="E892" t="s">
        <v>53</v>
      </c>
      <c r="F892">
        <v>1</v>
      </c>
      <c r="G892">
        <v>5</v>
      </c>
    </row>
    <row r="893" spans="1:7">
      <c r="A893">
        <v>44139</v>
      </c>
      <c r="B893" t="s">
        <v>47</v>
      </c>
      <c r="C893" t="s">
        <v>44</v>
      </c>
      <c r="D893" t="s">
        <v>51</v>
      </c>
      <c r="E893" t="s">
        <v>98</v>
      </c>
      <c r="F893">
        <v>4</v>
      </c>
      <c r="G893">
        <v>60</v>
      </c>
    </row>
    <row r="894" spans="1:7">
      <c r="A894">
        <v>44139</v>
      </c>
      <c r="B894" t="s">
        <v>47</v>
      </c>
      <c r="C894" t="s">
        <v>44</v>
      </c>
      <c r="D894" t="s">
        <v>51</v>
      </c>
      <c r="E894" t="s">
        <v>52</v>
      </c>
      <c r="F894">
        <v>3</v>
      </c>
      <c r="G894">
        <v>20</v>
      </c>
    </row>
    <row r="895" spans="1:7">
      <c r="A895">
        <v>44139</v>
      </c>
      <c r="B895" t="s">
        <v>47</v>
      </c>
      <c r="C895" t="s">
        <v>44</v>
      </c>
      <c r="D895" t="s">
        <v>51</v>
      </c>
      <c r="E895" t="s">
        <v>53</v>
      </c>
      <c r="F895">
        <v>1</v>
      </c>
      <c r="G895">
        <v>5</v>
      </c>
    </row>
    <row r="896" spans="1:7">
      <c r="A896">
        <v>44139</v>
      </c>
      <c r="B896" t="s">
        <v>9</v>
      </c>
      <c r="C896" t="s">
        <v>10</v>
      </c>
      <c r="D896" t="s">
        <v>11</v>
      </c>
      <c r="E896" t="s">
        <v>104</v>
      </c>
      <c r="F896">
        <v>1</v>
      </c>
      <c r="G896">
        <v>27</v>
      </c>
    </row>
    <row r="897" spans="1:7">
      <c r="A897">
        <v>44139</v>
      </c>
      <c r="B897" t="s">
        <v>9</v>
      </c>
      <c r="C897" t="s">
        <v>455</v>
      </c>
      <c r="D897" t="s">
        <v>456</v>
      </c>
      <c r="E897" t="s">
        <v>457</v>
      </c>
      <c r="F897">
        <v>1</v>
      </c>
      <c r="G897">
        <v>530</v>
      </c>
    </row>
    <row r="898" spans="1:7">
      <c r="A898">
        <v>44139</v>
      </c>
      <c r="B898" t="s">
        <v>9</v>
      </c>
      <c r="C898" t="s">
        <v>10</v>
      </c>
      <c r="D898" t="s">
        <v>11</v>
      </c>
      <c r="E898" t="s">
        <v>547</v>
      </c>
      <c r="F898">
        <v>1</v>
      </c>
      <c r="G898">
        <v>27</v>
      </c>
    </row>
    <row r="899" spans="1:7">
      <c r="A899">
        <v>44140</v>
      </c>
      <c r="B899" t="s">
        <v>9</v>
      </c>
      <c r="C899" t="s">
        <v>44</v>
      </c>
      <c r="D899" t="s">
        <v>51</v>
      </c>
      <c r="E899" t="s">
        <v>146</v>
      </c>
      <c r="F899">
        <v>10</v>
      </c>
      <c r="G899">
        <v>110</v>
      </c>
    </row>
    <row r="900" spans="1:7">
      <c r="A900">
        <v>44140</v>
      </c>
      <c r="B900" t="s">
        <v>47</v>
      </c>
      <c r="C900" t="s">
        <v>44</v>
      </c>
      <c r="D900" t="s">
        <v>51</v>
      </c>
      <c r="E900" t="s">
        <v>52</v>
      </c>
      <c r="F900">
        <v>3</v>
      </c>
      <c r="G900">
        <v>20</v>
      </c>
    </row>
    <row r="901" spans="1:7">
      <c r="A901">
        <v>44140</v>
      </c>
      <c r="B901" t="s">
        <v>47</v>
      </c>
      <c r="C901" t="s">
        <v>44</v>
      </c>
      <c r="D901" t="s">
        <v>51</v>
      </c>
      <c r="E901" t="s">
        <v>298</v>
      </c>
      <c r="F901">
        <v>2</v>
      </c>
      <c r="G901">
        <v>10</v>
      </c>
    </row>
    <row r="902" spans="1:7">
      <c r="A902">
        <v>44140</v>
      </c>
      <c r="B902" t="s">
        <v>47</v>
      </c>
      <c r="C902" t="s">
        <v>44</v>
      </c>
      <c r="D902" t="s">
        <v>51</v>
      </c>
      <c r="E902" t="s">
        <v>548</v>
      </c>
      <c r="F902">
        <v>1</v>
      </c>
      <c r="G902">
        <v>20</v>
      </c>
    </row>
    <row r="903" spans="1:7">
      <c r="A903">
        <v>44141</v>
      </c>
      <c r="B903" t="s">
        <v>9</v>
      </c>
      <c r="C903" t="s">
        <v>44</v>
      </c>
      <c r="D903" t="s">
        <v>123</v>
      </c>
      <c r="E903" t="s">
        <v>549</v>
      </c>
      <c r="F903">
        <v>1</v>
      </c>
      <c r="G903">
        <v>1100</v>
      </c>
    </row>
    <row r="904" spans="1:7">
      <c r="A904">
        <v>44140</v>
      </c>
      <c r="B904" t="s">
        <v>9</v>
      </c>
      <c r="C904" t="s">
        <v>44</v>
      </c>
      <c r="D904" t="s">
        <v>351</v>
      </c>
      <c r="E904" t="s">
        <v>550</v>
      </c>
      <c r="F904">
        <v>1</v>
      </c>
      <c r="G904">
        <v>250</v>
      </c>
    </row>
    <row r="905" spans="1:7">
      <c r="A905">
        <v>44140</v>
      </c>
      <c r="B905" t="s">
        <v>9</v>
      </c>
      <c r="C905" t="s">
        <v>44</v>
      </c>
      <c r="D905" t="s">
        <v>51</v>
      </c>
      <c r="E905" t="s">
        <v>551</v>
      </c>
      <c r="F905">
        <v>2</v>
      </c>
      <c r="G905">
        <v>20</v>
      </c>
    </row>
    <row r="906" spans="1:7">
      <c r="A906">
        <v>44141</v>
      </c>
      <c r="B906" t="s">
        <v>9</v>
      </c>
      <c r="C906" t="s">
        <v>18</v>
      </c>
      <c r="D906" t="s">
        <v>19</v>
      </c>
      <c r="E906" t="s">
        <v>425</v>
      </c>
      <c r="F906">
        <v>1</v>
      </c>
      <c r="G906">
        <v>250</v>
      </c>
    </row>
    <row r="907" spans="1:7">
      <c r="A907">
        <v>44141</v>
      </c>
      <c r="B907" t="s">
        <v>9</v>
      </c>
      <c r="C907" t="s">
        <v>10</v>
      </c>
      <c r="D907" t="s">
        <v>11</v>
      </c>
      <c r="E907" t="s">
        <v>552</v>
      </c>
      <c r="F907">
        <v>1</v>
      </c>
      <c r="G907">
        <v>23</v>
      </c>
    </row>
    <row r="908" spans="1:7">
      <c r="A908">
        <v>44141</v>
      </c>
      <c r="B908" t="s">
        <v>9</v>
      </c>
      <c r="C908" t="s">
        <v>80</v>
      </c>
      <c r="D908" t="s">
        <v>496</v>
      </c>
      <c r="E908" t="s">
        <v>553</v>
      </c>
      <c r="F908">
        <v>1</v>
      </c>
      <c r="G908">
        <v>280</v>
      </c>
    </row>
    <row r="909" spans="1:7">
      <c r="A909">
        <v>44142</v>
      </c>
      <c r="B909" t="s">
        <v>9</v>
      </c>
      <c r="C909" t="s">
        <v>36</v>
      </c>
      <c r="D909" t="s">
        <v>263</v>
      </c>
      <c r="E909" t="s">
        <v>554</v>
      </c>
      <c r="F909">
        <v>1</v>
      </c>
      <c r="G909">
        <v>600</v>
      </c>
    </row>
    <row r="910" spans="1:7">
      <c r="A910">
        <v>44142</v>
      </c>
      <c r="B910" t="s">
        <v>9</v>
      </c>
      <c r="C910" t="s">
        <v>44</v>
      </c>
      <c r="D910" t="s">
        <v>45</v>
      </c>
      <c r="E910" t="s">
        <v>555</v>
      </c>
      <c r="F910">
        <v>1</v>
      </c>
      <c r="G910">
        <v>650</v>
      </c>
    </row>
    <row r="911" spans="1:7">
      <c r="A911">
        <v>44142</v>
      </c>
      <c r="B911" t="s">
        <v>9</v>
      </c>
      <c r="C911" t="s">
        <v>39</v>
      </c>
      <c r="D911" t="s">
        <v>40</v>
      </c>
      <c r="E911" t="s">
        <v>556</v>
      </c>
      <c r="F911">
        <v>1</v>
      </c>
      <c r="G911">
        <v>630</v>
      </c>
    </row>
    <row r="912" spans="1:7">
      <c r="A912">
        <v>44141</v>
      </c>
      <c r="B912" t="s">
        <v>9</v>
      </c>
      <c r="C912" t="s">
        <v>36</v>
      </c>
      <c r="D912" t="s">
        <v>45</v>
      </c>
      <c r="E912" t="s">
        <v>545</v>
      </c>
      <c r="F912">
        <v>1</v>
      </c>
      <c r="G912">
        <v>180</v>
      </c>
    </row>
    <row r="913" spans="1:7">
      <c r="A913">
        <v>44141</v>
      </c>
      <c r="B913" t="s">
        <v>47</v>
      </c>
      <c r="C913" t="s">
        <v>44</v>
      </c>
      <c r="D913" t="s">
        <v>45</v>
      </c>
      <c r="E913" t="s">
        <v>546</v>
      </c>
      <c r="F913">
        <v>1</v>
      </c>
      <c r="G913">
        <v>50</v>
      </c>
    </row>
    <row r="914" spans="1:7">
      <c r="A914">
        <v>44144</v>
      </c>
      <c r="B914" t="s">
        <v>47</v>
      </c>
      <c r="C914" t="s">
        <v>44</v>
      </c>
      <c r="D914" t="s">
        <v>51</v>
      </c>
      <c r="E914" t="s">
        <v>52</v>
      </c>
      <c r="F914">
        <v>3</v>
      </c>
      <c r="G914">
        <v>20</v>
      </c>
    </row>
    <row r="915" spans="1:7">
      <c r="A915">
        <v>44144</v>
      </c>
      <c r="B915" t="s">
        <v>47</v>
      </c>
      <c r="C915" t="s">
        <v>44</v>
      </c>
      <c r="D915" t="s">
        <v>51</v>
      </c>
      <c r="E915" t="s">
        <v>53</v>
      </c>
      <c r="F915">
        <v>1</v>
      </c>
      <c r="G915">
        <v>5</v>
      </c>
    </row>
    <row r="916" spans="1:7">
      <c r="A916">
        <v>44144</v>
      </c>
      <c r="B916" t="s">
        <v>47</v>
      </c>
      <c r="C916" t="s">
        <v>44</v>
      </c>
      <c r="D916" t="s">
        <v>51</v>
      </c>
      <c r="E916" t="s">
        <v>54</v>
      </c>
      <c r="F916">
        <v>2</v>
      </c>
      <c r="G916">
        <v>20</v>
      </c>
    </row>
    <row r="917" spans="1:7">
      <c r="A917">
        <v>44144</v>
      </c>
      <c r="B917" t="s">
        <v>47</v>
      </c>
      <c r="C917" t="s">
        <v>44</v>
      </c>
      <c r="D917" t="s">
        <v>51</v>
      </c>
      <c r="E917" t="s">
        <v>55</v>
      </c>
      <c r="F917">
        <v>1</v>
      </c>
      <c r="G917">
        <v>10</v>
      </c>
    </row>
    <row r="918" spans="1:7">
      <c r="A918">
        <v>44146</v>
      </c>
      <c r="B918" t="s">
        <v>47</v>
      </c>
      <c r="C918" t="s">
        <v>44</v>
      </c>
      <c r="D918" t="s">
        <v>51</v>
      </c>
      <c r="E918" t="s">
        <v>52</v>
      </c>
      <c r="F918">
        <v>3</v>
      </c>
      <c r="G918">
        <v>20</v>
      </c>
    </row>
    <row r="919" spans="1:7">
      <c r="A919">
        <v>44146</v>
      </c>
      <c r="B919" t="s">
        <v>47</v>
      </c>
      <c r="C919" t="s">
        <v>44</v>
      </c>
      <c r="D919" t="s">
        <v>51</v>
      </c>
      <c r="E919" t="s">
        <v>53</v>
      </c>
      <c r="F919">
        <v>1</v>
      </c>
      <c r="G919">
        <v>5</v>
      </c>
    </row>
    <row r="920" spans="1:7">
      <c r="A920">
        <v>44146</v>
      </c>
      <c r="B920" t="s">
        <v>47</v>
      </c>
      <c r="C920" t="s">
        <v>44</v>
      </c>
      <c r="D920" t="s">
        <v>51</v>
      </c>
      <c r="E920" t="s">
        <v>54</v>
      </c>
      <c r="F920">
        <v>2</v>
      </c>
      <c r="G920">
        <v>20</v>
      </c>
    </row>
    <row r="921" spans="1:7">
      <c r="A921">
        <v>44146</v>
      </c>
      <c r="B921" t="s">
        <v>47</v>
      </c>
      <c r="C921" t="s">
        <v>44</v>
      </c>
      <c r="D921" t="s">
        <v>287</v>
      </c>
      <c r="E921" t="s">
        <v>557</v>
      </c>
      <c r="F921">
        <v>1</v>
      </c>
      <c r="G921">
        <v>100</v>
      </c>
    </row>
    <row r="922" spans="1:7">
      <c r="A922">
        <v>44146</v>
      </c>
      <c r="B922" t="s">
        <v>9</v>
      </c>
      <c r="C922" t="s">
        <v>34</v>
      </c>
      <c r="D922" t="s">
        <v>93</v>
      </c>
      <c r="E922" t="s">
        <v>558</v>
      </c>
      <c r="F922">
        <v>1</v>
      </c>
      <c r="G922">
        <v>2500</v>
      </c>
    </row>
    <row r="923" spans="1:7">
      <c r="A923">
        <v>44144</v>
      </c>
      <c r="B923" t="s">
        <v>47</v>
      </c>
      <c r="C923" t="s">
        <v>44</v>
      </c>
      <c r="D923" t="s">
        <v>51</v>
      </c>
      <c r="E923" t="s">
        <v>306</v>
      </c>
      <c r="F923">
        <v>3</v>
      </c>
      <c r="G923">
        <v>45</v>
      </c>
    </row>
    <row r="924" spans="1:7">
      <c r="A924">
        <v>44148</v>
      </c>
      <c r="B924" t="s">
        <v>9</v>
      </c>
      <c r="C924" t="s">
        <v>34</v>
      </c>
      <c r="D924" t="s">
        <v>28</v>
      </c>
      <c r="E924" t="s">
        <v>559</v>
      </c>
      <c r="F924">
        <v>1</v>
      </c>
      <c r="G924">
        <v>2500</v>
      </c>
    </row>
    <row r="925" spans="1:7">
      <c r="A925">
        <v>44149</v>
      </c>
      <c r="B925" t="s">
        <v>47</v>
      </c>
      <c r="C925" t="s">
        <v>44</v>
      </c>
      <c r="D925" t="s">
        <v>51</v>
      </c>
      <c r="E925" t="s">
        <v>52</v>
      </c>
      <c r="F925">
        <v>6</v>
      </c>
      <c r="G925">
        <v>40</v>
      </c>
    </row>
    <row r="926" spans="1:7">
      <c r="A926">
        <v>44149</v>
      </c>
      <c r="B926" t="s">
        <v>47</v>
      </c>
      <c r="C926" t="s">
        <v>44</v>
      </c>
      <c r="D926" t="s">
        <v>51</v>
      </c>
      <c r="E926" t="s">
        <v>53</v>
      </c>
      <c r="F926">
        <v>1</v>
      </c>
      <c r="G926">
        <v>5</v>
      </c>
    </row>
    <row r="927" spans="1:7">
      <c r="A927">
        <v>44149</v>
      </c>
      <c r="B927" t="s">
        <v>47</v>
      </c>
      <c r="C927" t="s">
        <v>44</v>
      </c>
      <c r="D927" t="s">
        <v>51</v>
      </c>
      <c r="E927" t="s">
        <v>55</v>
      </c>
      <c r="F927">
        <v>1</v>
      </c>
      <c r="G927">
        <v>5</v>
      </c>
    </row>
    <row r="928" spans="1:7">
      <c r="A928">
        <v>44149</v>
      </c>
      <c r="B928" t="s">
        <v>47</v>
      </c>
      <c r="C928" t="s">
        <v>44</v>
      </c>
      <c r="D928" t="s">
        <v>51</v>
      </c>
      <c r="E928" t="s">
        <v>54</v>
      </c>
      <c r="F928">
        <v>1</v>
      </c>
      <c r="G928">
        <v>5</v>
      </c>
    </row>
    <row r="929" spans="1:7">
      <c r="A929">
        <v>44149</v>
      </c>
      <c r="B929" t="s">
        <v>9</v>
      </c>
      <c r="C929" t="s">
        <v>44</v>
      </c>
      <c r="D929" t="s">
        <v>45</v>
      </c>
      <c r="E929" t="s">
        <v>560</v>
      </c>
      <c r="F929">
        <v>1</v>
      </c>
      <c r="G929">
        <v>120</v>
      </c>
    </row>
    <row r="930" spans="1:7">
      <c r="A930">
        <v>44149</v>
      </c>
      <c r="B930" t="s">
        <v>9</v>
      </c>
      <c r="C930" t="s">
        <v>36</v>
      </c>
      <c r="D930" t="s">
        <v>45</v>
      </c>
      <c r="E930" t="s">
        <v>561</v>
      </c>
      <c r="F930">
        <v>1</v>
      </c>
      <c r="G930">
        <v>180</v>
      </c>
    </row>
    <row r="931" spans="1:7">
      <c r="A931">
        <v>44149</v>
      </c>
      <c r="B931" t="s">
        <v>9</v>
      </c>
      <c r="C931" t="s">
        <v>44</v>
      </c>
      <c r="D931" t="s">
        <v>45</v>
      </c>
      <c r="E931" t="s">
        <v>100</v>
      </c>
      <c r="F931">
        <v>1</v>
      </c>
      <c r="G931">
        <v>50</v>
      </c>
    </row>
    <row r="932" spans="1:7">
      <c r="A932">
        <v>44149</v>
      </c>
      <c r="B932" t="s">
        <v>9</v>
      </c>
      <c r="C932" t="s">
        <v>36</v>
      </c>
      <c r="D932" t="s">
        <v>45</v>
      </c>
      <c r="E932" t="s">
        <v>299</v>
      </c>
      <c r="F932">
        <v>1</v>
      </c>
      <c r="G932">
        <v>120</v>
      </c>
    </row>
    <row r="933" spans="1:7">
      <c r="A933">
        <v>44149</v>
      </c>
      <c r="B933" t="s">
        <v>9</v>
      </c>
      <c r="C933" t="s">
        <v>44</v>
      </c>
      <c r="D933" t="s">
        <v>45</v>
      </c>
      <c r="E933" t="s">
        <v>562</v>
      </c>
      <c r="F933">
        <v>1</v>
      </c>
      <c r="G933">
        <v>110</v>
      </c>
    </row>
    <row r="934" spans="1:7">
      <c r="A934">
        <v>44150</v>
      </c>
      <c r="B934" t="s">
        <v>47</v>
      </c>
      <c r="C934" t="s">
        <v>44</v>
      </c>
      <c r="D934" t="s">
        <v>51</v>
      </c>
      <c r="E934" t="s">
        <v>563</v>
      </c>
      <c r="F934">
        <v>1</v>
      </c>
      <c r="G934">
        <v>250</v>
      </c>
    </row>
    <row r="935" spans="1:7">
      <c r="A935">
        <v>44150</v>
      </c>
      <c r="B935" t="s">
        <v>9</v>
      </c>
      <c r="C935" t="s">
        <v>44</v>
      </c>
      <c r="D935" t="s">
        <v>263</v>
      </c>
      <c r="E935" t="s">
        <v>275</v>
      </c>
      <c r="F935">
        <v>1</v>
      </c>
      <c r="G935">
        <v>150</v>
      </c>
    </row>
    <row r="936" spans="1:7">
      <c r="A936">
        <v>44150</v>
      </c>
      <c r="B936" t="s">
        <v>9</v>
      </c>
      <c r="C936" t="s">
        <v>44</v>
      </c>
      <c r="D936" t="s">
        <v>263</v>
      </c>
      <c r="E936" t="s">
        <v>119</v>
      </c>
      <c r="F936">
        <v>1</v>
      </c>
      <c r="G936">
        <v>160</v>
      </c>
    </row>
    <row r="937" spans="1:7">
      <c r="A937">
        <v>44150</v>
      </c>
      <c r="B937" t="s">
        <v>9</v>
      </c>
      <c r="C937" t="s">
        <v>162</v>
      </c>
      <c r="D937" t="s">
        <v>263</v>
      </c>
      <c r="E937" t="s">
        <v>564</v>
      </c>
      <c r="F937">
        <v>1</v>
      </c>
      <c r="G937">
        <v>520</v>
      </c>
    </row>
    <row r="938" spans="1:7">
      <c r="A938">
        <v>44150</v>
      </c>
      <c r="B938" t="s">
        <v>9</v>
      </c>
      <c r="C938" t="s">
        <v>44</v>
      </c>
      <c r="D938" t="s">
        <v>287</v>
      </c>
      <c r="E938" t="s">
        <v>565</v>
      </c>
      <c r="F938">
        <v>1</v>
      </c>
      <c r="G938">
        <v>130</v>
      </c>
    </row>
    <row r="939" spans="1:7">
      <c r="A939">
        <v>44151</v>
      </c>
      <c r="B939" t="s">
        <v>47</v>
      </c>
      <c r="C939" t="s">
        <v>44</v>
      </c>
      <c r="D939" t="s">
        <v>51</v>
      </c>
      <c r="E939" t="s">
        <v>57</v>
      </c>
      <c r="F939">
        <v>10</v>
      </c>
      <c r="G939">
        <v>100</v>
      </c>
    </row>
    <row r="940" spans="1:7">
      <c r="A940">
        <v>44151</v>
      </c>
      <c r="B940" t="s">
        <v>47</v>
      </c>
      <c r="C940" t="s">
        <v>44</v>
      </c>
      <c r="D940" t="s">
        <v>45</v>
      </c>
      <c r="E940" t="s">
        <v>100</v>
      </c>
      <c r="F940">
        <v>1</v>
      </c>
      <c r="G940">
        <v>50</v>
      </c>
    </row>
    <row r="941" spans="1:7">
      <c r="A941">
        <v>44153</v>
      </c>
      <c r="B941" t="s">
        <v>82</v>
      </c>
      <c r="C941" t="s">
        <v>27</v>
      </c>
      <c r="D941" t="s">
        <v>142</v>
      </c>
      <c r="E941" t="s">
        <v>566</v>
      </c>
      <c r="F941">
        <v>1</v>
      </c>
      <c r="G941">
        <v>1474</v>
      </c>
    </row>
    <row r="942" spans="1:7">
      <c r="A942">
        <v>44154</v>
      </c>
      <c r="B942" t="s">
        <v>47</v>
      </c>
      <c r="C942" t="s">
        <v>44</v>
      </c>
      <c r="D942" t="s">
        <v>51</v>
      </c>
      <c r="E942" t="s">
        <v>52</v>
      </c>
      <c r="F942">
        <v>9</v>
      </c>
      <c r="G942">
        <v>60</v>
      </c>
    </row>
    <row r="943" spans="1:7">
      <c r="A943">
        <v>44154</v>
      </c>
      <c r="B943" t="s">
        <v>47</v>
      </c>
      <c r="C943" t="s">
        <v>44</v>
      </c>
      <c r="D943" t="s">
        <v>51</v>
      </c>
      <c r="E943" t="s">
        <v>298</v>
      </c>
      <c r="F943">
        <v>6</v>
      </c>
      <c r="G943">
        <v>60</v>
      </c>
    </row>
    <row r="944" spans="1:7">
      <c r="A944">
        <v>44154</v>
      </c>
      <c r="B944" t="s">
        <v>47</v>
      </c>
      <c r="C944" t="s">
        <v>44</v>
      </c>
      <c r="D944" t="s">
        <v>51</v>
      </c>
      <c r="E944" t="s">
        <v>55</v>
      </c>
      <c r="F944">
        <v>2</v>
      </c>
      <c r="G944">
        <v>20</v>
      </c>
    </row>
    <row r="945" spans="1:7">
      <c r="A945">
        <v>44154</v>
      </c>
      <c r="B945" t="s">
        <v>47</v>
      </c>
      <c r="C945" t="s">
        <v>44</v>
      </c>
      <c r="D945" t="s">
        <v>51</v>
      </c>
      <c r="E945" t="s">
        <v>53</v>
      </c>
      <c r="F945">
        <v>1</v>
      </c>
      <c r="G945">
        <v>10</v>
      </c>
    </row>
    <row r="946" spans="1:7">
      <c r="A946">
        <v>44154</v>
      </c>
      <c r="B946" t="s">
        <v>47</v>
      </c>
      <c r="C946" t="s">
        <v>44</v>
      </c>
      <c r="D946" t="s">
        <v>45</v>
      </c>
      <c r="E946" t="s">
        <v>567</v>
      </c>
      <c r="F946">
        <v>3</v>
      </c>
      <c r="G946">
        <v>90</v>
      </c>
    </row>
    <row r="947" spans="1:7">
      <c r="A947">
        <v>44154</v>
      </c>
      <c r="B947" t="s">
        <v>47</v>
      </c>
      <c r="C947" t="s">
        <v>44</v>
      </c>
      <c r="D947" t="s">
        <v>45</v>
      </c>
      <c r="E947" t="s">
        <v>365</v>
      </c>
      <c r="F947">
        <v>2</v>
      </c>
      <c r="G947">
        <v>60</v>
      </c>
    </row>
    <row r="948" spans="1:7">
      <c r="A948">
        <v>44154</v>
      </c>
      <c r="B948" t="s">
        <v>47</v>
      </c>
      <c r="C948" t="s">
        <v>44</v>
      </c>
      <c r="D948" t="s">
        <v>51</v>
      </c>
      <c r="E948" t="s">
        <v>568</v>
      </c>
      <c r="F948">
        <v>3</v>
      </c>
      <c r="G9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P997"/>
  <sheetViews>
    <sheetView showGridLines="0" workbookViewId="0">
      <pane ySplit="4" topLeftCell="A927" activePane="bottomLeft" state="frozen"/>
      <selection pane="bottomLeft" activeCell="A4" sqref="A4:G950"/>
    </sheetView>
  </sheetViews>
  <sheetFormatPr defaultColWidth="12.625" defaultRowHeight="15" customHeight="1"/>
  <cols>
    <col min="1" max="1" width="11" customWidth="1"/>
    <col min="2" max="2" width="16" customWidth="1"/>
    <col min="3" max="3" width="19.5" customWidth="1"/>
    <col min="4" max="4" width="18.625" customWidth="1"/>
    <col min="5" max="5" width="24.75" customWidth="1"/>
    <col min="6" max="6" width="10.25" bestFit="1" customWidth="1"/>
    <col min="7" max="7" width="7" bestFit="1" customWidth="1"/>
    <col min="8" max="8" width="9.5" customWidth="1"/>
    <col min="9" max="11" width="6" customWidth="1"/>
    <col min="12" max="16" width="9.5" customWidth="1"/>
  </cols>
  <sheetData>
    <row r="1" spans="1:16">
      <c r="A1" s="132" t="s">
        <v>0</v>
      </c>
      <c r="B1" s="133"/>
      <c r="C1" s="133"/>
      <c r="D1" s="133"/>
      <c r="E1" s="134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35"/>
      <c r="B2" s="136"/>
      <c r="C2" s="136"/>
      <c r="D2" s="136"/>
      <c r="E2" s="137"/>
      <c r="G2" s="1"/>
      <c r="I2" s="2"/>
      <c r="J2" s="2"/>
      <c r="K2" s="2"/>
      <c r="L2" s="2"/>
      <c r="M2" s="2"/>
      <c r="N2" s="2"/>
      <c r="O2" s="2"/>
      <c r="P2" s="2"/>
    </row>
    <row r="3" spans="1:16" ht="15.75" thickBot="1">
      <c r="A3" s="138" t="s">
        <v>1</v>
      </c>
      <c r="B3" s="139"/>
      <c r="C3" s="139"/>
      <c r="G3" s="1"/>
      <c r="I3" s="2"/>
      <c r="J3" s="2"/>
      <c r="K3" s="2"/>
      <c r="L3" s="2"/>
      <c r="M3" s="2"/>
      <c r="N3" s="2"/>
      <c r="O3" s="2"/>
      <c r="P3" s="2"/>
    </row>
    <row r="4" spans="1:16" ht="40.5" customHeight="1" thickTop="1" thickBo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6"/>
      <c r="I4" s="7"/>
      <c r="J4" s="7"/>
      <c r="K4" s="7"/>
      <c r="L4" s="7"/>
      <c r="M4" s="7"/>
      <c r="N4" s="7"/>
      <c r="O4" s="7"/>
      <c r="P4" s="7"/>
    </row>
    <row r="5" spans="1:16" ht="15.75" thickTop="1">
      <c r="A5" s="8">
        <v>43994</v>
      </c>
      <c r="B5" s="9" t="s">
        <v>9</v>
      </c>
      <c r="C5" s="9" t="s">
        <v>10</v>
      </c>
      <c r="D5" s="9" t="s">
        <v>11</v>
      </c>
      <c r="E5" s="9" t="s">
        <v>12</v>
      </c>
      <c r="F5" s="9">
        <v>1</v>
      </c>
      <c r="G5" s="10">
        <v>97</v>
      </c>
      <c r="H5" s="11"/>
      <c r="I5" s="12"/>
      <c r="J5" s="12"/>
      <c r="K5" s="12"/>
      <c r="L5" s="12"/>
      <c r="M5" s="12"/>
      <c r="N5" s="12"/>
      <c r="O5" s="12"/>
      <c r="P5" s="12"/>
    </row>
    <row r="6" spans="1:16">
      <c r="A6" s="13">
        <v>43994</v>
      </c>
      <c r="B6" s="14" t="s">
        <v>9</v>
      </c>
      <c r="C6" s="14" t="s">
        <v>13</v>
      </c>
      <c r="D6" s="15" t="s">
        <v>14</v>
      </c>
      <c r="E6" s="14" t="s">
        <v>15</v>
      </c>
      <c r="F6" s="14">
        <v>1</v>
      </c>
      <c r="G6" s="16">
        <v>10112</v>
      </c>
      <c r="H6" s="11"/>
      <c r="I6" s="12"/>
      <c r="J6" s="12"/>
      <c r="K6" s="12"/>
      <c r="L6" s="12"/>
      <c r="M6" s="12"/>
      <c r="N6" s="12"/>
      <c r="O6" s="12"/>
      <c r="P6" s="12"/>
    </row>
    <row r="7" spans="1:16">
      <c r="A7" s="17">
        <v>43995</v>
      </c>
      <c r="B7" s="18" t="s">
        <v>9</v>
      </c>
      <c r="C7" s="18" t="s">
        <v>13</v>
      </c>
      <c r="D7" s="9" t="s">
        <v>16</v>
      </c>
      <c r="E7" s="18" t="s">
        <v>17</v>
      </c>
      <c r="F7" s="18">
        <v>1</v>
      </c>
      <c r="G7" s="19">
        <v>3443</v>
      </c>
      <c r="H7" s="11"/>
      <c r="I7" s="12"/>
      <c r="J7" s="12"/>
      <c r="K7" s="12"/>
      <c r="L7" s="12"/>
      <c r="M7" s="12"/>
      <c r="N7" s="12"/>
      <c r="O7" s="12"/>
      <c r="P7" s="12"/>
    </row>
    <row r="8" spans="1:16">
      <c r="A8" s="20">
        <v>44008</v>
      </c>
      <c r="B8" s="14" t="s">
        <v>9</v>
      </c>
      <c r="C8" s="14" t="s">
        <v>18</v>
      </c>
      <c r="D8" s="15" t="s">
        <v>19</v>
      </c>
      <c r="E8" s="21" t="s">
        <v>20</v>
      </c>
      <c r="F8" s="14">
        <v>1</v>
      </c>
      <c r="G8" s="16">
        <v>1200</v>
      </c>
      <c r="H8" s="11"/>
      <c r="I8" s="12"/>
      <c r="J8" s="12"/>
      <c r="K8" s="12"/>
      <c r="L8" s="12"/>
      <c r="M8" s="12"/>
      <c r="N8" s="12"/>
      <c r="O8" s="12"/>
      <c r="P8" s="12"/>
    </row>
    <row r="9" spans="1:16" ht="29.25">
      <c r="A9" s="22">
        <v>44008</v>
      </c>
      <c r="B9" s="18" t="s">
        <v>9</v>
      </c>
      <c r="C9" s="18" t="s">
        <v>10</v>
      </c>
      <c r="D9" s="9" t="s">
        <v>11</v>
      </c>
      <c r="E9" s="23" t="s">
        <v>21</v>
      </c>
      <c r="F9" s="18">
        <v>1</v>
      </c>
      <c r="G9" s="19">
        <v>309</v>
      </c>
      <c r="H9" s="11"/>
      <c r="I9" s="12"/>
      <c r="J9" s="12"/>
      <c r="K9" s="12"/>
      <c r="L9" s="12"/>
      <c r="M9" s="12"/>
      <c r="N9" s="12"/>
      <c r="O9" s="12"/>
      <c r="P9" s="12"/>
    </row>
    <row r="10" spans="1:16">
      <c r="A10" s="20">
        <v>44008</v>
      </c>
      <c r="B10" s="14" t="s">
        <v>9</v>
      </c>
      <c r="C10" s="14" t="s">
        <v>10</v>
      </c>
      <c r="D10" s="15" t="s">
        <v>11</v>
      </c>
      <c r="E10" s="21" t="s">
        <v>22</v>
      </c>
      <c r="F10" s="14">
        <v>1</v>
      </c>
      <c r="G10" s="16">
        <v>97</v>
      </c>
      <c r="H10" s="11"/>
      <c r="I10" s="12"/>
      <c r="J10" s="12"/>
      <c r="K10" s="12"/>
      <c r="L10" s="12"/>
      <c r="M10" s="12"/>
      <c r="N10" s="12"/>
      <c r="O10" s="12"/>
      <c r="P10" s="12"/>
    </row>
    <row r="11" spans="1:16" ht="29.25">
      <c r="A11" s="22">
        <v>44008</v>
      </c>
      <c r="B11" s="18" t="s">
        <v>9</v>
      </c>
      <c r="C11" s="18" t="s">
        <v>10</v>
      </c>
      <c r="D11" s="9" t="s">
        <v>11</v>
      </c>
      <c r="E11" s="23" t="s">
        <v>23</v>
      </c>
      <c r="F11" s="18">
        <v>1</v>
      </c>
      <c r="G11" s="19">
        <v>97</v>
      </c>
      <c r="H11" s="11"/>
      <c r="I11" s="12"/>
      <c r="J11" s="12"/>
      <c r="K11" s="12"/>
      <c r="L11" s="12"/>
      <c r="M11" s="12"/>
      <c r="N11" s="12"/>
      <c r="O11" s="12"/>
      <c r="P11" s="12"/>
    </row>
    <row r="12" spans="1:16">
      <c r="A12" s="13">
        <v>44008</v>
      </c>
      <c r="B12" s="14" t="s">
        <v>9</v>
      </c>
      <c r="C12" s="14" t="s">
        <v>13</v>
      </c>
      <c r="D12" s="15" t="s">
        <v>14</v>
      </c>
      <c r="E12" s="14" t="s">
        <v>15</v>
      </c>
      <c r="F12" s="14">
        <v>1</v>
      </c>
      <c r="G12" s="16">
        <v>11662</v>
      </c>
      <c r="H12" s="11"/>
      <c r="I12" s="12"/>
      <c r="J12" s="12"/>
      <c r="K12" s="12"/>
      <c r="L12" s="12"/>
      <c r="M12" s="12"/>
      <c r="N12" s="12"/>
      <c r="O12" s="12"/>
      <c r="P12" s="12"/>
    </row>
    <row r="13" spans="1:16" ht="15.75" customHeight="1">
      <c r="A13" s="22">
        <v>44008</v>
      </c>
      <c r="B13" s="18" t="s">
        <v>9</v>
      </c>
      <c r="C13" s="18" t="s">
        <v>24</v>
      </c>
      <c r="D13" s="9" t="s">
        <v>25</v>
      </c>
      <c r="E13" s="23" t="s">
        <v>26</v>
      </c>
      <c r="F13" s="18">
        <v>1</v>
      </c>
      <c r="G13" s="19">
        <v>7334</v>
      </c>
      <c r="H13" s="11"/>
      <c r="I13" s="12"/>
      <c r="J13" s="12"/>
      <c r="K13" s="12"/>
      <c r="L13" s="12"/>
      <c r="M13" s="12"/>
      <c r="N13" s="12"/>
      <c r="O13" s="12"/>
      <c r="P13" s="12"/>
    </row>
    <row r="14" spans="1:16" ht="15.75" customHeight="1">
      <c r="A14" s="20">
        <v>44008</v>
      </c>
      <c r="B14" s="14" t="s">
        <v>9</v>
      </c>
      <c r="C14" s="14" t="s">
        <v>27</v>
      </c>
      <c r="D14" s="15" t="s">
        <v>28</v>
      </c>
      <c r="E14" s="21" t="s">
        <v>29</v>
      </c>
      <c r="F14" s="14">
        <v>1</v>
      </c>
      <c r="G14" s="16">
        <v>1667</v>
      </c>
      <c r="H14" s="11"/>
      <c r="I14" s="12"/>
      <c r="J14" s="12"/>
      <c r="K14" s="12"/>
      <c r="L14" s="12"/>
      <c r="M14" s="12"/>
      <c r="N14" s="12"/>
      <c r="O14" s="12"/>
      <c r="P14" s="12"/>
    </row>
    <row r="15" spans="1:16" ht="15.75" customHeight="1">
      <c r="A15" s="17">
        <v>44009</v>
      </c>
      <c r="B15" s="18" t="s">
        <v>30</v>
      </c>
      <c r="C15" s="18" t="s">
        <v>31</v>
      </c>
      <c r="D15" s="9" t="s">
        <v>32</v>
      </c>
      <c r="E15" s="23" t="s">
        <v>33</v>
      </c>
      <c r="F15" s="18">
        <v>1</v>
      </c>
      <c r="G15" s="19">
        <v>660</v>
      </c>
      <c r="H15" s="11"/>
      <c r="I15" s="12"/>
      <c r="J15" s="12"/>
      <c r="K15" s="12"/>
      <c r="L15" s="12"/>
      <c r="M15" s="12"/>
      <c r="N15" s="12"/>
      <c r="O15" s="12"/>
      <c r="P15" s="12"/>
    </row>
    <row r="16" spans="1:16" ht="15.75" customHeight="1">
      <c r="A16" s="13">
        <v>44009</v>
      </c>
      <c r="B16" s="14" t="s">
        <v>9</v>
      </c>
      <c r="C16" s="14" t="s">
        <v>34</v>
      </c>
      <c r="D16" s="15" t="s">
        <v>16</v>
      </c>
      <c r="E16" s="14" t="s">
        <v>35</v>
      </c>
      <c r="F16" s="14">
        <v>1</v>
      </c>
      <c r="G16" s="16">
        <v>2000</v>
      </c>
      <c r="H16" s="11"/>
      <c r="I16" s="12"/>
      <c r="J16" s="12"/>
      <c r="K16" s="12"/>
      <c r="L16" s="12"/>
      <c r="M16" s="12"/>
      <c r="N16" s="12"/>
      <c r="O16" s="12"/>
      <c r="P16" s="12"/>
    </row>
    <row r="17" spans="1:16" ht="15.75" customHeight="1">
      <c r="A17" s="17">
        <v>44009</v>
      </c>
      <c r="B17" s="18" t="s">
        <v>30</v>
      </c>
      <c r="C17" s="18" t="s">
        <v>36</v>
      </c>
      <c r="D17" s="9" t="s">
        <v>37</v>
      </c>
      <c r="E17" s="23" t="s">
        <v>38</v>
      </c>
      <c r="F17" s="18">
        <v>1</v>
      </c>
      <c r="G17" s="19">
        <v>1400</v>
      </c>
      <c r="H17" s="11"/>
      <c r="I17" s="12"/>
      <c r="J17" s="12"/>
      <c r="K17" s="12"/>
      <c r="L17" s="12"/>
      <c r="M17" s="12"/>
      <c r="N17" s="12"/>
      <c r="O17" s="12"/>
      <c r="P17" s="12"/>
    </row>
    <row r="18" spans="1:16" ht="15.75" customHeight="1">
      <c r="A18" s="13">
        <v>44009</v>
      </c>
      <c r="B18" s="14" t="s">
        <v>9</v>
      </c>
      <c r="C18" s="14" t="s">
        <v>39</v>
      </c>
      <c r="D18" s="15" t="s">
        <v>40</v>
      </c>
      <c r="E18" s="21" t="s">
        <v>41</v>
      </c>
      <c r="F18" s="14">
        <v>1</v>
      </c>
      <c r="G18" s="16">
        <v>660</v>
      </c>
      <c r="H18" s="11"/>
      <c r="I18" s="12"/>
      <c r="J18" s="12"/>
      <c r="K18" s="12"/>
      <c r="L18" s="12"/>
      <c r="M18" s="12"/>
      <c r="N18" s="12"/>
      <c r="O18" s="12"/>
      <c r="P18" s="12"/>
    </row>
    <row r="19" spans="1:16" ht="15.75" customHeight="1">
      <c r="A19" s="17">
        <v>44009</v>
      </c>
      <c r="B19" s="18" t="s">
        <v>9</v>
      </c>
      <c r="C19" s="18" t="s">
        <v>39</v>
      </c>
      <c r="D19" s="9" t="s">
        <v>40</v>
      </c>
      <c r="E19" s="23" t="s">
        <v>42</v>
      </c>
      <c r="F19" s="18">
        <v>1</v>
      </c>
      <c r="G19" s="19">
        <v>400</v>
      </c>
      <c r="H19" s="11"/>
      <c r="I19" s="12"/>
      <c r="J19" s="12"/>
      <c r="K19" s="12"/>
      <c r="L19" s="12"/>
      <c r="M19" s="12"/>
      <c r="N19" s="12"/>
      <c r="O19" s="12"/>
      <c r="P19" s="12"/>
    </row>
    <row r="20" spans="1:16" ht="15.75" customHeight="1">
      <c r="A20" s="13">
        <v>44009</v>
      </c>
      <c r="B20" s="14" t="s">
        <v>9</v>
      </c>
      <c r="C20" s="14" t="s">
        <v>39</v>
      </c>
      <c r="D20" s="15" t="s">
        <v>40</v>
      </c>
      <c r="E20" s="21" t="s">
        <v>43</v>
      </c>
      <c r="F20" s="14">
        <v>1</v>
      </c>
      <c r="G20" s="16">
        <v>580</v>
      </c>
      <c r="H20" s="11"/>
      <c r="I20" s="12"/>
      <c r="J20" s="12"/>
      <c r="K20" s="12"/>
      <c r="L20" s="12"/>
      <c r="M20" s="12"/>
      <c r="N20" s="12"/>
      <c r="O20" s="12"/>
      <c r="P20" s="12"/>
    </row>
    <row r="21" spans="1:16" ht="15.75" customHeight="1">
      <c r="A21" s="17">
        <v>44010</v>
      </c>
      <c r="B21" s="18" t="s">
        <v>9</v>
      </c>
      <c r="C21" s="18" t="s">
        <v>44</v>
      </c>
      <c r="D21" s="9" t="s">
        <v>45</v>
      </c>
      <c r="E21" s="23" t="s">
        <v>46</v>
      </c>
      <c r="F21" s="18">
        <v>1</v>
      </c>
      <c r="G21" s="19">
        <v>50</v>
      </c>
      <c r="H21" s="11"/>
      <c r="I21" s="12"/>
      <c r="J21" s="12"/>
      <c r="K21" s="12"/>
      <c r="L21" s="12"/>
      <c r="M21" s="12"/>
      <c r="N21" s="12"/>
      <c r="O21" s="12"/>
      <c r="P21" s="12"/>
    </row>
    <row r="22" spans="1:16" ht="15.75" customHeight="1">
      <c r="A22" s="13">
        <v>44010</v>
      </c>
      <c r="B22" s="14" t="s">
        <v>47</v>
      </c>
      <c r="C22" s="14" t="s">
        <v>39</v>
      </c>
      <c r="D22" s="15" t="s">
        <v>48</v>
      </c>
      <c r="E22" s="21" t="s">
        <v>49</v>
      </c>
      <c r="F22" s="14">
        <v>1</v>
      </c>
      <c r="G22" s="16">
        <v>100</v>
      </c>
      <c r="H22" s="11"/>
      <c r="I22" s="12"/>
      <c r="J22" s="12"/>
      <c r="K22" s="12"/>
      <c r="L22" s="12"/>
      <c r="M22" s="12"/>
      <c r="N22" s="12"/>
      <c r="O22" s="12"/>
      <c r="P22" s="12"/>
    </row>
    <row r="23" spans="1:16" ht="15.75" customHeight="1">
      <c r="A23" s="17">
        <v>44010</v>
      </c>
      <c r="B23" s="18" t="s">
        <v>30</v>
      </c>
      <c r="C23" s="18" t="s">
        <v>36</v>
      </c>
      <c r="D23" s="9" t="s">
        <v>37</v>
      </c>
      <c r="E23" s="23" t="s">
        <v>50</v>
      </c>
      <c r="F23" s="18">
        <v>1</v>
      </c>
      <c r="G23" s="19">
        <v>925</v>
      </c>
      <c r="H23" s="11"/>
      <c r="I23" s="12"/>
      <c r="J23" s="12"/>
      <c r="K23" s="12"/>
      <c r="L23" s="12"/>
      <c r="M23" s="12"/>
      <c r="N23" s="12"/>
      <c r="O23" s="12"/>
      <c r="P23" s="12"/>
    </row>
    <row r="24" spans="1:16" ht="15.75" customHeight="1">
      <c r="A24" s="13">
        <v>44010</v>
      </c>
      <c r="B24" s="14" t="s">
        <v>47</v>
      </c>
      <c r="C24" s="14" t="s">
        <v>44</v>
      </c>
      <c r="D24" s="15" t="s">
        <v>51</v>
      </c>
      <c r="E24" s="14" t="s">
        <v>52</v>
      </c>
      <c r="F24" s="14">
        <v>3</v>
      </c>
      <c r="G24" s="16">
        <v>20</v>
      </c>
      <c r="H24" s="11"/>
      <c r="I24" s="12"/>
      <c r="J24" s="12"/>
      <c r="K24" s="12"/>
      <c r="L24" s="12"/>
      <c r="M24" s="12"/>
      <c r="N24" s="12"/>
      <c r="O24" s="12"/>
      <c r="P24" s="12"/>
    </row>
    <row r="25" spans="1:16" ht="15.75" customHeight="1">
      <c r="A25" s="17">
        <v>44010</v>
      </c>
      <c r="B25" s="18" t="s">
        <v>47</v>
      </c>
      <c r="C25" s="18" t="s">
        <v>44</v>
      </c>
      <c r="D25" s="9" t="s">
        <v>51</v>
      </c>
      <c r="E25" s="18" t="s">
        <v>53</v>
      </c>
      <c r="F25" s="18">
        <v>1</v>
      </c>
      <c r="G25" s="19">
        <v>10</v>
      </c>
      <c r="H25" s="11"/>
      <c r="I25" s="12"/>
      <c r="J25" s="12"/>
      <c r="K25" s="12"/>
      <c r="L25" s="12"/>
      <c r="M25" s="12"/>
      <c r="N25" s="12"/>
      <c r="O25" s="12"/>
      <c r="P25" s="12"/>
    </row>
    <row r="26" spans="1:16" ht="15.75" customHeight="1">
      <c r="A26" s="13">
        <v>44010</v>
      </c>
      <c r="B26" s="14" t="s">
        <v>47</v>
      </c>
      <c r="C26" s="14" t="s">
        <v>44</v>
      </c>
      <c r="D26" s="15" t="s">
        <v>51</v>
      </c>
      <c r="E26" s="14" t="s">
        <v>54</v>
      </c>
      <c r="F26" s="14">
        <v>1</v>
      </c>
      <c r="G26" s="16">
        <v>10</v>
      </c>
      <c r="H26" s="11"/>
      <c r="I26" s="12"/>
      <c r="J26" s="12"/>
      <c r="K26" s="12"/>
      <c r="L26" s="12"/>
      <c r="M26" s="12"/>
      <c r="N26" s="12"/>
      <c r="O26" s="12"/>
      <c r="P26" s="12"/>
    </row>
    <row r="27" spans="1:16" ht="15.75" customHeight="1">
      <c r="A27" s="17">
        <v>44010</v>
      </c>
      <c r="B27" s="18" t="s">
        <v>47</v>
      </c>
      <c r="C27" s="18" t="s">
        <v>44</v>
      </c>
      <c r="D27" s="9" t="s">
        <v>51</v>
      </c>
      <c r="E27" s="18" t="s">
        <v>55</v>
      </c>
      <c r="F27" s="18">
        <v>1</v>
      </c>
      <c r="G27" s="19">
        <v>10</v>
      </c>
      <c r="H27" s="11"/>
      <c r="I27" s="12"/>
      <c r="J27" s="12"/>
      <c r="K27" s="12"/>
      <c r="L27" s="12"/>
      <c r="M27" s="12"/>
      <c r="N27" s="12"/>
      <c r="O27" s="12"/>
      <c r="P27" s="12"/>
    </row>
    <row r="28" spans="1:16" ht="15.75" customHeight="1">
      <c r="A28" s="13">
        <v>44010</v>
      </c>
      <c r="B28" s="14" t="s">
        <v>47</v>
      </c>
      <c r="C28" s="14" t="s">
        <v>36</v>
      </c>
      <c r="D28" s="15" t="s">
        <v>51</v>
      </c>
      <c r="E28" s="14" t="s">
        <v>56</v>
      </c>
      <c r="F28" s="14">
        <v>1</v>
      </c>
      <c r="G28" s="16">
        <v>10</v>
      </c>
      <c r="H28" s="11"/>
      <c r="I28" s="12"/>
      <c r="J28" s="12"/>
      <c r="K28" s="12"/>
      <c r="L28" s="12"/>
      <c r="M28" s="12"/>
      <c r="N28" s="12"/>
      <c r="O28" s="12"/>
      <c r="P28" s="12"/>
    </row>
    <row r="29" spans="1:16" ht="15.75" customHeight="1">
      <c r="A29" s="17">
        <v>44010</v>
      </c>
      <c r="B29" s="18" t="s">
        <v>47</v>
      </c>
      <c r="C29" s="18" t="s">
        <v>44</v>
      </c>
      <c r="D29" s="9" t="s">
        <v>51</v>
      </c>
      <c r="E29" s="18" t="s">
        <v>57</v>
      </c>
      <c r="F29" s="18">
        <v>5</v>
      </c>
      <c r="G29" s="19">
        <v>50</v>
      </c>
      <c r="H29" s="11"/>
      <c r="I29" s="12"/>
      <c r="J29" s="12"/>
      <c r="K29" s="12"/>
      <c r="L29" s="12"/>
      <c r="M29" s="12"/>
      <c r="N29" s="12"/>
      <c r="O29" s="12"/>
      <c r="P29" s="12"/>
    </row>
    <row r="30" spans="1:16" ht="15.75" customHeight="1">
      <c r="A30" s="13">
        <v>44010</v>
      </c>
      <c r="B30" s="14" t="s">
        <v>9</v>
      </c>
      <c r="C30" s="14" t="s">
        <v>44</v>
      </c>
      <c r="D30" s="15" t="s">
        <v>58</v>
      </c>
      <c r="E30" s="14" t="s">
        <v>59</v>
      </c>
      <c r="F30" s="14">
        <v>2</v>
      </c>
      <c r="G30" s="16">
        <v>120</v>
      </c>
      <c r="H30" s="11"/>
      <c r="I30" s="12"/>
      <c r="J30" s="12"/>
      <c r="K30" s="12"/>
      <c r="L30" s="12"/>
      <c r="M30" s="12"/>
      <c r="N30" s="12"/>
      <c r="O30" s="12"/>
      <c r="P30" s="12"/>
    </row>
    <row r="31" spans="1:16" ht="15.75" customHeight="1">
      <c r="A31" s="17">
        <v>44010</v>
      </c>
      <c r="B31" s="18" t="s">
        <v>30</v>
      </c>
      <c r="C31" s="18" t="s">
        <v>36</v>
      </c>
      <c r="D31" s="9" t="s">
        <v>60</v>
      </c>
      <c r="E31" s="18" t="s">
        <v>61</v>
      </c>
      <c r="F31" s="18">
        <v>1</v>
      </c>
      <c r="G31" s="19">
        <v>55</v>
      </c>
      <c r="H31" s="11"/>
      <c r="I31" s="12"/>
      <c r="J31" s="12"/>
      <c r="K31" s="12"/>
      <c r="L31" s="12"/>
      <c r="M31" s="12"/>
      <c r="N31" s="12"/>
      <c r="O31" s="12"/>
      <c r="P31" s="12"/>
    </row>
    <row r="32" spans="1:16" ht="15.75" customHeight="1">
      <c r="A32" s="13">
        <v>44010</v>
      </c>
      <c r="B32" s="14" t="s">
        <v>30</v>
      </c>
      <c r="C32" s="14" t="s">
        <v>44</v>
      </c>
      <c r="D32" s="15" t="s">
        <v>60</v>
      </c>
      <c r="E32" s="14" t="s">
        <v>62</v>
      </c>
      <c r="F32" s="14">
        <v>1</v>
      </c>
      <c r="G32" s="16">
        <v>110</v>
      </c>
      <c r="H32" s="11"/>
      <c r="I32" s="12"/>
      <c r="J32" s="12"/>
      <c r="K32" s="12"/>
      <c r="L32" s="12"/>
      <c r="M32" s="12"/>
      <c r="N32" s="12"/>
      <c r="O32" s="12"/>
      <c r="P32" s="12"/>
    </row>
    <row r="33" spans="1:16" ht="15.75" customHeight="1">
      <c r="A33" s="17">
        <v>44010</v>
      </c>
      <c r="B33" s="18" t="s">
        <v>30</v>
      </c>
      <c r="C33" s="18" t="s">
        <v>36</v>
      </c>
      <c r="D33" s="9" t="s">
        <v>60</v>
      </c>
      <c r="E33" s="18" t="s">
        <v>63</v>
      </c>
      <c r="F33" s="18">
        <v>1</v>
      </c>
      <c r="G33" s="19">
        <v>143</v>
      </c>
      <c r="H33" s="11"/>
      <c r="I33" s="12"/>
      <c r="J33" s="12"/>
      <c r="K33" s="12"/>
      <c r="L33" s="12"/>
      <c r="M33" s="12"/>
      <c r="N33" s="12"/>
      <c r="O33" s="12"/>
      <c r="P33" s="12"/>
    </row>
    <row r="34" spans="1:16" ht="15.75" customHeight="1">
      <c r="A34" s="13">
        <v>44010</v>
      </c>
      <c r="B34" s="14" t="s">
        <v>30</v>
      </c>
      <c r="C34" s="14" t="s">
        <v>44</v>
      </c>
      <c r="D34" s="15" t="s">
        <v>60</v>
      </c>
      <c r="E34" s="14" t="s">
        <v>64</v>
      </c>
      <c r="F34" s="14">
        <v>1</v>
      </c>
      <c r="G34" s="16">
        <v>236</v>
      </c>
      <c r="H34" s="11"/>
      <c r="I34" s="12"/>
      <c r="J34" s="12"/>
      <c r="K34" s="12"/>
      <c r="L34" s="12"/>
      <c r="M34" s="12"/>
      <c r="N34" s="12"/>
      <c r="O34" s="12"/>
      <c r="P34" s="12"/>
    </row>
    <row r="35" spans="1:16" ht="15.75" customHeight="1">
      <c r="A35" s="17">
        <v>44010</v>
      </c>
      <c r="B35" s="18" t="s">
        <v>30</v>
      </c>
      <c r="C35" s="18" t="s">
        <v>36</v>
      </c>
      <c r="D35" s="9" t="s">
        <v>60</v>
      </c>
      <c r="E35" s="18" t="s">
        <v>65</v>
      </c>
      <c r="F35" s="18">
        <v>3</v>
      </c>
      <c r="G35" s="19">
        <v>816</v>
      </c>
      <c r="H35" s="11"/>
      <c r="I35" s="12"/>
      <c r="J35" s="12"/>
      <c r="K35" s="12"/>
      <c r="L35" s="12"/>
      <c r="M35" s="12"/>
      <c r="N35" s="12"/>
      <c r="O35" s="12"/>
      <c r="P35" s="12"/>
    </row>
    <row r="36" spans="1:16" ht="15.75" customHeight="1">
      <c r="A36" s="13">
        <v>44010</v>
      </c>
      <c r="B36" s="14" t="s">
        <v>30</v>
      </c>
      <c r="C36" s="14" t="s">
        <v>36</v>
      </c>
      <c r="D36" s="15" t="s">
        <v>60</v>
      </c>
      <c r="E36" s="14" t="s">
        <v>66</v>
      </c>
      <c r="F36" s="14">
        <v>1</v>
      </c>
      <c r="G36" s="16">
        <v>583</v>
      </c>
      <c r="H36" s="11"/>
      <c r="I36" s="12"/>
      <c r="J36" s="12"/>
      <c r="K36" s="12"/>
      <c r="L36" s="12"/>
      <c r="M36" s="12"/>
      <c r="N36" s="12"/>
      <c r="O36" s="12"/>
      <c r="P36" s="12"/>
    </row>
    <row r="37" spans="1:16" ht="15.75" customHeight="1">
      <c r="A37" s="17">
        <v>44011</v>
      </c>
      <c r="B37" s="18" t="s">
        <v>9</v>
      </c>
      <c r="C37" s="18" t="s">
        <v>44</v>
      </c>
      <c r="D37" s="9" t="s">
        <v>67</v>
      </c>
      <c r="E37" s="18" t="s">
        <v>68</v>
      </c>
      <c r="F37" s="18">
        <v>1</v>
      </c>
      <c r="G37" s="19">
        <v>150</v>
      </c>
      <c r="H37" s="11"/>
      <c r="I37" s="12"/>
      <c r="J37" s="12"/>
      <c r="K37" s="12"/>
      <c r="L37" s="12"/>
      <c r="M37" s="12"/>
      <c r="N37" s="12"/>
      <c r="O37" s="12"/>
      <c r="P37" s="12"/>
    </row>
    <row r="38" spans="1:16" ht="15.75" customHeight="1">
      <c r="A38" s="13">
        <v>44011</v>
      </c>
      <c r="B38" s="14" t="s">
        <v>30</v>
      </c>
      <c r="C38" s="14" t="s">
        <v>36</v>
      </c>
      <c r="D38" s="15" t="s">
        <v>37</v>
      </c>
      <c r="E38" s="14" t="s">
        <v>69</v>
      </c>
      <c r="F38" s="14">
        <v>1</v>
      </c>
      <c r="G38" s="16">
        <v>55</v>
      </c>
      <c r="H38" s="11"/>
      <c r="I38" s="12"/>
      <c r="J38" s="12"/>
      <c r="K38" s="12"/>
      <c r="L38" s="12"/>
      <c r="M38" s="12"/>
      <c r="N38" s="12"/>
      <c r="O38" s="12"/>
      <c r="P38" s="12"/>
    </row>
    <row r="39" spans="1:16" ht="15.75" customHeight="1">
      <c r="A39" s="17">
        <v>44011</v>
      </c>
      <c r="B39" s="18" t="s">
        <v>9</v>
      </c>
      <c r="C39" s="18" t="s">
        <v>44</v>
      </c>
      <c r="D39" s="9" t="s">
        <v>51</v>
      </c>
      <c r="E39" s="18" t="s">
        <v>52</v>
      </c>
      <c r="F39" s="18">
        <v>3</v>
      </c>
      <c r="G39" s="19">
        <v>20</v>
      </c>
      <c r="H39" s="11"/>
      <c r="I39" s="12"/>
      <c r="J39" s="12"/>
      <c r="K39" s="12"/>
      <c r="L39" s="12"/>
      <c r="M39" s="12"/>
      <c r="N39" s="12"/>
      <c r="O39" s="12"/>
      <c r="P39" s="12"/>
    </row>
    <row r="40" spans="1:16" ht="15.75" customHeight="1">
      <c r="A40" s="13">
        <v>44011</v>
      </c>
      <c r="B40" s="14" t="s">
        <v>9</v>
      </c>
      <c r="C40" s="14" t="s">
        <v>44</v>
      </c>
      <c r="D40" s="15" t="s">
        <v>51</v>
      </c>
      <c r="E40" s="14" t="s">
        <v>53</v>
      </c>
      <c r="F40" s="14">
        <v>1</v>
      </c>
      <c r="G40" s="16">
        <v>10</v>
      </c>
      <c r="H40" s="11"/>
      <c r="I40" s="12"/>
      <c r="J40" s="12"/>
      <c r="K40" s="12"/>
      <c r="L40" s="12"/>
      <c r="M40" s="12"/>
      <c r="N40" s="12"/>
      <c r="O40" s="12"/>
      <c r="P40" s="12"/>
    </row>
    <row r="41" spans="1:16" ht="15.75" customHeight="1">
      <c r="A41" s="17">
        <v>44011</v>
      </c>
      <c r="B41" s="18" t="s">
        <v>9</v>
      </c>
      <c r="C41" s="18" t="s">
        <v>44</v>
      </c>
      <c r="D41" s="9" t="s">
        <v>51</v>
      </c>
      <c r="E41" s="18" t="s">
        <v>54</v>
      </c>
      <c r="F41" s="18">
        <v>1</v>
      </c>
      <c r="G41" s="19">
        <v>10</v>
      </c>
      <c r="H41" s="11"/>
      <c r="I41" s="12"/>
      <c r="J41" s="12"/>
      <c r="K41" s="12"/>
      <c r="L41" s="12"/>
      <c r="M41" s="12"/>
      <c r="N41" s="12"/>
      <c r="O41" s="12"/>
      <c r="P41" s="12"/>
    </row>
    <row r="42" spans="1:16" ht="15.75" customHeight="1">
      <c r="A42" s="13">
        <v>44011</v>
      </c>
      <c r="B42" s="14" t="s">
        <v>9</v>
      </c>
      <c r="C42" s="14" t="s">
        <v>44</v>
      </c>
      <c r="D42" s="15" t="s">
        <v>51</v>
      </c>
      <c r="E42" s="14" t="s">
        <v>55</v>
      </c>
      <c r="F42" s="14">
        <v>1</v>
      </c>
      <c r="G42" s="16">
        <v>10</v>
      </c>
      <c r="H42" s="11"/>
      <c r="I42" s="12"/>
      <c r="J42" s="12"/>
      <c r="K42" s="12"/>
      <c r="L42" s="12"/>
      <c r="M42" s="12"/>
      <c r="N42" s="12"/>
      <c r="O42" s="12"/>
      <c r="P42" s="12"/>
    </row>
    <row r="43" spans="1:16" ht="15.75" customHeight="1">
      <c r="A43" s="17">
        <v>44011</v>
      </c>
      <c r="B43" s="18" t="s">
        <v>9</v>
      </c>
      <c r="C43" s="18" t="s">
        <v>44</v>
      </c>
      <c r="D43" s="9" t="s">
        <v>51</v>
      </c>
      <c r="E43" s="18" t="s">
        <v>70</v>
      </c>
      <c r="F43" s="18">
        <v>1</v>
      </c>
      <c r="G43" s="19">
        <v>100</v>
      </c>
      <c r="H43" s="11"/>
      <c r="I43" s="12"/>
      <c r="J43" s="12"/>
      <c r="K43" s="12"/>
      <c r="L43" s="12"/>
      <c r="M43" s="12"/>
      <c r="N43" s="12"/>
      <c r="O43" s="12"/>
      <c r="P43" s="12"/>
    </row>
    <row r="44" spans="1:16" ht="15.75" customHeight="1">
      <c r="A44" s="13">
        <v>44011</v>
      </c>
      <c r="B44" s="14" t="s">
        <v>9</v>
      </c>
      <c r="C44" s="14" t="s">
        <v>44</v>
      </c>
      <c r="D44" s="15" t="s">
        <v>51</v>
      </c>
      <c r="E44" s="14" t="s">
        <v>71</v>
      </c>
      <c r="F44" s="14">
        <v>1</v>
      </c>
      <c r="G44" s="16">
        <v>50</v>
      </c>
      <c r="H44" s="11"/>
      <c r="I44" s="12"/>
      <c r="J44" s="12"/>
      <c r="K44" s="12"/>
      <c r="L44" s="12"/>
      <c r="M44" s="12"/>
      <c r="N44" s="12"/>
      <c r="O44" s="12"/>
      <c r="P44" s="12"/>
    </row>
    <row r="45" spans="1:16" ht="15.75" customHeight="1">
      <c r="A45" s="17">
        <v>44011</v>
      </c>
      <c r="B45" s="18" t="s">
        <v>9</v>
      </c>
      <c r="C45" s="18" t="s">
        <v>27</v>
      </c>
      <c r="D45" s="9" t="s">
        <v>11</v>
      </c>
      <c r="E45" s="18" t="s">
        <v>72</v>
      </c>
      <c r="F45" s="18">
        <v>1</v>
      </c>
      <c r="G45" s="19">
        <v>500</v>
      </c>
      <c r="H45" s="11"/>
      <c r="I45" s="12"/>
      <c r="J45" s="12"/>
      <c r="K45" s="12"/>
      <c r="L45" s="12"/>
      <c r="M45" s="12"/>
      <c r="N45" s="12"/>
      <c r="O45" s="12"/>
      <c r="P45" s="12"/>
    </row>
    <row r="46" spans="1:16" ht="15.75" customHeight="1">
      <c r="A46" s="13">
        <v>44011</v>
      </c>
      <c r="B46" s="14" t="s">
        <v>9</v>
      </c>
      <c r="C46" s="14" t="s">
        <v>10</v>
      </c>
      <c r="D46" s="15" t="s">
        <v>11</v>
      </c>
      <c r="E46" s="14" t="s">
        <v>73</v>
      </c>
      <c r="F46" s="14">
        <v>1</v>
      </c>
      <c r="G46" s="16">
        <v>56</v>
      </c>
      <c r="H46" s="11"/>
      <c r="I46" s="12"/>
      <c r="J46" s="12"/>
      <c r="K46" s="12"/>
      <c r="L46" s="12"/>
      <c r="M46" s="12"/>
      <c r="N46" s="12"/>
      <c r="O46" s="12"/>
      <c r="P46" s="12"/>
    </row>
    <row r="47" spans="1:16" ht="15.75" customHeight="1">
      <c r="A47" s="17">
        <v>44011</v>
      </c>
      <c r="B47" s="18" t="s">
        <v>30</v>
      </c>
      <c r="C47" s="18" t="s">
        <v>44</v>
      </c>
      <c r="D47" s="9" t="s">
        <v>74</v>
      </c>
      <c r="E47" s="18" t="s">
        <v>75</v>
      </c>
      <c r="F47" s="18">
        <v>2</v>
      </c>
      <c r="G47" s="19">
        <v>77</v>
      </c>
      <c r="H47" s="11"/>
      <c r="I47" s="12"/>
      <c r="J47" s="12"/>
      <c r="K47" s="12"/>
      <c r="L47" s="12"/>
      <c r="M47" s="12"/>
      <c r="N47" s="12"/>
      <c r="O47" s="12"/>
      <c r="P47" s="12"/>
    </row>
    <row r="48" spans="1:16" ht="15.75" customHeight="1">
      <c r="A48" s="13">
        <v>44011</v>
      </c>
      <c r="B48" s="14" t="s">
        <v>9</v>
      </c>
      <c r="C48" s="14" t="s">
        <v>39</v>
      </c>
      <c r="D48" s="15" t="s">
        <v>40</v>
      </c>
      <c r="E48" s="14" t="s">
        <v>76</v>
      </c>
      <c r="F48" s="14">
        <v>1</v>
      </c>
      <c r="G48" s="16">
        <v>930</v>
      </c>
      <c r="H48" s="11"/>
      <c r="I48" s="12"/>
      <c r="J48" s="12"/>
      <c r="K48" s="12"/>
      <c r="L48" s="12"/>
      <c r="M48" s="12"/>
      <c r="N48" s="12"/>
      <c r="O48" s="12"/>
      <c r="P48" s="12"/>
    </row>
    <row r="49" spans="1:16" ht="15.75" customHeight="1">
      <c r="A49" s="22">
        <v>44012</v>
      </c>
      <c r="B49" s="18" t="s">
        <v>9</v>
      </c>
      <c r="C49" s="18" t="s">
        <v>44</v>
      </c>
      <c r="D49" s="9" t="s">
        <v>67</v>
      </c>
      <c r="E49" s="18" t="s">
        <v>68</v>
      </c>
      <c r="F49" s="18">
        <v>1</v>
      </c>
      <c r="G49" s="19">
        <v>150</v>
      </c>
      <c r="H49" s="11"/>
      <c r="I49" s="12"/>
      <c r="J49" s="12"/>
      <c r="K49" s="12"/>
      <c r="L49" s="12"/>
      <c r="M49" s="12"/>
      <c r="N49" s="12"/>
      <c r="O49" s="12"/>
      <c r="P49" s="12"/>
    </row>
    <row r="50" spans="1:16" ht="15.75" customHeight="1">
      <c r="A50" s="20">
        <v>44012</v>
      </c>
      <c r="B50" s="14" t="s">
        <v>9</v>
      </c>
      <c r="C50" s="14" t="s">
        <v>77</v>
      </c>
      <c r="D50" s="15" t="s">
        <v>78</v>
      </c>
      <c r="E50" s="14" t="s">
        <v>79</v>
      </c>
      <c r="F50" s="14">
        <v>1</v>
      </c>
      <c r="G50" s="16">
        <v>300</v>
      </c>
      <c r="H50" s="11"/>
      <c r="I50" s="12"/>
      <c r="J50" s="12"/>
      <c r="K50" s="12"/>
      <c r="L50" s="12"/>
      <c r="M50" s="12"/>
      <c r="N50" s="12"/>
      <c r="O50" s="12"/>
      <c r="P50" s="12"/>
    </row>
    <row r="51" spans="1:16" ht="15.75" customHeight="1">
      <c r="A51" s="22">
        <v>44012</v>
      </c>
      <c r="B51" s="18" t="s">
        <v>9</v>
      </c>
      <c r="C51" s="18" t="s">
        <v>80</v>
      </c>
      <c r="D51" s="9" t="s">
        <v>78</v>
      </c>
      <c r="E51" s="18" t="s">
        <v>81</v>
      </c>
      <c r="F51" s="18">
        <v>1</v>
      </c>
      <c r="G51" s="19">
        <v>663</v>
      </c>
      <c r="H51" s="11"/>
      <c r="I51" s="12"/>
      <c r="J51" s="12"/>
      <c r="K51" s="12"/>
      <c r="L51" s="12"/>
      <c r="M51" s="12"/>
      <c r="N51" s="12"/>
      <c r="O51" s="12"/>
      <c r="P51" s="12"/>
    </row>
    <row r="52" spans="1:16" ht="15.75" customHeight="1">
      <c r="A52" s="13">
        <v>44012</v>
      </c>
      <c r="B52" s="14" t="s">
        <v>82</v>
      </c>
      <c r="C52" s="14" t="s">
        <v>83</v>
      </c>
      <c r="D52" s="15" t="s">
        <v>84</v>
      </c>
      <c r="E52" s="14" t="s">
        <v>85</v>
      </c>
      <c r="F52" s="14">
        <v>1</v>
      </c>
      <c r="G52" s="16">
        <v>420</v>
      </c>
      <c r="H52" s="11"/>
      <c r="I52" s="12"/>
      <c r="J52" s="12"/>
      <c r="K52" s="12"/>
      <c r="L52" s="12"/>
      <c r="M52" s="12"/>
      <c r="N52" s="12"/>
      <c r="O52" s="12"/>
      <c r="P52" s="12"/>
    </row>
    <row r="53" spans="1:16" ht="15.75" customHeight="1">
      <c r="A53" s="22">
        <v>44012</v>
      </c>
      <c r="B53" s="18" t="s">
        <v>47</v>
      </c>
      <c r="C53" s="18" t="s">
        <v>44</v>
      </c>
      <c r="D53" s="9" t="s">
        <v>51</v>
      </c>
      <c r="E53" s="18" t="s">
        <v>86</v>
      </c>
      <c r="F53" s="18">
        <v>6</v>
      </c>
      <c r="G53" s="19">
        <v>40</v>
      </c>
      <c r="H53" s="11"/>
      <c r="I53" s="12"/>
      <c r="J53" s="12"/>
      <c r="K53" s="12"/>
      <c r="L53" s="12"/>
      <c r="M53" s="12"/>
      <c r="N53" s="12"/>
      <c r="O53" s="12"/>
      <c r="P53" s="12"/>
    </row>
    <row r="54" spans="1:16" ht="15.75" customHeight="1">
      <c r="A54" s="20">
        <v>44012</v>
      </c>
      <c r="B54" s="14" t="s">
        <v>47</v>
      </c>
      <c r="C54" s="14" t="s">
        <v>44</v>
      </c>
      <c r="D54" s="15" t="s">
        <v>51</v>
      </c>
      <c r="E54" s="14" t="s">
        <v>54</v>
      </c>
      <c r="F54" s="14">
        <v>2</v>
      </c>
      <c r="G54" s="16">
        <v>20</v>
      </c>
      <c r="H54" s="11"/>
      <c r="I54" s="12"/>
      <c r="J54" s="12"/>
      <c r="K54" s="12"/>
      <c r="L54" s="12"/>
      <c r="M54" s="12"/>
      <c r="N54" s="12"/>
      <c r="O54" s="12"/>
      <c r="P54" s="12"/>
    </row>
    <row r="55" spans="1:16" ht="15.75" customHeight="1">
      <c r="A55" s="22">
        <v>44012</v>
      </c>
      <c r="B55" s="18" t="s">
        <v>47</v>
      </c>
      <c r="C55" s="18" t="s">
        <v>44</v>
      </c>
      <c r="D55" s="9" t="s">
        <v>51</v>
      </c>
      <c r="E55" s="18" t="s">
        <v>53</v>
      </c>
      <c r="F55" s="18">
        <v>1</v>
      </c>
      <c r="G55" s="19">
        <v>10</v>
      </c>
      <c r="H55" s="11"/>
      <c r="I55" s="12"/>
      <c r="J55" s="12"/>
      <c r="K55" s="12"/>
      <c r="L55" s="12"/>
      <c r="M55" s="12"/>
      <c r="N55" s="12"/>
      <c r="O55" s="12"/>
      <c r="P55" s="12"/>
    </row>
    <row r="56" spans="1:16" ht="15.75" customHeight="1">
      <c r="A56" s="20">
        <v>44012</v>
      </c>
      <c r="B56" s="14" t="s">
        <v>47</v>
      </c>
      <c r="C56" s="14" t="s">
        <v>44</v>
      </c>
      <c r="D56" s="15" t="s">
        <v>51</v>
      </c>
      <c r="E56" s="14" t="s">
        <v>55</v>
      </c>
      <c r="F56" s="14">
        <v>2</v>
      </c>
      <c r="G56" s="16">
        <v>20</v>
      </c>
      <c r="H56" s="11"/>
      <c r="I56" s="12"/>
      <c r="J56" s="12"/>
      <c r="K56" s="12"/>
      <c r="L56" s="12"/>
      <c r="M56" s="12"/>
      <c r="N56" s="12"/>
      <c r="O56" s="12"/>
      <c r="P56" s="12"/>
    </row>
    <row r="57" spans="1:16" ht="15.75" customHeight="1">
      <c r="A57" s="17">
        <v>44012</v>
      </c>
      <c r="B57" s="18" t="s">
        <v>47</v>
      </c>
      <c r="C57" s="18" t="s">
        <v>44</v>
      </c>
      <c r="D57" s="9" t="s">
        <v>51</v>
      </c>
      <c r="E57" s="18" t="s">
        <v>87</v>
      </c>
      <c r="F57" s="18">
        <v>1</v>
      </c>
      <c r="G57" s="19">
        <v>10</v>
      </c>
      <c r="H57" s="11"/>
      <c r="I57" s="12"/>
      <c r="J57" s="12"/>
      <c r="K57" s="12"/>
      <c r="L57" s="12"/>
      <c r="M57" s="12"/>
      <c r="N57" s="12"/>
      <c r="O57" s="12"/>
      <c r="P57" s="12"/>
    </row>
    <row r="58" spans="1:16" ht="15.75" customHeight="1">
      <c r="A58" s="20">
        <v>44012</v>
      </c>
      <c r="B58" s="14" t="s">
        <v>9</v>
      </c>
      <c r="C58" s="14" t="s">
        <v>27</v>
      </c>
      <c r="D58" s="15" t="s">
        <v>11</v>
      </c>
      <c r="E58" s="14" t="s">
        <v>88</v>
      </c>
      <c r="F58" s="14">
        <v>1</v>
      </c>
      <c r="G58" s="16">
        <v>150</v>
      </c>
      <c r="H58" s="11"/>
      <c r="I58" s="12"/>
      <c r="J58" s="12"/>
      <c r="K58" s="12"/>
      <c r="L58" s="12"/>
      <c r="M58" s="12"/>
      <c r="N58" s="12"/>
      <c r="O58" s="12"/>
      <c r="P58" s="12"/>
    </row>
    <row r="59" spans="1:16" ht="15.75" customHeight="1">
      <c r="A59" s="22">
        <v>44012</v>
      </c>
      <c r="B59" s="18" t="s">
        <v>9</v>
      </c>
      <c r="C59" s="18" t="s">
        <v>10</v>
      </c>
      <c r="D59" s="9" t="s">
        <v>11</v>
      </c>
      <c r="E59" s="18" t="s">
        <v>89</v>
      </c>
      <c r="F59" s="18">
        <v>1</v>
      </c>
      <c r="G59" s="19">
        <v>67</v>
      </c>
      <c r="H59" s="11"/>
      <c r="I59" s="12"/>
      <c r="J59" s="12"/>
      <c r="K59" s="12"/>
      <c r="L59" s="12"/>
      <c r="M59" s="12"/>
      <c r="N59" s="12"/>
      <c r="O59" s="12"/>
      <c r="P59" s="12"/>
    </row>
    <row r="60" spans="1:16" ht="15.75" customHeight="1">
      <c r="A60" s="20">
        <v>44013</v>
      </c>
      <c r="B60" s="14" t="s">
        <v>47</v>
      </c>
      <c r="C60" s="14" t="s">
        <v>44</v>
      </c>
      <c r="D60" s="15" t="s">
        <v>45</v>
      </c>
      <c r="E60" s="14" t="s">
        <v>90</v>
      </c>
      <c r="F60" s="14">
        <v>4</v>
      </c>
      <c r="G60" s="16">
        <v>10</v>
      </c>
      <c r="H60" s="11"/>
      <c r="I60" s="12"/>
      <c r="J60" s="12"/>
      <c r="K60" s="12"/>
      <c r="L60" s="12"/>
      <c r="M60" s="12"/>
      <c r="N60" s="12"/>
      <c r="O60" s="12"/>
      <c r="P60" s="12"/>
    </row>
    <row r="61" spans="1:16" ht="15.75" customHeight="1">
      <c r="A61" s="22">
        <v>44013</v>
      </c>
      <c r="B61" s="18" t="s">
        <v>9</v>
      </c>
      <c r="C61" s="18" t="s">
        <v>18</v>
      </c>
      <c r="D61" s="9" t="s">
        <v>19</v>
      </c>
      <c r="E61" s="18" t="s">
        <v>91</v>
      </c>
      <c r="F61" s="18">
        <v>1</v>
      </c>
      <c r="G61" s="19">
        <v>250</v>
      </c>
      <c r="H61" s="11"/>
      <c r="I61" s="12"/>
      <c r="J61" s="12"/>
      <c r="K61" s="12"/>
      <c r="L61" s="12"/>
      <c r="M61" s="12"/>
      <c r="N61" s="12"/>
      <c r="O61" s="12"/>
      <c r="P61" s="12"/>
    </row>
    <row r="62" spans="1:16" ht="15.75" customHeight="1">
      <c r="A62" s="20">
        <v>44013</v>
      </c>
      <c r="B62" s="14" t="s">
        <v>9</v>
      </c>
      <c r="C62" s="14" t="s">
        <v>92</v>
      </c>
      <c r="D62" s="15" t="s">
        <v>93</v>
      </c>
      <c r="E62" s="14" t="s">
        <v>94</v>
      </c>
      <c r="F62" s="14">
        <v>1</v>
      </c>
      <c r="G62" s="16">
        <v>1028</v>
      </c>
      <c r="H62" s="11"/>
      <c r="I62" s="12"/>
      <c r="J62" s="12"/>
      <c r="K62" s="12"/>
      <c r="L62" s="12"/>
      <c r="M62" s="12"/>
      <c r="N62" s="12"/>
      <c r="O62" s="12"/>
      <c r="P62" s="12"/>
    </row>
    <row r="63" spans="1:16" ht="15.75" customHeight="1">
      <c r="A63" s="22">
        <v>44013</v>
      </c>
      <c r="B63" s="18" t="s">
        <v>82</v>
      </c>
      <c r="C63" s="18" t="s">
        <v>31</v>
      </c>
      <c r="D63" s="9" t="s">
        <v>95</v>
      </c>
      <c r="E63" s="18" t="s">
        <v>96</v>
      </c>
      <c r="F63" s="18">
        <v>1</v>
      </c>
      <c r="G63" s="19">
        <v>1200</v>
      </c>
      <c r="H63" s="11"/>
      <c r="I63" s="12"/>
      <c r="J63" s="12"/>
      <c r="K63" s="12"/>
      <c r="L63" s="12"/>
      <c r="M63" s="12"/>
      <c r="N63" s="12"/>
      <c r="O63" s="12"/>
      <c r="P63" s="12"/>
    </row>
    <row r="64" spans="1:16" ht="15.75" customHeight="1">
      <c r="A64" s="20">
        <v>44013</v>
      </c>
      <c r="B64" s="14" t="s">
        <v>47</v>
      </c>
      <c r="C64" s="14" t="s">
        <v>44</v>
      </c>
      <c r="D64" s="15" t="s">
        <v>51</v>
      </c>
      <c r="E64" s="14" t="s">
        <v>97</v>
      </c>
      <c r="F64" s="14">
        <v>1</v>
      </c>
      <c r="G64" s="16">
        <v>40</v>
      </c>
      <c r="H64" s="11"/>
      <c r="I64" s="12"/>
      <c r="J64" s="12"/>
      <c r="K64" s="12"/>
      <c r="L64" s="12"/>
      <c r="M64" s="12"/>
      <c r="N64" s="12"/>
      <c r="O64" s="12"/>
      <c r="P64" s="12"/>
    </row>
    <row r="65" spans="1:16" ht="15.75" customHeight="1">
      <c r="A65" s="17">
        <v>44013</v>
      </c>
      <c r="B65" s="18" t="s">
        <v>47</v>
      </c>
      <c r="C65" s="18" t="s">
        <v>44</v>
      </c>
      <c r="D65" s="9" t="s">
        <v>51</v>
      </c>
      <c r="E65" s="18" t="s">
        <v>87</v>
      </c>
      <c r="F65" s="18">
        <v>1</v>
      </c>
      <c r="G65" s="19">
        <v>10</v>
      </c>
      <c r="H65" s="11"/>
      <c r="I65" s="12"/>
      <c r="J65" s="12"/>
      <c r="K65" s="12"/>
      <c r="L65" s="12"/>
      <c r="M65" s="12"/>
      <c r="N65" s="12"/>
      <c r="O65" s="12"/>
      <c r="P65" s="12"/>
    </row>
    <row r="66" spans="1:16" ht="15.75" customHeight="1">
      <c r="A66" s="20">
        <v>44014</v>
      </c>
      <c r="B66" s="14" t="s">
        <v>9</v>
      </c>
      <c r="C66" s="14" t="s">
        <v>34</v>
      </c>
      <c r="D66" s="15" t="s">
        <v>93</v>
      </c>
      <c r="E66" s="14" t="s">
        <v>89</v>
      </c>
      <c r="F66" s="14">
        <v>1</v>
      </c>
      <c r="G66" s="16">
        <v>4100</v>
      </c>
      <c r="H66" s="11"/>
      <c r="I66" s="12"/>
      <c r="J66" s="12"/>
      <c r="K66" s="12"/>
      <c r="L66" s="12"/>
      <c r="M66" s="12"/>
      <c r="N66" s="12"/>
      <c r="O66" s="12"/>
      <c r="P66" s="12"/>
    </row>
    <row r="67" spans="1:16" ht="15.75" customHeight="1">
      <c r="A67" s="22">
        <v>44014</v>
      </c>
      <c r="B67" s="18" t="s">
        <v>47</v>
      </c>
      <c r="C67" s="18" t="s">
        <v>44</v>
      </c>
      <c r="D67" s="9" t="s">
        <v>51</v>
      </c>
      <c r="E67" s="18" t="s">
        <v>98</v>
      </c>
      <c r="F67" s="18">
        <v>1</v>
      </c>
      <c r="G67" s="19">
        <v>60</v>
      </c>
      <c r="H67" s="11"/>
      <c r="I67" s="12"/>
      <c r="J67" s="12"/>
      <c r="K67" s="12"/>
      <c r="L67" s="12"/>
      <c r="M67" s="12"/>
      <c r="N67" s="12"/>
      <c r="O67" s="12"/>
      <c r="P67" s="12"/>
    </row>
    <row r="68" spans="1:16" ht="15.75" customHeight="1">
      <c r="A68" s="20">
        <v>44014</v>
      </c>
      <c r="B68" s="14" t="s">
        <v>47</v>
      </c>
      <c r="C68" s="14" t="s">
        <v>44</v>
      </c>
      <c r="D68" s="15" t="s">
        <v>51</v>
      </c>
      <c r="E68" s="14" t="s">
        <v>99</v>
      </c>
      <c r="F68" s="14">
        <v>1</v>
      </c>
      <c r="G68" s="16">
        <v>40</v>
      </c>
      <c r="H68" s="11"/>
      <c r="I68" s="12"/>
      <c r="J68" s="12"/>
      <c r="K68" s="12"/>
      <c r="L68" s="12"/>
      <c r="M68" s="12"/>
      <c r="N68" s="12"/>
      <c r="O68" s="12"/>
      <c r="P68" s="12"/>
    </row>
    <row r="69" spans="1:16" ht="15.75" customHeight="1">
      <c r="A69" s="22">
        <v>44014</v>
      </c>
      <c r="B69" s="18" t="s">
        <v>47</v>
      </c>
      <c r="C69" s="18" t="s">
        <v>44</v>
      </c>
      <c r="D69" s="9" t="s">
        <v>51</v>
      </c>
      <c r="E69" s="18" t="s">
        <v>55</v>
      </c>
      <c r="F69" s="18">
        <v>1</v>
      </c>
      <c r="G69" s="19">
        <v>10</v>
      </c>
      <c r="H69" s="11"/>
      <c r="I69" s="12"/>
      <c r="J69" s="12"/>
      <c r="K69" s="12"/>
      <c r="L69" s="12"/>
      <c r="M69" s="12"/>
      <c r="N69" s="12"/>
      <c r="O69" s="12"/>
      <c r="P69" s="12"/>
    </row>
    <row r="70" spans="1:16" ht="15.75" customHeight="1">
      <c r="A70" s="20">
        <v>44014</v>
      </c>
      <c r="B70" s="14" t="s">
        <v>47</v>
      </c>
      <c r="C70" s="14" t="s">
        <v>44</v>
      </c>
      <c r="D70" s="15" t="s">
        <v>51</v>
      </c>
      <c r="E70" s="14" t="s">
        <v>53</v>
      </c>
      <c r="F70" s="14">
        <v>1</v>
      </c>
      <c r="G70" s="16">
        <v>10</v>
      </c>
      <c r="H70" s="11"/>
      <c r="I70" s="12"/>
      <c r="J70" s="12"/>
      <c r="K70" s="12"/>
      <c r="L70" s="12"/>
      <c r="M70" s="12"/>
      <c r="N70" s="12"/>
      <c r="O70" s="12"/>
      <c r="P70" s="12"/>
    </row>
    <row r="71" spans="1:16" ht="15.75" customHeight="1">
      <c r="A71" s="22">
        <v>44014</v>
      </c>
      <c r="B71" s="18" t="s">
        <v>47</v>
      </c>
      <c r="C71" s="18" t="s">
        <v>44</v>
      </c>
      <c r="D71" s="9" t="s">
        <v>51</v>
      </c>
      <c r="E71" s="18" t="s">
        <v>54</v>
      </c>
      <c r="F71" s="18">
        <v>1</v>
      </c>
      <c r="G71" s="19">
        <v>10</v>
      </c>
      <c r="H71" s="11"/>
      <c r="I71" s="12"/>
      <c r="J71" s="12"/>
      <c r="K71" s="12"/>
      <c r="L71" s="12"/>
      <c r="M71" s="12"/>
      <c r="N71" s="12"/>
      <c r="O71" s="12"/>
      <c r="P71" s="12"/>
    </row>
    <row r="72" spans="1:16" ht="15.75" customHeight="1">
      <c r="A72" s="20">
        <v>44014</v>
      </c>
      <c r="B72" s="14" t="s">
        <v>47</v>
      </c>
      <c r="C72" s="14" t="s">
        <v>44</v>
      </c>
      <c r="D72" s="15" t="s">
        <v>51</v>
      </c>
      <c r="E72" s="14" t="s">
        <v>52</v>
      </c>
      <c r="F72" s="14">
        <v>3</v>
      </c>
      <c r="G72" s="16">
        <v>20</v>
      </c>
      <c r="H72" s="11"/>
      <c r="I72" s="12"/>
      <c r="J72" s="12"/>
      <c r="K72" s="12"/>
      <c r="L72" s="12"/>
      <c r="M72" s="12"/>
      <c r="N72" s="12"/>
      <c r="O72" s="12"/>
      <c r="P72" s="12"/>
    </row>
    <row r="73" spans="1:16" ht="15.75" customHeight="1">
      <c r="A73" s="22">
        <v>44015</v>
      </c>
      <c r="B73" s="18" t="s">
        <v>9</v>
      </c>
      <c r="C73" s="18" t="s">
        <v>44</v>
      </c>
      <c r="D73" s="9" t="s">
        <v>45</v>
      </c>
      <c r="E73" s="18" t="s">
        <v>100</v>
      </c>
      <c r="F73" s="18">
        <v>1</v>
      </c>
      <c r="G73" s="19">
        <v>50</v>
      </c>
      <c r="H73" s="11"/>
      <c r="I73" s="12"/>
      <c r="J73" s="12"/>
      <c r="K73" s="12"/>
      <c r="L73" s="12"/>
      <c r="M73" s="12"/>
      <c r="N73" s="12"/>
      <c r="O73" s="12"/>
      <c r="P73" s="12"/>
    </row>
    <row r="74" spans="1:16" ht="15.75" customHeight="1">
      <c r="A74" s="20">
        <v>44015</v>
      </c>
      <c r="B74" s="14" t="s">
        <v>9</v>
      </c>
      <c r="C74" s="14" t="s">
        <v>36</v>
      </c>
      <c r="D74" s="15" t="s">
        <v>45</v>
      </c>
      <c r="E74" s="14" t="s">
        <v>101</v>
      </c>
      <c r="F74" s="14">
        <v>1</v>
      </c>
      <c r="G74" s="16">
        <v>170</v>
      </c>
      <c r="H74" s="11"/>
      <c r="I74" s="12"/>
      <c r="J74" s="12"/>
      <c r="K74" s="12"/>
      <c r="L74" s="12"/>
      <c r="M74" s="12"/>
      <c r="N74" s="12"/>
      <c r="O74" s="12"/>
      <c r="P74" s="12"/>
    </row>
    <row r="75" spans="1:16" ht="15.75" customHeight="1">
      <c r="A75" s="22">
        <v>44015</v>
      </c>
      <c r="B75" s="18" t="s">
        <v>9</v>
      </c>
      <c r="C75" s="18" t="s">
        <v>102</v>
      </c>
      <c r="D75" s="9" t="s">
        <v>11</v>
      </c>
      <c r="E75" s="18" t="s">
        <v>103</v>
      </c>
      <c r="F75" s="18">
        <v>1</v>
      </c>
      <c r="G75" s="19">
        <v>37.5</v>
      </c>
      <c r="H75" s="11"/>
      <c r="I75" s="12"/>
      <c r="J75" s="12"/>
      <c r="K75" s="12"/>
      <c r="L75" s="12"/>
      <c r="M75" s="12"/>
      <c r="N75" s="12"/>
      <c r="O75" s="12"/>
      <c r="P75" s="12"/>
    </row>
    <row r="76" spans="1:16" ht="15.75" customHeight="1">
      <c r="A76" s="20">
        <v>44015</v>
      </c>
      <c r="B76" s="14" t="s">
        <v>9</v>
      </c>
      <c r="C76" s="14" t="s">
        <v>10</v>
      </c>
      <c r="D76" s="15" t="s">
        <v>11</v>
      </c>
      <c r="E76" s="14" t="s">
        <v>104</v>
      </c>
      <c r="F76" s="14">
        <v>1</v>
      </c>
      <c r="G76" s="16">
        <v>27</v>
      </c>
      <c r="H76" s="11"/>
      <c r="I76" s="12"/>
      <c r="J76" s="12"/>
      <c r="K76" s="12"/>
      <c r="L76" s="12"/>
      <c r="M76" s="12"/>
      <c r="N76" s="12"/>
      <c r="O76" s="12"/>
      <c r="P76" s="12"/>
    </row>
    <row r="77" spans="1:16" ht="15.75" customHeight="1">
      <c r="A77" s="22">
        <v>44016</v>
      </c>
      <c r="B77" s="18" t="s">
        <v>9</v>
      </c>
      <c r="C77" s="18" t="s">
        <v>36</v>
      </c>
      <c r="D77" s="9" t="s">
        <v>45</v>
      </c>
      <c r="E77" s="18" t="s">
        <v>105</v>
      </c>
      <c r="F77" s="18">
        <v>2</v>
      </c>
      <c r="G77" s="19">
        <v>260</v>
      </c>
      <c r="H77" s="11"/>
      <c r="I77" s="12"/>
      <c r="J77" s="12"/>
      <c r="K77" s="12"/>
      <c r="L77" s="12"/>
      <c r="M77" s="12"/>
      <c r="N77" s="12"/>
      <c r="O77" s="12"/>
      <c r="P77" s="12"/>
    </row>
    <row r="78" spans="1:16" ht="15.75" customHeight="1">
      <c r="A78" s="20">
        <v>44016</v>
      </c>
      <c r="B78" s="14" t="s">
        <v>47</v>
      </c>
      <c r="C78" s="14" t="s">
        <v>77</v>
      </c>
      <c r="D78" s="15" t="s">
        <v>45</v>
      </c>
      <c r="E78" s="14" t="s">
        <v>106</v>
      </c>
      <c r="F78" s="14">
        <v>1</v>
      </c>
      <c r="G78" s="16">
        <v>100</v>
      </c>
      <c r="H78" s="11"/>
      <c r="I78" s="12"/>
      <c r="J78" s="12"/>
      <c r="K78" s="12"/>
      <c r="L78" s="12"/>
      <c r="M78" s="12"/>
      <c r="N78" s="12"/>
      <c r="O78" s="12"/>
      <c r="P78" s="12"/>
    </row>
    <row r="79" spans="1:16" ht="15.75" customHeight="1">
      <c r="A79" s="22">
        <v>44016</v>
      </c>
      <c r="B79" s="18" t="s">
        <v>47</v>
      </c>
      <c r="C79" s="18" t="s">
        <v>39</v>
      </c>
      <c r="D79" s="9" t="s">
        <v>48</v>
      </c>
      <c r="E79" s="18" t="s">
        <v>107</v>
      </c>
      <c r="F79" s="18">
        <v>1</v>
      </c>
      <c r="G79" s="19">
        <v>60</v>
      </c>
      <c r="H79" s="11"/>
      <c r="I79" s="12"/>
      <c r="J79" s="12"/>
      <c r="K79" s="12"/>
      <c r="L79" s="12"/>
      <c r="M79" s="12"/>
      <c r="N79" s="12"/>
      <c r="O79" s="12"/>
      <c r="P79" s="12"/>
    </row>
    <row r="80" spans="1:16" ht="15.75" customHeight="1">
      <c r="A80" s="20">
        <v>44016</v>
      </c>
      <c r="B80" s="14" t="s">
        <v>47</v>
      </c>
      <c r="C80" s="14" t="s">
        <v>44</v>
      </c>
      <c r="D80" s="15" t="s">
        <v>51</v>
      </c>
      <c r="E80" s="14" t="s">
        <v>108</v>
      </c>
      <c r="F80" s="14">
        <v>1</v>
      </c>
      <c r="G80" s="16">
        <v>10</v>
      </c>
      <c r="H80" s="11"/>
      <c r="I80" s="12"/>
      <c r="J80" s="12"/>
      <c r="K80" s="12"/>
      <c r="L80" s="12"/>
      <c r="M80" s="12"/>
      <c r="N80" s="12"/>
      <c r="O80" s="12"/>
      <c r="P80" s="12"/>
    </row>
    <row r="81" spans="1:16" ht="15.75" customHeight="1">
      <c r="A81" s="22">
        <v>44016</v>
      </c>
      <c r="B81" s="18" t="s">
        <v>47</v>
      </c>
      <c r="C81" s="18" t="s">
        <v>44</v>
      </c>
      <c r="D81" s="9" t="s">
        <v>51</v>
      </c>
      <c r="E81" s="18" t="s">
        <v>109</v>
      </c>
      <c r="F81" s="18">
        <v>2</v>
      </c>
      <c r="G81" s="19">
        <v>50</v>
      </c>
      <c r="H81" s="11"/>
      <c r="I81" s="12"/>
      <c r="J81" s="12"/>
      <c r="K81" s="12"/>
      <c r="L81" s="12"/>
      <c r="M81" s="12"/>
      <c r="N81" s="12"/>
      <c r="O81" s="12"/>
      <c r="P81" s="12"/>
    </row>
    <row r="82" spans="1:16" ht="15.75" customHeight="1">
      <c r="A82" s="20">
        <v>44016</v>
      </c>
      <c r="B82" s="14" t="s">
        <v>47</v>
      </c>
      <c r="C82" s="14" t="s">
        <v>44</v>
      </c>
      <c r="D82" s="15" t="s">
        <v>51</v>
      </c>
      <c r="E82" s="14" t="s">
        <v>110</v>
      </c>
      <c r="F82" s="14">
        <v>1</v>
      </c>
      <c r="G82" s="16">
        <v>10</v>
      </c>
      <c r="H82" s="11"/>
      <c r="I82" s="12"/>
      <c r="J82" s="12"/>
      <c r="K82" s="12"/>
      <c r="L82" s="12"/>
      <c r="M82" s="12"/>
      <c r="N82" s="12"/>
      <c r="O82" s="12"/>
      <c r="P82" s="12"/>
    </row>
    <row r="83" spans="1:16" ht="15.75" customHeight="1">
      <c r="A83" s="22">
        <v>44016</v>
      </c>
      <c r="B83" s="18" t="s">
        <v>9</v>
      </c>
      <c r="C83" s="18" t="s">
        <v>10</v>
      </c>
      <c r="D83" s="9" t="s">
        <v>11</v>
      </c>
      <c r="E83" s="18" t="s">
        <v>111</v>
      </c>
      <c r="F83" s="18">
        <v>1</v>
      </c>
      <c r="G83" s="19">
        <v>27</v>
      </c>
      <c r="H83" s="11"/>
      <c r="I83" s="12"/>
      <c r="J83" s="12"/>
      <c r="K83" s="12"/>
      <c r="L83" s="12"/>
      <c r="M83" s="12"/>
      <c r="N83" s="12"/>
      <c r="O83" s="12"/>
      <c r="P83" s="12"/>
    </row>
    <row r="84" spans="1:16" ht="15.75" customHeight="1">
      <c r="A84" s="20">
        <v>44016</v>
      </c>
      <c r="B84" s="14" t="s">
        <v>9</v>
      </c>
      <c r="C84" s="14" t="s">
        <v>10</v>
      </c>
      <c r="D84" s="15" t="s">
        <v>11</v>
      </c>
      <c r="E84" s="14" t="s">
        <v>112</v>
      </c>
      <c r="F84" s="14">
        <v>1</v>
      </c>
      <c r="G84" s="16">
        <v>27</v>
      </c>
      <c r="H84" s="11"/>
      <c r="I84" s="12"/>
      <c r="J84" s="12"/>
      <c r="K84" s="12"/>
      <c r="L84" s="12"/>
      <c r="M84" s="12"/>
      <c r="N84" s="12"/>
      <c r="O84" s="12"/>
      <c r="P84" s="12"/>
    </row>
    <row r="85" spans="1:16" ht="15.75" customHeight="1">
      <c r="A85" s="22">
        <v>44016</v>
      </c>
      <c r="B85" s="18" t="s">
        <v>9</v>
      </c>
      <c r="C85" s="18" t="s">
        <v>10</v>
      </c>
      <c r="D85" s="9" t="s">
        <v>11</v>
      </c>
      <c r="E85" s="18" t="s">
        <v>113</v>
      </c>
      <c r="F85" s="18">
        <v>1</v>
      </c>
      <c r="G85" s="19">
        <v>26</v>
      </c>
      <c r="H85" s="11"/>
      <c r="I85" s="12"/>
      <c r="J85" s="12"/>
      <c r="K85" s="12"/>
      <c r="L85" s="12"/>
      <c r="M85" s="12"/>
      <c r="N85" s="12"/>
      <c r="O85" s="12"/>
      <c r="P85" s="12"/>
    </row>
    <row r="86" spans="1:16" ht="15.75" customHeight="1">
      <c r="A86" s="13">
        <v>44016</v>
      </c>
      <c r="B86" s="14" t="s">
        <v>9</v>
      </c>
      <c r="C86" s="14" t="s">
        <v>39</v>
      </c>
      <c r="D86" s="15" t="s">
        <v>40</v>
      </c>
      <c r="E86" s="14" t="s">
        <v>114</v>
      </c>
      <c r="F86" s="14">
        <v>1</v>
      </c>
      <c r="G86" s="16">
        <v>550</v>
      </c>
      <c r="H86" s="11"/>
      <c r="I86" s="12"/>
      <c r="J86" s="12"/>
      <c r="K86" s="12"/>
      <c r="L86" s="12"/>
      <c r="M86" s="12"/>
      <c r="N86" s="12"/>
      <c r="O86" s="12"/>
      <c r="P86" s="12"/>
    </row>
    <row r="87" spans="1:16" ht="15.75" customHeight="1">
      <c r="A87" s="22">
        <v>44018</v>
      </c>
      <c r="B87" s="18" t="s">
        <v>47</v>
      </c>
      <c r="C87" s="18" t="s">
        <v>44</v>
      </c>
      <c r="D87" s="9" t="s">
        <v>67</v>
      </c>
      <c r="E87" s="18" t="s">
        <v>68</v>
      </c>
      <c r="F87" s="18">
        <v>1</v>
      </c>
      <c r="G87" s="19">
        <v>200</v>
      </c>
      <c r="H87" s="11"/>
      <c r="I87" s="12"/>
      <c r="J87" s="12"/>
      <c r="K87" s="12"/>
      <c r="L87" s="12"/>
      <c r="M87" s="12"/>
      <c r="N87" s="12"/>
      <c r="O87" s="12"/>
      <c r="P87" s="12"/>
    </row>
    <row r="88" spans="1:16" ht="15.75" customHeight="1">
      <c r="A88" s="20">
        <v>44018</v>
      </c>
      <c r="B88" s="14" t="s">
        <v>9</v>
      </c>
      <c r="C88" s="14" t="s">
        <v>44</v>
      </c>
      <c r="D88" s="15" t="s">
        <v>45</v>
      </c>
      <c r="E88" s="14" t="s">
        <v>100</v>
      </c>
      <c r="F88" s="14">
        <v>1</v>
      </c>
      <c r="G88" s="16">
        <v>50</v>
      </c>
      <c r="H88" s="11"/>
      <c r="I88" s="12"/>
      <c r="J88" s="12"/>
      <c r="K88" s="12"/>
      <c r="L88" s="12"/>
      <c r="M88" s="12"/>
      <c r="N88" s="12"/>
      <c r="O88" s="12"/>
      <c r="P88" s="12"/>
    </row>
    <row r="89" spans="1:16" ht="15.75" customHeight="1">
      <c r="A89" s="22">
        <v>44018</v>
      </c>
      <c r="B89" s="18" t="s">
        <v>9</v>
      </c>
      <c r="C89" s="18" t="s">
        <v>36</v>
      </c>
      <c r="D89" s="9" t="s">
        <v>45</v>
      </c>
      <c r="E89" s="18" t="s">
        <v>115</v>
      </c>
      <c r="F89" s="18">
        <v>1</v>
      </c>
      <c r="G89" s="19">
        <v>130</v>
      </c>
      <c r="H89" s="11"/>
      <c r="I89" s="12"/>
      <c r="J89" s="12"/>
      <c r="K89" s="12"/>
      <c r="L89" s="12"/>
      <c r="M89" s="12"/>
      <c r="N89" s="12"/>
      <c r="O89" s="12"/>
      <c r="P89" s="12"/>
    </row>
    <row r="90" spans="1:16" ht="15.75" customHeight="1">
      <c r="A90" s="20">
        <v>44018</v>
      </c>
      <c r="B90" s="14" t="s">
        <v>9</v>
      </c>
      <c r="C90" s="14" t="s">
        <v>36</v>
      </c>
      <c r="D90" s="15" t="s">
        <v>37</v>
      </c>
      <c r="E90" s="14" t="s">
        <v>66</v>
      </c>
      <c r="F90" s="14">
        <v>1</v>
      </c>
      <c r="G90" s="16">
        <v>583</v>
      </c>
      <c r="H90" s="11"/>
      <c r="I90" s="12"/>
      <c r="J90" s="12"/>
      <c r="K90" s="12"/>
      <c r="L90" s="12"/>
      <c r="M90" s="12"/>
      <c r="N90" s="12"/>
      <c r="O90" s="12"/>
      <c r="P90" s="12"/>
    </row>
    <row r="91" spans="1:16" ht="15.75" customHeight="1">
      <c r="A91" s="22">
        <v>44018</v>
      </c>
      <c r="B91" s="18" t="s">
        <v>9</v>
      </c>
      <c r="C91" s="18" t="s">
        <v>36</v>
      </c>
      <c r="D91" s="9" t="s">
        <v>37</v>
      </c>
      <c r="E91" s="18" t="s">
        <v>116</v>
      </c>
      <c r="F91" s="18">
        <v>1</v>
      </c>
      <c r="G91" s="19">
        <v>170</v>
      </c>
      <c r="H91" s="11"/>
      <c r="I91" s="12"/>
      <c r="J91" s="12"/>
      <c r="K91" s="12"/>
      <c r="L91" s="12"/>
      <c r="M91" s="12"/>
      <c r="N91" s="12"/>
      <c r="O91" s="12"/>
      <c r="P91" s="12"/>
    </row>
    <row r="92" spans="1:16" ht="15.75" customHeight="1">
      <c r="A92" s="20">
        <v>44018</v>
      </c>
      <c r="B92" s="14" t="s">
        <v>47</v>
      </c>
      <c r="C92" s="14" t="s">
        <v>44</v>
      </c>
      <c r="D92" s="15" t="s">
        <v>51</v>
      </c>
      <c r="E92" s="14" t="s">
        <v>52</v>
      </c>
      <c r="F92" s="14">
        <v>3</v>
      </c>
      <c r="G92" s="16">
        <v>20</v>
      </c>
      <c r="H92" s="11"/>
      <c r="I92" s="12"/>
      <c r="J92" s="12"/>
      <c r="K92" s="12"/>
      <c r="L92" s="12"/>
      <c r="M92" s="12"/>
      <c r="N92" s="12"/>
      <c r="O92" s="12"/>
      <c r="P92" s="12"/>
    </row>
    <row r="93" spans="1:16" ht="15.75" customHeight="1">
      <c r="A93" s="22">
        <v>44018</v>
      </c>
      <c r="B93" s="18" t="s">
        <v>47</v>
      </c>
      <c r="C93" s="18" t="s">
        <v>44</v>
      </c>
      <c r="D93" s="9" t="s">
        <v>51</v>
      </c>
      <c r="E93" s="18" t="s">
        <v>53</v>
      </c>
      <c r="F93" s="18">
        <v>1</v>
      </c>
      <c r="G93" s="19">
        <v>5</v>
      </c>
      <c r="H93" s="11"/>
      <c r="I93" s="12"/>
      <c r="J93" s="12"/>
      <c r="K93" s="12"/>
      <c r="L93" s="12"/>
      <c r="M93" s="12"/>
      <c r="N93" s="12"/>
      <c r="O93" s="12"/>
      <c r="P93" s="12"/>
    </row>
    <row r="94" spans="1:16" ht="15.75" customHeight="1">
      <c r="A94" s="20">
        <v>44018</v>
      </c>
      <c r="B94" s="14" t="s">
        <v>47</v>
      </c>
      <c r="C94" s="14" t="s">
        <v>44</v>
      </c>
      <c r="D94" s="15" t="s">
        <v>51</v>
      </c>
      <c r="E94" s="14" t="s">
        <v>55</v>
      </c>
      <c r="F94" s="14">
        <v>1</v>
      </c>
      <c r="G94" s="16">
        <v>10</v>
      </c>
      <c r="H94" s="11"/>
      <c r="I94" s="12"/>
      <c r="J94" s="12"/>
      <c r="K94" s="12"/>
      <c r="L94" s="12"/>
      <c r="M94" s="12"/>
      <c r="N94" s="12"/>
      <c r="O94" s="12"/>
      <c r="P94" s="12"/>
    </row>
    <row r="95" spans="1:16" ht="15.75" customHeight="1">
      <c r="A95" s="22">
        <v>44018</v>
      </c>
      <c r="B95" s="18" t="s">
        <v>47</v>
      </c>
      <c r="C95" s="18" t="s">
        <v>44</v>
      </c>
      <c r="D95" s="9" t="s">
        <v>51</v>
      </c>
      <c r="E95" s="18" t="s">
        <v>87</v>
      </c>
      <c r="F95" s="18">
        <v>1</v>
      </c>
      <c r="G95" s="19">
        <v>10</v>
      </c>
      <c r="H95" s="11"/>
      <c r="I95" s="12"/>
      <c r="J95" s="12"/>
      <c r="K95" s="12"/>
      <c r="L95" s="12"/>
      <c r="M95" s="12"/>
      <c r="N95" s="12"/>
      <c r="O95" s="12"/>
      <c r="P95" s="12"/>
    </row>
    <row r="96" spans="1:16" ht="15.75" customHeight="1">
      <c r="A96" s="20">
        <v>44019</v>
      </c>
      <c r="B96" s="14" t="s">
        <v>9</v>
      </c>
      <c r="C96" s="14" t="s">
        <v>34</v>
      </c>
      <c r="D96" s="15" t="s">
        <v>93</v>
      </c>
      <c r="E96" s="14" t="s">
        <v>117</v>
      </c>
      <c r="F96" s="14">
        <v>1</v>
      </c>
      <c r="G96" s="16">
        <v>1000</v>
      </c>
      <c r="H96" s="11"/>
      <c r="I96" s="12"/>
      <c r="J96" s="12"/>
      <c r="K96" s="12"/>
      <c r="L96" s="12"/>
      <c r="M96" s="12"/>
      <c r="N96" s="12"/>
      <c r="O96" s="12"/>
      <c r="P96" s="12"/>
    </row>
    <row r="97" spans="1:16" ht="15.75" customHeight="1">
      <c r="A97" s="22">
        <v>44019</v>
      </c>
      <c r="B97" s="18" t="s">
        <v>47</v>
      </c>
      <c r="C97" s="18" t="s">
        <v>44</v>
      </c>
      <c r="D97" s="9" t="s">
        <v>51</v>
      </c>
      <c r="E97" s="18" t="s">
        <v>52</v>
      </c>
      <c r="F97" s="18">
        <v>3</v>
      </c>
      <c r="G97" s="19">
        <v>20</v>
      </c>
      <c r="H97" s="11"/>
      <c r="I97" s="12"/>
      <c r="J97" s="12"/>
      <c r="K97" s="12"/>
      <c r="L97" s="12"/>
      <c r="M97" s="12"/>
      <c r="N97" s="12"/>
      <c r="O97" s="12"/>
      <c r="P97" s="12"/>
    </row>
    <row r="98" spans="1:16" ht="15.75" customHeight="1">
      <c r="A98" s="20">
        <v>44019</v>
      </c>
      <c r="B98" s="14" t="s">
        <v>47</v>
      </c>
      <c r="C98" s="14" t="s">
        <v>44</v>
      </c>
      <c r="D98" s="15" t="s">
        <v>51</v>
      </c>
      <c r="E98" s="14" t="s">
        <v>54</v>
      </c>
      <c r="F98" s="14">
        <v>1</v>
      </c>
      <c r="G98" s="16">
        <v>10</v>
      </c>
      <c r="H98" s="11"/>
      <c r="I98" s="12"/>
      <c r="J98" s="12"/>
      <c r="K98" s="12"/>
      <c r="L98" s="12"/>
      <c r="M98" s="12"/>
      <c r="N98" s="12"/>
      <c r="O98" s="12"/>
      <c r="P98" s="12"/>
    </row>
    <row r="99" spans="1:16" ht="15.75" customHeight="1">
      <c r="A99" s="22">
        <v>44019</v>
      </c>
      <c r="B99" s="18" t="s">
        <v>47</v>
      </c>
      <c r="C99" s="18" t="s">
        <v>44</v>
      </c>
      <c r="D99" s="9" t="s">
        <v>51</v>
      </c>
      <c r="E99" s="18" t="s">
        <v>57</v>
      </c>
      <c r="F99" s="18">
        <v>5</v>
      </c>
      <c r="G99" s="19">
        <v>50</v>
      </c>
      <c r="H99" s="11"/>
      <c r="I99" s="12"/>
      <c r="J99" s="12"/>
      <c r="K99" s="12"/>
      <c r="L99" s="12"/>
      <c r="M99" s="12"/>
      <c r="N99" s="12"/>
      <c r="O99" s="12"/>
      <c r="P99" s="12"/>
    </row>
    <row r="100" spans="1:16" ht="15.75" customHeight="1">
      <c r="A100" s="20">
        <v>44019</v>
      </c>
      <c r="B100" s="14" t="s">
        <v>47</v>
      </c>
      <c r="C100" s="14" t="s">
        <v>44</v>
      </c>
      <c r="D100" s="15" t="s">
        <v>51</v>
      </c>
      <c r="E100" s="14" t="s">
        <v>53</v>
      </c>
      <c r="F100" s="14">
        <v>1</v>
      </c>
      <c r="G100" s="16">
        <v>10</v>
      </c>
      <c r="H100" s="11"/>
      <c r="I100" s="12"/>
      <c r="J100" s="12"/>
      <c r="K100" s="12"/>
      <c r="L100" s="12"/>
      <c r="M100" s="12"/>
      <c r="N100" s="12"/>
      <c r="O100" s="12"/>
      <c r="P100" s="12"/>
    </row>
    <row r="101" spans="1:16" ht="15.75" customHeight="1">
      <c r="A101" s="22">
        <v>44019</v>
      </c>
      <c r="B101" s="18" t="s">
        <v>47</v>
      </c>
      <c r="C101" s="18" t="s">
        <v>44</v>
      </c>
      <c r="D101" s="9" t="s">
        <v>51</v>
      </c>
      <c r="E101" s="18" t="s">
        <v>55</v>
      </c>
      <c r="F101" s="18">
        <v>1</v>
      </c>
      <c r="G101" s="19">
        <v>10</v>
      </c>
      <c r="H101" s="11"/>
      <c r="I101" s="12"/>
      <c r="J101" s="12"/>
      <c r="K101" s="12"/>
      <c r="L101" s="12"/>
      <c r="M101" s="12"/>
      <c r="N101" s="12"/>
      <c r="O101" s="12"/>
      <c r="P101" s="12"/>
    </row>
    <row r="102" spans="1:16" ht="15.75" customHeight="1">
      <c r="A102" s="20">
        <v>44019</v>
      </c>
      <c r="B102" s="14" t="s">
        <v>47</v>
      </c>
      <c r="C102" s="14" t="s">
        <v>44</v>
      </c>
      <c r="D102" s="15" t="s">
        <v>51</v>
      </c>
      <c r="E102" s="14" t="s">
        <v>109</v>
      </c>
      <c r="F102" s="14">
        <v>1</v>
      </c>
      <c r="G102" s="16">
        <v>20</v>
      </c>
      <c r="H102" s="11"/>
      <c r="I102" s="12"/>
      <c r="J102" s="12"/>
      <c r="K102" s="12"/>
      <c r="L102" s="12"/>
      <c r="M102" s="12"/>
      <c r="N102" s="12"/>
      <c r="O102" s="12"/>
      <c r="P102" s="12"/>
    </row>
    <row r="103" spans="1:16" ht="15.75" customHeight="1">
      <c r="A103" s="22">
        <v>44019</v>
      </c>
      <c r="B103" s="18" t="s">
        <v>47</v>
      </c>
      <c r="C103" s="18" t="s">
        <v>44</v>
      </c>
      <c r="D103" s="9" t="s">
        <v>51</v>
      </c>
      <c r="E103" s="18" t="s">
        <v>87</v>
      </c>
      <c r="F103" s="18">
        <v>1</v>
      </c>
      <c r="G103" s="19">
        <v>10</v>
      </c>
      <c r="H103" s="11"/>
      <c r="I103" s="12"/>
      <c r="J103" s="12"/>
      <c r="K103" s="12"/>
      <c r="L103" s="12"/>
      <c r="M103" s="12"/>
      <c r="N103" s="12"/>
      <c r="O103" s="12"/>
      <c r="P103" s="12"/>
    </row>
    <row r="104" spans="1:16" ht="15.75" customHeight="1">
      <c r="A104" s="13">
        <v>44020</v>
      </c>
      <c r="B104" s="14" t="s">
        <v>9</v>
      </c>
      <c r="C104" s="14" t="s">
        <v>44</v>
      </c>
      <c r="D104" s="15" t="s">
        <v>67</v>
      </c>
      <c r="E104" s="14" t="s">
        <v>118</v>
      </c>
      <c r="F104" s="14">
        <v>1</v>
      </c>
      <c r="G104" s="16">
        <v>200</v>
      </c>
      <c r="H104" s="11"/>
      <c r="I104" s="12"/>
      <c r="J104" s="12"/>
      <c r="K104" s="12"/>
      <c r="L104" s="12"/>
      <c r="M104" s="12"/>
      <c r="N104" s="12"/>
      <c r="O104" s="12"/>
      <c r="P104" s="12"/>
    </row>
    <row r="105" spans="1:16" ht="15.75" customHeight="1">
      <c r="A105" s="17">
        <v>44020</v>
      </c>
      <c r="B105" s="18" t="s">
        <v>47</v>
      </c>
      <c r="C105" s="18" t="s">
        <v>44</v>
      </c>
      <c r="D105" s="9" t="s">
        <v>45</v>
      </c>
      <c r="E105" s="18" t="s">
        <v>119</v>
      </c>
      <c r="F105" s="18">
        <v>1</v>
      </c>
      <c r="G105" s="19">
        <v>25</v>
      </c>
      <c r="H105" s="11"/>
      <c r="I105" s="12"/>
      <c r="J105" s="12"/>
      <c r="K105" s="12"/>
      <c r="L105" s="12"/>
      <c r="M105" s="12"/>
      <c r="N105" s="12"/>
      <c r="O105" s="12"/>
      <c r="P105" s="12"/>
    </row>
    <row r="106" spans="1:16" ht="15.75" customHeight="1">
      <c r="A106" s="13">
        <v>44020</v>
      </c>
      <c r="B106" s="14" t="s">
        <v>47</v>
      </c>
      <c r="C106" s="14" t="s">
        <v>44</v>
      </c>
      <c r="D106" s="15" t="s">
        <v>51</v>
      </c>
      <c r="E106" s="14" t="s">
        <v>52</v>
      </c>
      <c r="F106" s="14">
        <v>3</v>
      </c>
      <c r="G106" s="16">
        <v>20</v>
      </c>
      <c r="H106" s="11"/>
      <c r="I106" s="12"/>
      <c r="J106" s="12"/>
      <c r="K106" s="12"/>
      <c r="L106" s="12"/>
      <c r="M106" s="12"/>
      <c r="N106" s="12"/>
      <c r="O106" s="12"/>
      <c r="P106" s="12"/>
    </row>
    <row r="107" spans="1:16" ht="15.75" customHeight="1">
      <c r="A107" s="17">
        <v>44020</v>
      </c>
      <c r="B107" s="18" t="s">
        <v>47</v>
      </c>
      <c r="C107" s="18" t="s">
        <v>44</v>
      </c>
      <c r="D107" s="9" t="s">
        <v>51</v>
      </c>
      <c r="E107" s="18" t="s">
        <v>53</v>
      </c>
      <c r="F107" s="18">
        <v>1</v>
      </c>
      <c r="G107" s="19">
        <v>10</v>
      </c>
      <c r="H107" s="11"/>
      <c r="I107" s="12"/>
      <c r="J107" s="12"/>
      <c r="K107" s="12"/>
      <c r="L107" s="12"/>
      <c r="M107" s="12"/>
      <c r="N107" s="12"/>
      <c r="O107" s="12"/>
      <c r="P107" s="12"/>
    </row>
    <row r="108" spans="1:16" ht="15.75" customHeight="1">
      <c r="A108" s="13">
        <v>44020</v>
      </c>
      <c r="B108" s="14" t="s">
        <v>47</v>
      </c>
      <c r="C108" s="14" t="s">
        <v>44</v>
      </c>
      <c r="D108" s="15" t="s">
        <v>51</v>
      </c>
      <c r="E108" s="14" t="s">
        <v>55</v>
      </c>
      <c r="F108" s="14">
        <v>1</v>
      </c>
      <c r="G108" s="16">
        <v>10</v>
      </c>
      <c r="H108" s="11"/>
      <c r="I108" s="12"/>
      <c r="J108" s="12"/>
      <c r="K108" s="12"/>
      <c r="L108" s="12"/>
      <c r="M108" s="12"/>
      <c r="N108" s="12"/>
      <c r="O108" s="12"/>
      <c r="P108" s="12"/>
    </row>
    <row r="109" spans="1:16" ht="15.75" customHeight="1">
      <c r="A109" s="17">
        <v>44020</v>
      </c>
      <c r="B109" s="18" t="s">
        <v>47</v>
      </c>
      <c r="C109" s="18" t="s">
        <v>44</v>
      </c>
      <c r="D109" s="9" t="s">
        <v>51</v>
      </c>
      <c r="E109" s="18" t="s">
        <v>109</v>
      </c>
      <c r="F109" s="18">
        <v>1</v>
      </c>
      <c r="G109" s="19">
        <v>20</v>
      </c>
      <c r="H109" s="11"/>
      <c r="I109" s="12"/>
      <c r="J109" s="12"/>
      <c r="K109" s="12"/>
      <c r="L109" s="12"/>
      <c r="M109" s="12"/>
      <c r="N109" s="12"/>
      <c r="O109" s="12"/>
      <c r="P109" s="12"/>
    </row>
    <row r="110" spans="1:16" ht="15.75" customHeight="1">
      <c r="A110" s="13">
        <v>44020</v>
      </c>
      <c r="B110" s="14" t="s">
        <v>47</v>
      </c>
      <c r="C110" s="14" t="s">
        <v>44</v>
      </c>
      <c r="D110" s="15" t="s">
        <v>51</v>
      </c>
      <c r="E110" s="14" t="s">
        <v>87</v>
      </c>
      <c r="F110" s="14">
        <v>1</v>
      </c>
      <c r="G110" s="16">
        <v>10</v>
      </c>
      <c r="H110" s="11"/>
      <c r="I110" s="12"/>
      <c r="J110" s="12"/>
      <c r="K110" s="12"/>
      <c r="L110" s="12"/>
      <c r="M110" s="12"/>
      <c r="N110" s="12"/>
      <c r="O110" s="12"/>
      <c r="P110" s="12"/>
    </row>
    <row r="111" spans="1:16" ht="15.75" customHeight="1">
      <c r="A111" s="17">
        <v>44020</v>
      </c>
      <c r="B111" s="18" t="s">
        <v>47</v>
      </c>
      <c r="C111" s="18" t="s">
        <v>36</v>
      </c>
      <c r="D111" s="9" t="s">
        <v>51</v>
      </c>
      <c r="E111" s="18" t="s">
        <v>120</v>
      </c>
      <c r="F111" s="18">
        <v>1</v>
      </c>
      <c r="G111" s="19">
        <v>10</v>
      </c>
      <c r="H111" s="11"/>
      <c r="I111" s="12"/>
      <c r="J111" s="12"/>
      <c r="K111" s="12"/>
      <c r="L111" s="12"/>
      <c r="M111" s="12"/>
      <c r="N111" s="12"/>
      <c r="O111" s="12"/>
      <c r="P111" s="12"/>
    </row>
    <row r="112" spans="1:16" ht="15.75" customHeight="1">
      <c r="A112" s="13">
        <v>44021</v>
      </c>
      <c r="B112" s="14" t="s">
        <v>47</v>
      </c>
      <c r="C112" s="14" t="s">
        <v>44</v>
      </c>
      <c r="D112" s="15" t="s">
        <v>45</v>
      </c>
      <c r="E112" s="14" t="s">
        <v>119</v>
      </c>
      <c r="F112" s="14">
        <v>1</v>
      </c>
      <c r="G112" s="16">
        <v>25</v>
      </c>
      <c r="H112" s="11"/>
      <c r="I112" s="12"/>
      <c r="J112" s="12"/>
      <c r="K112" s="12"/>
      <c r="L112" s="12"/>
      <c r="M112" s="12"/>
      <c r="N112" s="12"/>
      <c r="O112" s="12"/>
      <c r="P112" s="12"/>
    </row>
    <row r="113" spans="1:16" ht="15.75" customHeight="1">
      <c r="A113" s="17">
        <v>44021</v>
      </c>
      <c r="B113" s="18" t="s">
        <v>9</v>
      </c>
      <c r="C113" s="18" t="s">
        <v>36</v>
      </c>
      <c r="D113" s="9" t="s">
        <v>37</v>
      </c>
      <c r="E113" s="18" t="s">
        <v>121</v>
      </c>
      <c r="F113" s="18">
        <v>1</v>
      </c>
      <c r="G113" s="19">
        <v>65</v>
      </c>
      <c r="H113" s="11"/>
      <c r="I113" s="12"/>
      <c r="J113" s="12"/>
      <c r="K113" s="12"/>
      <c r="L113" s="12"/>
      <c r="M113" s="12"/>
      <c r="N113" s="12"/>
      <c r="O113" s="12"/>
      <c r="P113" s="12"/>
    </row>
    <row r="114" spans="1:16" ht="15.75" customHeight="1">
      <c r="A114" s="13">
        <v>44021</v>
      </c>
      <c r="B114" s="14" t="s">
        <v>9</v>
      </c>
      <c r="C114" s="14" t="s">
        <v>36</v>
      </c>
      <c r="D114" s="15" t="s">
        <v>37</v>
      </c>
      <c r="E114" s="14" t="s">
        <v>122</v>
      </c>
      <c r="F114" s="14">
        <v>1</v>
      </c>
      <c r="G114" s="16">
        <v>45</v>
      </c>
      <c r="H114" s="11"/>
      <c r="I114" s="12"/>
      <c r="J114" s="12"/>
      <c r="K114" s="12"/>
      <c r="L114" s="12"/>
      <c r="M114" s="12"/>
      <c r="N114" s="12"/>
      <c r="O114" s="12"/>
      <c r="P114" s="12"/>
    </row>
    <row r="115" spans="1:16" ht="15.75" customHeight="1">
      <c r="A115" s="17">
        <v>44021</v>
      </c>
      <c r="B115" s="18" t="s">
        <v>47</v>
      </c>
      <c r="C115" s="18" t="s">
        <v>44</v>
      </c>
      <c r="D115" s="9" t="s">
        <v>51</v>
      </c>
      <c r="E115" s="18" t="s">
        <v>52</v>
      </c>
      <c r="F115" s="18">
        <v>3</v>
      </c>
      <c r="G115" s="19">
        <v>20</v>
      </c>
      <c r="H115" s="11"/>
      <c r="I115" s="12"/>
      <c r="J115" s="12"/>
      <c r="K115" s="12"/>
      <c r="L115" s="12"/>
      <c r="M115" s="12"/>
      <c r="N115" s="12"/>
      <c r="O115" s="12"/>
      <c r="P115" s="12"/>
    </row>
    <row r="116" spans="1:16" ht="15.75" customHeight="1">
      <c r="A116" s="13">
        <v>44021</v>
      </c>
      <c r="B116" s="14" t="s">
        <v>47</v>
      </c>
      <c r="C116" s="14" t="s">
        <v>44</v>
      </c>
      <c r="D116" s="15" t="s">
        <v>51</v>
      </c>
      <c r="E116" s="14" t="s">
        <v>53</v>
      </c>
      <c r="F116" s="14">
        <v>1</v>
      </c>
      <c r="G116" s="16">
        <v>10</v>
      </c>
      <c r="H116" s="11"/>
      <c r="I116" s="12"/>
      <c r="J116" s="12"/>
      <c r="K116" s="12"/>
      <c r="L116" s="12"/>
      <c r="M116" s="12"/>
      <c r="N116" s="12"/>
      <c r="O116" s="12"/>
      <c r="P116" s="12"/>
    </row>
    <row r="117" spans="1:16" ht="15.75" customHeight="1">
      <c r="A117" s="17">
        <v>44021</v>
      </c>
      <c r="B117" s="18" t="s">
        <v>47</v>
      </c>
      <c r="C117" s="18" t="s">
        <v>44</v>
      </c>
      <c r="D117" s="9" t="s">
        <v>51</v>
      </c>
      <c r="E117" s="18" t="s">
        <v>55</v>
      </c>
      <c r="F117" s="18">
        <v>1</v>
      </c>
      <c r="G117" s="19">
        <v>10</v>
      </c>
      <c r="H117" s="11"/>
      <c r="I117" s="12"/>
      <c r="J117" s="12"/>
      <c r="K117" s="12"/>
      <c r="L117" s="12"/>
      <c r="M117" s="12"/>
      <c r="N117" s="12"/>
      <c r="O117" s="12"/>
      <c r="P117" s="12"/>
    </row>
    <row r="118" spans="1:16" ht="15.75" customHeight="1">
      <c r="A118" s="13">
        <v>44021</v>
      </c>
      <c r="B118" s="14" t="s">
        <v>47</v>
      </c>
      <c r="C118" s="14" t="s">
        <v>44</v>
      </c>
      <c r="D118" s="15" t="s">
        <v>51</v>
      </c>
      <c r="E118" s="14" t="s">
        <v>109</v>
      </c>
      <c r="F118" s="14">
        <v>1</v>
      </c>
      <c r="G118" s="16">
        <v>30</v>
      </c>
      <c r="H118" s="11"/>
      <c r="I118" s="12"/>
      <c r="J118" s="12"/>
      <c r="K118" s="12"/>
      <c r="L118" s="12"/>
      <c r="M118" s="12"/>
      <c r="N118" s="12"/>
      <c r="O118" s="12"/>
      <c r="P118" s="12"/>
    </row>
    <row r="119" spans="1:16" ht="15.75" customHeight="1">
      <c r="A119" s="17">
        <v>44021</v>
      </c>
      <c r="B119" s="18" t="s">
        <v>47</v>
      </c>
      <c r="C119" s="18" t="s">
        <v>44</v>
      </c>
      <c r="D119" s="9" t="s">
        <v>51</v>
      </c>
      <c r="E119" s="18" t="s">
        <v>87</v>
      </c>
      <c r="F119" s="18">
        <v>1</v>
      </c>
      <c r="G119" s="19">
        <v>20</v>
      </c>
      <c r="H119" s="11"/>
      <c r="I119" s="12"/>
      <c r="J119" s="12"/>
      <c r="K119" s="12"/>
      <c r="L119" s="12"/>
      <c r="M119" s="12"/>
      <c r="N119" s="12"/>
      <c r="O119" s="12"/>
      <c r="P119" s="12"/>
    </row>
    <row r="120" spans="1:16" ht="15.75" customHeight="1">
      <c r="A120" s="13">
        <v>44021</v>
      </c>
      <c r="B120" s="14" t="s">
        <v>47</v>
      </c>
      <c r="C120" s="14" t="s">
        <v>44</v>
      </c>
      <c r="D120" s="15" t="s">
        <v>51</v>
      </c>
      <c r="E120" s="14" t="s">
        <v>99</v>
      </c>
      <c r="F120" s="14">
        <v>1</v>
      </c>
      <c r="G120" s="16">
        <v>30</v>
      </c>
      <c r="H120" s="11"/>
      <c r="I120" s="12"/>
      <c r="J120" s="12"/>
      <c r="K120" s="12"/>
      <c r="L120" s="12"/>
      <c r="M120" s="12"/>
      <c r="N120" s="12"/>
      <c r="O120" s="12"/>
      <c r="P120" s="12"/>
    </row>
    <row r="121" spans="1:16" ht="15.75" customHeight="1">
      <c r="A121" s="17">
        <v>44021</v>
      </c>
      <c r="B121" s="18" t="s">
        <v>47</v>
      </c>
      <c r="C121" s="18" t="s">
        <v>44</v>
      </c>
      <c r="D121" s="9" t="s">
        <v>51</v>
      </c>
      <c r="E121" s="18" t="s">
        <v>98</v>
      </c>
      <c r="F121" s="18">
        <v>2</v>
      </c>
      <c r="G121" s="19">
        <v>60</v>
      </c>
      <c r="H121" s="11"/>
      <c r="I121" s="12"/>
      <c r="J121" s="12"/>
      <c r="K121" s="12"/>
      <c r="L121" s="12"/>
      <c r="M121" s="12"/>
      <c r="N121" s="12"/>
      <c r="O121" s="12"/>
      <c r="P121" s="12"/>
    </row>
    <row r="122" spans="1:16" ht="15.75" customHeight="1">
      <c r="A122" s="13">
        <v>44021</v>
      </c>
      <c r="B122" s="14" t="s">
        <v>47</v>
      </c>
      <c r="C122" s="14" t="s">
        <v>44</v>
      </c>
      <c r="D122" s="15" t="s">
        <v>51</v>
      </c>
      <c r="E122" s="14" t="s">
        <v>54</v>
      </c>
      <c r="F122" s="14">
        <v>1</v>
      </c>
      <c r="G122" s="16">
        <v>10</v>
      </c>
      <c r="H122" s="11"/>
      <c r="I122" s="12"/>
      <c r="J122" s="12"/>
      <c r="K122" s="12"/>
      <c r="L122" s="12"/>
      <c r="M122" s="12"/>
      <c r="N122" s="12"/>
      <c r="O122" s="12"/>
      <c r="P122" s="12"/>
    </row>
    <row r="123" spans="1:16" ht="15.75" customHeight="1">
      <c r="A123" s="22">
        <v>44022</v>
      </c>
      <c r="B123" s="18" t="s">
        <v>9</v>
      </c>
      <c r="C123" s="18" t="s">
        <v>36</v>
      </c>
      <c r="D123" s="9" t="s">
        <v>123</v>
      </c>
      <c r="E123" s="18" t="s">
        <v>124</v>
      </c>
      <c r="F123" s="18">
        <v>2</v>
      </c>
      <c r="G123" s="19">
        <v>1100</v>
      </c>
      <c r="H123" s="11"/>
      <c r="I123" s="12"/>
      <c r="J123" s="12"/>
      <c r="K123" s="12"/>
      <c r="L123" s="12"/>
      <c r="M123" s="12"/>
      <c r="N123" s="12"/>
      <c r="O123" s="12"/>
      <c r="P123" s="12"/>
    </row>
    <row r="124" spans="1:16" ht="15.75" customHeight="1">
      <c r="A124" s="20">
        <v>44022</v>
      </c>
      <c r="B124" s="14" t="s">
        <v>9</v>
      </c>
      <c r="C124" s="14" t="s">
        <v>44</v>
      </c>
      <c r="D124" s="15" t="s">
        <v>45</v>
      </c>
      <c r="E124" s="14" t="s">
        <v>119</v>
      </c>
      <c r="F124" s="14">
        <v>1</v>
      </c>
      <c r="G124" s="16">
        <v>25</v>
      </c>
      <c r="H124" s="11"/>
      <c r="I124" s="12"/>
      <c r="J124" s="12"/>
      <c r="K124" s="12"/>
      <c r="L124" s="12"/>
      <c r="M124" s="12"/>
      <c r="N124" s="12"/>
      <c r="O124" s="12"/>
      <c r="P124" s="12"/>
    </row>
    <row r="125" spans="1:16" ht="15.75" customHeight="1">
      <c r="A125" s="22">
        <v>44022</v>
      </c>
      <c r="B125" s="18" t="s">
        <v>9</v>
      </c>
      <c r="C125" s="18" t="s">
        <v>36</v>
      </c>
      <c r="D125" s="9" t="s">
        <v>45</v>
      </c>
      <c r="E125" s="18" t="s">
        <v>125</v>
      </c>
      <c r="F125" s="18">
        <v>1</v>
      </c>
      <c r="G125" s="19">
        <v>130</v>
      </c>
      <c r="H125" s="11"/>
      <c r="I125" s="12"/>
      <c r="J125" s="12"/>
      <c r="K125" s="12"/>
      <c r="L125" s="12"/>
      <c r="M125" s="12"/>
      <c r="N125" s="12"/>
      <c r="O125" s="12"/>
      <c r="P125" s="12"/>
    </row>
    <row r="126" spans="1:16" ht="15.75" customHeight="1">
      <c r="A126" s="20">
        <v>44023</v>
      </c>
      <c r="B126" s="14" t="s">
        <v>47</v>
      </c>
      <c r="C126" s="14" t="s">
        <v>44</v>
      </c>
      <c r="D126" s="15" t="s">
        <v>45</v>
      </c>
      <c r="E126" s="14" t="s">
        <v>126</v>
      </c>
      <c r="F126" s="14">
        <v>1</v>
      </c>
      <c r="G126" s="16">
        <v>25</v>
      </c>
      <c r="H126" s="11"/>
      <c r="I126" s="12"/>
      <c r="J126" s="12"/>
      <c r="K126" s="12"/>
      <c r="L126" s="12"/>
      <c r="M126" s="12"/>
      <c r="N126" s="12"/>
      <c r="O126" s="12"/>
      <c r="P126" s="12"/>
    </row>
    <row r="127" spans="1:16" ht="15.75" customHeight="1">
      <c r="A127" s="22">
        <v>44023</v>
      </c>
      <c r="B127" s="18" t="s">
        <v>47</v>
      </c>
      <c r="C127" s="18" t="s">
        <v>44</v>
      </c>
      <c r="D127" s="9" t="s">
        <v>45</v>
      </c>
      <c r="E127" s="18" t="s">
        <v>100</v>
      </c>
      <c r="F127" s="18">
        <v>1</v>
      </c>
      <c r="G127" s="19">
        <v>50</v>
      </c>
      <c r="H127" s="11"/>
      <c r="I127" s="12"/>
      <c r="J127" s="12"/>
      <c r="K127" s="12"/>
      <c r="L127" s="12"/>
      <c r="M127" s="12"/>
      <c r="N127" s="12"/>
      <c r="O127" s="12"/>
      <c r="P127" s="12"/>
    </row>
    <row r="128" spans="1:16" ht="15.75" customHeight="1">
      <c r="A128" s="20">
        <v>44023</v>
      </c>
      <c r="B128" s="14" t="s">
        <v>9</v>
      </c>
      <c r="C128" s="14" t="s">
        <v>36</v>
      </c>
      <c r="D128" s="15" t="s">
        <v>45</v>
      </c>
      <c r="E128" s="14" t="s">
        <v>127</v>
      </c>
      <c r="F128" s="14">
        <v>1</v>
      </c>
      <c r="G128" s="16">
        <v>110</v>
      </c>
      <c r="H128" s="11"/>
      <c r="I128" s="12"/>
      <c r="J128" s="12"/>
      <c r="K128" s="12"/>
      <c r="L128" s="12"/>
      <c r="M128" s="12"/>
      <c r="N128" s="12"/>
      <c r="O128" s="12"/>
      <c r="P128" s="12"/>
    </row>
    <row r="129" spans="1:16" ht="15.75" customHeight="1">
      <c r="A129" s="22">
        <v>44023</v>
      </c>
      <c r="B129" s="18" t="s">
        <v>47</v>
      </c>
      <c r="C129" s="18" t="s">
        <v>44</v>
      </c>
      <c r="D129" s="9" t="s">
        <v>51</v>
      </c>
      <c r="E129" s="18" t="s">
        <v>52</v>
      </c>
      <c r="F129" s="18">
        <v>6</v>
      </c>
      <c r="G129" s="19">
        <v>45</v>
      </c>
      <c r="H129" s="11"/>
      <c r="I129" s="12"/>
      <c r="J129" s="12"/>
      <c r="K129" s="12"/>
      <c r="L129" s="12"/>
      <c r="M129" s="12"/>
      <c r="N129" s="12"/>
      <c r="O129" s="12"/>
      <c r="P129" s="12"/>
    </row>
    <row r="130" spans="1:16" ht="15.75" customHeight="1">
      <c r="A130" s="20">
        <v>44023</v>
      </c>
      <c r="B130" s="14" t="s">
        <v>47</v>
      </c>
      <c r="C130" s="14" t="s">
        <v>44</v>
      </c>
      <c r="D130" s="15" t="s">
        <v>51</v>
      </c>
      <c r="E130" s="14" t="s">
        <v>109</v>
      </c>
      <c r="F130" s="14">
        <v>1</v>
      </c>
      <c r="G130" s="16">
        <v>30</v>
      </c>
      <c r="H130" s="11"/>
      <c r="I130" s="12"/>
      <c r="J130" s="12"/>
      <c r="K130" s="12"/>
      <c r="L130" s="12"/>
      <c r="M130" s="12"/>
      <c r="N130" s="12"/>
      <c r="O130" s="12"/>
      <c r="P130" s="12"/>
    </row>
    <row r="131" spans="1:16" ht="15.75" customHeight="1">
      <c r="A131" s="22">
        <v>44023</v>
      </c>
      <c r="B131" s="18" t="s">
        <v>47</v>
      </c>
      <c r="C131" s="18" t="s">
        <v>44</v>
      </c>
      <c r="D131" s="9" t="s">
        <v>51</v>
      </c>
      <c r="E131" s="18" t="s">
        <v>53</v>
      </c>
      <c r="F131" s="18">
        <v>1</v>
      </c>
      <c r="G131" s="19">
        <v>10</v>
      </c>
      <c r="H131" s="11"/>
      <c r="I131" s="12"/>
      <c r="J131" s="12"/>
      <c r="K131" s="12"/>
      <c r="L131" s="12"/>
      <c r="M131" s="12"/>
      <c r="N131" s="12"/>
      <c r="O131" s="12"/>
      <c r="P131" s="12"/>
    </row>
    <row r="132" spans="1:16" ht="15.75" customHeight="1">
      <c r="A132" s="20">
        <v>44023</v>
      </c>
      <c r="B132" s="14" t="s">
        <v>47</v>
      </c>
      <c r="C132" s="14" t="s">
        <v>44</v>
      </c>
      <c r="D132" s="15" t="s">
        <v>51</v>
      </c>
      <c r="E132" s="14" t="s">
        <v>55</v>
      </c>
      <c r="F132" s="14">
        <v>1</v>
      </c>
      <c r="G132" s="16">
        <v>10</v>
      </c>
      <c r="H132" s="11"/>
      <c r="I132" s="12"/>
      <c r="J132" s="12"/>
      <c r="K132" s="12"/>
      <c r="L132" s="12"/>
      <c r="M132" s="12"/>
      <c r="N132" s="12"/>
      <c r="O132" s="12"/>
      <c r="P132" s="12"/>
    </row>
    <row r="133" spans="1:16" ht="15.75" customHeight="1">
      <c r="A133" s="22">
        <v>44023</v>
      </c>
      <c r="B133" s="18" t="s">
        <v>47</v>
      </c>
      <c r="C133" s="18" t="s">
        <v>44</v>
      </c>
      <c r="D133" s="9" t="s">
        <v>51</v>
      </c>
      <c r="E133" s="18" t="s">
        <v>54</v>
      </c>
      <c r="F133" s="18">
        <v>4</v>
      </c>
      <c r="G133" s="24">
        <v>35</v>
      </c>
      <c r="H133" s="11"/>
      <c r="I133" s="12"/>
      <c r="J133" s="12"/>
      <c r="K133" s="12"/>
      <c r="L133" s="12"/>
      <c r="M133" s="12"/>
      <c r="N133" s="12"/>
      <c r="O133" s="12"/>
      <c r="P133" s="12"/>
    </row>
    <row r="134" spans="1:16" ht="15.75" customHeight="1">
      <c r="A134" s="20">
        <v>44023</v>
      </c>
      <c r="B134" s="14" t="s">
        <v>9</v>
      </c>
      <c r="C134" s="14" t="s">
        <v>44</v>
      </c>
      <c r="D134" s="15" t="s">
        <v>74</v>
      </c>
      <c r="E134" s="14" t="s">
        <v>75</v>
      </c>
      <c r="F134" s="14">
        <v>2</v>
      </c>
      <c r="G134" s="16">
        <v>76</v>
      </c>
      <c r="H134" s="11"/>
      <c r="I134" s="12"/>
      <c r="J134" s="12"/>
      <c r="K134" s="12"/>
      <c r="L134" s="12"/>
      <c r="M134" s="12"/>
      <c r="N134" s="12"/>
      <c r="O134" s="12"/>
      <c r="P134" s="12"/>
    </row>
    <row r="135" spans="1:16" ht="15.75" customHeight="1">
      <c r="A135" s="22">
        <v>44023</v>
      </c>
      <c r="B135" s="18" t="s">
        <v>9</v>
      </c>
      <c r="C135" s="18" t="s">
        <v>36</v>
      </c>
      <c r="D135" s="9" t="s">
        <v>74</v>
      </c>
      <c r="E135" s="18" t="s">
        <v>128</v>
      </c>
      <c r="F135" s="18">
        <v>1</v>
      </c>
      <c r="G135" s="19">
        <v>130</v>
      </c>
      <c r="H135" s="11"/>
      <c r="I135" s="12"/>
      <c r="J135" s="12"/>
      <c r="K135" s="12"/>
      <c r="L135" s="12"/>
      <c r="M135" s="12"/>
      <c r="N135" s="12"/>
      <c r="O135" s="12"/>
      <c r="P135" s="12"/>
    </row>
    <row r="136" spans="1:16" ht="15.75" customHeight="1">
      <c r="A136" s="20">
        <v>44023</v>
      </c>
      <c r="B136" s="14" t="s">
        <v>9</v>
      </c>
      <c r="C136" s="14" t="s">
        <v>39</v>
      </c>
      <c r="D136" s="15" t="s">
        <v>40</v>
      </c>
      <c r="E136" s="14" t="s">
        <v>129</v>
      </c>
      <c r="F136" s="14">
        <v>1</v>
      </c>
      <c r="G136" s="16">
        <v>430</v>
      </c>
      <c r="H136" s="11"/>
      <c r="I136" s="12"/>
      <c r="J136" s="12"/>
      <c r="K136" s="12"/>
      <c r="L136" s="12"/>
      <c r="M136" s="12"/>
      <c r="N136" s="12"/>
      <c r="O136" s="12"/>
      <c r="P136" s="12"/>
    </row>
    <row r="137" spans="1:16" ht="15.75" customHeight="1">
      <c r="A137" s="22">
        <v>44023</v>
      </c>
      <c r="B137" s="18" t="s">
        <v>9</v>
      </c>
      <c r="C137" s="18" t="s">
        <v>39</v>
      </c>
      <c r="D137" s="9" t="s">
        <v>40</v>
      </c>
      <c r="E137" s="18" t="s">
        <v>130</v>
      </c>
      <c r="F137" s="18">
        <v>1</v>
      </c>
      <c r="G137" s="19">
        <v>370</v>
      </c>
      <c r="H137" s="11"/>
      <c r="I137" s="12"/>
      <c r="J137" s="12"/>
      <c r="K137" s="12"/>
      <c r="L137" s="12"/>
      <c r="M137" s="12"/>
      <c r="N137" s="12"/>
      <c r="O137" s="12"/>
      <c r="P137" s="12"/>
    </row>
    <row r="138" spans="1:16" ht="15.75" customHeight="1">
      <c r="A138" s="20">
        <v>44024</v>
      </c>
      <c r="B138" s="14" t="s">
        <v>47</v>
      </c>
      <c r="C138" s="14" t="s">
        <v>44</v>
      </c>
      <c r="D138" s="15" t="s">
        <v>45</v>
      </c>
      <c r="E138" s="14" t="s">
        <v>119</v>
      </c>
      <c r="F138" s="14">
        <v>1</v>
      </c>
      <c r="G138" s="16">
        <v>25</v>
      </c>
      <c r="H138" s="11"/>
      <c r="I138" s="12"/>
      <c r="J138" s="12"/>
      <c r="K138" s="12"/>
      <c r="L138" s="12"/>
      <c r="M138" s="12"/>
      <c r="N138" s="12"/>
      <c r="O138" s="12"/>
      <c r="P138" s="12"/>
    </row>
    <row r="139" spans="1:16" ht="15.75" customHeight="1">
      <c r="A139" s="22">
        <v>44024</v>
      </c>
      <c r="B139" s="18" t="s">
        <v>47</v>
      </c>
      <c r="C139" s="18" t="s">
        <v>92</v>
      </c>
      <c r="D139" s="9" t="s">
        <v>45</v>
      </c>
      <c r="E139" s="18" t="s">
        <v>131</v>
      </c>
      <c r="F139" s="18">
        <v>1</v>
      </c>
      <c r="G139" s="19">
        <v>5</v>
      </c>
      <c r="H139" s="11"/>
      <c r="I139" s="12"/>
      <c r="J139" s="12"/>
      <c r="K139" s="12"/>
      <c r="L139" s="12"/>
      <c r="M139" s="12"/>
      <c r="N139" s="12"/>
      <c r="O139" s="12"/>
      <c r="P139" s="12"/>
    </row>
    <row r="140" spans="1:16" ht="15.75" customHeight="1">
      <c r="A140" s="20">
        <v>44024</v>
      </c>
      <c r="B140" s="14" t="s">
        <v>47</v>
      </c>
      <c r="C140" s="14" t="s">
        <v>92</v>
      </c>
      <c r="D140" s="15" t="s">
        <v>45</v>
      </c>
      <c r="E140" s="14" t="s">
        <v>132</v>
      </c>
      <c r="F140" s="14">
        <v>1</v>
      </c>
      <c r="G140" s="16">
        <v>30</v>
      </c>
      <c r="H140" s="11"/>
      <c r="I140" s="12"/>
      <c r="J140" s="12"/>
      <c r="K140" s="12"/>
      <c r="L140" s="12"/>
      <c r="M140" s="12"/>
      <c r="N140" s="12"/>
      <c r="O140" s="12"/>
      <c r="P140" s="12"/>
    </row>
    <row r="141" spans="1:16" ht="15.75" customHeight="1">
      <c r="A141" s="22">
        <v>44024</v>
      </c>
      <c r="B141" s="18" t="s">
        <v>9</v>
      </c>
      <c r="C141" s="18" t="s">
        <v>36</v>
      </c>
      <c r="D141" s="9" t="s">
        <v>37</v>
      </c>
      <c r="E141" s="18" t="s">
        <v>121</v>
      </c>
      <c r="F141" s="18">
        <v>1</v>
      </c>
      <c r="G141" s="19">
        <v>65</v>
      </c>
      <c r="H141" s="11"/>
      <c r="I141" s="12"/>
      <c r="J141" s="12"/>
      <c r="K141" s="12"/>
      <c r="L141" s="12"/>
      <c r="M141" s="12"/>
      <c r="N141" s="12"/>
      <c r="O141" s="12"/>
      <c r="P141" s="12"/>
    </row>
    <row r="142" spans="1:16" ht="15.75" customHeight="1">
      <c r="A142" s="20">
        <v>44024</v>
      </c>
      <c r="B142" s="14" t="s">
        <v>9</v>
      </c>
      <c r="C142" s="14" t="s">
        <v>36</v>
      </c>
      <c r="D142" s="15" t="s">
        <v>37</v>
      </c>
      <c r="E142" s="14" t="s">
        <v>133</v>
      </c>
      <c r="F142" s="14">
        <v>1</v>
      </c>
      <c r="G142" s="16">
        <v>90</v>
      </c>
      <c r="H142" s="11"/>
      <c r="I142" s="12"/>
      <c r="J142" s="12"/>
      <c r="K142" s="12"/>
      <c r="L142" s="12"/>
      <c r="M142" s="12"/>
      <c r="N142" s="12"/>
      <c r="O142" s="12"/>
      <c r="P142" s="12"/>
    </row>
    <row r="143" spans="1:16" ht="15.75" customHeight="1">
      <c r="A143" s="22">
        <v>44024</v>
      </c>
      <c r="B143" s="18" t="s">
        <v>9</v>
      </c>
      <c r="C143" s="18" t="s">
        <v>36</v>
      </c>
      <c r="D143" s="9" t="s">
        <v>37</v>
      </c>
      <c r="E143" s="18" t="s">
        <v>56</v>
      </c>
      <c r="F143" s="18">
        <v>1</v>
      </c>
      <c r="G143" s="19">
        <v>20</v>
      </c>
      <c r="H143" s="11"/>
      <c r="I143" s="12"/>
      <c r="J143" s="12"/>
      <c r="K143" s="12"/>
      <c r="L143" s="12"/>
      <c r="M143" s="12"/>
      <c r="N143" s="12"/>
      <c r="O143" s="12"/>
      <c r="P143" s="12"/>
    </row>
    <row r="144" spans="1:16" ht="15.75" customHeight="1">
      <c r="A144" s="20">
        <v>44024</v>
      </c>
      <c r="B144" s="14" t="s">
        <v>47</v>
      </c>
      <c r="C144" s="14" t="s">
        <v>44</v>
      </c>
      <c r="D144" s="15" t="s">
        <v>51</v>
      </c>
      <c r="E144" s="14" t="s">
        <v>99</v>
      </c>
      <c r="F144" s="14">
        <v>1</v>
      </c>
      <c r="G144" s="16">
        <v>40</v>
      </c>
      <c r="H144" s="11"/>
      <c r="I144" s="12"/>
      <c r="J144" s="12"/>
      <c r="K144" s="12"/>
      <c r="L144" s="12"/>
      <c r="M144" s="12"/>
      <c r="N144" s="12"/>
      <c r="O144" s="12"/>
      <c r="P144" s="12"/>
    </row>
    <row r="145" spans="1:16" ht="15.75" customHeight="1">
      <c r="A145" s="22">
        <v>44025</v>
      </c>
      <c r="B145" s="18" t="s">
        <v>9</v>
      </c>
      <c r="C145" s="18" t="s">
        <v>44</v>
      </c>
      <c r="D145" s="9" t="s">
        <v>45</v>
      </c>
      <c r="E145" s="18" t="s">
        <v>134</v>
      </c>
      <c r="F145" s="18">
        <v>1</v>
      </c>
      <c r="G145" s="24">
        <v>30</v>
      </c>
      <c r="H145" s="11"/>
      <c r="I145" s="12"/>
      <c r="J145" s="12"/>
      <c r="K145" s="12"/>
      <c r="L145" s="12"/>
      <c r="M145" s="12"/>
      <c r="N145" s="12"/>
      <c r="O145" s="12"/>
      <c r="P145" s="12"/>
    </row>
    <row r="146" spans="1:16" ht="15.75" customHeight="1">
      <c r="A146" s="20">
        <v>44025</v>
      </c>
      <c r="B146" s="14" t="s">
        <v>9</v>
      </c>
      <c r="C146" s="14" t="s">
        <v>36</v>
      </c>
      <c r="D146" s="15" t="s">
        <v>45</v>
      </c>
      <c r="E146" s="14" t="s">
        <v>135</v>
      </c>
      <c r="F146" s="14">
        <v>1</v>
      </c>
      <c r="G146" s="16">
        <v>110</v>
      </c>
      <c r="H146" s="11"/>
      <c r="I146" s="12"/>
      <c r="J146" s="12"/>
      <c r="K146" s="12"/>
      <c r="L146" s="12"/>
      <c r="M146" s="12"/>
      <c r="N146" s="12"/>
      <c r="O146" s="12"/>
      <c r="P146" s="12"/>
    </row>
    <row r="147" spans="1:16" ht="15.75" customHeight="1">
      <c r="A147" s="22">
        <v>44025</v>
      </c>
      <c r="B147" s="18" t="s">
        <v>9</v>
      </c>
      <c r="C147" s="18" t="s">
        <v>39</v>
      </c>
      <c r="D147" s="9" t="s">
        <v>40</v>
      </c>
      <c r="E147" s="18" t="s">
        <v>136</v>
      </c>
      <c r="F147" s="18">
        <v>1</v>
      </c>
      <c r="G147" s="19">
        <v>610</v>
      </c>
      <c r="H147" s="11"/>
      <c r="I147" s="12"/>
      <c r="J147" s="12"/>
      <c r="K147" s="12"/>
      <c r="L147" s="12"/>
      <c r="M147" s="12"/>
      <c r="N147" s="12"/>
      <c r="O147" s="12"/>
      <c r="P147" s="12"/>
    </row>
    <row r="148" spans="1:16" ht="15.75" customHeight="1">
      <c r="A148" s="20">
        <v>44026</v>
      </c>
      <c r="B148" s="14" t="s">
        <v>9</v>
      </c>
      <c r="C148" s="14" t="s">
        <v>44</v>
      </c>
      <c r="D148" s="15" t="s">
        <v>45</v>
      </c>
      <c r="E148" s="14" t="s">
        <v>137</v>
      </c>
      <c r="F148" s="14">
        <v>6</v>
      </c>
      <c r="G148" s="16">
        <v>180</v>
      </c>
      <c r="H148" s="11"/>
      <c r="I148" s="12"/>
      <c r="J148" s="12"/>
      <c r="K148" s="12"/>
      <c r="L148" s="12"/>
      <c r="M148" s="12"/>
      <c r="N148" s="12"/>
      <c r="O148" s="12"/>
      <c r="P148" s="12"/>
    </row>
    <row r="149" spans="1:16" ht="15.75" customHeight="1">
      <c r="A149" s="22">
        <v>44026</v>
      </c>
      <c r="B149" s="18" t="s">
        <v>9</v>
      </c>
      <c r="C149" s="18" t="s">
        <v>36</v>
      </c>
      <c r="D149" s="9" t="s">
        <v>45</v>
      </c>
      <c r="E149" s="18" t="s">
        <v>138</v>
      </c>
      <c r="F149" s="18">
        <v>1</v>
      </c>
      <c r="G149" s="19">
        <v>110</v>
      </c>
      <c r="H149" s="11"/>
      <c r="I149" s="12"/>
      <c r="J149" s="12"/>
      <c r="K149" s="12"/>
      <c r="L149" s="12"/>
      <c r="M149" s="12"/>
      <c r="N149" s="12"/>
      <c r="O149" s="12"/>
      <c r="P149" s="12"/>
    </row>
    <row r="150" spans="1:16" ht="15.75" customHeight="1">
      <c r="A150" s="20">
        <v>44026</v>
      </c>
      <c r="B150" s="14" t="s">
        <v>47</v>
      </c>
      <c r="C150" s="14" t="s">
        <v>44</v>
      </c>
      <c r="D150" s="15" t="s">
        <v>51</v>
      </c>
      <c r="E150" s="14" t="s">
        <v>52</v>
      </c>
      <c r="F150" s="14">
        <v>2</v>
      </c>
      <c r="G150" s="16">
        <v>20</v>
      </c>
      <c r="H150" s="11"/>
      <c r="I150" s="12"/>
      <c r="J150" s="12"/>
      <c r="K150" s="12"/>
      <c r="L150" s="12"/>
      <c r="M150" s="12"/>
      <c r="N150" s="12"/>
      <c r="O150" s="12"/>
      <c r="P150" s="12"/>
    </row>
    <row r="151" spans="1:16" ht="15.75" customHeight="1">
      <c r="A151" s="22">
        <v>44026</v>
      </c>
      <c r="B151" s="18" t="s">
        <v>47</v>
      </c>
      <c r="C151" s="18" t="s">
        <v>44</v>
      </c>
      <c r="D151" s="9" t="s">
        <v>51</v>
      </c>
      <c r="E151" s="18" t="s">
        <v>54</v>
      </c>
      <c r="F151" s="18">
        <v>1</v>
      </c>
      <c r="G151" s="19">
        <v>10</v>
      </c>
      <c r="H151" s="11"/>
      <c r="I151" s="12"/>
      <c r="J151" s="12"/>
      <c r="K151" s="12"/>
      <c r="L151" s="12"/>
      <c r="M151" s="12"/>
      <c r="N151" s="12"/>
      <c r="O151" s="12"/>
      <c r="P151" s="12"/>
    </row>
    <row r="152" spans="1:16" ht="15.75" customHeight="1">
      <c r="A152" s="20">
        <v>44026</v>
      </c>
      <c r="B152" s="14" t="s">
        <v>47</v>
      </c>
      <c r="C152" s="14" t="s">
        <v>44</v>
      </c>
      <c r="D152" s="15" t="s">
        <v>51</v>
      </c>
      <c r="E152" s="14" t="s">
        <v>109</v>
      </c>
      <c r="F152" s="14">
        <v>2</v>
      </c>
      <c r="G152" s="16">
        <v>50</v>
      </c>
      <c r="H152" s="11"/>
      <c r="I152" s="12"/>
      <c r="J152" s="12"/>
      <c r="K152" s="12"/>
      <c r="L152" s="12"/>
      <c r="M152" s="12"/>
      <c r="N152" s="12"/>
      <c r="O152" s="12"/>
      <c r="P152" s="12"/>
    </row>
    <row r="153" spans="1:16" ht="15.75" customHeight="1">
      <c r="A153" s="22">
        <v>44026</v>
      </c>
      <c r="B153" s="18" t="s">
        <v>47</v>
      </c>
      <c r="C153" s="18" t="s">
        <v>44</v>
      </c>
      <c r="D153" s="9" t="s">
        <v>51</v>
      </c>
      <c r="E153" s="18" t="s">
        <v>55</v>
      </c>
      <c r="F153" s="18">
        <v>1</v>
      </c>
      <c r="G153" s="19">
        <v>10</v>
      </c>
      <c r="H153" s="11"/>
      <c r="I153" s="12"/>
      <c r="J153" s="12"/>
      <c r="K153" s="12"/>
      <c r="L153" s="12"/>
      <c r="M153" s="12"/>
      <c r="N153" s="12"/>
      <c r="O153" s="12"/>
      <c r="P153" s="12"/>
    </row>
    <row r="154" spans="1:16" ht="15.75" customHeight="1">
      <c r="A154" s="20">
        <v>44026</v>
      </c>
      <c r="B154" s="14" t="s">
        <v>47</v>
      </c>
      <c r="C154" s="14" t="s">
        <v>44</v>
      </c>
      <c r="D154" s="15" t="s">
        <v>51</v>
      </c>
      <c r="E154" s="14" t="s">
        <v>53</v>
      </c>
      <c r="F154" s="14">
        <v>1</v>
      </c>
      <c r="G154" s="16">
        <v>10</v>
      </c>
      <c r="H154" s="11"/>
      <c r="I154" s="12"/>
      <c r="J154" s="12"/>
      <c r="K154" s="12"/>
      <c r="L154" s="12"/>
      <c r="M154" s="12"/>
      <c r="N154" s="12"/>
      <c r="O154" s="12"/>
      <c r="P154" s="12"/>
    </row>
    <row r="155" spans="1:16" ht="15.75" customHeight="1">
      <c r="A155" s="22">
        <v>44026</v>
      </c>
      <c r="B155" s="18" t="s">
        <v>9</v>
      </c>
      <c r="C155" s="18" t="s">
        <v>27</v>
      </c>
      <c r="D155" s="9" t="s">
        <v>11</v>
      </c>
      <c r="E155" s="18" t="s">
        <v>72</v>
      </c>
      <c r="F155" s="18">
        <v>1</v>
      </c>
      <c r="G155" s="19">
        <v>10</v>
      </c>
      <c r="H155" s="11"/>
      <c r="I155" s="12"/>
      <c r="J155" s="12"/>
      <c r="K155" s="12"/>
      <c r="L155" s="12"/>
      <c r="M155" s="12"/>
      <c r="N155" s="12"/>
      <c r="O155" s="12"/>
      <c r="P155" s="12"/>
    </row>
    <row r="156" spans="1:16" ht="15.75" customHeight="1">
      <c r="A156" s="20">
        <v>44028</v>
      </c>
      <c r="B156" s="14" t="s">
        <v>30</v>
      </c>
      <c r="C156" s="14" t="s">
        <v>36</v>
      </c>
      <c r="D156" s="15" t="s">
        <v>37</v>
      </c>
      <c r="E156" s="14" t="s">
        <v>139</v>
      </c>
      <c r="F156" s="14">
        <v>1</v>
      </c>
      <c r="G156" s="16">
        <v>600</v>
      </c>
      <c r="H156" s="11"/>
      <c r="I156" s="12"/>
      <c r="J156" s="12"/>
      <c r="K156" s="12"/>
      <c r="L156" s="12"/>
      <c r="M156" s="12"/>
      <c r="N156" s="12"/>
      <c r="O156" s="12"/>
      <c r="P156" s="12"/>
    </row>
    <row r="157" spans="1:16" ht="15.75" customHeight="1">
      <c r="A157" s="22">
        <v>44028</v>
      </c>
      <c r="B157" s="18" t="s">
        <v>47</v>
      </c>
      <c r="C157" s="18" t="s">
        <v>44</v>
      </c>
      <c r="D157" s="9" t="s">
        <v>51</v>
      </c>
      <c r="E157" s="18" t="s">
        <v>52</v>
      </c>
      <c r="F157" s="18">
        <v>3</v>
      </c>
      <c r="G157" s="19">
        <v>20</v>
      </c>
      <c r="H157" s="11"/>
      <c r="I157" s="12"/>
      <c r="J157" s="12"/>
      <c r="K157" s="12"/>
      <c r="L157" s="12"/>
      <c r="M157" s="12"/>
      <c r="N157" s="12"/>
      <c r="O157" s="12"/>
      <c r="P157" s="12"/>
    </row>
    <row r="158" spans="1:16" ht="15.75" customHeight="1">
      <c r="A158" s="20">
        <v>44028</v>
      </c>
      <c r="B158" s="14" t="s">
        <v>47</v>
      </c>
      <c r="C158" s="14" t="s">
        <v>44</v>
      </c>
      <c r="D158" s="15" t="s">
        <v>51</v>
      </c>
      <c r="E158" s="14" t="s">
        <v>53</v>
      </c>
      <c r="F158" s="14">
        <v>1</v>
      </c>
      <c r="G158" s="16">
        <v>10</v>
      </c>
      <c r="H158" s="11"/>
      <c r="I158" s="12"/>
      <c r="J158" s="12"/>
      <c r="K158" s="12"/>
      <c r="L158" s="12"/>
      <c r="M158" s="12"/>
      <c r="N158" s="12"/>
      <c r="O158" s="12"/>
      <c r="P158" s="12"/>
    </row>
    <row r="159" spans="1:16" ht="15.75" customHeight="1">
      <c r="A159" s="22">
        <v>44028</v>
      </c>
      <c r="B159" s="18" t="s">
        <v>47</v>
      </c>
      <c r="C159" s="18" t="s">
        <v>44</v>
      </c>
      <c r="D159" s="9" t="s">
        <v>51</v>
      </c>
      <c r="E159" s="18" t="s">
        <v>55</v>
      </c>
      <c r="F159" s="18">
        <v>1</v>
      </c>
      <c r="G159" s="19">
        <v>10</v>
      </c>
      <c r="H159" s="11"/>
      <c r="I159" s="12"/>
      <c r="J159" s="12"/>
      <c r="K159" s="12"/>
      <c r="L159" s="12"/>
      <c r="M159" s="12"/>
      <c r="N159" s="12"/>
      <c r="O159" s="12"/>
      <c r="P159" s="12"/>
    </row>
    <row r="160" spans="1:16" ht="15.75" customHeight="1">
      <c r="A160" s="20">
        <v>44028</v>
      </c>
      <c r="B160" s="14" t="s">
        <v>47</v>
      </c>
      <c r="C160" s="14" t="s">
        <v>44</v>
      </c>
      <c r="D160" s="15" t="s">
        <v>51</v>
      </c>
      <c r="E160" s="14" t="s">
        <v>87</v>
      </c>
      <c r="F160" s="14">
        <v>1</v>
      </c>
      <c r="G160" s="16">
        <v>10</v>
      </c>
      <c r="H160" s="11"/>
      <c r="I160" s="12"/>
      <c r="J160" s="12"/>
      <c r="K160" s="12"/>
      <c r="L160" s="12"/>
      <c r="M160" s="12"/>
      <c r="N160" s="12"/>
      <c r="O160" s="12"/>
      <c r="P160" s="12"/>
    </row>
    <row r="161" spans="1:16" ht="15.75" customHeight="1">
      <c r="A161" s="22">
        <v>44028</v>
      </c>
      <c r="B161" s="18" t="s">
        <v>9</v>
      </c>
      <c r="C161" s="18" t="s">
        <v>10</v>
      </c>
      <c r="D161" s="9" t="s">
        <v>11</v>
      </c>
      <c r="E161" s="18" t="s">
        <v>140</v>
      </c>
      <c r="F161" s="18">
        <v>1</v>
      </c>
      <c r="G161" s="19">
        <v>34</v>
      </c>
      <c r="H161" s="11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>
      <c r="A162" s="20">
        <v>44029</v>
      </c>
      <c r="B162" s="14" t="s">
        <v>9</v>
      </c>
      <c r="C162" s="14" t="s">
        <v>44</v>
      </c>
      <c r="D162" s="15" t="s">
        <v>67</v>
      </c>
      <c r="E162" s="14" t="s">
        <v>141</v>
      </c>
      <c r="F162" s="14">
        <v>1</v>
      </c>
      <c r="G162" s="16">
        <v>250</v>
      </c>
      <c r="H162" s="11"/>
      <c r="I162" s="12"/>
      <c r="J162" s="12"/>
      <c r="K162" s="12"/>
      <c r="L162" s="12"/>
      <c r="M162" s="12"/>
      <c r="N162" s="12"/>
      <c r="O162" s="12"/>
      <c r="P162" s="12"/>
    </row>
    <row r="163" spans="1:16" ht="15.75" customHeight="1">
      <c r="A163" s="22">
        <v>44029</v>
      </c>
      <c r="B163" s="18" t="s">
        <v>82</v>
      </c>
      <c r="C163" s="18" t="s">
        <v>27</v>
      </c>
      <c r="D163" s="9" t="s">
        <v>142</v>
      </c>
      <c r="E163" s="18" t="s">
        <v>143</v>
      </c>
      <c r="F163" s="18">
        <v>1</v>
      </c>
      <c r="G163" s="19">
        <v>1450.66</v>
      </c>
      <c r="H163" s="11"/>
      <c r="I163" s="12"/>
      <c r="J163" s="12"/>
      <c r="K163" s="12"/>
      <c r="L163" s="12"/>
      <c r="M163" s="12"/>
      <c r="N163" s="12"/>
      <c r="O163" s="12"/>
      <c r="P163" s="12"/>
    </row>
    <row r="164" spans="1:16" ht="15.75" customHeight="1">
      <c r="A164" s="20">
        <v>44029</v>
      </c>
      <c r="B164" s="14" t="s">
        <v>47</v>
      </c>
      <c r="C164" s="14" t="s">
        <v>44</v>
      </c>
      <c r="D164" s="15" t="s">
        <v>51</v>
      </c>
      <c r="E164" s="14" t="s">
        <v>87</v>
      </c>
      <c r="F164" s="14">
        <v>2</v>
      </c>
      <c r="G164" s="16">
        <v>20</v>
      </c>
      <c r="H164" s="11"/>
      <c r="I164" s="12"/>
      <c r="J164" s="12"/>
      <c r="K164" s="12"/>
      <c r="L164" s="12"/>
      <c r="M164" s="12"/>
      <c r="N164" s="12"/>
      <c r="O164" s="12"/>
      <c r="P164" s="12"/>
    </row>
    <row r="165" spans="1:16" ht="15.75" customHeight="1">
      <c r="A165" s="22">
        <v>44029</v>
      </c>
      <c r="B165" s="18" t="s">
        <v>47</v>
      </c>
      <c r="C165" s="18" t="s">
        <v>44</v>
      </c>
      <c r="D165" s="9" t="s">
        <v>51</v>
      </c>
      <c r="E165" s="18" t="s">
        <v>54</v>
      </c>
      <c r="F165" s="18">
        <v>1</v>
      </c>
      <c r="G165" s="19">
        <v>10</v>
      </c>
      <c r="H165" s="11"/>
      <c r="I165" s="12"/>
      <c r="J165" s="12"/>
      <c r="K165" s="12"/>
      <c r="L165" s="12"/>
      <c r="M165" s="12"/>
      <c r="N165" s="12"/>
      <c r="O165" s="12"/>
      <c r="P165" s="12"/>
    </row>
    <row r="166" spans="1:16" ht="15.75" customHeight="1">
      <c r="A166" s="20">
        <v>44029</v>
      </c>
      <c r="B166" s="14" t="s">
        <v>9</v>
      </c>
      <c r="C166" s="14" t="s">
        <v>39</v>
      </c>
      <c r="D166" s="15" t="s">
        <v>40</v>
      </c>
      <c r="E166" s="14" t="s">
        <v>144</v>
      </c>
      <c r="F166" s="14">
        <v>1</v>
      </c>
      <c r="G166" s="16">
        <v>600</v>
      </c>
      <c r="H166" s="11"/>
      <c r="I166" s="12"/>
      <c r="J166" s="12"/>
      <c r="K166" s="12"/>
      <c r="L166" s="12"/>
      <c r="M166" s="12"/>
      <c r="N166" s="12"/>
      <c r="O166" s="12"/>
      <c r="P166" s="12"/>
    </row>
    <row r="167" spans="1:16" ht="15.75" customHeight="1">
      <c r="A167" s="22">
        <v>44030</v>
      </c>
      <c r="B167" s="18" t="s">
        <v>9</v>
      </c>
      <c r="C167" s="18" t="s">
        <v>44</v>
      </c>
      <c r="D167" s="9" t="s">
        <v>67</v>
      </c>
      <c r="E167" s="18" t="s">
        <v>145</v>
      </c>
      <c r="F167" s="18">
        <v>1</v>
      </c>
      <c r="G167" s="19">
        <v>100</v>
      </c>
      <c r="H167" s="11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>
      <c r="A168" s="20">
        <v>44030</v>
      </c>
      <c r="B168" s="14" t="s">
        <v>9</v>
      </c>
      <c r="C168" s="14" t="s">
        <v>44</v>
      </c>
      <c r="D168" s="15" t="s">
        <v>45</v>
      </c>
      <c r="E168" s="14" t="s">
        <v>119</v>
      </c>
      <c r="F168" s="14">
        <v>1</v>
      </c>
      <c r="G168" s="16">
        <v>25</v>
      </c>
      <c r="H168" s="11"/>
      <c r="I168" s="12"/>
      <c r="J168" s="12"/>
      <c r="K168" s="12"/>
      <c r="L168" s="12"/>
      <c r="M168" s="12"/>
      <c r="N168" s="12"/>
      <c r="O168" s="12"/>
      <c r="P168" s="12"/>
    </row>
    <row r="169" spans="1:16" ht="15.75" customHeight="1">
      <c r="A169" s="22">
        <v>44030</v>
      </c>
      <c r="B169" s="18" t="s">
        <v>9</v>
      </c>
      <c r="C169" s="18" t="s">
        <v>44</v>
      </c>
      <c r="D169" s="9" t="s">
        <v>45</v>
      </c>
      <c r="E169" s="18" t="s">
        <v>100</v>
      </c>
      <c r="F169" s="18">
        <v>1</v>
      </c>
      <c r="G169" s="19">
        <v>50</v>
      </c>
      <c r="H169" s="11"/>
      <c r="I169" s="12"/>
      <c r="J169" s="12"/>
      <c r="K169" s="12"/>
      <c r="L169" s="12"/>
      <c r="M169" s="12"/>
      <c r="N169" s="12"/>
      <c r="O169" s="12"/>
      <c r="P169" s="12"/>
    </row>
    <row r="170" spans="1:16" ht="15.75" customHeight="1">
      <c r="A170" s="20">
        <v>44030</v>
      </c>
      <c r="B170" s="14" t="s">
        <v>9</v>
      </c>
      <c r="C170" s="14" t="s">
        <v>44</v>
      </c>
      <c r="D170" s="15" t="s">
        <v>45</v>
      </c>
      <c r="E170" s="14" t="s">
        <v>146</v>
      </c>
      <c r="F170" s="14">
        <v>30</v>
      </c>
      <c r="G170" s="25">
        <v>390</v>
      </c>
      <c r="H170" s="11"/>
      <c r="I170" s="12"/>
      <c r="J170" s="12"/>
      <c r="K170" s="12"/>
      <c r="L170" s="12"/>
      <c r="M170" s="12"/>
      <c r="N170" s="12"/>
      <c r="O170" s="12"/>
      <c r="P170" s="12"/>
    </row>
    <row r="171" spans="1:16" ht="15.75" customHeight="1">
      <c r="A171" s="22">
        <v>44030</v>
      </c>
      <c r="B171" s="18" t="s">
        <v>30</v>
      </c>
      <c r="C171" s="18" t="s">
        <v>36</v>
      </c>
      <c r="D171" s="9" t="s">
        <v>78</v>
      </c>
      <c r="E171" s="18" t="s">
        <v>147</v>
      </c>
      <c r="F171" s="18">
        <v>1</v>
      </c>
      <c r="G171" s="19">
        <v>64</v>
      </c>
      <c r="H171" s="11"/>
      <c r="I171" s="12"/>
      <c r="J171" s="12"/>
      <c r="K171" s="12"/>
      <c r="L171" s="12"/>
      <c r="M171" s="12"/>
      <c r="N171" s="12"/>
      <c r="O171" s="12"/>
      <c r="P171" s="12"/>
    </row>
    <row r="172" spans="1:16" ht="15.75" customHeight="1">
      <c r="A172" s="20">
        <v>44030</v>
      </c>
      <c r="B172" s="14" t="s">
        <v>30</v>
      </c>
      <c r="C172" s="14" t="s">
        <v>44</v>
      </c>
      <c r="D172" s="15" t="s">
        <v>78</v>
      </c>
      <c r="E172" s="14" t="s">
        <v>148</v>
      </c>
      <c r="F172" s="14">
        <v>1</v>
      </c>
      <c r="G172" s="16">
        <v>210</v>
      </c>
      <c r="H172" s="11"/>
      <c r="I172" s="12"/>
      <c r="J172" s="12"/>
      <c r="K172" s="12"/>
      <c r="L172" s="12"/>
      <c r="M172" s="12"/>
      <c r="N172" s="12"/>
      <c r="O172" s="12"/>
      <c r="P172" s="12"/>
    </row>
    <row r="173" spans="1:16" ht="15.75" customHeight="1">
      <c r="A173" s="22">
        <v>44030</v>
      </c>
      <c r="B173" s="18" t="s">
        <v>30</v>
      </c>
      <c r="C173" s="18" t="s">
        <v>44</v>
      </c>
      <c r="D173" s="9" t="s">
        <v>78</v>
      </c>
      <c r="E173" s="18" t="s">
        <v>149</v>
      </c>
      <c r="F173" s="18">
        <v>1</v>
      </c>
      <c r="G173" s="19">
        <v>98</v>
      </c>
      <c r="H173" s="11"/>
      <c r="I173" s="12"/>
      <c r="J173" s="12"/>
      <c r="K173" s="12"/>
      <c r="L173" s="12"/>
      <c r="M173" s="12"/>
      <c r="N173" s="12"/>
      <c r="O173" s="12"/>
      <c r="P173" s="12"/>
    </row>
    <row r="174" spans="1:16" ht="15.75" customHeight="1">
      <c r="A174" s="20">
        <v>44030</v>
      </c>
      <c r="B174" s="14" t="s">
        <v>30</v>
      </c>
      <c r="C174" s="14" t="s">
        <v>77</v>
      </c>
      <c r="D174" s="15" t="s">
        <v>78</v>
      </c>
      <c r="E174" s="14" t="s">
        <v>150</v>
      </c>
      <c r="F174" s="14">
        <v>1</v>
      </c>
      <c r="G174" s="16">
        <v>265</v>
      </c>
      <c r="H174" s="11"/>
      <c r="I174" s="12"/>
      <c r="J174" s="12"/>
      <c r="K174" s="12"/>
      <c r="L174" s="12"/>
      <c r="M174" s="12"/>
      <c r="N174" s="12"/>
      <c r="O174" s="12"/>
      <c r="P174" s="12"/>
    </row>
    <row r="175" spans="1:16" ht="15.75" customHeight="1">
      <c r="A175" s="22">
        <v>44030</v>
      </c>
      <c r="B175" s="18" t="s">
        <v>30</v>
      </c>
      <c r="C175" s="18" t="s">
        <v>77</v>
      </c>
      <c r="D175" s="9" t="s">
        <v>78</v>
      </c>
      <c r="E175" s="18" t="s">
        <v>151</v>
      </c>
      <c r="F175" s="18">
        <v>1</v>
      </c>
      <c r="G175" s="19">
        <v>443</v>
      </c>
      <c r="H175" s="11"/>
      <c r="I175" s="12"/>
      <c r="J175" s="12"/>
      <c r="K175" s="12"/>
      <c r="L175" s="12"/>
      <c r="M175" s="12"/>
      <c r="N175" s="12"/>
      <c r="O175" s="12"/>
      <c r="P175" s="12"/>
    </row>
    <row r="176" spans="1:16" ht="15.75" customHeight="1">
      <c r="A176" s="20">
        <v>44030</v>
      </c>
      <c r="B176" s="14" t="s">
        <v>30</v>
      </c>
      <c r="C176" s="14" t="s">
        <v>36</v>
      </c>
      <c r="D176" s="15" t="s">
        <v>78</v>
      </c>
      <c r="E176" s="14" t="s">
        <v>152</v>
      </c>
      <c r="F176" s="14">
        <v>1</v>
      </c>
      <c r="G176" s="16">
        <v>44</v>
      </c>
      <c r="H176" s="11"/>
      <c r="I176" s="12"/>
      <c r="J176" s="12"/>
      <c r="K176" s="12"/>
      <c r="L176" s="12"/>
      <c r="M176" s="12"/>
      <c r="N176" s="12"/>
      <c r="O176" s="12"/>
      <c r="P176" s="12"/>
    </row>
    <row r="177" spans="1:16" ht="15.75" customHeight="1">
      <c r="A177" s="22">
        <v>44030</v>
      </c>
      <c r="B177" s="18" t="s">
        <v>47</v>
      </c>
      <c r="C177" s="18" t="s">
        <v>39</v>
      </c>
      <c r="D177" s="9" t="s">
        <v>48</v>
      </c>
      <c r="E177" s="18" t="s">
        <v>153</v>
      </c>
      <c r="F177" s="18">
        <v>2</v>
      </c>
      <c r="G177" s="19">
        <v>140</v>
      </c>
      <c r="H177" s="11"/>
      <c r="I177" s="12"/>
      <c r="J177" s="12"/>
      <c r="K177" s="12"/>
      <c r="L177" s="12"/>
      <c r="M177" s="12"/>
      <c r="N177" s="12"/>
      <c r="O177" s="12"/>
      <c r="P177" s="12"/>
    </row>
    <row r="178" spans="1:16" ht="15.75" customHeight="1">
      <c r="A178" s="20">
        <v>44030</v>
      </c>
      <c r="B178" s="14" t="s">
        <v>47</v>
      </c>
      <c r="C178" s="14" t="s">
        <v>39</v>
      </c>
      <c r="D178" s="15" t="s">
        <v>48</v>
      </c>
      <c r="E178" s="14" t="s">
        <v>154</v>
      </c>
      <c r="F178" s="14">
        <v>2</v>
      </c>
      <c r="G178" s="25">
        <v>80</v>
      </c>
      <c r="H178" s="11"/>
      <c r="I178" s="12"/>
      <c r="J178" s="12"/>
      <c r="K178" s="12"/>
      <c r="L178" s="12"/>
      <c r="M178" s="12"/>
      <c r="N178" s="12"/>
      <c r="O178" s="12"/>
      <c r="P178" s="12"/>
    </row>
    <row r="179" spans="1:16" ht="15.75" customHeight="1">
      <c r="A179" s="22">
        <v>44030</v>
      </c>
      <c r="B179" s="18" t="s">
        <v>47</v>
      </c>
      <c r="C179" s="18" t="s">
        <v>39</v>
      </c>
      <c r="D179" s="9" t="s">
        <v>48</v>
      </c>
      <c r="E179" s="18" t="s">
        <v>155</v>
      </c>
      <c r="F179" s="18">
        <v>2</v>
      </c>
      <c r="G179" s="19">
        <v>40</v>
      </c>
      <c r="H179" s="11"/>
      <c r="I179" s="12"/>
      <c r="J179" s="12"/>
      <c r="K179" s="12"/>
      <c r="L179" s="12"/>
      <c r="M179" s="12"/>
      <c r="N179" s="12"/>
      <c r="O179" s="12"/>
      <c r="P179" s="12"/>
    </row>
    <row r="180" spans="1:16" ht="15.75" customHeight="1">
      <c r="A180" s="20">
        <v>44030</v>
      </c>
      <c r="B180" s="14" t="s">
        <v>47</v>
      </c>
      <c r="C180" s="14" t="s">
        <v>39</v>
      </c>
      <c r="D180" s="15" t="s">
        <v>48</v>
      </c>
      <c r="E180" s="14" t="s">
        <v>156</v>
      </c>
      <c r="F180" s="14">
        <v>2</v>
      </c>
      <c r="G180" s="16">
        <v>100</v>
      </c>
      <c r="H180" s="11"/>
      <c r="I180" s="12"/>
      <c r="J180" s="12"/>
      <c r="K180" s="12"/>
      <c r="L180" s="12"/>
      <c r="M180" s="12"/>
      <c r="N180" s="12"/>
      <c r="O180" s="12"/>
      <c r="P180" s="12"/>
    </row>
    <row r="181" spans="1:16" ht="15.75" customHeight="1">
      <c r="A181" s="22">
        <v>44030</v>
      </c>
      <c r="B181" s="18" t="s">
        <v>47</v>
      </c>
      <c r="C181" s="18" t="s">
        <v>44</v>
      </c>
      <c r="D181" s="9" t="s">
        <v>51</v>
      </c>
      <c r="E181" s="18" t="s">
        <v>54</v>
      </c>
      <c r="F181" s="18">
        <v>3</v>
      </c>
      <c r="G181" s="19">
        <v>30</v>
      </c>
      <c r="H181" s="11"/>
      <c r="I181" s="12"/>
      <c r="J181" s="12"/>
      <c r="K181" s="12"/>
      <c r="L181" s="12"/>
      <c r="M181" s="12"/>
      <c r="N181" s="12"/>
      <c r="O181" s="12"/>
      <c r="P181" s="12"/>
    </row>
    <row r="182" spans="1:16" ht="15.75" customHeight="1">
      <c r="A182" s="20">
        <v>44030</v>
      </c>
      <c r="B182" s="14" t="s">
        <v>9</v>
      </c>
      <c r="C182" s="14" t="s">
        <v>10</v>
      </c>
      <c r="D182" s="15" t="s">
        <v>11</v>
      </c>
      <c r="E182" s="14" t="s">
        <v>157</v>
      </c>
      <c r="F182" s="14">
        <v>1</v>
      </c>
      <c r="G182" s="16">
        <v>27</v>
      </c>
      <c r="H182" s="11"/>
      <c r="I182" s="12"/>
      <c r="J182" s="12"/>
      <c r="K182" s="12"/>
      <c r="L182" s="12"/>
      <c r="M182" s="12"/>
      <c r="N182" s="12"/>
      <c r="O182" s="12"/>
      <c r="P182" s="12"/>
    </row>
    <row r="183" spans="1:16" ht="15.75" customHeight="1">
      <c r="A183" s="22">
        <v>44030</v>
      </c>
      <c r="B183" s="18" t="s">
        <v>30</v>
      </c>
      <c r="C183" s="18" t="s">
        <v>36</v>
      </c>
      <c r="D183" s="9" t="s">
        <v>74</v>
      </c>
      <c r="E183" s="18" t="s">
        <v>158</v>
      </c>
      <c r="F183" s="18">
        <v>1</v>
      </c>
      <c r="G183" s="19">
        <v>100</v>
      </c>
      <c r="H183" s="11"/>
      <c r="I183" s="12"/>
      <c r="J183" s="12"/>
      <c r="K183" s="12"/>
      <c r="L183" s="12"/>
      <c r="M183" s="12"/>
      <c r="N183" s="12"/>
      <c r="O183" s="12"/>
      <c r="P183" s="12"/>
    </row>
    <row r="184" spans="1:16" ht="15.75" customHeight="1">
      <c r="A184" s="20">
        <v>44030</v>
      </c>
      <c r="B184" s="14" t="s">
        <v>30</v>
      </c>
      <c r="C184" s="14" t="s">
        <v>44</v>
      </c>
      <c r="D184" s="15" t="s">
        <v>74</v>
      </c>
      <c r="E184" s="14" t="s">
        <v>159</v>
      </c>
      <c r="F184" s="14">
        <v>1</v>
      </c>
      <c r="G184" s="16">
        <v>379</v>
      </c>
      <c r="H184" s="11"/>
      <c r="I184" s="12"/>
      <c r="J184" s="12"/>
      <c r="K184" s="12"/>
      <c r="L184" s="12"/>
      <c r="M184" s="12"/>
      <c r="N184" s="12"/>
      <c r="O184" s="12"/>
      <c r="P184" s="12"/>
    </row>
    <row r="185" spans="1:16" ht="15.75" customHeight="1">
      <c r="A185" s="22">
        <v>44030</v>
      </c>
      <c r="B185" s="18" t="s">
        <v>30</v>
      </c>
      <c r="C185" s="18" t="s">
        <v>44</v>
      </c>
      <c r="D185" s="9" t="s">
        <v>74</v>
      </c>
      <c r="E185" s="18" t="s">
        <v>160</v>
      </c>
      <c r="F185" s="18">
        <v>1</v>
      </c>
      <c r="G185" s="19">
        <v>128.74</v>
      </c>
      <c r="H185" s="11"/>
      <c r="I185" s="12"/>
      <c r="J185" s="12"/>
      <c r="K185" s="12"/>
      <c r="L185" s="12"/>
      <c r="M185" s="12"/>
      <c r="N185" s="12"/>
      <c r="O185" s="12"/>
      <c r="P185" s="12"/>
    </row>
    <row r="186" spans="1:16" ht="15.75" customHeight="1">
      <c r="A186" s="20">
        <v>44030</v>
      </c>
      <c r="B186" s="14" t="s">
        <v>30</v>
      </c>
      <c r="C186" s="14" t="s">
        <v>36</v>
      </c>
      <c r="D186" s="15" t="s">
        <v>74</v>
      </c>
      <c r="E186" s="14" t="s">
        <v>161</v>
      </c>
      <c r="F186" s="14">
        <v>1</v>
      </c>
      <c r="G186" s="16">
        <v>209</v>
      </c>
      <c r="H186" s="11"/>
      <c r="I186" s="12"/>
      <c r="J186" s="12"/>
      <c r="K186" s="12"/>
      <c r="L186" s="12"/>
      <c r="M186" s="12"/>
      <c r="N186" s="12"/>
      <c r="O186" s="12"/>
      <c r="P186" s="12"/>
    </row>
    <row r="187" spans="1:16" ht="15.75" customHeight="1">
      <c r="A187" s="22">
        <v>44030</v>
      </c>
      <c r="B187" s="18" t="s">
        <v>30</v>
      </c>
      <c r="C187" s="18" t="s">
        <v>162</v>
      </c>
      <c r="D187" s="9" t="s">
        <v>74</v>
      </c>
      <c r="E187" s="18" t="s">
        <v>163</v>
      </c>
      <c r="F187" s="18">
        <v>1</v>
      </c>
      <c r="G187" s="19">
        <v>122</v>
      </c>
      <c r="H187" s="11"/>
      <c r="I187" s="12"/>
      <c r="J187" s="12"/>
      <c r="K187" s="12"/>
      <c r="L187" s="12"/>
      <c r="M187" s="12"/>
      <c r="N187" s="12"/>
      <c r="O187" s="12"/>
      <c r="P187" s="12"/>
    </row>
    <row r="188" spans="1:16" ht="15.75" customHeight="1">
      <c r="A188" s="20">
        <v>44030</v>
      </c>
      <c r="B188" s="14" t="s">
        <v>30</v>
      </c>
      <c r="C188" s="14" t="s">
        <v>162</v>
      </c>
      <c r="D188" s="15" t="s">
        <v>74</v>
      </c>
      <c r="E188" s="14" t="s">
        <v>164</v>
      </c>
      <c r="F188" s="14">
        <v>1</v>
      </c>
      <c r="G188" s="16">
        <v>305</v>
      </c>
      <c r="H188" s="11"/>
      <c r="I188" s="12"/>
      <c r="J188" s="12"/>
      <c r="K188" s="12"/>
      <c r="L188" s="12"/>
      <c r="M188" s="12"/>
      <c r="N188" s="12"/>
      <c r="O188" s="12"/>
      <c r="P188" s="12"/>
    </row>
    <row r="189" spans="1:16" ht="15.75" customHeight="1">
      <c r="A189" s="22">
        <v>44030</v>
      </c>
      <c r="B189" s="18" t="s">
        <v>30</v>
      </c>
      <c r="C189" s="18" t="s">
        <v>162</v>
      </c>
      <c r="D189" s="9" t="s">
        <v>74</v>
      </c>
      <c r="E189" s="18" t="s">
        <v>165</v>
      </c>
      <c r="F189" s="18">
        <v>1</v>
      </c>
      <c r="G189" s="19">
        <v>246</v>
      </c>
      <c r="H189" s="11"/>
      <c r="I189" s="12"/>
      <c r="J189" s="12"/>
      <c r="K189" s="12"/>
      <c r="L189" s="12"/>
      <c r="M189" s="12"/>
      <c r="N189" s="12"/>
      <c r="O189" s="12"/>
      <c r="P189" s="12"/>
    </row>
    <row r="190" spans="1:16" ht="15.75" customHeight="1">
      <c r="A190" s="20">
        <v>44030</v>
      </c>
      <c r="B190" s="14" t="s">
        <v>30</v>
      </c>
      <c r="C190" s="14" t="s">
        <v>44</v>
      </c>
      <c r="D190" s="15" t="s">
        <v>74</v>
      </c>
      <c r="E190" s="14" t="s">
        <v>166</v>
      </c>
      <c r="F190" s="14">
        <v>1</v>
      </c>
      <c r="G190" s="16">
        <v>119</v>
      </c>
      <c r="H190" s="11"/>
      <c r="I190" s="12"/>
      <c r="J190" s="12"/>
      <c r="K190" s="12"/>
      <c r="L190" s="12"/>
      <c r="M190" s="12"/>
      <c r="N190" s="12"/>
      <c r="O190" s="12"/>
      <c r="P190" s="12"/>
    </row>
    <row r="191" spans="1:16" ht="15.75" customHeight="1">
      <c r="A191" s="22">
        <v>44030</v>
      </c>
      <c r="B191" s="18" t="s">
        <v>30</v>
      </c>
      <c r="C191" s="18" t="s">
        <v>44</v>
      </c>
      <c r="D191" s="9" t="s">
        <v>74</v>
      </c>
      <c r="E191" s="18" t="s">
        <v>167</v>
      </c>
      <c r="F191" s="18">
        <v>1</v>
      </c>
      <c r="G191" s="19">
        <v>699</v>
      </c>
      <c r="H191" s="11"/>
      <c r="I191" s="12"/>
      <c r="J191" s="12"/>
      <c r="K191" s="12"/>
      <c r="L191" s="12"/>
      <c r="M191" s="12"/>
      <c r="N191" s="12"/>
      <c r="O191" s="12"/>
      <c r="P191" s="12"/>
    </row>
    <row r="192" spans="1:16" ht="15.75" customHeight="1">
      <c r="A192" s="20">
        <v>44030</v>
      </c>
      <c r="B192" s="14" t="s">
        <v>30</v>
      </c>
      <c r="C192" s="14" t="s">
        <v>44</v>
      </c>
      <c r="D192" s="15" t="s">
        <v>74</v>
      </c>
      <c r="E192" s="14" t="s">
        <v>168</v>
      </c>
      <c r="F192" s="14">
        <v>1</v>
      </c>
      <c r="G192" s="16">
        <v>49</v>
      </c>
      <c r="H192" s="11"/>
      <c r="I192" s="12"/>
      <c r="J192" s="12"/>
      <c r="K192" s="12"/>
      <c r="L192" s="12"/>
      <c r="M192" s="12"/>
      <c r="N192" s="12"/>
      <c r="O192" s="12"/>
      <c r="P192" s="12"/>
    </row>
    <row r="193" spans="1:16" ht="15.75" customHeight="1">
      <c r="A193" s="22">
        <v>44030</v>
      </c>
      <c r="B193" s="18" t="s">
        <v>30</v>
      </c>
      <c r="C193" s="18" t="s">
        <v>44</v>
      </c>
      <c r="D193" s="9" t="s">
        <v>74</v>
      </c>
      <c r="E193" s="18" t="s">
        <v>169</v>
      </c>
      <c r="F193" s="18">
        <v>1</v>
      </c>
      <c r="G193" s="19">
        <v>234.88</v>
      </c>
      <c r="H193" s="11"/>
      <c r="I193" s="12"/>
      <c r="J193" s="12"/>
      <c r="K193" s="12"/>
      <c r="L193" s="12"/>
      <c r="M193" s="12"/>
      <c r="N193" s="12"/>
      <c r="O193" s="12"/>
      <c r="P193" s="12"/>
    </row>
    <row r="194" spans="1:16" ht="15.75" customHeight="1">
      <c r="A194" s="20">
        <v>44030</v>
      </c>
      <c r="B194" s="14" t="s">
        <v>30</v>
      </c>
      <c r="C194" s="14" t="s">
        <v>44</v>
      </c>
      <c r="D194" s="15" t="s">
        <v>74</v>
      </c>
      <c r="E194" s="14" t="s">
        <v>170</v>
      </c>
      <c r="F194" s="14">
        <v>1</v>
      </c>
      <c r="G194" s="16">
        <v>105</v>
      </c>
      <c r="H194" s="11"/>
      <c r="I194" s="12"/>
      <c r="J194" s="12"/>
      <c r="K194" s="12"/>
      <c r="L194" s="12"/>
      <c r="M194" s="12"/>
      <c r="N194" s="12"/>
      <c r="O194" s="12"/>
      <c r="P194" s="12"/>
    </row>
    <row r="195" spans="1:16" ht="15.75" customHeight="1">
      <c r="A195" s="22">
        <v>44030</v>
      </c>
      <c r="B195" s="18" t="s">
        <v>30</v>
      </c>
      <c r="C195" s="18" t="s">
        <v>44</v>
      </c>
      <c r="D195" s="9" t="s">
        <v>74</v>
      </c>
      <c r="E195" s="18" t="s">
        <v>171</v>
      </c>
      <c r="F195" s="18">
        <v>1</v>
      </c>
      <c r="G195" s="19">
        <v>349</v>
      </c>
      <c r="H195" s="11"/>
      <c r="I195" s="12"/>
      <c r="J195" s="12"/>
      <c r="K195" s="12"/>
      <c r="L195" s="12"/>
      <c r="M195" s="12"/>
      <c r="N195" s="12"/>
      <c r="O195" s="12"/>
      <c r="P195" s="12"/>
    </row>
    <row r="196" spans="1:16" ht="15.75" customHeight="1">
      <c r="A196" s="20">
        <v>44030</v>
      </c>
      <c r="B196" s="14" t="s">
        <v>30</v>
      </c>
      <c r="C196" s="14" t="s">
        <v>44</v>
      </c>
      <c r="D196" s="15" t="s">
        <v>74</v>
      </c>
      <c r="E196" s="14" t="s">
        <v>172</v>
      </c>
      <c r="F196" s="14">
        <v>1</v>
      </c>
      <c r="G196" s="16">
        <v>171.98</v>
      </c>
      <c r="H196" s="11"/>
      <c r="I196" s="12"/>
      <c r="J196" s="12"/>
      <c r="K196" s="12"/>
      <c r="L196" s="12"/>
      <c r="M196" s="12"/>
      <c r="N196" s="12"/>
      <c r="O196" s="12"/>
      <c r="P196" s="12"/>
    </row>
    <row r="197" spans="1:16" ht="15.75" customHeight="1">
      <c r="A197" s="22">
        <v>44030</v>
      </c>
      <c r="B197" s="18" t="s">
        <v>30</v>
      </c>
      <c r="C197" s="18" t="s">
        <v>44</v>
      </c>
      <c r="D197" s="9" t="s">
        <v>74</v>
      </c>
      <c r="E197" s="18" t="s">
        <v>173</v>
      </c>
      <c r="F197" s="18">
        <v>1</v>
      </c>
      <c r="G197" s="19">
        <v>490</v>
      </c>
      <c r="H197" s="11"/>
      <c r="I197" s="12"/>
      <c r="J197" s="12"/>
      <c r="K197" s="12"/>
      <c r="L197" s="12"/>
      <c r="M197" s="12"/>
      <c r="N197" s="12"/>
      <c r="O197" s="12"/>
      <c r="P197" s="12"/>
    </row>
    <row r="198" spans="1:16" ht="15.75" customHeight="1">
      <c r="A198" s="20">
        <v>44030</v>
      </c>
      <c r="B198" s="14" t="s">
        <v>30</v>
      </c>
      <c r="C198" s="14" t="s">
        <v>44</v>
      </c>
      <c r="D198" s="15" t="s">
        <v>74</v>
      </c>
      <c r="E198" s="14" t="s">
        <v>174</v>
      </c>
      <c r="F198" s="14">
        <v>1</v>
      </c>
      <c r="G198" s="16">
        <v>265.33999999999997</v>
      </c>
      <c r="H198" s="11"/>
      <c r="I198" s="12"/>
      <c r="J198" s="12"/>
      <c r="K198" s="12"/>
      <c r="L198" s="12"/>
      <c r="M198" s="12"/>
      <c r="N198" s="12"/>
      <c r="O198" s="12"/>
      <c r="P198" s="12"/>
    </row>
    <row r="199" spans="1:16" ht="15.75" customHeight="1">
      <c r="A199" s="22">
        <v>44030</v>
      </c>
      <c r="B199" s="18" t="s">
        <v>30</v>
      </c>
      <c r="C199" s="18" t="s">
        <v>44</v>
      </c>
      <c r="D199" s="9" t="s">
        <v>175</v>
      </c>
      <c r="E199" s="18" t="s">
        <v>176</v>
      </c>
      <c r="F199" s="18">
        <v>5</v>
      </c>
      <c r="G199" s="19">
        <v>228.74</v>
      </c>
      <c r="H199" s="11"/>
      <c r="I199" s="12"/>
      <c r="J199" s="12"/>
      <c r="K199" s="12"/>
      <c r="L199" s="12"/>
      <c r="M199" s="12"/>
      <c r="N199" s="12"/>
      <c r="O199" s="12"/>
      <c r="P199" s="12"/>
    </row>
    <row r="200" spans="1:16" ht="15.75" customHeight="1">
      <c r="A200" s="20">
        <v>44030</v>
      </c>
      <c r="B200" s="14" t="s">
        <v>30</v>
      </c>
      <c r="C200" s="14" t="s">
        <v>44</v>
      </c>
      <c r="D200" s="15" t="s">
        <v>175</v>
      </c>
      <c r="E200" s="14" t="s">
        <v>177</v>
      </c>
      <c r="F200" s="14">
        <v>4</v>
      </c>
      <c r="G200" s="16">
        <v>140.38</v>
      </c>
      <c r="H200" s="11"/>
      <c r="I200" s="12"/>
      <c r="J200" s="12"/>
      <c r="K200" s="12"/>
      <c r="L200" s="12"/>
      <c r="M200" s="12"/>
      <c r="N200" s="12"/>
      <c r="O200" s="12"/>
      <c r="P200" s="12"/>
    </row>
    <row r="201" spans="1:16" ht="15.75" customHeight="1">
      <c r="A201" s="22">
        <v>44031</v>
      </c>
      <c r="B201" s="18" t="s">
        <v>47</v>
      </c>
      <c r="C201" s="18" t="s">
        <v>36</v>
      </c>
      <c r="D201" s="9" t="s">
        <v>178</v>
      </c>
      <c r="E201" s="18" t="s">
        <v>179</v>
      </c>
      <c r="F201" s="18">
        <v>1</v>
      </c>
      <c r="G201" s="19">
        <v>150</v>
      </c>
      <c r="H201" s="11"/>
      <c r="I201" s="12"/>
      <c r="J201" s="12"/>
      <c r="K201" s="12"/>
      <c r="L201" s="12"/>
      <c r="M201" s="12"/>
      <c r="N201" s="12"/>
      <c r="O201" s="12"/>
      <c r="P201" s="12"/>
    </row>
    <row r="202" spans="1:16" ht="15.75" customHeight="1">
      <c r="A202" s="20">
        <v>44031</v>
      </c>
      <c r="B202" s="14" t="s">
        <v>47</v>
      </c>
      <c r="C202" s="14" t="s">
        <v>44</v>
      </c>
      <c r="D202" s="15" t="s">
        <v>45</v>
      </c>
      <c r="E202" s="14" t="s">
        <v>119</v>
      </c>
      <c r="F202" s="14">
        <v>1</v>
      </c>
      <c r="G202" s="16">
        <v>25</v>
      </c>
      <c r="H202" s="11"/>
      <c r="I202" s="12"/>
      <c r="J202" s="12"/>
      <c r="K202" s="12"/>
      <c r="L202" s="12"/>
      <c r="M202" s="12"/>
      <c r="N202" s="12"/>
      <c r="O202" s="12"/>
      <c r="P202" s="12"/>
    </row>
    <row r="203" spans="1:16" ht="15.75" customHeight="1">
      <c r="A203" s="22">
        <v>44031</v>
      </c>
      <c r="B203" s="18" t="s">
        <v>47</v>
      </c>
      <c r="C203" s="18" t="s">
        <v>44</v>
      </c>
      <c r="D203" s="9" t="s">
        <v>45</v>
      </c>
      <c r="E203" s="18" t="s">
        <v>119</v>
      </c>
      <c r="F203" s="18">
        <v>1</v>
      </c>
      <c r="G203" s="19">
        <v>25</v>
      </c>
      <c r="H203" s="11"/>
      <c r="I203" s="12"/>
      <c r="J203" s="12"/>
      <c r="K203" s="12"/>
      <c r="L203" s="12"/>
      <c r="M203" s="12"/>
      <c r="N203" s="12"/>
      <c r="O203" s="12"/>
      <c r="P203" s="12"/>
    </row>
    <row r="204" spans="1:16" ht="15.75" customHeight="1">
      <c r="A204" s="20">
        <v>44031</v>
      </c>
      <c r="B204" s="14" t="s">
        <v>47</v>
      </c>
      <c r="C204" s="14" t="s">
        <v>92</v>
      </c>
      <c r="D204" s="15" t="s">
        <v>51</v>
      </c>
      <c r="E204" s="14" t="s">
        <v>180</v>
      </c>
      <c r="F204" s="14">
        <v>3</v>
      </c>
      <c r="G204" s="16">
        <v>150</v>
      </c>
      <c r="H204" s="11"/>
      <c r="I204" s="12"/>
      <c r="J204" s="12"/>
      <c r="K204" s="12"/>
      <c r="L204" s="12"/>
      <c r="M204" s="12"/>
      <c r="N204" s="12"/>
      <c r="O204" s="12"/>
      <c r="P204" s="12"/>
    </row>
    <row r="205" spans="1:16" ht="15.75" customHeight="1">
      <c r="A205" s="22">
        <v>44031</v>
      </c>
      <c r="B205" s="18" t="s">
        <v>47</v>
      </c>
      <c r="C205" s="18" t="s">
        <v>44</v>
      </c>
      <c r="D205" s="9" t="s">
        <v>51</v>
      </c>
      <c r="E205" s="18" t="s">
        <v>86</v>
      </c>
      <c r="F205" s="18">
        <v>3</v>
      </c>
      <c r="G205" s="19">
        <v>20</v>
      </c>
      <c r="H205" s="11"/>
      <c r="I205" s="12"/>
      <c r="J205" s="12"/>
      <c r="K205" s="12"/>
      <c r="L205" s="12"/>
      <c r="M205" s="12"/>
      <c r="N205" s="12"/>
      <c r="O205" s="12"/>
      <c r="P205" s="12"/>
    </row>
    <row r="206" spans="1:16" ht="15.75" customHeight="1">
      <c r="A206" s="20">
        <v>44031</v>
      </c>
      <c r="B206" s="14" t="s">
        <v>47</v>
      </c>
      <c r="C206" s="14" t="s">
        <v>44</v>
      </c>
      <c r="D206" s="15" t="s">
        <v>51</v>
      </c>
      <c r="E206" s="14" t="s">
        <v>109</v>
      </c>
      <c r="F206" s="14">
        <v>1</v>
      </c>
      <c r="G206" s="16">
        <v>25</v>
      </c>
      <c r="H206" s="11"/>
      <c r="I206" s="12"/>
      <c r="J206" s="12"/>
      <c r="K206" s="12"/>
      <c r="L206" s="12"/>
      <c r="M206" s="12"/>
      <c r="N206" s="12"/>
      <c r="O206" s="12"/>
      <c r="P206" s="12"/>
    </row>
    <row r="207" spans="1:16" ht="15.75" customHeight="1">
      <c r="A207" s="22">
        <v>44031</v>
      </c>
      <c r="B207" s="18" t="s">
        <v>47</v>
      </c>
      <c r="C207" s="18" t="s">
        <v>44</v>
      </c>
      <c r="D207" s="9" t="s">
        <v>51</v>
      </c>
      <c r="E207" s="18" t="s">
        <v>97</v>
      </c>
      <c r="F207" s="18">
        <v>1</v>
      </c>
      <c r="G207" s="19">
        <v>40</v>
      </c>
      <c r="H207" s="11"/>
      <c r="I207" s="12"/>
      <c r="J207" s="12"/>
      <c r="K207" s="12"/>
      <c r="L207" s="12"/>
      <c r="M207" s="12"/>
      <c r="N207" s="12"/>
      <c r="O207" s="12"/>
      <c r="P207" s="12"/>
    </row>
    <row r="208" spans="1:16" ht="15.75" customHeight="1">
      <c r="A208" s="20">
        <v>44031</v>
      </c>
      <c r="B208" s="14" t="s">
        <v>9</v>
      </c>
      <c r="C208" s="14" t="s">
        <v>10</v>
      </c>
      <c r="D208" s="15" t="s">
        <v>11</v>
      </c>
      <c r="E208" s="14" t="s">
        <v>157</v>
      </c>
      <c r="F208" s="14">
        <v>1</v>
      </c>
      <c r="G208" s="16">
        <v>27</v>
      </c>
      <c r="H208" s="11"/>
      <c r="I208" s="12"/>
      <c r="J208" s="12"/>
      <c r="K208" s="12"/>
      <c r="L208" s="12"/>
      <c r="M208" s="12"/>
      <c r="N208" s="12"/>
      <c r="O208" s="12"/>
      <c r="P208" s="12"/>
    </row>
    <row r="209" spans="1:16" ht="15.75" customHeight="1">
      <c r="A209" s="22">
        <v>44033</v>
      </c>
      <c r="B209" s="18" t="s">
        <v>9</v>
      </c>
      <c r="C209" s="18" t="s">
        <v>181</v>
      </c>
      <c r="D209" s="9" t="s">
        <v>93</v>
      </c>
      <c r="E209" s="18" t="s">
        <v>182</v>
      </c>
      <c r="F209" s="18">
        <v>1</v>
      </c>
      <c r="G209" s="19">
        <v>3500</v>
      </c>
      <c r="H209" s="11"/>
      <c r="I209" s="12"/>
      <c r="J209" s="12"/>
      <c r="K209" s="12"/>
      <c r="L209" s="12"/>
      <c r="M209" s="12"/>
      <c r="N209" s="12"/>
      <c r="O209" s="12"/>
      <c r="P209" s="12"/>
    </row>
    <row r="210" spans="1:16" ht="15.75" customHeight="1">
      <c r="A210" s="13">
        <v>44034</v>
      </c>
      <c r="B210" s="14" t="s">
        <v>82</v>
      </c>
      <c r="C210" s="14" t="s">
        <v>31</v>
      </c>
      <c r="D210" s="15" t="s">
        <v>183</v>
      </c>
      <c r="E210" s="14" t="s">
        <v>184</v>
      </c>
      <c r="F210" s="14">
        <v>1</v>
      </c>
      <c r="G210" s="25">
        <v>622.96</v>
      </c>
      <c r="H210" s="11"/>
      <c r="I210" s="12"/>
      <c r="J210" s="12"/>
      <c r="K210" s="12"/>
      <c r="L210" s="12"/>
      <c r="M210" s="12"/>
      <c r="N210" s="12"/>
      <c r="O210" s="12"/>
      <c r="P210" s="12"/>
    </row>
    <row r="211" spans="1:16" ht="15.75" customHeight="1">
      <c r="A211" s="17">
        <v>44034</v>
      </c>
      <c r="B211" s="18" t="s">
        <v>47</v>
      </c>
      <c r="C211" s="18" t="s">
        <v>44</v>
      </c>
      <c r="D211" s="9" t="s">
        <v>45</v>
      </c>
      <c r="E211" s="18" t="s">
        <v>134</v>
      </c>
      <c r="F211" s="18">
        <v>2</v>
      </c>
      <c r="G211" s="19">
        <v>60</v>
      </c>
      <c r="H211" s="11"/>
      <c r="I211" s="12"/>
      <c r="J211" s="12"/>
      <c r="K211" s="12"/>
      <c r="L211" s="12"/>
      <c r="M211" s="12"/>
      <c r="N211" s="12"/>
      <c r="O211" s="12"/>
      <c r="P211" s="12"/>
    </row>
    <row r="212" spans="1:16" ht="15.75" customHeight="1">
      <c r="A212" s="13">
        <v>44034</v>
      </c>
      <c r="B212" s="14" t="s">
        <v>9</v>
      </c>
      <c r="C212" s="14" t="s">
        <v>185</v>
      </c>
      <c r="D212" s="15" t="s">
        <v>186</v>
      </c>
      <c r="E212" s="14" t="s">
        <v>187</v>
      </c>
      <c r="F212" s="14">
        <v>1</v>
      </c>
      <c r="G212" s="16">
        <v>150</v>
      </c>
      <c r="H212" s="11"/>
      <c r="I212" s="12"/>
      <c r="J212" s="12"/>
      <c r="K212" s="12"/>
      <c r="L212" s="12"/>
      <c r="M212" s="12"/>
      <c r="N212" s="12"/>
      <c r="O212" s="12"/>
      <c r="P212" s="12"/>
    </row>
    <row r="213" spans="1:16" ht="15.75" customHeight="1">
      <c r="A213" s="17">
        <v>44034</v>
      </c>
      <c r="B213" s="18" t="s">
        <v>47</v>
      </c>
      <c r="C213" s="18" t="s">
        <v>39</v>
      </c>
      <c r="D213" s="9" t="s">
        <v>48</v>
      </c>
      <c r="E213" s="18" t="s">
        <v>188</v>
      </c>
      <c r="F213" s="18">
        <v>2</v>
      </c>
      <c r="G213" s="26">
        <v>40</v>
      </c>
      <c r="H213" s="11"/>
      <c r="I213" s="12"/>
      <c r="J213" s="12"/>
      <c r="K213" s="12"/>
      <c r="L213" s="12"/>
      <c r="M213" s="12"/>
      <c r="N213" s="12"/>
      <c r="O213" s="12"/>
      <c r="P213" s="12"/>
    </row>
    <row r="214" spans="1:16" ht="15.75" customHeight="1">
      <c r="A214" s="13">
        <v>44034</v>
      </c>
      <c r="B214" s="14" t="s">
        <v>47</v>
      </c>
      <c r="C214" s="14" t="s">
        <v>39</v>
      </c>
      <c r="D214" s="15" t="s">
        <v>48</v>
      </c>
      <c r="E214" s="14" t="s">
        <v>189</v>
      </c>
      <c r="F214" s="14">
        <v>2</v>
      </c>
      <c r="G214" s="27">
        <v>40</v>
      </c>
      <c r="H214" s="11"/>
      <c r="I214" s="12"/>
      <c r="J214" s="12"/>
      <c r="K214" s="12"/>
      <c r="L214" s="12"/>
      <c r="M214" s="12"/>
      <c r="N214" s="12"/>
      <c r="O214" s="12"/>
      <c r="P214" s="12"/>
    </row>
    <row r="215" spans="1:16" ht="15.75" customHeight="1">
      <c r="A215" s="17">
        <v>44034</v>
      </c>
      <c r="B215" s="18" t="s">
        <v>47</v>
      </c>
      <c r="C215" s="18" t="s">
        <v>44</v>
      </c>
      <c r="D215" s="9" t="s">
        <v>51</v>
      </c>
      <c r="E215" s="18" t="s">
        <v>52</v>
      </c>
      <c r="F215" s="18">
        <v>6</v>
      </c>
      <c r="G215" s="26">
        <v>40</v>
      </c>
      <c r="H215" s="11"/>
      <c r="I215" s="12"/>
      <c r="J215" s="12"/>
      <c r="K215" s="12"/>
      <c r="L215" s="12"/>
      <c r="M215" s="12"/>
      <c r="N215" s="12"/>
      <c r="O215" s="12"/>
      <c r="P215" s="12"/>
    </row>
    <row r="216" spans="1:16" ht="15.75" customHeight="1">
      <c r="A216" s="13">
        <v>44034</v>
      </c>
      <c r="B216" s="14" t="s">
        <v>47</v>
      </c>
      <c r="C216" s="14" t="s">
        <v>44</v>
      </c>
      <c r="D216" s="15" t="s">
        <v>51</v>
      </c>
      <c r="E216" s="14" t="s">
        <v>108</v>
      </c>
      <c r="F216" s="14">
        <v>3</v>
      </c>
      <c r="G216" s="27">
        <v>20</v>
      </c>
      <c r="H216" s="11"/>
      <c r="I216" s="12"/>
      <c r="J216" s="12"/>
      <c r="K216" s="12"/>
      <c r="L216" s="12"/>
      <c r="M216" s="12"/>
      <c r="N216" s="12"/>
      <c r="O216" s="12"/>
      <c r="P216" s="12"/>
    </row>
    <row r="217" spans="1:16" ht="15.75" customHeight="1">
      <c r="A217" s="17">
        <v>44034</v>
      </c>
      <c r="B217" s="18" t="s">
        <v>47</v>
      </c>
      <c r="C217" s="18" t="s">
        <v>44</v>
      </c>
      <c r="D217" s="9" t="s">
        <v>51</v>
      </c>
      <c r="E217" s="18" t="s">
        <v>190</v>
      </c>
      <c r="F217" s="18">
        <v>1</v>
      </c>
      <c r="G217" s="19">
        <v>30</v>
      </c>
      <c r="H217" s="11"/>
      <c r="I217" s="12"/>
      <c r="J217" s="12"/>
      <c r="K217" s="12"/>
      <c r="L217" s="12"/>
      <c r="M217" s="12"/>
      <c r="N217" s="12"/>
      <c r="O217" s="12"/>
      <c r="P217" s="12"/>
    </row>
    <row r="218" spans="1:16" ht="15.75" customHeight="1">
      <c r="A218" s="13">
        <v>44034</v>
      </c>
      <c r="B218" s="14" t="s">
        <v>47</v>
      </c>
      <c r="C218" s="14" t="s">
        <v>44</v>
      </c>
      <c r="D218" s="15" t="s">
        <v>51</v>
      </c>
      <c r="E218" s="14" t="s">
        <v>109</v>
      </c>
      <c r="F218" s="14">
        <v>2</v>
      </c>
      <c r="G218" s="16">
        <v>40</v>
      </c>
      <c r="H218" s="11"/>
      <c r="I218" s="12"/>
      <c r="J218" s="12"/>
      <c r="K218" s="12"/>
      <c r="L218" s="12"/>
      <c r="M218" s="12"/>
      <c r="N218" s="12"/>
      <c r="O218" s="12"/>
      <c r="P218" s="12"/>
    </row>
    <row r="219" spans="1:16" ht="15.75" customHeight="1">
      <c r="A219" s="17">
        <v>44034</v>
      </c>
      <c r="B219" s="18" t="s">
        <v>47</v>
      </c>
      <c r="C219" s="18" t="s">
        <v>44</v>
      </c>
      <c r="D219" s="9" t="s">
        <v>51</v>
      </c>
      <c r="E219" s="18" t="s">
        <v>191</v>
      </c>
      <c r="F219" s="18">
        <v>1</v>
      </c>
      <c r="G219" s="19">
        <v>20</v>
      </c>
      <c r="H219" s="11"/>
      <c r="I219" s="12"/>
      <c r="J219" s="12"/>
      <c r="K219" s="12"/>
      <c r="L219" s="12"/>
      <c r="M219" s="12"/>
      <c r="N219" s="12"/>
      <c r="O219" s="12"/>
      <c r="P219" s="12"/>
    </row>
    <row r="220" spans="1:16" ht="15.75" customHeight="1">
      <c r="A220" s="13">
        <v>44034</v>
      </c>
      <c r="B220" s="14" t="s">
        <v>47</v>
      </c>
      <c r="C220" s="14" t="s">
        <v>44</v>
      </c>
      <c r="D220" s="15" t="s">
        <v>51</v>
      </c>
      <c r="E220" s="14" t="s">
        <v>192</v>
      </c>
      <c r="F220" s="14">
        <v>1</v>
      </c>
      <c r="G220" s="16">
        <v>5</v>
      </c>
      <c r="H220" s="11"/>
      <c r="I220" s="12"/>
      <c r="J220" s="12"/>
      <c r="K220" s="12"/>
      <c r="L220" s="12"/>
      <c r="M220" s="12"/>
      <c r="N220" s="12"/>
      <c r="O220" s="12"/>
      <c r="P220" s="12"/>
    </row>
    <row r="221" spans="1:16" ht="15.75" customHeight="1">
      <c r="A221" s="17">
        <v>44034</v>
      </c>
      <c r="B221" s="18" t="s">
        <v>9</v>
      </c>
      <c r="C221" s="18" t="s">
        <v>10</v>
      </c>
      <c r="D221" s="9" t="s">
        <v>11</v>
      </c>
      <c r="E221" s="18" t="s">
        <v>193</v>
      </c>
      <c r="F221" s="18">
        <v>1</v>
      </c>
      <c r="G221" s="26">
        <v>27</v>
      </c>
      <c r="H221" s="11"/>
      <c r="I221" s="12"/>
      <c r="J221" s="12"/>
      <c r="K221" s="12"/>
      <c r="L221" s="12"/>
      <c r="M221" s="12"/>
      <c r="N221" s="12"/>
      <c r="O221" s="12"/>
      <c r="P221" s="12"/>
    </row>
    <row r="222" spans="1:16" ht="15.75" customHeight="1">
      <c r="A222" s="13">
        <v>44034</v>
      </c>
      <c r="B222" s="14" t="s">
        <v>9</v>
      </c>
      <c r="C222" s="14" t="s">
        <v>44</v>
      </c>
      <c r="D222" s="15" t="s">
        <v>60</v>
      </c>
      <c r="E222" s="14" t="s">
        <v>100</v>
      </c>
      <c r="F222" s="14">
        <v>1</v>
      </c>
      <c r="G222" s="16">
        <v>49</v>
      </c>
      <c r="H222" s="11"/>
      <c r="I222" s="12"/>
      <c r="J222" s="12"/>
      <c r="K222" s="12"/>
      <c r="L222" s="12"/>
      <c r="M222" s="12"/>
      <c r="N222" s="12"/>
      <c r="O222" s="12"/>
      <c r="P222" s="12"/>
    </row>
    <row r="223" spans="1:16" ht="15.75" customHeight="1">
      <c r="A223" s="17">
        <v>44034</v>
      </c>
      <c r="B223" s="18" t="s">
        <v>9</v>
      </c>
      <c r="C223" s="18" t="s">
        <v>44</v>
      </c>
      <c r="D223" s="9" t="s">
        <v>60</v>
      </c>
      <c r="E223" s="18" t="s">
        <v>119</v>
      </c>
      <c r="F223" s="18">
        <v>3</v>
      </c>
      <c r="G223" s="19">
        <v>75</v>
      </c>
      <c r="H223" s="11"/>
      <c r="I223" s="12"/>
      <c r="J223" s="12"/>
      <c r="K223" s="12"/>
      <c r="L223" s="12"/>
      <c r="M223" s="12"/>
      <c r="N223" s="12"/>
      <c r="O223" s="12"/>
      <c r="P223" s="12"/>
    </row>
    <row r="224" spans="1:16" ht="15.75" customHeight="1">
      <c r="A224" s="13">
        <v>44034</v>
      </c>
      <c r="B224" s="14" t="s">
        <v>9</v>
      </c>
      <c r="C224" s="14" t="s">
        <v>44</v>
      </c>
      <c r="D224" s="15" t="s">
        <v>60</v>
      </c>
      <c r="E224" s="14" t="s">
        <v>194</v>
      </c>
      <c r="F224" s="14">
        <v>1</v>
      </c>
      <c r="G224" s="16">
        <v>120</v>
      </c>
      <c r="H224" s="11"/>
      <c r="I224" s="12"/>
      <c r="J224" s="12"/>
      <c r="K224" s="12"/>
      <c r="L224" s="12"/>
      <c r="M224" s="12"/>
      <c r="N224" s="12"/>
      <c r="O224" s="12"/>
      <c r="P224" s="12"/>
    </row>
    <row r="225" spans="1:16" ht="15.75" customHeight="1">
      <c r="A225" s="17">
        <v>44034</v>
      </c>
      <c r="B225" s="18" t="s">
        <v>9</v>
      </c>
      <c r="C225" s="18" t="s">
        <v>36</v>
      </c>
      <c r="D225" s="9" t="s">
        <v>60</v>
      </c>
      <c r="E225" s="18" t="s">
        <v>195</v>
      </c>
      <c r="F225" s="18">
        <v>1</v>
      </c>
      <c r="G225" s="19">
        <v>93</v>
      </c>
      <c r="H225" s="11"/>
      <c r="I225" s="12"/>
      <c r="J225" s="12"/>
      <c r="K225" s="12"/>
      <c r="L225" s="12"/>
      <c r="M225" s="12"/>
      <c r="N225" s="12"/>
      <c r="O225" s="12"/>
      <c r="P225" s="12"/>
    </row>
    <row r="226" spans="1:16" ht="15.75" customHeight="1">
      <c r="A226" s="13">
        <v>44034</v>
      </c>
      <c r="B226" s="14" t="s">
        <v>9</v>
      </c>
      <c r="C226" s="14" t="s">
        <v>44</v>
      </c>
      <c r="D226" s="15" t="s">
        <v>60</v>
      </c>
      <c r="E226" s="14" t="s">
        <v>196</v>
      </c>
      <c r="F226" s="14">
        <v>1</v>
      </c>
      <c r="G226" s="16">
        <v>480.4</v>
      </c>
      <c r="H226" s="11"/>
      <c r="I226" s="12"/>
      <c r="J226" s="12"/>
      <c r="K226" s="12"/>
      <c r="L226" s="12"/>
      <c r="M226" s="12"/>
      <c r="N226" s="12"/>
      <c r="O226" s="12"/>
      <c r="P226" s="12"/>
    </row>
    <row r="227" spans="1:16" ht="15.75" customHeight="1">
      <c r="A227" s="22">
        <v>44035</v>
      </c>
      <c r="B227" s="18" t="s">
        <v>47</v>
      </c>
      <c r="C227" s="18" t="s">
        <v>44</v>
      </c>
      <c r="D227" s="9" t="s">
        <v>51</v>
      </c>
      <c r="E227" s="18" t="s">
        <v>57</v>
      </c>
      <c r="F227" s="18">
        <v>1</v>
      </c>
      <c r="G227" s="19">
        <v>50</v>
      </c>
      <c r="H227" s="11"/>
      <c r="I227" s="12"/>
      <c r="J227" s="12"/>
      <c r="K227" s="12"/>
      <c r="L227" s="12"/>
      <c r="M227" s="12"/>
      <c r="N227" s="12"/>
      <c r="O227" s="12"/>
      <c r="P227" s="12"/>
    </row>
    <row r="228" spans="1:16" ht="15.75" customHeight="1">
      <c r="A228" s="20">
        <v>44035</v>
      </c>
      <c r="B228" s="14" t="s">
        <v>47</v>
      </c>
      <c r="C228" s="14" t="s">
        <v>44</v>
      </c>
      <c r="D228" s="15" t="s">
        <v>51</v>
      </c>
      <c r="E228" s="14" t="s">
        <v>53</v>
      </c>
      <c r="F228" s="14">
        <v>1</v>
      </c>
      <c r="G228" s="16">
        <v>10</v>
      </c>
      <c r="H228" s="11"/>
      <c r="I228" s="12"/>
      <c r="J228" s="12"/>
      <c r="K228" s="12"/>
      <c r="L228" s="12"/>
      <c r="M228" s="12"/>
      <c r="N228" s="12"/>
      <c r="O228" s="12"/>
      <c r="P228" s="12"/>
    </row>
    <row r="229" spans="1:16" ht="15.75" customHeight="1">
      <c r="A229" s="22">
        <v>44035</v>
      </c>
      <c r="B229" s="18" t="s">
        <v>47</v>
      </c>
      <c r="C229" s="18" t="s">
        <v>44</v>
      </c>
      <c r="D229" s="9" t="s">
        <v>51</v>
      </c>
      <c r="E229" s="18" t="s">
        <v>55</v>
      </c>
      <c r="F229" s="18">
        <v>1</v>
      </c>
      <c r="G229" s="19">
        <v>10</v>
      </c>
      <c r="H229" s="11"/>
      <c r="I229" s="12"/>
      <c r="J229" s="12"/>
      <c r="K229" s="12"/>
      <c r="L229" s="12"/>
      <c r="M229" s="12"/>
      <c r="N229" s="12"/>
      <c r="O229" s="12"/>
      <c r="P229" s="12"/>
    </row>
    <row r="230" spans="1:16" ht="15.75" customHeight="1">
      <c r="A230" s="20">
        <v>44036</v>
      </c>
      <c r="B230" s="14" t="s">
        <v>9</v>
      </c>
      <c r="C230" s="14" t="s">
        <v>44</v>
      </c>
      <c r="D230" s="15" t="s">
        <v>67</v>
      </c>
      <c r="E230" s="14" t="s">
        <v>197</v>
      </c>
      <c r="F230" s="14">
        <v>1</v>
      </c>
      <c r="G230" s="16">
        <v>200</v>
      </c>
      <c r="H230" s="11"/>
      <c r="I230" s="12"/>
      <c r="J230" s="12"/>
      <c r="K230" s="12"/>
      <c r="L230" s="12"/>
      <c r="M230" s="12"/>
      <c r="N230" s="12"/>
      <c r="O230" s="12"/>
      <c r="P230" s="12"/>
    </row>
    <row r="231" spans="1:16" ht="15.75" customHeight="1">
      <c r="A231" s="22">
        <v>44037</v>
      </c>
      <c r="B231" s="18" t="s">
        <v>9</v>
      </c>
      <c r="C231" s="18" t="s">
        <v>36</v>
      </c>
      <c r="D231" s="9" t="s">
        <v>178</v>
      </c>
      <c r="E231" s="18" t="s">
        <v>179</v>
      </c>
      <c r="F231" s="18">
        <v>1</v>
      </c>
      <c r="G231" s="19">
        <v>150</v>
      </c>
      <c r="H231" s="11"/>
      <c r="I231" s="12"/>
      <c r="J231" s="12"/>
      <c r="K231" s="12"/>
      <c r="L231" s="12"/>
      <c r="M231" s="12"/>
      <c r="N231" s="12"/>
      <c r="O231" s="12"/>
      <c r="P231" s="12"/>
    </row>
    <row r="232" spans="1:16" ht="15.75" customHeight="1">
      <c r="A232" s="20">
        <v>44037</v>
      </c>
      <c r="B232" s="14" t="s">
        <v>9</v>
      </c>
      <c r="C232" s="14" t="s">
        <v>36</v>
      </c>
      <c r="D232" s="15" t="s">
        <v>178</v>
      </c>
      <c r="E232" s="14" t="s">
        <v>198</v>
      </c>
      <c r="F232" s="14">
        <v>3</v>
      </c>
      <c r="G232" s="16">
        <v>90</v>
      </c>
      <c r="H232" s="11"/>
      <c r="I232" s="12"/>
      <c r="J232" s="12"/>
      <c r="K232" s="12"/>
      <c r="L232" s="12"/>
      <c r="M232" s="12"/>
      <c r="N232" s="12"/>
      <c r="O232" s="12"/>
      <c r="P232" s="12"/>
    </row>
    <row r="233" spans="1:16" ht="15.75" customHeight="1">
      <c r="A233" s="22">
        <v>44037</v>
      </c>
      <c r="B233" s="18" t="s">
        <v>9</v>
      </c>
      <c r="C233" s="18" t="s">
        <v>36</v>
      </c>
      <c r="D233" s="9" t="s">
        <v>178</v>
      </c>
      <c r="E233" s="18" t="s">
        <v>199</v>
      </c>
      <c r="F233" s="18">
        <v>1</v>
      </c>
      <c r="G233" s="19">
        <v>70</v>
      </c>
      <c r="H233" s="11"/>
      <c r="I233" s="12"/>
      <c r="J233" s="12"/>
      <c r="K233" s="12"/>
      <c r="L233" s="12"/>
      <c r="M233" s="12"/>
      <c r="N233" s="12"/>
      <c r="O233" s="12"/>
      <c r="P233" s="12"/>
    </row>
    <row r="234" spans="1:16" ht="15.75" customHeight="1">
      <c r="A234" s="20">
        <v>44037</v>
      </c>
      <c r="B234" s="14" t="s">
        <v>9</v>
      </c>
      <c r="C234" s="14" t="s">
        <v>36</v>
      </c>
      <c r="D234" s="15" t="s">
        <v>178</v>
      </c>
      <c r="E234" s="14" t="s">
        <v>56</v>
      </c>
      <c r="F234" s="14">
        <v>1</v>
      </c>
      <c r="G234" s="16">
        <v>20</v>
      </c>
      <c r="H234" s="11"/>
      <c r="I234" s="12"/>
      <c r="J234" s="12"/>
      <c r="K234" s="12"/>
      <c r="L234" s="12"/>
      <c r="M234" s="12"/>
      <c r="N234" s="12"/>
      <c r="O234" s="12"/>
      <c r="P234" s="12"/>
    </row>
    <row r="235" spans="1:16" ht="15.75" customHeight="1">
      <c r="A235" s="17">
        <v>44038</v>
      </c>
      <c r="B235" s="18" t="s">
        <v>47</v>
      </c>
      <c r="C235" s="18" t="s">
        <v>44</v>
      </c>
      <c r="D235" s="9" t="s">
        <v>67</v>
      </c>
      <c r="E235" s="18" t="s">
        <v>200</v>
      </c>
      <c r="F235" s="18">
        <v>1</v>
      </c>
      <c r="G235" s="19">
        <v>300</v>
      </c>
      <c r="H235" s="11"/>
      <c r="I235" s="12"/>
      <c r="J235" s="12"/>
      <c r="K235" s="12"/>
      <c r="L235" s="12"/>
      <c r="M235" s="12"/>
      <c r="N235" s="12"/>
      <c r="O235" s="12"/>
      <c r="P235" s="12"/>
    </row>
    <row r="236" spans="1:16" ht="15.75" customHeight="1">
      <c r="A236" s="13">
        <v>44038</v>
      </c>
      <c r="B236" s="14" t="s">
        <v>47</v>
      </c>
      <c r="C236" s="14" t="s">
        <v>44</v>
      </c>
      <c r="D236" s="15" t="s">
        <v>45</v>
      </c>
      <c r="E236" s="14" t="s">
        <v>201</v>
      </c>
      <c r="F236" s="14">
        <v>1</v>
      </c>
      <c r="G236" s="16">
        <v>25</v>
      </c>
      <c r="H236" s="11"/>
      <c r="I236" s="12"/>
      <c r="J236" s="12"/>
      <c r="K236" s="12"/>
      <c r="L236" s="12"/>
      <c r="M236" s="12"/>
      <c r="N236" s="12"/>
      <c r="O236" s="12"/>
      <c r="P236" s="12"/>
    </row>
    <row r="237" spans="1:16" ht="15.75" customHeight="1">
      <c r="A237" s="17">
        <v>44038</v>
      </c>
      <c r="B237" s="18" t="s">
        <v>47</v>
      </c>
      <c r="C237" s="18" t="s">
        <v>44</v>
      </c>
      <c r="D237" s="9" t="s">
        <v>45</v>
      </c>
      <c r="E237" s="18" t="s">
        <v>146</v>
      </c>
      <c r="F237" s="18">
        <v>4</v>
      </c>
      <c r="G237" s="19">
        <v>48</v>
      </c>
      <c r="H237" s="11"/>
      <c r="I237" s="12"/>
      <c r="J237" s="12"/>
      <c r="K237" s="12"/>
      <c r="L237" s="12"/>
      <c r="M237" s="12"/>
      <c r="N237" s="12"/>
      <c r="O237" s="12"/>
      <c r="P237" s="12"/>
    </row>
    <row r="238" spans="1:16" ht="15.75" customHeight="1">
      <c r="A238" s="13">
        <v>44038</v>
      </c>
      <c r="B238" s="14" t="s">
        <v>47</v>
      </c>
      <c r="C238" s="14" t="s">
        <v>36</v>
      </c>
      <c r="D238" s="15" t="s">
        <v>45</v>
      </c>
      <c r="E238" s="14" t="s">
        <v>120</v>
      </c>
      <c r="F238" s="14">
        <v>1</v>
      </c>
      <c r="G238" s="16">
        <v>10</v>
      </c>
      <c r="H238" s="11"/>
      <c r="I238" s="12"/>
      <c r="J238" s="12"/>
      <c r="K238" s="12"/>
      <c r="L238" s="12"/>
      <c r="M238" s="12"/>
      <c r="N238" s="12"/>
      <c r="O238" s="12"/>
      <c r="P238" s="12"/>
    </row>
    <row r="239" spans="1:16" ht="15.75" customHeight="1">
      <c r="A239" s="17">
        <v>44038</v>
      </c>
      <c r="B239" s="18" t="s">
        <v>47</v>
      </c>
      <c r="C239" s="18" t="s">
        <v>39</v>
      </c>
      <c r="D239" s="9" t="s">
        <v>48</v>
      </c>
      <c r="E239" s="18" t="s">
        <v>202</v>
      </c>
      <c r="F239" s="18">
        <v>1</v>
      </c>
      <c r="G239" s="19">
        <v>40</v>
      </c>
      <c r="H239" s="11"/>
      <c r="I239" s="12"/>
      <c r="J239" s="12"/>
      <c r="K239" s="12"/>
      <c r="L239" s="12"/>
      <c r="M239" s="12"/>
      <c r="N239" s="12"/>
      <c r="O239" s="12"/>
      <c r="P239" s="12"/>
    </row>
    <row r="240" spans="1:16" ht="15.75" customHeight="1">
      <c r="A240" s="13">
        <v>44038</v>
      </c>
      <c r="B240" s="14" t="s">
        <v>47</v>
      </c>
      <c r="C240" s="14" t="s">
        <v>44</v>
      </c>
      <c r="D240" s="15" t="s">
        <v>51</v>
      </c>
      <c r="E240" s="14" t="s">
        <v>203</v>
      </c>
      <c r="F240" s="14">
        <v>1</v>
      </c>
      <c r="G240" s="16">
        <v>20</v>
      </c>
      <c r="H240" s="11"/>
      <c r="I240" s="12"/>
      <c r="J240" s="12"/>
      <c r="K240" s="12"/>
      <c r="L240" s="12"/>
      <c r="M240" s="12"/>
      <c r="N240" s="12"/>
      <c r="O240" s="12"/>
      <c r="P240" s="12"/>
    </row>
    <row r="241" spans="1:16" ht="15.75" customHeight="1">
      <c r="A241" s="17">
        <v>44038</v>
      </c>
      <c r="B241" s="18" t="s">
        <v>47</v>
      </c>
      <c r="C241" s="18" t="s">
        <v>44</v>
      </c>
      <c r="D241" s="9" t="s">
        <v>51</v>
      </c>
      <c r="E241" s="18" t="s">
        <v>53</v>
      </c>
      <c r="F241" s="18">
        <v>1</v>
      </c>
      <c r="G241" s="19">
        <v>10</v>
      </c>
      <c r="H241" s="11"/>
      <c r="I241" s="12"/>
      <c r="J241" s="12"/>
      <c r="K241" s="12"/>
      <c r="L241" s="12"/>
      <c r="M241" s="12"/>
      <c r="N241" s="12"/>
      <c r="O241" s="12"/>
      <c r="P241" s="12"/>
    </row>
    <row r="242" spans="1:16" ht="15.75" customHeight="1">
      <c r="A242" s="13">
        <v>44038</v>
      </c>
      <c r="B242" s="14" t="s">
        <v>47</v>
      </c>
      <c r="C242" s="14" t="s">
        <v>44</v>
      </c>
      <c r="D242" s="15" t="s">
        <v>51</v>
      </c>
      <c r="E242" s="14" t="s">
        <v>54</v>
      </c>
      <c r="F242" s="14">
        <v>1</v>
      </c>
      <c r="G242" s="16">
        <v>10</v>
      </c>
      <c r="H242" s="11"/>
      <c r="I242" s="12"/>
      <c r="J242" s="12"/>
      <c r="K242" s="12"/>
      <c r="L242" s="12"/>
      <c r="M242" s="12"/>
      <c r="N242" s="12"/>
      <c r="O242" s="12"/>
      <c r="P242" s="12"/>
    </row>
    <row r="243" spans="1:16" ht="15.75" customHeight="1">
      <c r="A243" s="17">
        <v>44038</v>
      </c>
      <c r="B243" s="18" t="s">
        <v>9</v>
      </c>
      <c r="C243" s="18" t="s">
        <v>80</v>
      </c>
      <c r="D243" s="9" t="s">
        <v>60</v>
      </c>
      <c r="E243" s="18" t="s">
        <v>204</v>
      </c>
      <c r="F243" s="18">
        <v>1</v>
      </c>
      <c r="G243" s="19">
        <v>395</v>
      </c>
      <c r="H243" s="11"/>
      <c r="I243" s="12"/>
      <c r="J243" s="12"/>
      <c r="K243" s="12"/>
      <c r="L243" s="12"/>
      <c r="M243" s="12"/>
      <c r="N243" s="12"/>
      <c r="O243" s="12"/>
      <c r="P243" s="12"/>
    </row>
    <row r="244" spans="1:16" ht="15.75" customHeight="1">
      <c r="A244" s="13">
        <v>44038</v>
      </c>
      <c r="B244" s="14" t="s">
        <v>9</v>
      </c>
      <c r="C244" s="14" t="s">
        <v>44</v>
      </c>
      <c r="D244" s="15" t="s">
        <v>60</v>
      </c>
      <c r="E244" s="14" t="s">
        <v>205</v>
      </c>
      <c r="F244" s="14">
        <v>2</v>
      </c>
      <c r="G244" s="16">
        <v>226</v>
      </c>
      <c r="H244" s="11"/>
      <c r="I244" s="12"/>
      <c r="J244" s="12"/>
      <c r="K244" s="12"/>
      <c r="L244" s="12"/>
      <c r="M244" s="12"/>
      <c r="N244" s="12"/>
      <c r="O244" s="12"/>
      <c r="P244" s="12"/>
    </row>
    <row r="245" spans="1:16" ht="15.75" customHeight="1">
      <c r="A245" s="17">
        <v>44039</v>
      </c>
      <c r="B245" s="18" t="s">
        <v>9</v>
      </c>
      <c r="C245" s="18" t="s">
        <v>13</v>
      </c>
      <c r="D245" s="9" t="s">
        <v>183</v>
      </c>
      <c r="E245" s="18" t="s">
        <v>206</v>
      </c>
      <c r="F245" s="18">
        <v>1</v>
      </c>
      <c r="G245" s="19">
        <v>9035</v>
      </c>
      <c r="H245" s="11"/>
      <c r="I245" s="12"/>
      <c r="J245" s="12"/>
      <c r="K245" s="12"/>
      <c r="L245" s="12"/>
      <c r="M245" s="12"/>
      <c r="N245" s="12"/>
      <c r="O245" s="12"/>
      <c r="P245" s="12"/>
    </row>
    <row r="246" spans="1:16" ht="15.75" customHeight="1">
      <c r="A246" s="13">
        <v>44039</v>
      </c>
      <c r="B246" s="14" t="s">
        <v>9</v>
      </c>
      <c r="C246" s="14" t="s">
        <v>10</v>
      </c>
      <c r="D246" s="15" t="s">
        <v>11</v>
      </c>
      <c r="E246" s="28" t="s">
        <v>207</v>
      </c>
      <c r="F246" s="14">
        <v>1</v>
      </c>
      <c r="G246" s="16">
        <v>85</v>
      </c>
      <c r="H246" s="11"/>
      <c r="I246" s="12"/>
      <c r="J246" s="12"/>
      <c r="K246" s="12"/>
      <c r="L246" s="12"/>
      <c r="M246" s="12"/>
      <c r="N246" s="12"/>
      <c r="O246" s="12"/>
      <c r="P246" s="12"/>
    </row>
    <row r="247" spans="1:16" ht="15.75" customHeight="1">
      <c r="A247" s="22">
        <v>44040</v>
      </c>
      <c r="B247" s="18" t="s">
        <v>9</v>
      </c>
      <c r="C247" s="18" t="s">
        <v>80</v>
      </c>
      <c r="D247" s="9" t="s">
        <v>208</v>
      </c>
      <c r="E247" s="18" t="s">
        <v>209</v>
      </c>
      <c r="F247" s="18">
        <v>1</v>
      </c>
      <c r="G247" s="19">
        <v>3550</v>
      </c>
      <c r="H247" s="11"/>
      <c r="I247" s="12"/>
      <c r="J247" s="12"/>
      <c r="K247" s="12"/>
      <c r="L247" s="12"/>
      <c r="M247" s="12"/>
      <c r="N247" s="12"/>
      <c r="O247" s="12"/>
      <c r="P247" s="12"/>
    </row>
    <row r="248" spans="1:16" ht="15.75" customHeight="1">
      <c r="A248" s="13">
        <v>44040</v>
      </c>
      <c r="B248" s="14" t="s">
        <v>47</v>
      </c>
      <c r="C248" s="14" t="s">
        <v>44</v>
      </c>
      <c r="D248" s="15" t="s">
        <v>37</v>
      </c>
      <c r="E248" s="14" t="s">
        <v>210</v>
      </c>
      <c r="F248" s="14">
        <v>1</v>
      </c>
      <c r="G248" s="16">
        <v>70</v>
      </c>
      <c r="H248" s="11"/>
      <c r="I248" s="12"/>
      <c r="J248" s="12"/>
      <c r="K248" s="12"/>
      <c r="L248" s="12"/>
      <c r="M248" s="12"/>
      <c r="N248" s="12"/>
      <c r="O248" s="12"/>
      <c r="P248" s="12"/>
    </row>
    <row r="249" spans="1:16" ht="15.75" customHeight="1">
      <c r="A249" s="17">
        <v>44040</v>
      </c>
      <c r="B249" s="18" t="s">
        <v>47</v>
      </c>
      <c r="C249" s="18" t="s">
        <v>44</v>
      </c>
      <c r="D249" s="9" t="s">
        <v>51</v>
      </c>
      <c r="E249" s="18" t="s">
        <v>191</v>
      </c>
      <c r="F249" s="18">
        <v>1</v>
      </c>
      <c r="G249" s="19">
        <v>20</v>
      </c>
      <c r="H249" s="11"/>
      <c r="I249" s="12"/>
      <c r="J249" s="12"/>
      <c r="K249" s="12"/>
      <c r="L249" s="12"/>
      <c r="M249" s="12"/>
      <c r="N249" s="12"/>
      <c r="O249" s="12"/>
      <c r="P249" s="12"/>
    </row>
    <row r="250" spans="1:16" ht="15.75" customHeight="1">
      <c r="A250" s="13">
        <v>44040</v>
      </c>
      <c r="B250" s="14" t="s">
        <v>47</v>
      </c>
      <c r="C250" s="14" t="s">
        <v>44</v>
      </c>
      <c r="D250" s="15" t="s">
        <v>51</v>
      </c>
      <c r="E250" s="14" t="s">
        <v>192</v>
      </c>
      <c r="F250" s="14">
        <v>1</v>
      </c>
      <c r="G250" s="16">
        <v>5</v>
      </c>
      <c r="H250" s="11"/>
      <c r="I250" s="12"/>
      <c r="J250" s="12"/>
      <c r="K250" s="12"/>
      <c r="L250" s="12"/>
      <c r="M250" s="12"/>
      <c r="N250" s="12"/>
      <c r="O250" s="12"/>
      <c r="P250" s="12"/>
    </row>
    <row r="251" spans="1:16" ht="15.75" customHeight="1">
      <c r="A251" s="17">
        <v>44040</v>
      </c>
      <c r="B251" s="18" t="s">
        <v>47</v>
      </c>
      <c r="C251" s="18" t="s">
        <v>44</v>
      </c>
      <c r="D251" s="9" t="s">
        <v>51</v>
      </c>
      <c r="E251" s="18" t="s">
        <v>52</v>
      </c>
      <c r="F251" s="18">
        <v>2</v>
      </c>
      <c r="G251" s="19">
        <v>20</v>
      </c>
      <c r="H251" s="11"/>
      <c r="I251" s="12"/>
      <c r="J251" s="12"/>
      <c r="K251" s="12"/>
      <c r="L251" s="12"/>
      <c r="M251" s="12"/>
      <c r="N251" s="12"/>
      <c r="O251" s="12"/>
      <c r="P251" s="12"/>
    </row>
    <row r="252" spans="1:16" ht="15.75" customHeight="1">
      <c r="A252" s="13">
        <v>44040</v>
      </c>
      <c r="B252" s="14" t="s">
        <v>47</v>
      </c>
      <c r="C252" s="14" t="s">
        <v>44</v>
      </c>
      <c r="D252" s="15" t="s">
        <v>51</v>
      </c>
      <c r="E252" s="14" t="s">
        <v>55</v>
      </c>
      <c r="F252" s="14">
        <v>1</v>
      </c>
      <c r="G252" s="16">
        <v>10</v>
      </c>
      <c r="H252" s="11"/>
      <c r="I252" s="12"/>
      <c r="J252" s="12"/>
      <c r="K252" s="12"/>
      <c r="L252" s="12"/>
      <c r="M252" s="12"/>
      <c r="N252" s="12"/>
      <c r="O252" s="12"/>
      <c r="P252" s="12"/>
    </row>
    <row r="253" spans="1:16" ht="15.75" customHeight="1">
      <c r="A253" s="17">
        <v>44040</v>
      </c>
      <c r="B253" s="18" t="s">
        <v>47</v>
      </c>
      <c r="C253" s="18" t="s">
        <v>44</v>
      </c>
      <c r="D253" s="9" t="s">
        <v>51</v>
      </c>
      <c r="E253" s="18" t="s">
        <v>53</v>
      </c>
      <c r="F253" s="18">
        <v>1</v>
      </c>
      <c r="G253" s="19">
        <v>10</v>
      </c>
      <c r="H253" s="11"/>
      <c r="I253" s="12"/>
      <c r="J253" s="12"/>
      <c r="K253" s="12"/>
      <c r="L253" s="12"/>
      <c r="M253" s="12"/>
      <c r="N253" s="12"/>
      <c r="O253" s="12"/>
      <c r="P253" s="12"/>
    </row>
    <row r="254" spans="1:16" ht="15.75" customHeight="1">
      <c r="A254" s="13">
        <v>44040</v>
      </c>
      <c r="B254" s="14" t="s">
        <v>47</v>
      </c>
      <c r="C254" s="14" t="s">
        <v>44</v>
      </c>
      <c r="D254" s="15" t="s">
        <v>51</v>
      </c>
      <c r="E254" s="14" t="s">
        <v>54</v>
      </c>
      <c r="F254" s="14">
        <v>3</v>
      </c>
      <c r="G254" s="16">
        <v>20</v>
      </c>
      <c r="H254" s="11"/>
      <c r="I254" s="12"/>
      <c r="J254" s="12"/>
      <c r="K254" s="12"/>
      <c r="L254" s="12"/>
      <c r="M254" s="12"/>
      <c r="N254" s="12"/>
      <c r="O254" s="12"/>
      <c r="P254" s="12"/>
    </row>
    <row r="255" spans="1:16" ht="15.75" customHeight="1">
      <c r="A255" s="17">
        <v>44040</v>
      </c>
      <c r="B255" s="18" t="s">
        <v>47</v>
      </c>
      <c r="C255" s="18" t="s">
        <v>44</v>
      </c>
      <c r="D255" s="9" t="s">
        <v>51</v>
      </c>
      <c r="E255" s="18" t="s">
        <v>211</v>
      </c>
      <c r="F255" s="18">
        <v>8</v>
      </c>
      <c r="G255" s="19">
        <v>80</v>
      </c>
      <c r="H255" s="11"/>
      <c r="I255" s="12"/>
      <c r="J255" s="12"/>
      <c r="K255" s="12"/>
      <c r="L255" s="12"/>
      <c r="M255" s="12"/>
      <c r="N255" s="12"/>
      <c r="O255" s="12"/>
      <c r="P255" s="12"/>
    </row>
    <row r="256" spans="1:16" ht="15.75" customHeight="1">
      <c r="A256" s="20">
        <v>44041</v>
      </c>
      <c r="B256" s="14" t="s">
        <v>47</v>
      </c>
      <c r="C256" s="14" t="s">
        <v>77</v>
      </c>
      <c r="D256" s="15" t="s">
        <v>45</v>
      </c>
      <c r="E256" s="14" t="s">
        <v>212</v>
      </c>
      <c r="F256" s="14">
        <v>1</v>
      </c>
      <c r="G256" s="16">
        <v>80</v>
      </c>
      <c r="H256" s="11"/>
      <c r="I256" s="12"/>
      <c r="J256" s="12"/>
      <c r="K256" s="12"/>
      <c r="L256" s="12"/>
      <c r="M256" s="12"/>
      <c r="N256" s="12"/>
      <c r="O256" s="12"/>
      <c r="P256" s="12"/>
    </row>
    <row r="257" spans="1:16" ht="15.75" customHeight="1">
      <c r="A257" s="22">
        <v>44041</v>
      </c>
      <c r="B257" s="18" t="s">
        <v>47</v>
      </c>
      <c r="C257" s="18" t="s">
        <v>44</v>
      </c>
      <c r="D257" s="9" t="s">
        <v>51</v>
      </c>
      <c r="E257" s="18" t="s">
        <v>98</v>
      </c>
      <c r="F257" s="18">
        <v>1</v>
      </c>
      <c r="G257" s="19">
        <v>40</v>
      </c>
      <c r="H257" s="11"/>
      <c r="I257" s="12"/>
      <c r="J257" s="12"/>
      <c r="K257" s="12"/>
      <c r="L257" s="12"/>
      <c r="M257" s="12"/>
      <c r="N257" s="12"/>
      <c r="O257" s="12"/>
      <c r="P257" s="12"/>
    </row>
    <row r="258" spans="1:16" ht="15.75" customHeight="1">
      <c r="A258" s="20">
        <v>44041</v>
      </c>
      <c r="B258" s="14" t="s">
        <v>47</v>
      </c>
      <c r="C258" s="14" t="s">
        <v>44</v>
      </c>
      <c r="D258" s="15" t="s">
        <v>51</v>
      </c>
      <c r="E258" s="14" t="s">
        <v>99</v>
      </c>
      <c r="F258" s="14">
        <v>1</v>
      </c>
      <c r="G258" s="16">
        <v>40</v>
      </c>
      <c r="H258" s="11"/>
      <c r="I258" s="12"/>
      <c r="J258" s="12"/>
      <c r="K258" s="12"/>
      <c r="L258" s="12"/>
      <c r="M258" s="12"/>
      <c r="N258" s="12"/>
      <c r="O258" s="12"/>
      <c r="P258" s="12"/>
    </row>
    <row r="259" spans="1:16" ht="15.75" customHeight="1">
      <c r="A259" s="22">
        <v>44041</v>
      </c>
      <c r="B259" s="18" t="s">
        <v>47</v>
      </c>
      <c r="C259" s="18" t="s">
        <v>44</v>
      </c>
      <c r="D259" s="9" t="s">
        <v>51</v>
      </c>
      <c r="E259" s="18" t="s">
        <v>87</v>
      </c>
      <c r="F259" s="18">
        <v>1</v>
      </c>
      <c r="G259" s="19">
        <v>15</v>
      </c>
      <c r="H259" s="11"/>
      <c r="I259" s="12"/>
      <c r="J259" s="12"/>
      <c r="K259" s="12"/>
      <c r="L259" s="12"/>
      <c r="M259" s="12"/>
      <c r="N259" s="12"/>
      <c r="O259" s="12"/>
      <c r="P259" s="12"/>
    </row>
    <row r="260" spans="1:16" ht="15.75" customHeight="1">
      <c r="A260" s="20">
        <v>44041</v>
      </c>
      <c r="B260" s="14" t="s">
        <v>47</v>
      </c>
      <c r="C260" s="14" t="s">
        <v>44</v>
      </c>
      <c r="D260" s="15" t="s">
        <v>51</v>
      </c>
      <c r="E260" s="14" t="s">
        <v>53</v>
      </c>
      <c r="F260" s="14">
        <v>1</v>
      </c>
      <c r="G260" s="16">
        <v>10</v>
      </c>
      <c r="H260" s="11"/>
      <c r="I260" s="12"/>
      <c r="J260" s="12"/>
      <c r="K260" s="12"/>
      <c r="L260" s="12"/>
      <c r="M260" s="12"/>
      <c r="N260" s="12"/>
      <c r="O260" s="12"/>
      <c r="P260" s="12"/>
    </row>
    <row r="261" spans="1:16" ht="15.75" customHeight="1">
      <c r="A261" s="29">
        <v>44042</v>
      </c>
      <c r="B261" s="18" t="s">
        <v>9</v>
      </c>
      <c r="C261" s="18" t="s">
        <v>44</v>
      </c>
      <c r="D261" s="9" t="s">
        <v>67</v>
      </c>
      <c r="E261" s="18" t="s">
        <v>213</v>
      </c>
      <c r="F261" s="18">
        <v>1</v>
      </c>
      <c r="G261" s="19">
        <v>200</v>
      </c>
      <c r="H261" s="11"/>
      <c r="I261" s="12"/>
      <c r="J261" s="12"/>
      <c r="K261" s="12"/>
      <c r="L261" s="12"/>
      <c r="M261" s="12"/>
      <c r="N261" s="12"/>
      <c r="O261" s="12"/>
      <c r="P261" s="12"/>
    </row>
    <row r="262" spans="1:16" ht="15.75" customHeight="1">
      <c r="A262" s="30">
        <v>44042</v>
      </c>
      <c r="B262" s="14" t="s">
        <v>9</v>
      </c>
      <c r="C262" s="14" t="s">
        <v>44</v>
      </c>
      <c r="D262" s="15" t="s">
        <v>67</v>
      </c>
      <c r="E262" s="14" t="s">
        <v>214</v>
      </c>
      <c r="F262" s="14">
        <v>1</v>
      </c>
      <c r="G262" s="16">
        <v>100</v>
      </c>
      <c r="H262" s="11"/>
      <c r="I262" s="12"/>
      <c r="J262" s="12"/>
      <c r="K262" s="12"/>
      <c r="L262" s="12"/>
      <c r="M262" s="12"/>
      <c r="N262" s="12"/>
      <c r="O262" s="12"/>
      <c r="P262" s="12"/>
    </row>
    <row r="263" spans="1:16" ht="15.75" customHeight="1">
      <c r="A263" s="29">
        <v>44042</v>
      </c>
      <c r="B263" s="18" t="s">
        <v>9</v>
      </c>
      <c r="C263" s="18" t="s">
        <v>36</v>
      </c>
      <c r="D263" s="9" t="s">
        <v>186</v>
      </c>
      <c r="E263" s="18" t="s">
        <v>215</v>
      </c>
      <c r="F263" s="18">
        <v>1</v>
      </c>
      <c r="G263" s="19">
        <v>220</v>
      </c>
      <c r="H263" s="11"/>
      <c r="I263" s="12"/>
      <c r="J263" s="12"/>
      <c r="K263" s="12"/>
      <c r="L263" s="12"/>
      <c r="M263" s="12"/>
      <c r="N263" s="12"/>
      <c r="O263" s="12"/>
      <c r="P263" s="12"/>
    </row>
    <row r="264" spans="1:16" ht="15.75" customHeight="1">
      <c r="A264" s="13">
        <v>44042</v>
      </c>
      <c r="B264" s="14" t="s">
        <v>9</v>
      </c>
      <c r="C264" s="14" t="s">
        <v>80</v>
      </c>
      <c r="D264" s="15" t="s">
        <v>186</v>
      </c>
      <c r="E264" s="14" t="s">
        <v>216</v>
      </c>
      <c r="F264" s="14">
        <v>1</v>
      </c>
      <c r="G264" s="16">
        <v>1500</v>
      </c>
      <c r="H264" s="11"/>
      <c r="I264" s="12"/>
      <c r="J264" s="12"/>
      <c r="K264" s="12"/>
      <c r="L264" s="12"/>
      <c r="M264" s="12"/>
      <c r="N264" s="12"/>
      <c r="O264" s="12"/>
      <c r="P264" s="12"/>
    </row>
    <row r="265" spans="1:16" ht="15.75" customHeight="1">
      <c r="A265" s="17">
        <v>44042</v>
      </c>
      <c r="B265" s="18" t="s">
        <v>82</v>
      </c>
      <c r="C265" s="18" t="s">
        <v>83</v>
      </c>
      <c r="D265" s="9" t="s">
        <v>84</v>
      </c>
      <c r="E265" s="18" t="s">
        <v>217</v>
      </c>
      <c r="F265" s="18">
        <v>1</v>
      </c>
      <c r="G265" s="19">
        <v>420</v>
      </c>
      <c r="H265" s="11"/>
      <c r="I265" s="12"/>
      <c r="J265" s="12"/>
      <c r="K265" s="12"/>
      <c r="L265" s="12"/>
      <c r="M265" s="12"/>
      <c r="N265" s="12"/>
      <c r="O265" s="12"/>
      <c r="P265" s="12"/>
    </row>
    <row r="266" spans="1:16" ht="15.75" customHeight="1">
      <c r="A266" s="30">
        <v>44042</v>
      </c>
      <c r="B266" s="14" t="s">
        <v>47</v>
      </c>
      <c r="C266" s="14" t="s">
        <v>44</v>
      </c>
      <c r="D266" s="15" t="s">
        <v>51</v>
      </c>
      <c r="E266" s="14" t="s">
        <v>218</v>
      </c>
      <c r="F266" s="14">
        <v>1</v>
      </c>
      <c r="G266" s="16">
        <v>40</v>
      </c>
      <c r="H266" s="11"/>
      <c r="I266" s="12"/>
      <c r="J266" s="12"/>
      <c r="K266" s="12"/>
      <c r="L266" s="12"/>
      <c r="M266" s="12"/>
      <c r="N266" s="12"/>
      <c r="O266" s="12"/>
      <c r="P266" s="12"/>
    </row>
    <row r="267" spans="1:16" ht="15.75" customHeight="1">
      <c r="A267" s="29">
        <v>44042</v>
      </c>
      <c r="B267" s="18" t="s">
        <v>47</v>
      </c>
      <c r="C267" s="18" t="s">
        <v>44</v>
      </c>
      <c r="D267" s="9" t="s">
        <v>51</v>
      </c>
      <c r="E267" s="18" t="s">
        <v>52</v>
      </c>
      <c r="F267" s="18">
        <v>1</v>
      </c>
      <c r="G267" s="19">
        <v>20</v>
      </c>
      <c r="H267" s="11"/>
      <c r="I267" s="12"/>
      <c r="J267" s="12"/>
      <c r="K267" s="12"/>
      <c r="L267" s="12"/>
      <c r="M267" s="12"/>
      <c r="N267" s="12"/>
      <c r="O267" s="12"/>
      <c r="P267" s="12"/>
    </row>
    <row r="268" spans="1:16" ht="15.75" customHeight="1">
      <c r="A268" s="30">
        <v>44042</v>
      </c>
      <c r="B268" s="14" t="s">
        <v>47</v>
      </c>
      <c r="C268" s="14" t="s">
        <v>44</v>
      </c>
      <c r="D268" s="15" t="s">
        <v>51</v>
      </c>
      <c r="E268" s="14" t="s">
        <v>108</v>
      </c>
      <c r="F268" s="14">
        <v>1</v>
      </c>
      <c r="G268" s="16">
        <v>20</v>
      </c>
      <c r="H268" s="11"/>
      <c r="I268" s="12"/>
      <c r="J268" s="12"/>
      <c r="K268" s="12"/>
      <c r="L268" s="12"/>
      <c r="M268" s="12"/>
      <c r="N268" s="12"/>
      <c r="O268" s="12"/>
      <c r="P268" s="12"/>
    </row>
    <row r="269" spans="1:16" ht="15.75" customHeight="1">
      <c r="A269" s="29">
        <v>44042</v>
      </c>
      <c r="B269" s="18" t="s">
        <v>47</v>
      </c>
      <c r="C269" s="18" t="s">
        <v>44</v>
      </c>
      <c r="D269" s="9" t="s">
        <v>51</v>
      </c>
      <c r="E269" s="18" t="s">
        <v>55</v>
      </c>
      <c r="F269" s="18">
        <v>1</v>
      </c>
      <c r="G269" s="19">
        <v>10</v>
      </c>
      <c r="H269" s="11"/>
      <c r="I269" s="12"/>
      <c r="J269" s="12"/>
      <c r="K269" s="12"/>
      <c r="L269" s="12"/>
      <c r="M269" s="12"/>
      <c r="N269" s="12"/>
      <c r="O269" s="12"/>
      <c r="P269" s="12"/>
    </row>
    <row r="270" spans="1:16" ht="15.75" customHeight="1">
      <c r="A270" s="30">
        <v>44042</v>
      </c>
      <c r="B270" s="14" t="s">
        <v>47</v>
      </c>
      <c r="C270" s="14" t="s">
        <v>44</v>
      </c>
      <c r="D270" s="15" t="s">
        <v>51</v>
      </c>
      <c r="E270" s="14" t="s">
        <v>53</v>
      </c>
      <c r="F270" s="14">
        <v>1</v>
      </c>
      <c r="G270" s="16">
        <v>10</v>
      </c>
      <c r="H270" s="11"/>
      <c r="I270" s="12"/>
      <c r="J270" s="12"/>
      <c r="K270" s="12"/>
      <c r="L270" s="12"/>
      <c r="M270" s="12"/>
      <c r="N270" s="12"/>
      <c r="O270" s="12"/>
      <c r="P270" s="12"/>
    </row>
    <row r="271" spans="1:16" ht="15.75" customHeight="1">
      <c r="A271" s="29">
        <v>44042</v>
      </c>
      <c r="B271" s="18" t="s">
        <v>47</v>
      </c>
      <c r="C271" s="18" t="s">
        <v>44</v>
      </c>
      <c r="D271" s="9" t="s">
        <v>51</v>
      </c>
      <c r="E271" s="18" t="s">
        <v>87</v>
      </c>
      <c r="F271" s="18">
        <v>1</v>
      </c>
      <c r="G271" s="19">
        <v>15</v>
      </c>
      <c r="H271" s="11"/>
      <c r="I271" s="12"/>
      <c r="J271" s="12"/>
      <c r="K271" s="12"/>
      <c r="L271" s="12"/>
      <c r="M271" s="12"/>
      <c r="N271" s="12"/>
      <c r="O271" s="12"/>
      <c r="P271" s="12"/>
    </row>
    <row r="272" spans="1:16" ht="15.75" customHeight="1">
      <c r="A272" s="30">
        <v>44042</v>
      </c>
      <c r="B272" s="14" t="s">
        <v>9</v>
      </c>
      <c r="C272" s="14" t="s">
        <v>10</v>
      </c>
      <c r="D272" s="15" t="s">
        <v>11</v>
      </c>
      <c r="E272" s="14" t="s">
        <v>219</v>
      </c>
      <c r="F272" s="14">
        <v>1</v>
      </c>
      <c r="G272" s="16">
        <v>10</v>
      </c>
      <c r="H272" s="11"/>
      <c r="I272" s="12"/>
      <c r="J272" s="12"/>
      <c r="K272" s="12"/>
      <c r="L272" s="12"/>
      <c r="M272" s="12"/>
      <c r="N272" s="12"/>
      <c r="O272" s="12"/>
      <c r="P272" s="12"/>
    </row>
    <row r="273" spans="1:16" ht="15.75" customHeight="1">
      <c r="A273" s="22">
        <v>44043</v>
      </c>
      <c r="B273" s="18" t="s">
        <v>9</v>
      </c>
      <c r="C273" s="18" t="s">
        <v>18</v>
      </c>
      <c r="D273" s="9" t="s">
        <v>19</v>
      </c>
      <c r="E273" s="18" t="s">
        <v>220</v>
      </c>
      <c r="F273" s="18">
        <v>1</v>
      </c>
      <c r="G273" s="19">
        <v>1000</v>
      </c>
      <c r="H273" s="11"/>
      <c r="I273" s="12"/>
      <c r="J273" s="12"/>
      <c r="K273" s="12"/>
      <c r="L273" s="12"/>
      <c r="M273" s="12"/>
      <c r="N273" s="12"/>
      <c r="O273" s="12"/>
      <c r="P273" s="12"/>
    </row>
    <row r="274" spans="1:16" ht="15.75" customHeight="1">
      <c r="A274" s="20">
        <v>44043</v>
      </c>
      <c r="B274" s="14" t="s">
        <v>9</v>
      </c>
      <c r="C274" s="14" t="s">
        <v>221</v>
      </c>
      <c r="D274" s="15" t="s">
        <v>222</v>
      </c>
      <c r="E274" s="14" t="s">
        <v>223</v>
      </c>
      <c r="F274" s="14">
        <v>1</v>
      </c>
      <c r="G274" s="16">
        <v>500</v>
      </c>
      <c r="H274" s="11"/>
      <c r="I274" s="12"/>
      <c r="J274" s="12"/>
      <c r="K274" s="12"/>
      <c r="L274" s="12"/>
      <c r="M274" s="12"/>
      <c r="N274" s="12"/>
      <c r="O274" s="12"/>
      <c r="P274" s="12"/>
    </row>
    <row r="275" spans="1:16" ht="15.75" customHeight="1">
      <c r="A275" s="22">
        <v>44043</v>
      </c>
      <c r="B275" s="18" t="s">
        <v>82</v>
      </c>
      <c r="C275" s="18" t="s">
        <v>31</v>
      </c>
      <c r="D275" s="9" t="s">
        <v>95</v>
      </c>
      <c r="E275" s="18" t="s">
        <v>95</v>
      </c>
      <c r="F275" s="18">
        <v>1</v>
      </c>
      <c r="G275" s="19">
        <v>1200</v>
      </c>
      <c r="H275" s="11"/>
      <c r="I275" s="12"/>
      <c r="J275" s="12"/>
      <c r="K275" s="12"/>
      <c r="L275" s="12"/>
      <c r="M275" s="12"/>
      <c r="N275" s="12"/>
      <c r="O275" s="12"/>
      <c r="P275" s="12"/>
    </row>
    <row r="276" spans="1:16" ht="15.75" customHeight="1">
      <c r="A276" s="20">
        <v>44043</v>
      </c>
      <c r="B276" s="14" t="s">
        <v>47</v>
      </c>
      <c r="C276" s="14" t="s">
        <v>44</v>
      </c>
      <c r="D276" s="15" t="s">
        <v>51</v>
      </c>
      <c r="E276" s="14" t="s">
        <v>146</v>
      </c>
      <c r="F276" s="14">
        <v>5</v>
      </c>
      <c r="G276" s="16">
        <v>60</v>
      </c>
      <c r="H276" s="11"/>
      <c r="I276" s="12"/>
      <c r="J276" s="12"/>
      <c r="K276" s="12"/>
      <c r="L276" s="12"/>
      <c r="M276" s="12"/>
      <c r="N276" s="12"/>
      <c r="O276" s="12"/>
      <c r="P276" s="12"/>
    </row>
    <row r="277" spans="1:16" ht="15.75" customHeight="1">
      <c r="A277" s="22">
        <v>44043</v>
      </c>
      <c r="B277" s="18" t="s">
        <v>47</v>
      </c>
      <c r="C277" s="18" t="s">
        <v>44</v>
      </c>
      <c r="D277" s="9" t="s">
        <v>51</v>
      </c>
      <c r="E277" s="18" t="s">
        <v>52</v>
      </c>
      <c r="F277" s="18">
        <v>1</v>
      </c>
      <c r="G277" s="19">
        <v>20</v>
      </c>
      <c r="H277" s="11"/>
      <c r="I277" s="12"/>
      <c r="J277" s="12"/>
      <c r="K277" s="12"/>
      <c r="L277" s="12"/>
      <c r="M277" s="12"/>
      <c r="N277" s="12"/>
      <c r="O277" s="12"/>
      <c r="P277" s="12"/>
    </row>
    <row r="278" spans="1:16" ht="15.75" customHeight="1">
      <c r="A278" s="20">
        <v>44043</v>
      </c>
      <c r="B278" s="14" t="s">
        <v>47</v>
      </c>
      <c r="C278" s="14" t="s">
        <v>44</v>
      </c>
      <c r="D278" s="15" t="s">
        <v>51</v>
      </c>
      <c r="E278" s="14" t="s">
        <v>87</v>
      </c>
      <c r="F278" s="14">
        <v>1</v>
      </c>
      <c r="G278" s="16">
        <v>15</v>
      </c>
      <c r="H278" s="11"/>
      <c r="I278" s="12"/>
      <c r="J278" s="12"/>
      <c r="K278" s="12"/>
      <c r="L278" s="12"/>
      <c r="M278" s="12"/>
      <c r="N278" s="12"/>
      <c r="O278" s="12"/>
      <c r="P278" s="12"/>
    </row>
    <row r="279" spans="1:16" ht="15.75" customHeight="1">
      <c r="A279" s="22">
        <v>44043</v>
      </c>
      <c r="B279" s="18" t="s">
        <v>47</v>
      </c>
      <c r="C279" s="18" t="s">
        <v>36</v>
      </c>
      <c r="D279" s="9" t="s">
        <v>51</v>
      </c>
      <c r="E279" s="18" t="s">
        <v>56</v>
      </c>
      <c r="F279" s="18">
        <v>1</v>
      </c>
      <c r="G279" s="19">
        <v>10</v>
      </c>
      <c r="H279" s="11"/>
      <c r="I279" s="12"/>
      <c r="J279" s="12"/>
      <c r="K279" s="12"/>
      <c r="L279" s="12"/>
      <c r="M279" s="12"/>
      <c r="N279" s="12"/>
      <c r="O279" s="12"/>
      <c r="P279" s="12"/>
    </row>
    <row r="280" spans="1:16" ht="15.75" customHeight="1">
      <c r="A280" s="20">
        <v>44043</v>
      </c>
      <c r="B280" s="14" t="s">
        <v>9</v>
      </c>
      <c r="C280" s="14" t="s">
        <v>10</v>
      </c>
      <c r="D280" s="15" t="s">
        <v>11</v>
      </c>
      <c r="E280" s="14" t="s">
        <v>224</v>
      </c>
      <c r="F280" s="14">
        <v>1</v>
      </c>
      <c r="G280" s="16">
        <v>67</v>
      </c>
      <c r="H280" s="11"/>
      <c r="I280" s="12"/>
      <c r="J280" s="12"/>
      <c r="K280" s="12"/>
      <c r="L280" s="12"/>
      <c r="M280" s="12"/>
      <c r="N280" s="12"/>
      <c r="O280" s="12"/>
      <c r="P280" s="12"/>
    </row>
    <row r="281" spans="1:16" ht="15.75" customHeight="1">
      <c r="A281" s="22">
        <v>44043</v>
      </c>
      <c r="B281" s="18" t="s">
        <v>9</v>
      </c>
      <c r="C281" s="18" t="s">
        <v>27</v>
      </c>
      <c r="D281" s="9" t="s">
        <v>11</v>
      </c>
      <c r="E281" s="18" t="s">
        <v>225</v>
      </c>
      <c r="F281" s="18">
        <v>1</v>
      </c>
      <c r="G281" s="19">
        <v>1900</v>
      </c>
      <c r="H281" s="11"/>
      <c r="I281" s="12"/>
      <c r="J281" s="12"/>
      <c r="K281" s="12"/>
      <c r="L281" s="12"/>
      <c r="M281" s="12"/>
      <c r="N281" s="12"/>
      <c r="O281" s="12"/>
      <c r="P281" s="12"/>
    </row>
    <row r="282" spans="1:16" ht="15.75" customHeight="1">
      <c r="A282" s="20">
        <v>44043</v>
      </c>
      <c r="B282" s="14" t="s">
        <v>9</v>
      </c>
      <c r="C282" s="14" t="s">
        <v>24</v>
      </c>
      <c r="D282" s="15" t="s">
        <v>226</v>
      </c>
      <c r="E282" s="14" t="s">
        <v>227</v>
      </c>
      <c r="F282" s="14">
        <v>1</v>
      </c>
      <c r="G282" s="16">
        <v>9000</v>
      </c>
      <c r="H282" s="11"/>
      <c r="I282" s="12"/>
      <c r="J282" s="12"/>
      <c r="K282" s="12"/>
      <c r="L282" s="12"/>
      <c r="M282" s="12"/>
      <c r="N282" s="12"/>
      <c r="O282" s="12"/>
      <c r="P282" s="12"/>
    </row>
    <row r="283" spans="1:16" ht="15.75" customHeight="1">
      <c r="A283" s="22">
        <v>44043</v>
      </c>
      <c r="B283" s="18" t="s">
        <v>9</v>
      </c>
      <c r="C283" s="18" t="s">
        <v>228</v>
      </c>
      <c r="D283" s="9" t="s">
        <v>226</v>
      </c>
      <c r="E283" s="18" t="s">
        <v>229</v>
      </c>
      <c r="F283" s="18">
        <v>1</v>
      </c>
      <c r="G283" s="19">
        <v>9000</v>
      </c>
      <c r="H283" s="11"/>
      <c r="I283" s="12"/>
      <c r="J283" s="12"/>
      <c r="K283" s="12"/>
      <c r="L283" s="12"/>
      <c r="M283" s="12"/>
      <c r="N283" s="12"/>
      <c r="O283" s="12"/>
      <c r="P283" s="12"/>
    </row>
    <row r="284" spans="1:16" ht="15.75" customHeight="1">
      <c r="A284" s="20">
        <v>44044</v>
      </c>
      <c r="B284" s="14" t="s">
        <v>9</v>
      </c>
      <c r="C284" s="14" t="s">
        <v>44</v>
      </c>
      <c r="D284" s="15" t="s">
        <v>67</v>
      </c>
      <c r="E284" s="14" t="s">
        <v>230</v>
      </c>
      <c r="F284" s="14">
        <v>1</v>
      </c>
      <c r="G284" s="16">
        <v>250</v>
      </c>
      <c r="H284" s="11"/>
      <c r="I284" s="12"/>
      <c r="J284" s="12"/>
      <c r="K284" s="12"/>
      <c r="L284" s="12"/>
      <c r="M284" s="12"/>
      <c r="N284" s="12"/>
      <c r="O284" s="12"/>
      <c r="P284" s="12"/>
    </row>
    <row r="285" spans="1:16" ht="15.75" customHeight="1">
      <c r="A285" s="31">
        <v>44044</v>
      </c>
      <c r="B285" s="32" t="s">
        <v>9</v>
      </c>
      <c r="C285" s="32" t="s">
        <v>39</v>
      </c>
      <c r="D285" s="9" t="s">
        <v>93</v>
      </c>
      <c r="E285" s="32" t="s">
        <v>231</v>
      </c>
      <c r="F285" s="32">
        <v>1</v>
      </c>
      <c r="G285" s="33">
        <v>3040</v>
      </c>
      <c r="H285" s="34"/>
      <c r="I285" s="12"/>
      <c r="J285" s="12"/>
      <c r="K285" s="12"/>
      <c r="L285" s="12"/>
      <c r="M285" s="12"/>
      <c r="N285" s="12"/>
      <c r="O285" s="12"/>
      <c r="P285" s="12"/>
    </row>
    <row r="286" spans="1:16" ht="15.75" customHeight="1">
      <c r="A286" s="35">
        <v>44045</v>
      </c>
      <c r="B286" s="36" t="s">
        <v>9</v>
      </c>
      <c r="C286" s="36" t="s">
        <v>162</v>
      </c>
      <c r="D286" s="15" t="s">
        <v>232</v>
      </c>
      <c r="E286" s="36" t="s">
        <v>233</v>
      </c>
      <c r="F286" s="36">
        <v>1</v>
      </c>
      <c r="G286" s="37">
        <v>3011.6666666666665</v>
      </c>
      <c r="H286" s="34"/>
      <c r="I286" s="12"/>
      <c r="J286" s="12"/>
      <c r="K286" s="12"/>
      <c r="L286" s="12"/>
      <c r="M286" s="12"/>
      <c r="N286" s="12"/>
      <c r="O286" s="12"/>
      <c r="P286" s="12"/>
    </row>
    <row r="287" spans="1:16" ht="15.75" customHeight="1">
      <c r="A287" s="22">
        <v>44045</v>
      </c>
      <c r="B287" s="18" t="s">
        <v>9</v>
      </c>
      <c r="C287" s="18" t="s">
        <v>36</v>
      </c>
      <c r="D287" s="9" t="s">
        <v>234</v>
      </c>
      <c r="E287" s="18" t="s">
        <v>235</v>
      </c>
      <c r="F287" s="18">
        <v>1</v>
      </c>
      <c r="G287" s="19">
        <v>290</v>
      </c>
      <c r="H287" s="11"/>
      <c r="I287" s="12"/>
      <c r="J287" s="12"/>
      <c r="K287" s="12"/>
      <c r="L287" s="12"/>
      <c r="M287" s="12"/>
      <c r="N287" s="12"/>
      <c r="O287" s="12"/>
      <c r="P287" s="12"/>
    </row>
    <row r="288" spans="1:16" ht="15.75" customHeight="1">
      <c r="A288" s="20">
        <v>44045</v>
      </c>
      <c r="B288" s="14" t="s">
        <v>9</v>
      </c>
      <c r="C288" s="14" t="s">
        <v>34</v>
      </c>
      <c r="D288" s="15" t="s">
        <v>45</v>
      </c>
      <c r="E288" s="14" t="s">
        <v>236</v>
      </c>
      <c r="F288" s="14">
        <v>1</v>
      </c>
      <c r="G288" s="16">
        <v>50</v>
      </c>
      <c r="H288" s="11"/>
      <c r="I288" s="12"/>
      <c r="J288" s="12"/>
      <c r="K288" s="12"/>
      <c r="L288" s="12"/>
      <c r="M288" s="12"/>
      <c r="N288" s="12"/>
      <c r="O288" s="12"/>
      <c r="P288" s="12"/>
    </row>
    <row r="289" spans="1:16" ht="15.75" customHeight="1">
      <c r="A289" s="22">
        <v>44045</v>
      </c>
      <c r="B289" s="18" t="s">
        <v>9</v>
      </c>
      <c r="C289" s="18" t="s">
        <v>34</v>
      </c>
      <c r="D289" s="9" t="s">
        <v>45</v>
      </c>
      <c r="E289" s="18" t="s">
        <v>237</v>
      </c>
      <c r="F289" s="18">
        <v>1</v>
      </c>
      <c r="G289" s="24">
        <v>143</v>
      </c>
      <c r="H289" s="11"/>
      <c r="I289" s="12"/>
      <c r="J289" s="12"/>
      <c r="K289" s="12"/>
      <c r="L289" s="12"/>
      <c r="M289" s="12"/>
      <c r="N289" s="12"/>
      <c r="O289" s="12"/>
      <c r="P289" s="12"/>
    </row>
    <row r="290" spans="1:16" ht="15.75" customHeight="1">
      <c r="A290" s="20">
        <v>44045</v>
      </c>
      <c r="B290" s="14" t="s">
        <v>9</v>
      </c>
      <c r="C290" s="14" t="s">
        <v>162</v>
      </c>
      <c r="D290" s="15" t="s">
        <v>45</v>
      </c>
      <c r="E290" s="14" t="s">
        <v>238</v>
      </c>
      <c r="F290" s="14">
        <v>1</v>
      </c>
      <c r="G290" s="25">
        <v>135</v>
      </c>
      <c r="H290" s="11"/>
      <c r="I290" s="12"/>
      <c r="J290" s="12"/>
      <c r="K290" s="12"/>
      <c r="L290" s="12"/>
      <c r="M290" s="12"/>
      <c r="N290" s="12"/>
      <c r="O290" s="12"/>
      <c r="P290" s="12"/>
    </row>
    <row r="291" spans="1:16" ht="15.75" customHeight="1">
      <c r="A291" s="22">
        <v>44045</v>
      </c>
      <c r="B291" s="18" t="s">
        <v>9</v>
      </c>
      <c r="C291" s="18" t="s">
        <v>44</v>
      </c>
      <c r="D291" s="9" t="s">
        <v>45</v>
      </c>
      <c r="E291" s="18" t="s">
        <v>134</v>
      </c>
      <c r="F291" s="18">
        <v>1</v>
      </c>
      <c r="G291" s="24">
        <v>105</v>
      </c>
      <c r="H291" s="11"/>
      <c r="I291" s="12"/>
      <c r="J291" s="12"/>
      <c r="K291" s="12"/>
      <c r="L291" s="12"/>
      <c r="M291" s="12"/>
      <c r="N291" s="12"/>
      <c r="O291" s="12"/>
      <c r="P291" s="12"/>
    </row>
    <row r="292" spans="1:16" ht="15.75" customHeight="1">
      <c r="A292" s="20">
        <v>44045</v>
      </c>
      <c r="B292" s="14" t="s">
        <v>9</v>
      </c>
      <c r="C292" s="14" t="s">
        <v>162</v>
      </c>
      <c r="D292" s="15" t="s">
        <v>51</v>
      </c>
      <c r="E292" s="14" t="s">
        <v>239</v>
      </c>
      <c r="F292" s="14">
        <v>1</v>
      </c>
      <c r="G292" s="16">
        <v>1978</v>
      </c>
      <c r="H292" s="11"/>
      <c r="I292" s="12"/>
      <c r="J292" s="12"/>
      <c r="K292" s="12"/>
      <c r="L292" s="12"/>
      <c r="M292" s="12"/>
      <c r="N292" s="12"/>
      <c r="O292" s="12"/>
      <c r="P292" s="12"/>
    </row>
    <row r="293" spans="1:16" ht="15.75" customHeight="1">
      <c r="A293" s="22">
        <v>44045</v>
      </c>
      <c r="B293" s="18" t="s">
        <v>9</v>
      </c>
      <c r="C293" s="18" t="s">
        <v>162</v>
      </c>
      <c r="D293" s="9" t="s">
        <v>51</v>
      </c>
      <c r="E293" s="18" t="s">
        <v>240</v>
      </c>
      <c r="F293" s="18">
        <v>1</v>
      </c>
      <c r="G293" s="19">
        <v>2428</v>
      </c>
      <c r="H293" s="11"/>
      <c r="I293" s="12"/>
      <c r="J293" s="12"/>
      <c r="K293" s="12"/>
      <c r="L293" s="12"/>
      <c r="M293" s="12"/>
      <c r="N293" s="12"/>
      <c r="O293" s="12"/>
      <c r="P293" s="12"/>
    </row>
    <row r="294" spans="1:16" ht="15.75" customHeight="1">
      <c r="A294" s="20">
        <v>44045</v>
      </c>
      <c r="B294" s="14" t="s">
        <v>9</v>
      </c>
      <c r="C294" s="14" t="s">
        <v>10</v>
      </c>
      <c r="D294" s="15" t="s">
        <v>11</v>
      </c>
      <c r="E294" s="28" t="str">
        <f>E293</f>
        <v>Curtains</v>
      </c>
      <c r="F294" s="14">
        <v>1</v>
      </c>
      <c r="G294" s="16">
        <v>41</v>
      </c>
      <c r="H294" s="11"/>
      <c r="I294" s="12"/>
      <c r="J294" s="12"/>
      <c r="K294" s="12"/>
      <c r="L294" s="12"/>
      <c r="M294" s="12"/>
      <c r="N294" s="12"/>
      <c r="O294" s="12"/>
      <c r="P294" s="12"/>
    </row>
    <row r="295" spans="1:16" ht="15.75" customHeight="1">
      <c r="A295" s="22">
        <v>44045</v>
      </c>
      <c r="B295" s="18" t="s">
        <v>9</v>
      </c>
      <c r="C295" s="18" t="s">
        <v>10</v>
      </c>
      <c r="D295" s="9" t="s">
        <v>11</v>
      </c>
      <c r="E295" s="38" t="str">
        <f>E294</f>
        <v>Curtains</v>
      </c>
      <c r="F295" s="18">
        <v>1</v>
      </c>
      <c r="G295" s="19">
        <v>41</v>
      </c>
      <c r="H295" s="11"/>
      <c r="I295" s="12"/>
      <c r="J295" s="12"/>
      <c r="K295" s="12"/>
      <c r="L295" s="12"/>
      <c r="M295" s="12"/>
      <c r="N295" s="12"/>
      <c r="O295" s="12"/>
      <c r="P295" s="12"/>
    </row>
    <row r="296" spans="1:16" ht="15.75" customHeight="1">
      <c r="A296" s="20">
        <v>44045</v>
      </c>
      <c r="B296" s="14" t="s">
        <v>9</v>
      </c>
      <c r="C296" s="14" t="s">
        <v>34</v>
      </c>
      <c r="D296" s="15" t="s">
        <v>58</v>
      </c>
      <c r="E296" s="14" t="s">
        <v>241</v>
      </c>
      <c r="F296" s="14">
        <v>11</v>
      </c>
      <c r="G296" s="16">
        <v>82.5</v>
      </c>
      <c r="H296" s="11"/>
      <c r="I296" s="12"/>
      <c r="J296" s="12"/>
      <c r="K296" s="12"/>
      <c r="L296" s="12"/>
      <c r="M296" s="12"/>
      <c r="N296" s="12"/>
      <c r="O296" s="12"/>
      <c r="P296" s="12"/>
    </row>
    <row r="297" spans="1:16" ht="15.75" customHeight="1">
      <c r="A297" s="22">
        <v>44045</v>
      </c>
      <c r="B297" s="18" t="s">
        <v>9</v>
      </c>
      <c r="C297" s="18" t="s">
        <v>34</v>
      </c>
      <c r="D297" s="9" t="s">
        <v>58</v>
      </c>
      <c r="E297" s="18" t="s">
        <v>242</v>
      </c>
      <c r="F297" s="18">
        <v>5</v>
      </c>
      <c r="G297" s="24">
        <v>95</v>
      </c>
      <c r="H297" s="11"/>
      <c r="I297" s="12"/>
      <c r="J297" s="12"/>
      <c r="K297" s="12"/>
      <c r="L297" s="12"/>
      <c r="M297" s="12"/>
      <c r="N297" s="12"/>
      <c r="O297" s="12"/>
      <c r="P297" s="12"/>
    </row>
    <row r="298" spans="1:16" ht="15.75" customHeight="1">
      <c r="A298" s="20">
        <v>44045</v>
      </c>
      <c r="B298" s="14" t="s">
        <v>9</v>
      </c>
      <c r="C298" s="14" t="s">
        <v>34</v>
      </c>
      <c r="D298" s="15" t="s">
        <v>58</v>
      </c>
      <c r="E298" s="14" t="s">
        <v>243</v>
      </c>
      <c r="F298" s="14">
        <v>10</v>
      </c>
      <c r="G298" s="25">
        <v>125</v>
      </c>
      <c r="H298" s="11"/>
      <c r="I298" s="12"/>
      <c r="J298" s="12"/>
      <c r="K298" s="12"/>
      <c r="L298" s="12"/>
      <c r="M298" s="12"/>
      <c r="N298" s="12"/>
      <c r="O298" s="12"/>
      <c r="P298" s="12"/>
    </row>
    <row r="299" spans="1:16" ht="15.75" customHeight="1">
      <c r="A299" s="22">
        <v>44045</v>
      </c>
      <c r="B299" s="18" t="s">
        <v>9</v>
      </c>
      <c r="C299" s="18" t="s">
        <v>34</v>
      </c>
      <c r="D299" s="9" t="s">
        <v>58</v>
      </c>
      <c r="E299" s="18" t="s">
        <v>244</v>
      </c>
      <c r="F299" s="18">
        <v>5</v>
      </c>
      <c r="G299" s="24">
        <v>100</v>
      </c>
      <c r="H299" s="11"/>
      <c r="I299" s="12"/>
      <c r="J299" s="12"/>
      <c r="K299" s="12"/>
      <c r="L299" s="12"/>
      <c r="M299" s="12"/>
      <c r="N299" s="12"/>
      <c r="O299" s="12"/>
      <c r="P299" s="12"/>
    </row>
    <row r="300" spans="1:16" ht="15.75" customHeight="1">
      <c r="A300" s="20">
        <v>44045</v>
      </c>
      <c r="B300" s="14" t="s">
        <v>9</v>
      </c>
      <c r="C300" s="14" t="s">
        <v>44</v>
      </c>
      <c r="D300" s="15" t="s">
        <v>58</v>
      </c>
      <c r="E300" s="14" t="s">
        <v>245</v>
      </c>
      <c r="F300" s="14">
        <v>1</v>
      </c>
      <c r="G300" s="16">
        <v>82.5</v>
      </c>
      <c r="H300" s="11"/>
      <c r="I300" s="12"/>
      <c r="J300" s="12"/>
      <c r="K300" s="12"/>
      <c r="L300" s="12"/>
      <c r="M300" s="12"/>
      <c r="N300" s="12"/>
      <c r="O300" s="12"/>
      <c r="P300" s="12"/>
    </row>
    <row r="301" spans="1:16" ht="15.75" customHeight="1">
      <c r="A301" s="22">
        <v>44045</v>
      </c>
      <c r="B301" s="18" t="s">
        <v>9</v>
      </c>
      <c r="C301" s="18" t="s">
        <v>44</v>
      </c>
      <c r="D301" s="9" t="s">
        <v>58</v>
      </c>
      <c r="E301" s="18" t="s">
        <v>246</v>
      </c>
      <c r="F301" s="18">
        <v>1</v>
      </c>
      <c r="G301" s="24">
        <v>95</v>
      </c>
      <c r="H301" s="11"/>
      <c r="I301" s="12"/>
      <c r="J301" s="12"/>
      <c r="K301" s="12"/>
      <c r="L301" s="12"/>
      <c r="M301" s="12"/>
      <c r="N301" s="12"/>
      <c r="O301" s="12"/>
      <c r="P301" s="12"/>
    </row>
    <row r="302" spans="1:16" ht="15.75" customHeight="1">
      <c r="A302" s="20">
        <v>44045</v>
      </c>
      <c r="B302" s="14" t="s">
        <v>9</v>
      </c>
      <c r="C302" s="14" t="s">
        <v>162</v>
      </c>
      <c r="D302" s="15" t="s">
        <v>60</v>
      </c>
      <c r="E302" s="14" t="s">
        <v>247</v>
      </c>
      <c r="F302" s="14">
        <v>1</v>
      </c>
      <c r="G302" s="16">
        <v>200</v>
      </c>
      <c r="H302" s="11"/>
      <c r="I302" s="12"/>
      <c r="J302" s="12"/>
      <c r="K302" s="12"/>
      <c r="L302" s="12"/>
      <c r="M302" s="12"/>
      <c r="N302" s="12"/>
      <c r="O302" s="12"/>
      <c r="P302" s="12"/>
    </row>
    <row r="303" spans="1:16" ht="15.75" customHeight="1">
      <c r="A303" s="22">
        <v>44045</v>
      </c>
      <c r="B303" s="18" t="s">
        <v>9</v>
      </c>
      <c r="C303" s="18" t="s">
        <v>44</v>
      </c>
      <c r="D303" s="9" t="s">
        <v>60</v>
      </c>
      <c r="E303" s="18" t="s">
        <v>248</v>
      </c>
      <c r="F303" s="18">
        <v>1</v>
      </c>
      <c r="G303" s="19">
        <v>187</v>
      </c>
      <c r="H303" s="11"/>
      <c r="I303" s="12"/>
      <c r="J303" s="12"/>
      <c r="K303" s="12"/>
      <c r="L303" s="12"/>
      <c r="M303" s="12"/>
      <c r="N303" s="12"/>
      <c r="O303" s="12"/>
      <c r="P303" s="12"/>
    </row>
    <row r="304" spans="1:16" ht="15.75" customHeight="1">
      <c r="A304" s="20">
        <v>44045</v>
      </c>
      <c r="B304" s="14" t="s">
        <v>9</v>
      </c>
      <c r="C304" s="14" t="s">
        <v>36</v>
      </c>
      <c r="D304" s="15" t="s">
        <v>60</v>
      </c>
      <c r="E304" s="14" t="s">
        <v>120</v>
      </c>
      <c r="F304" s="14">
        <v>1</v>
      </c>
      <c r="G304" s="16">
        <v>50</v>
      </c>
      <c r="H304" s="11"/>
      <c r="I304" s="12"/>
      <c r="J304" s="12"/>
      <c r="K304" s="12"/>
      <c r="L304" s="12"/>
      <c r="M304" s="12"/>
      <c r="N304" s="12"/>
      <c r="O304" s="12"/>
      <c r="P304" s="12"/>
    </row>
    <row r="305" spans="1:16" ht="15.75" customHeight="1">
      <c r="A305" s="22">
        <v>44045</v>
      </c>
      <c r="B305" s="18" t="s">
        <v>9</v>
      </c>
      <c r="C305" s="18" t="s">
        <v>39</v>
      </c>
      <c r="D305" s="9" t="s">
        <v>40</v>
      </c>
      <c r="E305" s="18" t="s">
        <v>249</v>
      </c>
      <c r="F305" s="18">
        <v>1</v>
      </c>
      <c r="G305" s="19">
        <v>400</v>
      </c>
      <c r="H305" s="11"/>
      <c r="I305" s="12"/>
      <c r="J305" s="12"/>
      <c r="K305" s="12"/>
      <c r="L305" s="12"/>
      <c r="M305" s="12"/>
      <c r="N305" s="12"/>
      <c r="O305" s="12"/>
      <c r="P305" s="12"/>
    </row>
    <row r="306" spans="1:16" ht="15.75" customHeight="1">
      <c r="A306" s="20">
        <v>44045</v>
      </c>
      <c r="B306" s="14" t="s">
        <v>9</v>
      </c>
      <c r="C306" s="14" t="s">
        <v>39</v>
      </c>
      <c r="D306" s="15" t="s">
        <v>40</v>
      </c>
      <c r="E306" s="14" t="s">
        <v>250</v>
      </c>
      <c r="F306" s="14">
        <v>1</v>
      </c>
      <c r="G306" s="16">
        <v>580</v>
      </c>
      <c r="H306" s="11"/>
      <c r="I306" s="12"/>
      <c r="J306" s="12"/>
      <c r="K306" s="12"/>
      <c r="L306" s="12"/>
      <c r="M306" s="12"/>
      <c r="N306" s="12"/>
      <c r="O306" s="12"/>
      <c r="P306" s="12"/>
    </row>
    <row r="307" spans="1:16" ht="15.75" customHeight="1">
      <c r="A307" s="22">
        <v>44046</v>
      </c>
      <c r="B307" s="18" t="s">
        <v>9</v>
      </c>
      <c r="C307" s="18" t="s">
        <v>162</v>
      </c>
      <c r="D307" s="9" t="s">
        <v>45</v>
      </c>
      <c r="E307" s="18" t="s">
        <v>251</v>
      </c>
      <c r="F307" s="18">
        <v>1</v>
      </c>
      <c r="G307" s="19">
        <v>200</v>
      </c>
      <c r="H307" s="11"/>
      <c r="I307" s="12"/>
      <c r="J307" s="12"/>
      <c r="K307" s="12"/>
      <c r="L307" s="12"/>
      <c r="M307" s="12"/>
      <c r="N307" s="12"/>
      <c r="O307" s="12"/>
      <c r="P307" s="12"/>
    </row>
    <row r="308" spans="1:16" ht="15.75" customHeight="1">
      <c r="A308" s="20">
        <v>44046</v>
      </c>
      <c r="B308" s="14" t="s">
        <v>47</v>
      </c>
      <c r="C308" s="14" t="s">
        <v>44</v>
      </c>
      <c r="D308" s="15" t="s">
        <v>45</v>
      </c>
      <c r="E308" s="14" t="s">
        <v>119</v>
      </c>
      <c r="F308" s="14">
        <v>2</v>
      </c>
      <c r="G308" s="16">
        <v>46</v>
      </c>
      <c r="H308" s="11"/>
      <c r="I308" s="12"/>
      <c r="J308" s="12"/>
      <c r="K308" s="12"/>
      <c r="L308" s="12"/>
      <c r="M308" s="12"/>
      <c r="N308" s="12"/>
      <c r="O308" s="12"/>
      <c r="P308" s="12"/>
    </row>
    <row r="309" spans="1:16" ht="15.75" customHeight="1">
      <c r="A309" s="22">
        <v>44046</v>
      </c>
      <c r="B309" s="18" t="s">
        <v>47</v>
      </c>
      <c r="C309" s="18" t="s">
        <v>44</v>
      </c>
      <c r="D309" s="9" t="s">
        <v>45</v>
      </c>
      <c r="E309" s="18" t="s">
        <v>100</v>
      </c>
      <c r="F309" s="18">
        <v>1</v>
      </c>
      <c r="G309" s="19">
        <v>50</v>
      </c>
      <c r="H309" s="11"/>
      <c r="I309" s="12"/>
      <c r="J309" s="12"/>
      <c r="K309" s="12"/>
      <c r="L309" s="12"/>
      <c r="M309" s="12"/>
      <c r="N309" s="12"/>
      <c r="O309" s="12"/>
      <c r="P309" s="12"/>
    </row>
    <row r="310" spans="1:16" ht="15.75" customHeight="1">
      <c r="A310" s="20">
        <v>44046</v>
      </c>
      <c r="B310" s="14" t="s">
        <v>47</v>
      </c>
      <c r="C310" s="14" t="s">
        <v>44</v>
      </c>
      <c r="D310" s="15" t="s">
        <v>45</v>
      </c>
      <c r="E310" s="14" t="s">
        <v>146</v>
      </c>
      <c r="F310" s="14">
        <v>10</v>
      </c>
      <c r="G310" s="16">
        <v>110</v>
      </c>
      <c r="H310" s="11"/>
      <c r="I310" s="12"/>
      <c r="J310" s="12"/>
      <c r="K310" s="12"/>
      <c r="L310" s="12"/>
      <c r="M310" s="12"/>
      <c r="N310" s="12"/>
      <c r="O310" s="12"/>
      <c r="P310" s="12"/>
    </row>
    <row r="311" spans="1:16" ht="15.75" customHeight="1">
      <c r="A311" s="22">
        <v>44046</v>
      </c>
      <c r="B311" s="18" t="s">
        <v>47</v>
      </c>
      <c r="C311" s="18" t="s">
        <v>162</v>
      </c>
      <c r="D311" s="9" t="s">
        <v>45</v>
      </c>
      <c r="E311" s="18" t="s">
        <v>252</v>
      </c>
      <c r="F311" s="18">
        <v>20</v>
      </c>
      <c r="G311" s="19">
        <v>70</v>
      </c>
      <c r="H311" s="11"/>
      <c r="I311" s="12"/>
      <c r="J311" s="12"/>
      <c r="K311" s="12"/>
      <c r="L311" s="12"/>
      <c r="M311" s="12"/>
      <c r="N311" s="12"/>
      <c r="O311" s="12"/>
      <c r="P311" s="12"/>
    </row>
    <row r="312" spans="1:16" ht="15.75" customHeight="1">
      <c r="A312" s="20">
        <v>44046</v>
      </c>
      <c r="B312" s="14" t="s">
        <v>9</v>
      </c>
      <c r="C312" s="14" t="s">
        <v>162</v>
      </c>
      <c r="D312" s="15" t="s">
        <v>51</v>
      </c>
      <c r="E312" s="14" t="s">
        <v>239</v>
      </c>
      <c r="F312" s="14">
        <v>2</v>
      </c>
      <c r="G312" s="16">
        <v>1230</v>
      </c>
      <c r="H312" s="11"/>
      <c r="I312" s="12"/>
      <c r="J312" s="12"/>
      <c r="K312" s="12"/>
      <c r="L312" s="12"/>
      <c r="M312" s="12"/>
      <c r="N312" s="12"/>
      <c r="O312" s="12"/>
      <c r="P312" s="12"/>
    </row>
    <row r="313" spans="1:16" ht="15.75" customHeight="1">
      <c r="A313" s="22">
        <v>44046</v>
      </c>
      <c r="B313" s="18" t="s">
        <v>47</v>
      </c>
      <c r="C313" s="18" t="s">
        <v>44</v>
      </c>
      <c r="D313" s="9" t="s">
        <v>51</v>
      </c>
      <c r="E313" s="18" t="s">
        <v>52</v>
      </c>
      <c r="F313" s="18">
        <v>6</v>
      </c>
      <c r="G313" s="19">
        <v>40</v>
      </c>
      <c r="H313" s="11"/>
      <c r="I313" s="12"/>
      <c r="J313" s="12"/>
      <c r="K313" s="12"/>
      <c r="L313" s="12"/>
      <c r="M313" s="12"/>
      <c r="N313" s="12"/>
      <c r="O313" s="12"/>
      <c r="P313" s="12"/>
    </row>
    <row r="314" spans="1:16" ht="15.75" customHeight="1">
      <c r="A314" s="20">
        <v>44046</v>
      </c>
      <c r="B314" s="14" t="s">
        <v>47</v>
      </c>
      <c r="C314" s="14" t="s">
        <v>44</v>
      </c>
      <c r="D314" s="15" t="s">
        <v>51</v>
      </c>
      <c r="E314" s="14" t="s">
        <v>54</v>
      </c>
      <c r="F314" s="14">
        <v>3</v>
      </c>
      <c r="G314" s="16">
        <v>20</v>
      </c>
      <c r="H314" s="11"/>
      <c r="I314" s="12"/>
      <c r="J314" s="12"/>
      <c r="K314" s="12"/>
      <c r="L314" s="12"/>
      <c r="M314" s="12"/>
      <c r="N314" s="12"/>
      <c r="O314" s="12"/>
      <c r="P314" s="12"/>
    </row>
    <row r="315" spans="1:16" ht="15.75" customHeight="1">
      <c r="A315" s="22">
        <v>44046</v>
      </c>
      <c r="B315" s="18" t="s">
        <v>9</v>
      </c>
      <c r="C315" s="18" t="s">
        <v>10</v>
      </c>
      <c r="D315" s="9" t="s">
        <v>11</v>
      </c>
      <c r="E315" s="38" t="str">
        <f>E308</f>
        <v>Milk</v>
      </c>
      <c r="F315" s="18">
        <v>1</v>
      </c>
      <c r="G315" s="19">
        <v>26</v>
      </c>
      <c r="H315" s="11"/>
      <c r="I315" s="12"/>
      <c r="J315" s="12"/>
      <c r="K315" s="12"/>
      <c r="L315" s="12"/>
      <c r="M315" s="12"/>
      <c r="N315" s="12"/>
      <c r="O315" s="12"/>
      <c r="P315" s="12"/>
    </row>
    <row r="316" spans="1:16" ht="15.75" customHeight="1">
      <c r="A316" s="20">
        <v>44046</v>
      </c>
      <c r="B316" s="14" t="s">
        <v>9</v>
      </c>
      <c r="C316" s="14" t="s">
        <v>10</v>
      </c>
      <c r="D316" s="15" t="s">
        <v>11</v>
      </c>
      <c r="E316" s="14" t="s">
        <v>253</v>
      </c>
      <c r="F316" s="14">
        <v>1</v>
      </c>
      <c r="G316" s="16">
        <v>27</v>
      </c>
      <c r="H316" s="11"/>
      <c r="I316" s="12"/>
      <c r="J316" s="12"/>
      <c r="K316" s="12"/>
      <c r="L316" s="12"/>
      <c r="M316" s="12"/>
      <c r="N316" s="12"/>
      <c r="O316" s="12"/>
      <c r="P316" s="12"/>
    </row>
    <row r="317" spans="1:16" ht="15.75" customHeight="1">
      <c r="A317" s="22">
        <v>44047</v>
      </c>
      <c r="B317" s="18" t="s">
        <v>9</v>
      </c>
      <c r="C317" s="18" t="s">
        <v>44</v>
      </c>
      <c r="D317" s="9" t="s">
        <v>67</v>
      </c>
      <c r="E317" s="18" t="s">
        <v>68</v>
      </c>
      <c r="F317" s="18">
        <v>1</v>
      </c>
      <c r="G317" s="19">
        <v>300</v>
      </c>
      <c r="H317" s="11"/>
      <c r="I317" s="12"/>
      <c r="J317" s="12"/>
      <c r="K317" s="12"/>
      <c r="L317" s="12"/>
      <c r="M317" s="12"/>
      <c r="N317" s="12"/>
      <c r="O317" s="12"/>
      <c r="P317" s="12"/>
    </row>
    <row r="318" spans="1:16" ht="15.75" customHeight="1">
      <c r="A318" s="20">
        <v>44047</v>
      </c>
      <c r="B318" s="14" t="s">
        <v>47</v>
      </c>
      <c r="C318" s="14" t="s">
        <v>162</v>
      </c>
      <c r="D318" s="15" t="s">
        <v>45</v>
      </c>
      <c r="E318" s="14" t="s">
        <v>254</v>
      </c>
      <c r="F318" s="14">
        <v>2</v>
      </c>
      <c r="G318" s="16">
        <v>100</v>
      </c>
      <c r="H318" s="11"/>
      <c r="I318" s="12"/>
      <c r="J318" s="12"/>
      <c r="K318" s="12"/>
      <c r="L318" s="12"/>
      <c r="M318" s="12"/>
      <c r="N318" s="12"/>
      <c r="O318" s="12"/>
      <c r="P318" s="12"/>
    </row>
    <row r="319" spans="1:16" ht="15.75" customHeight="1">
      <c r="A319" s="22">
        <v>44047</v>
      </c>
      <c r="B319" s="18" t="s">
        <v>47</v>
      </c>
      <c r="C319" s="18" t="s">
        <v>162</v>
      </c>
      <c r="D319" s="9" t="s">
        <v>45</v>
      </c>
      <c r="E319" s="18" t="s">
        <v>255</v>
      </c>
      <c r="F319" s="18">
        <v>3</v>
      </c>
      <c r="G319" s="19">
        <v>30</v>
      </c>
      <c r="H319" s="11"/>
      <c r="I319" s="12"/>
      <c r="J319" s="12"/>
      <c r="K319" s="12"/>
      <c r="L319" s="12"/>
      <c r="M319" s="12"/>
      <c r="N319" s="12"/>
      <c r="O319" s="12"/>
      <c r="P319" s="12"/>
    </row>
    <row r="320" spans="1:16" ht="15.75" customHeight="1">
      <c r="A320" s="20">
        <v>44047</v>
      </c>
      <c r="B320" s="14" t="s">
        <v>47</v>
      </c>
      <c r="C320" s="14" t="s">
        <v>44</v>
      </c>
      <c r="D320" s="15" t="s">
        <v>51</v>
      </c>
      <c r="E320" s="14" t="s">
        <v>52</v>
      </c>
      <c r="F320" s="14">
        <v>3</v>
      </c>
      <c r="G320" s="16">
        <v>20</v>
      </c>
      <c r="H320" s="11"/>
      <c r="I320" s="12"/>
      <c r="J320" s="12"/>
      <c r="K320" s="12"/>
      <c r="L320" s="12"/>
      <c r="M320" s="12"/>
      <c r="N320" s="12"/>
      <c r="O320" s="12"/>
      <c r="P320" s="12"/>
    </row>
    <row r="321" spans="1:16" ht="15.75" customHeight="1">
      <c r="A321" s="22">
        <v>44047</v>
      </c>
      <c r="B321" s="18" t="s">
        <v>47</v>
      </c>
      <c r="C321" s="18" t="s">
        <v>44</v>
      </c>
      <c r="D321" s="9" t="s">
        <v>51</v>
      </c>
      <c r="E321" s="18" t="s">
        <v>54</v>
      </c>
      <c r="F321" s="18">
        <v>2</v>
      </c>
      <c r="G321" s="19">
        <v>10</v>
      </c>
      <c r="H321" s="11"/>
      <c r="I321" s="12"/>
      <c r="J321" s="12"/>
      <c r="K321" s="12"/>
      <c r="L321" s="12"/>
      <c r="M321" s="12"/>
      <c r="N321" s="12"/>
      <c r="O321" s="12"/>
      <c r="P321" s="12"/>
    </row>
    <row r="322" spans="1:16" ht="15.75" customHeight="1">
      <c r="A322" s="20">
        <v>44047</v>
      </c>
      <c r="B322" s="14" t="s">
        <v>47</v>
      </c>
      <c r="C322" s="14" t="s">
        <v>44</v>
      </c>
      <c r="D322" s="15" t="s">
        <v>51</v>
      </c>
      <c r="E322" s="14" t="s">
        <v>53</v>
      </c>
      <c r="F322" s="14">
        <v>1</v>
      </c>
      <c r="G322" s="16">
        <v>5</v>
      </c>
      <c r="H322" s="11"/>
      <c r="I322" s="12"/>
      <c r="J322" s="12"/>
      <c r="K322" s="12"/>
      <c r="L322" s="12"/>
      <c r="M322" s="12"/>
      <c r="N322" s="12"/>
      <c r="O322" s="12"/>
      <c r="P322" s="12"/>
    </row>
    <row r="323" spans="1:16" ht="15.75" customHeight="1">
      <c r="A323" s="22">
        <v>44047</v>
      </c>
      <c r="B323" s="18" t="s">
        <v>47</v>
      </c>
      <c r="C323" s="18" t="s">
        <v>44</v>
      </c>
      <c r="D323" s="9" t="s">
        <v>51</v>
      </c>
      <c r="E323" s="18" t="s">
        <v>55</v>
      </c>
      <c r="F323" s="18">
        <v>1</v>
      </c>
      <c r="G323" s="19">
        <v>10</v>
      </c>
      <c r="H323" s="11"/>
      <c r="I323" s="12"/>
      <c r="J323" s="12"/>
      <c r="K323" s="12"/>
      <c r="L323" s="12"/>
      <c r="M323" s="12"/>
      <c r="N323" s="12"/>
      <c r="O323" s="12"/>
      <c r="P323" s="12"/>
    </row>
    <row r="324" spans="1:16" ht="15.75" customHeight="1">
      <c r="A324" s="20">
        <v>44047</v>
      </c>
      <c r="B324" s="14" t="s">
        <v>9</v>
      </c>
      <c r="C324" s="14" t="s">
        <v>162</v>
      </c>
      <c r="D324" s="15" t="s">
        <v>51</v>
      </c>
      <c r="E324" s="14" t="s">
        <v>256</v>
      </c>
      <c r="F324" s="14">
        <v>2</v>
      </c>
      <c r="G324" s="16">
        <v>1400</v>
      </c>
      <c r="H324" s="11"/>
      <c r="I324" s="12"/>
      <c r="J324" s="12"/>
      <c r="K324" s="12"/>
      <c r="L324" s="12"/>
      <c r="M324" s="12"/>
      <c r="N324" s="12"/>
      <c r="O324" s="12"/>
      <c r="P324" s="12"/>
    </row>
    <row r="325" spans="1:16" ht="15.75" customHeight="1">
      <c r="A325" s="22">
        <v>44047</v>
      </c>
      <c r="B325" s="18" t="s">
        <v>9</v>
      </c>
      <c r="C325" s="18" t="s">
        <v>10</v>
      </c>
      <c r="D325" s="9" t="s">
        <v>11</v>
      </c>
      <c r="E325" s="18" t="s">
        <v>257</v>
      </c>
      <c r="F325" s="18">
        <v>1</v>
      </c>
      <c r="G325" s="19">
        <v>10</v>
      </c>
      <c r="H325" s="11"/>
      <c r="I325" s="12"/>
      <c r="J325" s="12"/>
      <c r="K325" s="12"/>
      <c r="L325" s="12"/>
      <c r="M325" s="12"/>
      <c r="N325" s="12"/>
      <c r="O325" s="12"/>
      <c r="P325" s="12"/>
    </row>
    <row r="326" spans="1:16" ht="15.75" customHeight="1">
      <c r="A326" s="20">
        <v>44047</v>
      </c>
      <c r="B326" s="14" t="s">
        <v>9</v>
      </c>
      <c r="C326" s="14" t="s">
        <v>10</v>
      </c>
      <c r="D326" s="15" t="s">
        <v>11</v>
      </c>
      <c r="E326" s="14" t="s">
        <v>258</v>
      </c>
      <c r="F326" s="14">
        <v>1</v>
      </c>
      <c r="G326" s="16">
        <v>26</v>
      </c>
      <c r="H326" s="11"/>
      <c r="I326" s="12"/>
      <c r="J326" s="12"/>
      <c r="K326" s="12"/>
      <c r="L326" s="12"/>
      <c r="M326" s="12"/>
      <c r="N326" s="12"/>
      <c r="O326" s="12"/>
      <c r="P326" s="12"/>
    </row>
    <row r="327" spans="1:16" ht="15.75" customHeight="1">
      <c r="A327" s="22">
        <v>44047</v>
      </c>
      <c r="B327" s="18" t="s">
        <v>9</v>
      </c>
      <c r="C327" s="18" t="s">
        <v>10</v>
      </c>
      <c r="D327" s="9" t="s">
        <v>11</v>
      </c>
      <c r="E327" s="18" t="s">
        <v>224</v>
      </c>
      <c r="F327" s="18">
        <v>1</v>
      </c>
      <c r="G327" s="19">
        <v>56</v>
      </c>
      <c r="H327" s="11"/>
      <c r="I327" s="12"/>
      <c r="J327" s="12"/>
      <c r="K327" s="12"/>
      <c r="L327" s="12"/>
      <c r="M327" s="12"/>
      <c r="N327" s="12"/>
      <c r="O327" s="12"/>
      <c r="P327" s="12"/>
    </row>
    <row r="328" spans="1:16" ht="15.75" customHeight="1">
      <c r="A328" s="20">
        <v>44047</v>
      </c>
      <c r="B328" s="14" t="s">
        <v>9</v>
      </c>
      <c r="C328" s="14" t="s">
        <v>39</v>
      </c>
      <c r="D328" s="15" t="s">
        <v>40</v>
      </c>
      <c r="E328" s="21" t="s">
        <v>259</v>
      </c>
      <c r="F328" s="14">
        <v>1</v>
      </c>
      <c r="G328" s="16">
        <v>610</v>
      </c>
      <c r="H328" s="11"/>
      <c r="I328" s="12"/>
      <c r="J328" s="12"/>
      <c r="K328" s="12"/>
      <c r="L328" s="12"/>
      <c r="M328" s="12"/>
      <c r="N328" s="12"/>
      <c r="O328" s="12"/>
      <c r="P328" s="12"/>
    </row>
    <row r="329" spans="1:16" ht="15.75" customHeight="1">
      <c r="A329" s="22">
        <v>44048</v>
      </c>
      <c r="B329" s="18" t="str">
        <f>B328</f>
        <v>M-pesa</v>
      </c>
      <c r="C329" s="18" t="s">
        <v>10</v>
      </c>
      <c r="D329" s="9" t="s">
        <v>11</v>
      </c>
      <c r="E329" s="18" t="s">
        <v>260</v>
      </c>
      <c r="F329" s="18">
        <v>1</v>
      </c>
      <c r="G329" s="19">
        <v>67</v>
      </c>
      <c r="H329" s="11"/>
      <c r="I329" s="12"/>
      <c r="J329" s="12"/>
      <c r="K329" s="12"/>
      <c r="L329" s="12"/>
      <c r="M329" s="12"/>
      <c r="N329" s="12"/>
      <c r="O329" s="12"/>
      <c r="P329" s="12"/>
    </row>
    <row r="330" spans="1:16" ht="15.75" customHeight="1">
      <c r="A330" s="20">
        <v>44049</v>
      </c>
      <c r="B330" s="14" t="s">
        <v>9</v>
      </c>
      <c r="C330" s="14" t="s">
        <v>162</v>
      </c>
      <c r="D330" s="15" t="s">
        <v>45</v>
      </c>
      <c r="E330" s="14" t="s">
        <v>261</v>
      </c>
      <c r="F330" s="14">
        <v>1</v>
      </c>
      <c r="G330" s="16">
        <v>1000</v>
      </c>
      <c r="H330" s="11"/>
      <c r="I330" s="12"/>
      <c r="J330" s="12"/>
      <c r="K330" s="12"/>
      <c r="L330" s="12"/>
      <c r="M330" s="12"/>
      <c r="N330" s="12"/>
      <c r="O330" s="12"/>
      <c r="P330" s="12"/>
    </row>
    <row r="331" spans="1:16" ht="15.75" customHeight="1">
      <c r="A331" s="22">
        <v>44049</v>
      </c>
      <c r="B331" s="18" t="s">
        <v>9</v>
      </c>
      <c r="C331" s="18" t="s">
        <v>18</v>
      </c>
      <c r="D331" s="9" t="s">
        <v>19</v>
      </c>
      <c r="E331" s="18" t="s">
        <v>262</v>
      </c>
      <c r="F331" s="18">
        <v>1</v>
      </c>
      <c r="G331" s="19">
        <v>100</v>
      </c>
      <c r="H331" s="11"/>
      <c r="I331" s="12"/>
      <c r="J331" s="12"/>
      <c r="K331" s="12"/>
      <c r="L331" s="12"/>
      <c r="M331" s="12"/>
      <c r="N331" s="12"/>
      <c r="O331" s="12"/>
      <c r="P331" s="12"/>
    </row>
    <row r="332" spans="1:16" ht="15.75" customHeight="1">
      <c r="A332" s="20">
        <v>44049</v>
      </c>
      <c r="B332" s="14" t="s">
        <v>30</v>
      </c>
      <c r="C332" s="14" t="s">
        <v>162</v>
      </c>
      <c r="D332" s="15" t="s">
        <v>263</v>
      </c>
      <c r="E332" s="14" t="s">
        <v>264</v>
      </c>
      <c r="F332" s="14">
        <v>1</v>
      </c>
      <c r="G332" s="16">
        <v>100</v>
      </c>
      <c r="H332" s="11"/>
      <c r="I332" s="12"/>
      <c r="J332" s="12"/>
      <c r="K332" s="12"/>
      <c r="L332" s="12"/>
      <c r="M332" s="12"/>
      <c r="N332" s="12"/>
      <c r="O332" s="12"/>
      <c r="P332" s="12"/>
    </row>
    <row r="333" spans="1:16" ht="15.75" customHeight="1">
      <c r="A333" s="22">
        <v>44049</v>
      </c>
      <c r="B333" s="18" t="s">
        <v>30</v>
      </c>
      <c r="C333" s="18" t="s">
        <v>77</v>
      </c>
      <c r="D333" s="9" t="s">
        <v>263</v>
      </c>
      <c r="E333" s="18" t="s">
        <v>265</v>
      </c>
      <c r="F333" s="18">
        <v>1</v>
      </c>
      <c r="G333" s="19">
        <v>75</v>
      </c>
      <c r="H333" s="11"/>
      <c r="I333" s="12"/>
      <c r="J333" s="12"/>
      <c r="K333" s="12"/>
      <c r="L333" s="12"/>
      <c r="M333" s="12"/>
      <c r="N333" s="12"/>
      <c r="O333" s="12"/>
      <c r="P333" s="12"/>
    </row>
    <row r="334" spans="1:16" ht="15.75" customHeight="1">
      <c r="A334" s="20">
        <v>44049</v>
      </c>
      <c r="B334" s="14" t="s">
        <v>30</v>
      </c>
      <c r="C334" s="14" t="s">
        <v>162</v>
      </c>
      <c r="D334" s="15" t="s">
        <v>263</v>
      </c>
      <c r="E334" s="14" t="s">
        <v>266</v>
      </c>
      <c r="F334" s="14">
        <v>2</v>
      </c>
      <c r="G334" s="25">
        <v>370</v>
      </c>
      <c r="H334" s="11"/>
      <c r="I334" s="12"/>
      <c r="J334" s="12"/>
      <c r="K334" s="12"/>
      <c r="L334" s="12"/>
      <c r="M334" s="12"/>
      <c r="N334" s="12"/>
      <c r="O334" s="12"/>
      <c r="P334" s="12"/>
    </row>
    <row r="335" spans="1:16" ht="15.75" customHeight="1">
      <c r="A335" s="22">
        <v>44049</v>
      </c>
      <c r="B335" s="18" t="s">
        <v>30</v>
      </c>
      <c r="C335" s="18" t="s">
        <v>44</v>
      </c>
      <c r="D335" s="9" t="s">
        <v>263</v>
      </c>
      <c r="E335" s="18" t="s">
        <v>267</v>
      </c>
      <c r="F335" s="18">
        <v>1</v>
      </c>
      <c r="G335" s="19">
        <v>160</v>
      </c>
      <c r="H335" s="11"/>
      <c r="I335" s="12"/>
      <c r="J335" s="12"/>
      <c r="K335" s="12"/>
      <c r="L335" s="12"/>
      <c r="M335" s="12"/>
      <c r="N335" s="12"/>
      <c r="O335" s="12"/>
      <c r="P335" s="12"/>
    </row>
    <row r="336" spans="1:16" ht="15.75" customHeight="1">
      <c r="A336" s="20">
        <v>44049</v>
      </c>
      <c r="B336" s="14" t="s">
        <v>30</v>
      </c>
      <c r="C336" s="14" t="s">
        <v>44</v>
      </c>
      <c r="D336" s="15" t="s">
        <v>263</v>
      </c>
      <c r="E336" s="14" t="s">
        <v>268</v>
      </c>
      <c r="F336" s="14">
        <v>1</v>
      </c>
      <c r="G336" s="16">
        <v>68</v>
      </c>
      <c r="H336" s="11"/>
      <c r="I336" s="12"/>
      <c r="J336" s="12"/>
      <c r="K336" s="12"/>
      <c r="L336" s="12"/>
      <c r="M336" s="12"/>
      <c r="N336" s="12"/>
      <c r="O336" s="12"/>
      <c r="P336" s="12"/>
    </row>
    <row r="337" spans="1:16" ht="15.75" customHeight="1">
      <c r="A337" s="22">
        <v>44049</v>
      </c>
      <c r="B337" s="18" t="s">
        <v>30</v>
      </c>
      <c r="C337" s="18" t="s">
        <v>36</v>
      </c>
      <c r="D337" s="9" t="s">
        <v>263</v>
      </c>
      <c r="E337" s="18" t="s">
        <v>269</v>
      </c>
      <c r="F337" s="18">
        <v>1</v>
      </c>
      <c r="G337" s="19">
        <v>600</v>
      </c>
      <c r="H337" s="11"/>
      <c r="I337" s="12"/>
      <c r="J337" s="12"/>
      <c r="K337" s="12"/>
      <c r="L337" s="12"/>
      <c r="M337" s="12"/>
      <c r="N337" s="12"/>
      <c r="O337" s="12"/>
      <c r="P337" s="12"/>
    </row>
    <row r="338" spans="1:16" ht="15.75" customHeight="1">
      <c r="A338" s="20">
        <v>44049</v>
      </c>
      <c r="B338" s="14" t="s">
        <v>47</v>
      </c>
      <c r="C338" s="14" t="s">
        <v>44</v>
      </c>
      <c r="D338" s="15" t="s">
        <v>51</v>
      </c>
      <c r="E338" s="14" t="s">
        <v>52</v>
      </c>
      <c r="F338" s="14">
        <v>3</v>
      </c>
      <c r="G338" s="16">
        <v>20</v>
      </c>
      <c r="H338" s="11"/>
      <c r="I338" s="12"/>
      <c r="J338" s="12"/>
      <c r="K338" s="12"/>
      <c r="L338" s="12"/>
      <c r="M338" s="12"/>
      <c r="N338" s="12"/>
      <c r="O338" s="12"/>
      <c r="P338" s="12"/>
    </row>
    <row r="339" spans="1:16" ht="15.75" customHeight="1">
      <c r="A339" s="22">
        <v>44049</v>
      </c>
      <c r="B339" s="18" t="s">
        <v>47</v>
      </c>
      <c r="C339" s="18" t="s">
        <v>44</v>
      </c>
      <c r="D339" s="9" t="s">
        <v>51</v>
      </c>
      <c r="E339" s="18" t="s">
        <v>54</v>
      </c>
      <c r="F339" s="18">
        <v>1</v>
      </c>
      <c r="G339" s="19">
        <v>10</v>
      </c>
      <c r="H339" s="11"/>
      <c r="I339" s="12"/>
      <c r="J339" s="12"/>
      <c r="K339" s="12"/>
      <c r="L339" s="12"/>
      <c r="M339" s="12"/>
      <c r="N339" s="12"/>
      <c r="O339" s="12"/>
      <c r="P339" s="12"/>
    </row>
    <row r="340" spans="1:16" ht="15.75" customHeight="1">
      <c r="A340" s="20">
        <v>44049</v>
      </c>
      <c r="B340" s="14" t="s">
        <v>47</v>
      </c>
      <c r="C340" s="14" t="s">
        <v>44</v>
      </c>
      <c r="D340" s="15" t="s">
        <v>51</v>
      </c>
      <c r="E340" s="14" t="s">
        <v>53</v>
      </c>
      <c r="F340" s="14">
        <v>1</v>
      </c>
      <c r="G340" s="16">
        <v>5</v>
      </c>
      <c r="H340" s="11"/>
      <c r="I340" s="12"/>
      <c r="J340" s="12"/>
      <c r="K340" s="12"/>
      <c r="L340" s="12"/>
      <c r="M340" s="12"/>
      <c r="N340" s="12"/>
      <c r="O340" s="12"/>
      <c r="P340" s="12"/>
    </row>
    <row r="341" spans="1:16" ht="15.75" customHeight="1">
      <c r="A341" s="22">
        <v>44049</v>
      </c>
      <c r="B341" s="18" t="s">
        <v>47</v>
      </c>
      <c r="C341" s="18" t="s">
        <v>44</v>
      </c>
      <c r="D341" s="9" t="s">
        <v>51</v>
      </c>
      <c r="E341" s="18" t="s">
        <v>55</v>
      </c>
      <c r="F341" s="18">
        <v>1</v>
      </c>
      <c r="G341" s="19">
        <v>5</v>
      </c>
      <c r="H341" s="11"/>
      <c r="I341" s="12"/>
      <c r="J341" s="12"/>
      <c r="K341" s="12"/>
      <c r="L341" s="12"/>
      <c r="M341" s="12"/>
      <c r="N341" s="12"/>
      <c r="O341" s="12"/>
      <c r="P341" s="12"/>
    </row>
    <row r="342" spans="1:16" ht="15.75" customHeight="1">
      <c r="A342" s="20">
        <v>44049</v>
      </c>
      <c r="B342" s="14" t="s">
        <v>47</v>
      </c>
      <c r="C342" s="14" t="s">
        <v>44</v>
      </c>
      <c r="D342" s="15" t="s">
        <v>51</v>
      </c>
      <c r="E342" s="14" t="s">
        <v>109</v>
      </c>
      <c r="F342" s="14">
        <v>1</v>
      </c>
      <c r="G342" s="16">
        <v>20</v>
      </c>
      <c r="H342" s="11"/>
      <c r="I342" s="12"/>
      <c r="J342" s="12"/>
      <c r="K342" s="12"/>
      <c r="L342" s="12"/>
      <c r="M342" s="12"/>
      <c r="N342" s="12"/>
      <c r="O342" s="12"/>
      <c r="P342" s="12"/>
    </row>
    <row r="343" spans="1:16" ht="15.75" customHeight="1">
      <c r="A343" s="22">
        <v>44049</v>
      </c>
      <c r="B343" s="18" t="s">
        <v>47</v>
      </c>
      <c r="C343" s="18" t="s">
        <v>36</v>
      </c>
      <c r="D343" s="9" t="s">
        <v>51</v>
      </c>
      <c r="E343" s="18" t="s">
        <v>56</v>
      </c>
      <c r="F343" s="18">
        <v>1</v>
      </c>
      <c r="G343" s="19">
        <v>10</v>
      </c>
      <c r="H343" s="11"/>
      <c r="I343" s="12"/>
      <c r="J343" s="12"/>
      <c r="K343" s="12"/>
      <c r="L343" s="12"/>
      <c r="M343" s="12"/>
      <c r="N343" s="12"/>
      <c r="O343" s="12"/>
      <c r="P343" s="12"/>
    </row>
    <row r="344" spans="1:16" ht="15.75" customHeight="1">
      <c r="A344" s="20">
        <v>44049</v>
      </c>
      <c r="B344" s="14" t="s">
        <v>9</v>
      </c>
      <c r="C344" s="14" t="s">
        <v>10</v>
      </c>
      <c r="D344" s="15" t="s">
        <v>11</v>
      </c>
      <c r="E344" s="28" t="str">
        <f>E343</f>
        <v>Bag</v>
      </c>
      <c r="F344" s="14">
        <v>1</v>
      </c>
      <c r="G344" s="16">
        <v>2</v>
      </c>
      <c r="H344" s="11"/>
      <c r="I344" s="12"/>
      <c r="J344" s="12"/>
      <c r="K344" s="12"/>
      <c r="L344" s="12"/>
      <c r="M344" s="12"/>
      <c r="N344" s="12"/>
      <c r="O344" s="12"/>
      <c r="P344" s="12"/>
    </row>
    <row r="345" spans="1:16" ht="15.75" customHeight="1">
      <c r="A345" s="22">
        <v>44050</v>
      </c>
      <c r="B345" s="18" t="s">
        <v>9</v>
      </c>
      <c r="C345" s="18" t="s">
        <v>18</v>
      </c>
      <c r="D345" s="9" t="s">
        <v>19</v>
      </c>
      <c r="E345" s="18" t="s">
        <v>262</v>
      </c>
      <c r="F345" s="18">
        <v>1</v>
      </c>
      <c r="G345" s="19">
        <v>100</v>
      </c>
      <c r="H345" s="11"/>
      <c r="I345" s="12"/>
      <c r="J345" s="12"/>
      <c r="K345" s="12"/>
      <c r="L345" s="12"/>
      <c r="M345" s="12"/>
      <c r="N345" s="12"/>
      <c r="O345" s="12"/>
      <c r="P345" s="12"/>
    </row>
    <row r="346" spans="1:16" ht="15.75" customHeight="1">
      <c r="A346" s="20">
        <v>44050</v>
      </c>
      <c r="B346" s="14" t="str">
        <f>B345</f>
        <v>M-pesa</v>
      </c>
      <c r="C346" s="14" t="s">
        <v>10</v>
      </c>
      <c r="D346" s="15" t="s">
        <v>11</v>
      </c>
      <c r="E346" s="28" t="str">
        <f>E345</f>
        <v>Replenish Units for Shower</v>
      </c>
      <c r="F346" s="14">
        <v>1</v>
      </c>
      <c r="G346" s="16">
        <v>2</v>
      </c>
      <c r="H346" s="11"/>
      <c r="I346" s="12"/>
      <c r="J346" s="12"/>
      <c r="K346" s="12"/>
      <c r="L346" s="12"/>
      <c r="M346" s="12"/>
      <c r="N346" s="12"/>
      <c r="O346" s="12"/>
      <c r="P346" s="12"/>
    </row>
    <row r="347" spans="1:16" ht="15.75" customHeight="1">
      <c r="A347" s="22">
        <v>44051</v>
      </c>
      <c r="B347" s="18" t="s">
        <v>9</v>
      </c>
      <c r="C347" s="18" t="s">
        <v>44</v>
      </c>
      <c r="D347" s="9" t="s">
        <v>51</v>
      </c>
      <c r="E347" s="18" t="s">
        <v>270</v>
      </c>
      <c r="F347" s="18">
        <v>20</v>
      </c>
      <c r="G347" s="19">
        <v>2600</v>
      </c>
      <c r="H347" s="11"/>
      <c r="I347" s="12"/>
      <c r="J347" s="12"/>
      <c r="K347" s="12"/>
      <c r="L347" s="12"/>
      <c r="M347" s="12"/>
      <c r="N347" s="12"/>
      <c r="O347" s="12"/>
      <c r="P347" s="12"/>
    </row>
    <row r="348" spans="1:16" ht="15.75" customHeight="1">
      <c r="A348" s="20">
        <v>44051</v>
      </c>
      <c r="B348" s="14" t="str">
        <f>B347</f>
        <v>M-pesa</v>
      </c>
      <c r="C348" s="14" t="s">
        <v>44</v>
      </c>
      <c r="D348" s="15" t="s">
        <v>51</v>
      </c>
      <c r="E348" s="14" t="s">
        <v>271</v>
      </c>
      <c r="F348" s="14">
        <v>1</v>
      </c>
      <c r="G348" s="25">
        <v>781</v>
      </c>
      <c r="H348" s="11"/>
      <c r="I348" s="12"/>
      <c r="J348" s="12"/>
      <c r="K348" s="12"/>
      <c r="L348" s="12"/>
      <c r="M348" s="12"/>
      <c r="N348" s="12"/>
      <c r="O348" s="12"/>
      <c r="P348" s="12"/>
    </row>
    <row r="349" spans="1:16" ht="15.75" customHeight="1">
      <c r="A349" s="22">
        <v>44051</v>
      </c>
      <c r="B349" s="18" t="s">
        <v>47</v>
      </c>
      <c r="C349" s="18" t="s">
        <v>44</v>
      </c>
      <c r="D349" s="9" t="s">
        <v>51</v>
      </c>
      <c r="E349" s="18" t="s">
        <v>52</v>
      </c>
      <c r="F349" s="18">
        <v>2</v>
      </c>
      <c r="G349" s="19">
        <v>25</v>
      </c>
      <c r="H349" s="11"/>
      <c r="I349" s="12"/>
      <c r="J349" s="12"/>
      <c r="K349" s="12"/>
      <c r="L349" s="12"/>
      <c r="M349" s="12"/>
      <c r="N349" s="12"/>
      <c r="O349" s="12"/>
      <c r="P349" s="12"/>
    </row>
    <row r="350" spans="1:16" ht="15.75" customHeight="1">
      <c r="A350" s="20">
        <v>44051</v>
      </c>
      <c r="B350" s="14" t="s">
        <v>47</v>
      </c>
      <c r="C350" s="14" t="s">
        <v>44</v>
      </c>
      <c r="D350" s="15" t="s">
        <v>51</v>
      </c>
      <c r="E350" s="14" t="s">
        <v>108</v>
      </c>
      <c r="F350" s="14">
        <v>2</v>
      </c>
      <c r="G350" s="16">
        <v>20</v>
      </c>
      <c r="H350" s="11"/>
      <c r="I350" s="12"/>
      <c r="J350" s="12"/>
      <c r="K350" s="12"/>
      <c r="L350" s="12"/>
      <c r="M350" s="12"/>
      <c r="N350" s="12"/>
      <c r="O350" s="12"/>
      <c r="P350" s="12"/>
    </row>
    <row r="351" spans="1:16" ht="15.75" customHeight="1">
      <c r="A351" s="22">
        <v>44051</v>
      </c>
      <c r="B351" s="18" t="s">
        <v>47</v>
      </c>
      <c r="C351" s="18" t="s">
        <v>44</v>
      </c>
      <c r="D351" s="9" t="s">
        <v>51</v>
      </c>
      <c r="E351" s="18" t="s">
        <v>53</v>
      </c>
      <c r="F351" s="18">
        <v>1</v>
      </c>
      <c r="G351" s="19">
        <v>5</v>
      </c>
      <c r="H351" s="11"/>
      <c r="I351" s="12"/>
      <c r="J351" s="12"/>
      <c r="K351" s="12"/>
      <c r="L351" s="12"/>
      <c r="M351" s="12"/>
      <c r="N351" s="12"/>
      <c r="O351" s="12"/>
      <c r="P351" s="12"/>
    </row>
    <row r="352" spans="1:16" ht="15.75" customHeight="1">
      <c r="A352" s="20">
        <v>44051</v>
      </c>
      <c r="B352" s="14" t="s">
        <v>47</v>
      </c>
      <c r="C352" s="14" t="s">
        <v>44</v>
      </c>
      <c r="D352" s="15" t="s">
        <v>51</v>
      </c>
      <c r="E352" s="14" t="s">
        <v>55</v>
      </c>
      <c r="F352" s="14">
        <v>1</v>
      </c>
      <c r="G352" s="16">
        <v>5</v>
      </c>
      <c r="H352" s="11"/>
      <c r="I352" s="12"/>
      <c r="J352" s="12"/>
      <c r="K352" s="12"/>
      <c r="L352" s="12"/>
      <c r="M352" s="12"/>
      <c r="N352" s="12"/>
      <c r="O352" s="12"/>
      <c r="P352" s="12"/>
    </row>
    <row r="353" spans="1:16" ht="15.75" customHeight="1">
      <c r="A353" s="22">
        <v>44051</v>
      </c>
      <c r="B353" s="18" t="s">
        <v>47</v>
      </c>
      <c r="C353" s="18" t="s">
        <v>44</v>
      </c>
      <c r="D353" s="9" t="s">
        <v>51</v>
      </c>
      <c r="E353" s="18" t="s">
        <v>109</v>
      </c>
      <c r="F353" s="18">
        <v>1</v>
      </c>
      <c r="G353" s="19">
        <v>20</v>
      </c>
      <c r="H353" s="11"/>
      <c r="I353" s="12"/>
      <c r="J353" s="12"/>
      <c r="K353" s="12"/>
      <c r="L353" s="12"/>
      <c r="M353" s="12"/>
      <c r="N353" s="12"/>
      <c r="O353" s="12"/>
      <c r="P353" s="12"/>
    </row>
    <row r="354" spans="1:16" ht="15.75" customHeight="1">
      <c r="A354" s="20">
        <v>44051</v>
      </c>
      <c r="B354" s="14" t="s">
        <v>47</v>
      </c>
      <c r="C354" s="14" t="s">
        <v>44</v>
      </c>
      <c r="D354" s="15" t="s">
        <v>51</v>
      </c>
      <c r="E354" s="14" t="s">
        <v>190</v>
      </c>
      <c r="F354" s="14">
        <v>1</v>
      </c>
      <c r="G354" s="16">
        <v>10</v>
      </c>
      <c r="H354" s="11"/>
      <c r="I354" s="12"/>
      <c r="J354" s="12"/>
      <c r="K354" s="12"/>
      <c r="L354" s="12"/>
      <c r="M354" s="12"/>
      <c r="N354" s="12"/>
      <c r="O354" s="12"/>
      <c r="P354" s="12"/>
    </row>
    <row r="355" spans="1:16" ht="15.75" customHeight="1">
      <c r="A355" s="22">
        <v>44051</v>
      </c>
      <c r="B355" s="18" t="s">
        <v>9</v>
      </c>
      <c r="C355" s="18" t="s">
        <v>102</v>
      </c>
      <c r="D355" s="9" t="s">
        <v>11</v>
      </c>
      <c r="E355" s="18" t="s">
        <v>272</v>
      </c>
      <c r="F355" s="18">
        <v>1</v>
      </c>
      <c r="G355" s="19">
        <v>4.5</v>
      </c>
      <c r="H355" s="11"/>
      <c r="I355" s="12"/>
      <c r="J355" s="12"/>
      <c r="K355" s="12"/>
      <c r="L355" s="12"/>
      <c r="M355" s="12"/>
      <c r="N355" s="12"/>
      <c r="O355" s="12"/>
      <c r="P355" s="12"/>
    </row>
    <row r="356" spans="1:16" ht="15.75" customHeight="1">
      <c r="A356" s="20">
        <v>44051</v>
      </c>
      <c r="B356" s="14" t="s">
        <v>9</v>
      </c>
      <c r="C356" s="14" t="s">
        <v>10</v>
      </c>
      <c r="D356" s="15" t="s">
        <v>11</v>
      </c>
      <c r="E356" s="14" t="s">
        <v>273</v>
      </c>
      <c r="F356" s="14">
        <v>1</v>
      </c>
      <c r="G356" s="16">
        <v>27</v>
      </c>
      <c r="H356" s="11"/>
      <c r="I356" s="12"/>
      <c r="J356" s="12"/>
      <c r="K356" s="12"/>
      <c r="L356" s="12"/>
      <c r="M356" s="12"/>
      <c r="N356" s="12"/>
      <c r="O356" s="12"/>
      <c r="P356" s="12"/>
    </row>
    <row r="357" spans="1:16" ht="15.75" customHeight="1">
      <c r="A357" s="22">
        <v>44051</v>
      </c>
      <c r="B357" s="18" t="s">
        <v>9</v>
      </c>
      <c r="C357" s="18" t="s">
        <v>27</v>
      </c>
      <c r="D357" s="9" t="s">
        <v>11</v>
      </c>
      <c r="E357" s="18" t="s">
        <v>274</v>
      </c>
      <c r="F357" s="18">
        <v>1</v>
      </c>
      <c r="G357" s="19">
        <v>500</v>
      </c>
      <c r="H357" s="11"/>
      <c r="I357" s="12"/>
      <c r="J357" s="12"/>
      <c r="K357" s="12"/>
      <c r="L357" s="12"/>
      <c r="M357" s="12"/>
      <c r="N357" s="12"/>
      <c r="O357" s="12"/>
      <c r="P357" s="12"/>
    </row>
    <row r="358" spans="1:16" ht="15.75" customHeight="1">
      <c r="A358" s="20">
        <v>44052</v>
      </c>
      <c r="B358" s="14" t="s">
        <v>47</v>
      </c>
      <c r="C358" s="14" t="s">
        <v>44</v>
      </c>
      <c r="D358" s="15" t="s">
        <v>45</v>
      </c>
      <c r="E358" s="14" t="s">
        <v>146</v>
      </c>
      <c r="F358" s="14">
        <v>1</v>
      </c>
      <c r="G358" s="16">
        <v>44</v>
      </c>
      <c r="H358" s="11"/>
      <c r="I358" s="12"/>
      <c r="J358" s="12"/>
      <c r="K358" s="12"/>
      <c r="L358" s="12"/>
      <c r="M358" s="12"/>
      <c r="N358" s="12"/>
      <c r="O358" s="12"/>
      <c r="P358" s="12"/>
    </row>
    <row r="359" spans="1:16" ht="15.75" customHeight="1">
      <c r="A359" s="22">
        <v>44052</v>
      </c>
      <c r="B359" s="18" t="s">
        <v>9</v>
      </c>
      <c r="C359" s="18" t="s">
        <v>44</v>
      </c>
      <c r="D359" s="9" t="s">
        <v>263</v>
      </c>
      <c r="E359" s="18" t="s">
        <v>100</v>
      </c>
      <c r="F359" s="18">
        <v>1</v>
      </c>
      <c r="G359" s="19">
        <v>49</v>
      </c>
      <c r="H359" s="11"/>
      <c r="I359" s="12"/>
      <c r="J359" s="12"/>
      <c r="K359" s="12"/>
      <c r="L359" s="12"/>
      <c r="M359" s="12"/>
      <c r="N359" s="12"/>
      <c r="O359" s="12"/>
      <c r="P359" s="12"/>
    </row>
    <row r="360" spans="1:16" ht="15.75" customHeight="1">
      <c r="A360" s="20">
        <v>44052</v>
      </c>
      <c r="B360" s="14" t="s">
        <v>9</v>
      </c>
      <c r="C360" s="14" t="s">
        <v>44</v>
      </c>
      <c r="D360" s="15" t="s">
        <v>263</v>
      </c>
      <c r="E360" s="14" t="s">
        <v>275</v>
      </c>
      <c r="F360" s="14">
        <v>1</v>
      </c>
      <c r="G360" s="16">
        <v>275</v>
      </c>
      <c r="H360" s="11"/>
      <c r="I360" s="12"/>
      <c r="J360" s="12"/>
      <c r="K360" s="12"/>
      <c r="L360" s="12"/>
      <c r="M360" s="12"/>
      <c r="N360" s="12"/>
      <c r="O360" s="12"/>
      <c r="P360" s="12"/>
    </row>
    <row r="361" spans="1:16" ht="15.75" customHeight="1">
      <c r="A361" s="22">
        <v>44052</v>
      </c>
      <c r="B361" s="18" t="s">
        <v>9</v>
      </c>
      <c r="C361" s="18" t="s">
        <v>36</v>
      </c>
      <c r="D361" s="9" t="s">
        <v>263</v>
      </c>
      <c r="E361" s="18" t="s">
        <v>276</v>
      </c>
      <c r="F361" s="18">
        <v>1</v>
      </c>
      <c r="G361" s="19">
        <v>78</v>
      </c>
      <c r="H361" s="11"/>
      <c r="I361" s="12"/>
      <c r="J361" s="12"/>
      <c r="K361" s="12"/>
      <c r="L361" s="12"/>
      <c r="M361" s="12"/>
      <c r="N361" s="12"/>
      <c r="O361" s="12"/>
      <c r="P361" s="12"/>
    </row>
    <row r="362" spans="1:16" ht="15.75" customHeight="1">
      <c r="A362" s="20">
        <v>44052</v>
      </c>
      <c r="B362" s="14" t="s">
        <v>9</v>
      </c>
      <c r="C362" s="14" t="s">
        <v>77</v>
      </c>
      <c r="D362" s="15" t="s">
        <v>263</v>
      </c>
      <c r="E362" s="14" t="s">
        <v>277</v>
      </c>
      <c r="F362" s="14">
        <v>1</v>
      </c>
      <c r="G362" s="16">
        <v>41</v>
      </c>
      <c r="H362" s="11"/>
      <c r="I362" s="12"/>
      <c r="J362" s="12"/>
      <c r="K362" s="12"/>
      <c r="L362" s="12"/>
      <c r="M362" s="12"/>
      <c r="N362" s="12"/>
      <c r="O362" s="12"/>
      <c r="P362" s="12"/>
    </row>
    <row r="363" spans="1:16" ht="15.75" customHeight="1">
      <c r="A363" s="22">
        <v>44052</v>
      </c>
      <c r="B363" s="18" t="s">
        <v>47</v>
      </c>
      <c r="C363" s="18" t="s">
        <v>162</v>
      </c>
      <c r="D363" s="9" t="s">
        <v>60</v>
      </c>
      <c r="E363" s="18" t="s">
        <v>278</v>
      </c>
      <c r="F363" s="18">
        <v>1</v>
      </c>
      <c r="G363" s="19">
        <v>33</v>
      </c>
      <c r="H363" s="11"/>
      <c r="I363" s="12"/>
      <c r="J363" s="12"/>
      <c r="K363" s="12"/>
      <c r="L363" s="12"/>
      <c r="M363" s="12"/>
      <c r="N363" s="12"/>
      <c r="O363" s="12"/>
      <c r="P363" s="12"/>
    </row>
    <row r="364" spans="1:16" ht="15.75" customHeight="1">
      <c r="A364" s="20">
        <v>44052</v>
      </c>
      <c r="B364" s="14" t="s">
        <v>9</v>
      </c>
      <c r="C364" s="14" t="s">
        <v>39</v>
      </c>
      <c r="D364" s="15" t="s">
        <v>40</v>
      </c>
      <c r="E364" s="14" t="s">
        <v>279</v>
      </c>
      <c r="F364" s="14">
        <v>1</v>
      </c>
      <c r="G364" s="16">
        <v>550</v>
      </c>
      <c r="H364" s="11"/>
      <c r="I364" s="12"/>
      <c r="J364" s="12"/>
      <c r="K364" s="12"/>
      <c r="L364" s="12"/>
      <c r="M364" s="12"/>
      <c r="N364" s="12"/>
      <c r="O364" s="12"/>
      <c r="P364" s="12"/>
    </row>
    <row r="365" spans="1:16" ht="15.75" customHeight="1">
      <c r="A365" s="22">
        <v>44053</v>
      </c>
      <c r="B365" s="18" t="str">
        <f>B364</f>
        <v>M-pesa</v>
      </c>
      <c r="C365" s="18" t="s">
        <v>18</v>
      </c>
      <c r="D365" s="9" t="s">
        <v>19</v>
      </c>
      <c r="E365" s="18" t="s">
        <v>262</v>
      </c>
      <c r="F365" s="18">
        <v>1</v>
      </c>
      <c r="G365" s="19">
        <v>250</v>
      </c>
      <c r="H365" s="11"/>
      <c r="I365" s="12"/>
      <c r="J365" s="12"/>
      <c r="K365" s="12"/>
      <c r="L365" s="12"/>
      <c r="M365" s="12"/>
      <c r="N365" s="12"/>
      <c r="O365" s="12"/>
      <c r="P365" s="12"/>
    </row>
    <row r="366" spans="1:16" ht="15.75" customHeight="1">
      <c r="A366" s="20">
        <v>44053</v>
      </c>
      <c r="B366" s="14" t="s">
        <v>47</v>
      </c>
      <c r="C366" s="14" t="s">
        <v>44</v>
      </c>
      <c r="D366" s="15" t="s">
        <v>51</v>
      </c>
      <c r="E366" s="14" t="s">
        <v>280</v>
      </c>
      <c r="F366" s="14">
        <v>1</v>
      </c>
      <c r="G366" s="16">
        <v>65</v>
      </c>
      <c r="H366" s="11"/>
      <c r="I366" s="12"/>
      <c r="J366" s="12"/>
      <c r="K366" s="12"/>
      <c r="L366" s="12"/>
      <c r="M366" s="12"/>
      <c r="N366" s="12"/>
      <c r="O366" s="12"/>
      <c r="P366" s="12"/>
    </row>
    <row r="367" spans="1:16" ht="15.75" customHeight="1">
      <c r="A367" s="22">
        <v>44053</v>
      </c>
      <c r="B367" s="18" t="s">
        <v>47</v>
      </c>
      <c r="C367" s="18" t="s">
        <v>44</v>
      </c>
      <c r="D367" s="9" t="s">
        <v>51</v>
      </c>
      <c r="E367" s="18" t="s">
        <v>52</v>
      </c>
      <c r="F367" s="18">
        <v>2</v>
      </c>
      <c r="G367" s="19">
        <v>20</v>
      </c>
      <c r="H367" s="11"/>
      <c r="I367" s="12"/>
      <c r="J367" s="12"/>
      <c r="K367" s="12"/>
      <c r="L367" s="12"/>
      <c r="M367" s="12"/>
      <c r="N367" s="12"/>
      <c r="O367" s="12"/>
      <c r="P367" s="12"/>
    </row>
    <row r="368" spans="1:16" ht="15.75" customHeight="1">
      <c r="A368" s="20">
        <v>44053</v>
      </c>
      <c r="B368" s="14" t="s">
        <v>47</v>
      </c>
      <c r="C368" s="14" t="s">
        <v>44</v>
      </c>
      <c r="D368" s="15" t="s">
        <v>51</v>
      </c>
      <c r="E368" s="14" t="s">
        <v>281</v>
      </c>
      <c r="F368" s="14">
        <v>2</v>
      </c>
      <c r="G368" s="16">
        <v>20</v>
      </c>
      <c r="H368" s="11"/>
      <c r="I368" s="12"/>
      <c r="J368" s="12"/>
      <c r="K368" s="12"/>
      <c r="L368" s="12"/>
      <c r="M368" s="12"/>
      <c r="N368" s="12"/>
      <c r="O368" s="12"/>
      <c r="P368" s="12"/>
    </row>
    <row r="369" spans="1:16" ht="15.75" customHeight="1">
      <c r="A369" s="22">
        <v>44053</v>
      </c>
      <c r="B369" s="18" t="s">
        <v>47</v>
      </c>
      <c r="C369" s="18" t="s">
        <v>44</v>
      </c>
      <c r="D369" s="9" t="s">
        <v>51</v>
      </c>
      <c r="E369" s="18" t="s">
        <v>282</v>
      </c>
      <c r="F369" s="18">
        <v>5</v>
      </c>
      <c r="G369" s="19">
        <v>20</v>
      </c>
      <c r="H369" s="11"/>
      <c r="I369" s="12"/>
      <c r="J369" s="12"/>
      <c r="K369" s="12"/>
      <c r="L369" s="12"/>
      <c r="M369" s="12"/>
      <c r="N369" s="12"/>
      <c r="O369" s="12"/>
      <c r="P369" s="12"/>
    </row>
    <row r="370" spans="1:16" ht="15.75" customHeight="1">
      <c r="A370" s="20">
        <v>44053</v>
      </c>
      <c r="B370" s="14" t="s">
        <v>47</v>
      </c>
      <c r="C370" s="14" t="s">
        <v>44</v>
      </c>
      <c r="D370" s="15" t="s">
        <v>51</v>
      </c>
      <c r="E370" s="14" t="s">
        <v>109</v>
      </c>
      <c r="F370" s="14">
        <v>1</v>
      </c>
      <c r="G370" s="16">
        <v>20</v>
      </c>
      <c r="H370" s="11"/>
      <c r="I370" s="12"/>
      <c r="J370" s="12"/>
      <c r="K370" s="12"/>
      <c r="L370" s="12"/>
      <c r="M370" s="12"/>
      <c r="N370" s="12"/>
      <c r="O370" s="12"/>
      <c r="P370" s="12"/>
    </row>
    <row r="371" spans="1:16" ht="15.75" customHeight="1">
      <c r="A371" s="22">
        <v>44053</v>
      </c>
      <c r="B371" s="18" t="s">
        <v>47</v>
      </c>
      <c r="C371" s="18" t="s">
        <v>44</v>
      </c>
      <c r="D371" s="9" t="s">
        <v>51</v>
      </c>
      <c r="E371" s="18" t="s">
        <v>190</v>
      </c>
      <c r="F371" s="18">
        <v>1</v>
      </c>
      <c r="G371" s="19">
        <v>20</v>
      </c>
      <c r="H371" s="11"/>
      <c r="I371" s="12"/>
      <c r="J371" s="12"/>
      <c r="K371" s="12"/>
      <c r="L371" s="12"/>
      <c r="M371" s="12"/>
      <c r="N371" s="12"/>
      <c r="O371" s="12"/>
      <c r="P371" s="12"/>
    </row>
    <row r="372" spans="1:16" ht="15.75" customHeight="1">
      <c r="A372" s="20">
        <v>44053</v>
      </c>
      <c r="B372" s="14" t="s">
        <v>47</v>
      </c>
      <c r="C372" s="14" t="s">
        <v>44</v>
      </c>
      <c r="D372" s="15" t="s">
        <v>51</v>
      </c>
      <c r="E372" s="14" t="s">
        <v>53</v>
      </c>
      <c r="F372" s="14">
        <v>1</v>
      </c>
      <c r="G372" s="16">
        <v>10</v>
      </c>
      <c r="H372" s="11"/>
      <c r="I372" s="12"/>
      <c r="J372" s="12"/>
      <c r="K372" s="12"/>
      <c r="L372" s="12"/>
      <c r="M372" s="12"/>
      <c r="N372" s="12"/>
      <c r="O372" s="12"/>
      <c r="P372" s="12"/>
    </row>
    <row r="373" spans="1:16" ht="15.75" customHeight="1">
      <c r="A373" s="22">
        <v>44053</v>
      </c>
      <c r="B373" s="18" t="s">
        <v>47</v>
      </c>
      <c r="C373" s="18" t="s">
        <v>44</v>
      </c>
      <c r="D373" s="9" t="s">
        <v>51</v>
      </c>
      <c r="E373" s="18" t="s">
        <v>87</v>
      </c>
      <c r="F373" s="18">
        <v>1</v>
      </c>
      <c r="G373" s="19">
        <v>15</v>
      </c>
      <c r="H373" s="11"/>
      <c r="I373" s="12"/>
      <c r="J373" s="12"/>
      <c r="K373" s="12"/>
      <c r="L373" s="12"/>
      <c r="M373" s="12"/>
      <c r="N373" s="12"/>
      <c r="O373" s="12"/>
      <c r="P373" s="12"/>
    </row>
    <row r="374" spans="1:16" ht="15.75" customHeight="1">
      <c r="A374" s="20">
        <v>44053</v>
      </c>
      <c r="B374" s="14" t="s">
        <v>9</v>
      </c>
      <c r="C374" s="14" t="s">
        <v>10</v>
      </c>
      <c r="D374" s="15" t="s">
        <v>11</v>
      </c>
      <c r="E374" s="28" t="str">
        <f>E373</f>
        <v>Lemon</v>
      </c>
      <c r="F374" s="28">
        <f>F373</f>
        <v>1</v>
      </c>
      <c r="G374" s="16">
        <v>23</v>
      </c>
      <c r="H374" s="11"/>
      <c r="I374" s="12"/>
      <c r="J374" s="12"/>
      <c r="K374" s="12"/>
      <c r="L374" s="12"/>
      <c r="M374" s="12"/>
      <c r="N374" s="12"/>
      <c r="O374" s="12"/>
      <c r="P374" s="12"/>
    </row>
    <row r="375" spans="1:16" ht="15.75" customHeight="1">
      <c r="A375" s="22">
        <v>44054</v>
      </c>
      <c r="B375" s="18" t="s">
        <v>47</v>
      </c>
      <c r="C375" s="18" t="s">
        <v>44</v>
      </c>
      <c r="D375" s="9" t="s">
        <v>45</v>
      </c>
      <c r="E375" s="18" t="s">
        <v>100</v>
      </c>
      <c r="F375" s="18">
        <v>1</v>
      </c>
      <c r="G375" s="19">
        <v>50</v>
      </c>
      <c r="H375" s="11"/>
      <c r="I375" s="12"/>
      <c r="J375" s="12"/>
      <c r="K375" s="12"/>
      <c r="L375" s="12"/>
      <c r="M375" s="12"/>
      <c r="N375" s="12"/>
      <c r="O375" s="12"/>
      <c r="P375" s="12"/>
    </row>
    <row r="376" spans="1:16" ht="15.75" customHeight="1">
      <c r="A376" s="20">
        <v>44054</v>
      </c>
      <c r="B376" s="14" t="s">
        <v>47</v>
      </c>
      <c r="C376" s="14" t="s">
        <v>162</v>
      </c>
      <c r="D376" s="15" t="s">
        <v>45</v>
      </c>
      <c r="E376" s="14" t="s">
        <v>283</v>
      </c>
      <c r="F376" s="14">
        <v>2</v>
      </c>
      <c r="G376" s="16">
        <v>50</v>
      </c>
      <c r="H376" s="11"/>
      <c r="I376" s="12"/>
      <c r="J376" s="12"/>
      <c r="K376" s="12"/>
      <c r="L376" s="12"/>
      <c r="M376" s="12"/>
      <c r="N376" s="12"/>
      <c r="O376" s="12"/>
      <c r="P376" s="12"/>
    </row>
    <row r="377" spans="1:16" ht="15.75" customHeight="1">
      <c r="A377" s="22">
        <v>44054</v>
      </c>
      <c r="B377" s="18" t="s">
        <v>47</v>
      </c>
      <c r="C377" s="18" t="s">
        <v>44</v>
      </c>
      <c r="D377" s="9" t="s">
        <v>51</v>
      </c>
      <c r="E377" s="18" t="s">
        <v>52</v>
      </c>
      <c r="F377" s="18">
        <v>3</v>
      </c>
      <c r="G377" s="19">
        <v>20</v>
      </c>
      <c r="H377" s="11"/>
      <c r="I377" s="12"/>
      <c r="J377" s="12"/>
      <c r="K377" s="12"/>
      <c r="L377" s="12"/>
      <c r="M377" s="12"/>
      <c r="N377" s="12"/>
      <c r="O377" s="12"/>
      <c r="P377" s="12"/>
    </row>
    <row r="378" spans="1:16" ht="15.75" customHeight="1">
      <c r="A378" s="20">
        <v>44054</v>
      </c>
      <c r="B378" s="14" t="s">
        <v>47</v>
      </c>
      <c r="C378" s="14" t="s">
        <v>44</v>
      </c>
      <c r="D378" s="15" t="s">
        <v>51</v>
      </c>
      <c r="E378" s="14" t="s">
        <v>146</v>
      </c>
      <c r="F378" s="14">
        <v>15</v>
      </c>
      <c r="G378" s="25">
        <f>F378*12</f>
        <v>180</v>
      </c>
      <c r="H378" s="11"/>
      <c r="I378" s="12"/>
      <c r="J378" s="12"/>
      <c r="K378" s="12"/>
      <c r="L378" s="12"/>
      <c r="M378" s="12"/>
      <c r="N378" s="12"/>
      <c r="O378" s="12"/>
      <c r="P378" s="12"/>
    </row>
    <row r="379" spans="1:16" ht="15.75" customHeight="1">
      <c r="A379" s="22">
        <v>44054</v>
      </c>
      <c r="B379" s="18" t="s">
        <v>47</v>
      </c>
      <c r="C379" s="18" t="s">
        <v>44</v>
      </c>
      <c r="D379" s="9" t="s">
        <v>51</v>
      </c>
      <c r="E379" s="18" t="s">
        <v>191</v>
      </c>
      <c r="F379" s="18">
        <v>1</v>
      </c>
      <c r="G379" s="19">
        <v>20</v>
      </c>
      <c r="H379" s="11"/>
      <c r="I379" s="12"/>
      <c r="J379" s="12"/>
      <c r="K379" s="12"/>
      <c r="L379" s="12"/>
      <c r="M379" s="12"/>
      <c r="N379" s="12"/>
      <c r="O379" s="12"/>
      <c r="P379" s="12"/>
    </row>
    <row r="380" spans="1:16" ht="15.75" customHeight="1">
      <c r="A380" s="20">
        <v>44054</v>
      </c>
      <c r="B380" s="14" t="s">
        <v>47</v>
      </c>
      <c r="C380" s="14" t="s">
        <v>44</v>
      </c>
      <c r="D380" s="15" t="s">
        <v>51</v>
      </c>
      <c r="E380" s="14" t="s">
        <v>284</v>
      </c>
      <c r="F380" s="14">
        <v>1</v>
      </c>
      <c r="G380" s="16">
        <v>20</v>
      </c>
      <c r="H380" s="11"/>
      <c r="I380" s="12"/>
      <c r="J380" s="12"/>
      <c r="K380" s="12"/>
      <c r="L380" s="12"/>
      <c r="M380" s="12"/>
      <c r="N380" s="12"/>
      <c r="O380" s="12"/>
      <c r="P380" s="12"/>
    </row>
    <row r="381" spans="1:16" ht="15.75" customHeight="1">
      <c r="A381" s="22">
        <v>44054</v>
      </c>
      <c r="B381" s="18" t="s">
        <v>47</v>
      </c>
      <c r="C381" s="18" t="s">
        <v>44</v>
      </c>
      <c r="D381" s="9" t="s">
        <v>51</v>
      </c>
      <c r="E381" s="18" t="s">
        <v>192</v>
      </c>
      <c r="F381" s="18">
        <v>1</v>
      </c>
      <c r="G381" s="19">
        <v>5</v>
      </c>
      <c r="H381" s="11"/>
      <c r="I381" s="12"/>
      <c r="J381" s="12"/>
      <c r="K381" s="12"/>
      <c r="L381" s="12"/>
      <c r="M381" s="12"/>
      <c r="N381" s="12"/>
      <c r="O381" s="12"/>
      <c r="P381" s="12"/>
    </row>
    <row r="382" spans="1:16" ht="15.75" customHeight="1">
      <c r="A382" s="20">
        <v>44054</v>
      </c>
      <c r="B382" s="14" t="s">
        <v>47</v>
      </c>
      <c r="C382" s="14" t="s">
        <v>44</v>
      </c>
      <c r="D382" s="15" t="s">
        <v>51</v>
      </c>
      <c r="E382" s="14" t="s">
        <v>53</v>
      </c>
      <c r="F382" s="14">
        <v>1</v>
      </c>
      <c r="G382" s="16">
        <v>10</v>
      </c>
      <c r="H382" s="11"/>
      <c r="I382" s="12"/>
      <c r="J382" s="12"/>
      <c r="K382" s="12"/>
      <c r="L382" s="12"/>
      <c r="M382" s="12"/>
      <c r="N382" s="12"/>
      <c r="O382" s="12"/>
      <c r="P382" s="12"/>
    </row>
    <row r="383" spans="1:16" ht="15.75" customHeight="1">
      <c r="A383" s="22">
        <v>44054</v>
      </c>
      <c r="B383" s="18" t="s">
        <v>9</v>
      </c>
      <c r="C383" s="18" t="s">
        <v>10</v>
      </c>
      <c r="D383" s="9" t="s">
        <v>11</v>
      </c>
      <c r="E383" s="18" t="s">
        <v>285</v>
      </c>
      <c r="F383" s="18">
        <v>1</v>
      </c>
      <c r="G383" s="19">
        <v>27</v>
      </c>
      <c r="H383" s="11"/>
      <c r="I383" s="12"/>
      <c r="J383" s="12"/>
      <c r="K383" s="12"/>
      <c r="L383" s="12"/>
      <c r="M383" s="12"/>
      <c r="N383" s="12"/>
      <c r="O383" s="12"/>
      <c r="P383" s="12"/>
    </row>
    <row r="384" spans="1:16" ht="15.75" customHeight="1">
      <c r="A384" s="20">
        <v>44055</v>
      </c>
      <c r="B384" s="14" t="s">
        <v>47</v>
      </c>
      <c r="C384" s="14" t="s">
        <v>44</v>
      </c>
      <c r="D384" s="15" t="s">
        <v>51</v>
      </c>
      <c r="E384" s="14" t="s">
        <v>98</v>
      </c>
      <c r="F384" s="14">
        <v>1</v>
      </c>
      <c r="G384" s="16">
        <v>30</v>
      </c>
      <c r="H384" s="11"/>
      <c r="I384" s="12"/>
      <c r="J384" s="12"/>
      <c r="K384" s="12"/>
      <c r="L384" s="12"/>
      <c r="M384" s="12"/>
      <c r="N384" s="12"/>
      <c r="O384" s="12"/>
      <c r="P384" s="12"/>
    </row>
    <row r="385" spans="1:16" ht="15.75" customHeight="1">
      <c r="A385" s="22">
        <v>44055</v>
      </c>
      <c r="B385" s="18" t="s">
        <v>47</v>
      </c>
      <c r="C385" s="18" t="s">
        <v>44</v>
      </c>
      <c r="D385" s="9" t="s">
        <v>51</v>
      </c>
      <c r="E385" s="18" t="s">
        <v>52</v>
      </c>
      <c r="F385" s="18">
        <v>2</v>
      </c>
      <c r="G385" s="19">
        <v>20</v>
      </c>
      <c r="H385" s="11"/>
      <c r="I385" s="12"/>
      <c r="J385" s="12"/>
      <c r="K385" s="12"/>
      <c r="L385" s="12"/>
      <c r="M385" s="12"/>
      <c r="N385" s="12"/>
      <c r="O385" s="12"/>
      <c r="P385" s="12"/>
    </row>
    <row r="386" spans="1:16" ht="15.75" customHeight="1">
      <c r="A386" s="20">
        <v>44055</v>
      </c>
      <c r="B386" s="14" t="s">
        <v>47</v>
      </c>
      <c r="C386" s="14" t="s">
        <v>44</v>
      </c>
      <c r="D386" s="15" t="s">
        <v>51</v>
      </c>
      <c r="E386" s="14" t="s">
        <v>281</v>
      </c>
      <c r="F386" s="14">
        <v>2</v>
      </c>
      <c r="G386" s="16">
        <v>10</v>
      </c>
      <c r="H386" s="11"/>
      <c r="I386" s="12"/>
      <c r="J386" s="12"/>
      <c r="K386" s="12"/>
      <c r="L386" s="12"/>
      <c r="M386" s="12"/>
      <c r="N386" s="12"/>
      <c r="O386" s="12"/>
      <c r="P386" s="12"/>
    </row>
    <row r="387" spans="1:16" ht="15.75" customHeight="1">
      <c r="A387" s="22">
        <v>44055</v>
      </c>
      <c r="B387" s="18" t="s">
        <v>47</v>
      </c>
      <c r="C387" s="18" t="s">
        <v>44</v>
      </c>
      <c r="D387" s="9" t="s">
        <v>51</v>
      </c>
      <c r="E387" s="18" t="s">
        <v>53</v>
      </c>
      <c r="F387" s="18">
        <v>1</v>
      </c>
      <c r="G387" s="19">
        <v>5</v>
      </c>
      <c r="H387" s="11"/>
      <c r="I387" s="12"/>
      <c r="J387" s="12"/>
      <c r="K387" s="12"/>
      <c r="L387" s="12"/>
      <c r="M387" s="12"/>
      <c r="N387" s="12"/>
      <c r="O387" s="12"/>
      <c r="P387" s="12"/>
    </row>
    <row r="388" spans="1:16" ht="15.75" customHeight="1">
      <c r="A388" s="20">
        <v>44055</v>
      </c>
      <c r="B388" s="14" t="s">
        <v>9</v>
      </c>
      <c r="C388" s="14" t="s">
        <v>10</v>
      </c>
      <c r="D388" s="15" t="s">
        <v>11</v>
      </c>
      <c r="E388" s="28" t="str">
        <f>E387</f>
        <v>Dhania</v>
      </c>
      <c r="F388" s="14">
        <v>1</v>
      </c>
      <c r="G388" s="16">
        <v>23</v>
      </c>
      <c r="H388" s="11"/>
      <c r="I388" s="12"/>
      <c r="J388" s="12"/>
      <c r="K388" s="12"/>
      <c r="L388" s="12"/>
      <c r="M388" s="12"/>
      <c r="N388" s="12"/>
      <c r="O388" s="12"/>
      <c r="P388" s="12"/>
    </row>
    <row r="389" spans="1:16" ht="15.75" customHeight="1">
      <c r="A389" s="22">
        <v>44055</v>
      </c>
      <c r="B389" s="18" t="s">
        <v>9</v>
      </c>
      <c r="C389" s="18" t="s">
        <v>34</v>
      </c>
      <c r="D389" s="9" t="s">
        <v>28</v>
      </c>
      <c r="E389" s="18" t="s">
        <v>286</v>
      </c>
      <c r="F389" s="18">
        <v>1</v>
      </c>
      <c r="G389" s="19">
        <v>2456</v>
      </c>
      <c r="H389" s="11"/>
      <c r="I389" s="12"/>
      <c r="J389" s="12"/>
      <c r="K389" s="12"/>
      <c r="L389" s="12"/>
      <c r="M389" s="12"/>
      <c r="N389" s="12"/>
      <c r="O389" s="12"/>
      <c r="P389" s="12"/>
    </row>
    <row r="390" spans="1:16" ht="15.75" customHeight="1">
      <c r="A390" s="20">
        <v>44056</v>
      </c>
      <c r="B390" s="14" t="s">
        <v>9</v>
      </c>
      <c r="C390" s="14" t="s">
        <v>44</v>
      </c>
      <c r="D390" s="15" t="s">
        <v>287</v>
      </c>
      <c r="E390" s="14" t="s">
        <v>288</v>
      </c>
      <c r="F390" s="14">
        <v>2</v>
      </c>
      <c r="G390" s="16">
        <v>180</v>
      </c>
      <c r="H390" s="11"/>
      <c r="I390" s="12"/>
      <c r="J390" s="12"/>
      <c r="K390" s="12"/>
      <c r="L390" s="12"/>
      <c r="M390" s="12"/>
      <c r="N390" s="12"/>
      <c r="O390" s="12"/>
      <c r="P390" s="12"/>
    </row>
    <row r="391" spans="1:16" ht="15.75" customHeight="1">
      <c r="A391" s="17">
        <v>44057</v>
      </c>
      <c r="B391" s="18" t="s">
        <v>9</v>
      </c>
      <c r="C391" s="18" t="s">
        <v>10</v>
      </c>
      <c r="D391" s="9" t="s">
        <v>45</v>
      </c>
      <c r="E391" s="18" t="s">
        <v>289</v>
      </c>
      <c r="F391" s="18">
        <v>1</v>
      </c>
      <c r="G391" s="19">
        <v>10</v>
      </c>
      <c r="H391" s="11"/>
      <c r="I391" s="12"/>
      <c r="J391" s="12"/>
      <c r="K391" s="12"/>
      <c r="L391" s="12"/>
      <c r="M391" s="12"/>
      <c r="N391" s="12"/>
      <c r="O391" s="12"/>
      <c r="P391" s="12"/>
    </row>
    <row r="392" spans="1:16" ht="15.75" customHeight="1">
      <c r="A392" s="13">
        <v>44057</v>
      </c>
      <c r="B392" s="14" t="s">
        <v>9</v>
      </c>
      <c r="C392" s="14" t="s">
        <v>44</v>
      </c>
      <c r="D392" s="15" t="s">
        <v>287</v>
      </c>
      <c r="E392" s="14" t="s">
        <v>288</v>
      </c>
      <c r="F392" s="14">
        <v>2</v>
      </c>
      <c r="G392" s="16">
        <v>180</v>
      </c>
      <c r="H392" s="11"/>
      <c r="I392" s="12"/>
      <c r="J392" s="12"/>
      <c r="K392" s="12"/>
      <c r="L392" s="12"/>
      <c r="M392" s="12"/>
      <c r="N392" s="12"/>
      <c r="O392" s="12"/>
      <c r="P392" s="12"/>
    </row>
    <row r="393" spans="1:16" ht="15.75" customHeight="1">
      <c r="A393" s="17">
        <v>44057</v>
      </c>
      <c r="B393" s="18" t="s">
        <v>9</v>
      </c>
      <c r="C393" s="18" t="s">
        <v>44</v>
      </c>
      <c r="D393" s="9" t="s">
        <v>287</v>
      </c>
      <c r="E393" s="18" t="s">
        <v>290</v>
      </c>
      <c r="F393" s="18">
        <v>1</v>
      </c>
      <c r="G393" s="19">
        <v>40</v>
      </c>
      <c r="H393" s="11"/>
      <c r="I393" s="12"/>
      <c r="J393" s="12"/>
      <c r="K393" s="12"/>
      <c r="L393" s="12"/>
      <c r="M393" s="12"/>
      <c r="N393" s="12"/>
      <c r="O393" s="12"/>
      <c r="P393" s="12"/>
    </row>
    <row r="394" spans="1:16" ht="15.75" customHeight="1">
      <c r="A394" s="13">
        <v>44057</v>
      </c>
      <c r="B394" s="14" t="s">
        <v>9</v>
      </c>
      <c r="C394" s="14" t="s">
        <v>44</v>
      </c>
      <c r="D394" s="15" t="s">
        <v>51</v>
      </c>
      <c r="E394" s="14" t="s">
        <v>52</v>
      </c>
      <c r="F394" s="14">
        <v>2</v>
      </c>
      <c r="G394" s="16">
        <v>20</v>
      </c>
      <c r="H394" s="11"/>
      <c r="I394" s="12"/>
      <c r="J394" s="12"/>
      <c r="K394" s="12"/>
      <c r="L394" s="12"/>
      <c r="M394" s="12"/>
      <c r="N394" s="12"/>
      <c r="O394" s="12"/>
      <c r="P394" s="12"/>
    </row>
    <row r="395" spans="1:16" ht="15.75" customHeight="1">
      <c r="A395" s="17">
        <v>44057</v>
      </c>
      <c r="B395" s="18" t="s">
        <v>9</v>
      </c>
      <c r="C395" s="18" t="s">
        <v>36</v>
      </c>
      <c r="D395" s="9" t="s">
        <v>51</v>
      </c>
      <c r="E395" s="18" t="s">
        <v>120</v>
      </c>
      <c r="F395" s="18">
        <v>1</v>
      </c>
      <c r="G395" s="19">
        <v>10</v>
      </c>
      <c r="H395" s="11"/>
      <c r="I395" s="12"/>
      <c r="J395" s="12"/>
      <c r="K395" s="12"/>
      <c r="L395" s="12"/>
      <c r="M395" s="12"/>
      <c r="N395" s="12"/>
      <c r="O395" s="12"/>
      <c r="P395" s="12"/>
    </row>
    <row r="396" spans="1:16" ht="15.75" customHeight="1">
      <c r="A396" s="13">
        <v>44058</v>
      </c>
      <c r="B396" s="14" t="s">
        <v>9</v>
      </c>
      <c r="C396" s="14" t="s">
        <v>44</v>
      </c>
      <c r="D396" s="15" t="s">
        <v>45</v>
      </c>
      <c r="E396" s="14" t="s">
        <v>146</v>
      </c>
      <c r="F396" s="14">
        <v>10</v>
      </c>
      <c r="G396" s="16">
        <v>126</v>
      </c>
      <c r="H396" s="11"/>
      <c r="I396" s="12"/>
      <c r="J396" s="12"/>
      <c r="K396" s="12"/>
      <c r="L396" s="12"/>
      <c r="M396" s="12"/>
      <c r="N396" s="12"/>
      <c r="O396" s="12"/>
      <c r="P396" s="12"/>
    </row>
    <row r="397" spans="1:16" ht="15.75" customHeight="1">
      <c r="A397" s="17">
        <v>44058</v>
      </c>
      <c r="B397" s="18" t="s">
        <v>9</v>
      </c>
      <c r="C397" s="18" t="s">
        <v>44</v>
      </c>
      <c r="D397" s="9" t="s">
        <v>263</v>
      </c>
      <c r="E397" s="18" t="s">
        <v>291</v>
      </c>
      <c r="F397" s="18">
        <v>1</v>
      </c>
      <c r="G397" s="19">
        <v>392</v>
      </c>
      <c r="H397" s="11"/>
      <c r="I397" s="12"/>
      <c r="J397" s="12"/>
      <c r="K397" s="12"/>
      <c r="L397" s="12"/>
      <c r="M397" s="12"/>
      <c r="N397" s="12"/>
      <c r="O397" s="12"/>
      <c r="P397" s="12"/>
    </row>
    <row r="398" spans="1:16" ht="15.75" customHeight="1">
      <c r="A398" s="13">
        <v>44058</v>
      </c>
      <c r="B398" s="14" t="s">
        <v>9</v>
      </c>
      <c r="C398" s="14" t="s">
        <v>44</v>
      </c>
      <c r="D398" s="15" t="s">
        <v>263</v>
      </c>
      <c r="E398" s="14" t="s">
        <v>292</v>
      </c>
      <c r="F398" s="14">
        <v>1</v>
      </c>
      <c r="G398" s="16">
        <v>356</v>
      </c>
      <c r="H398" s="11"/>
      <c r="I398" s="12"/>
      <c r="J398" s="12"/>
      <c r="K398" s="12"/>
      <c r="L398" s="12"/>
      <c r="M398" s="12"/>
      <c r="N398" s="12"/>
      <c r="O398" s="12"/>
      <c r="P398" s="12"/>
    </row>
    <row r="399" spans="1:16" ht="15.75" customHeight="1">
      <c r="A399" s="17">
        <v>44058</v>
      </c>
      <c r="B399" s="18" t="s">
        <v>9</v>
      </c>
      <c r="C399" s="18" t="s">
        <v>44</v>
      </c>
      <c r="D399" s="9" t="s">
        <v>263</v>
      </c>
      <c r="E399" s="18" t="s">
        <v>293</v>
      </c>
      <c r="F399" s="18">
        <v>1</v>
      </c>
      <c r="G399" s="19">
        <v>246</v>
      </c>
      <c r="H399" s="11"/>
      <c r="I399" s="12"/>
      <c r="J399" s="12"/>
      <c r="K399" s="12"/>
      <c r="L399" s="12"/>
      <c r="M399" s="12"/>
      <c r="N399" s="12"/>
      <c r="O399" s="12"/>
      <c r="P399" s="12"/>
    </row>
    <row r="400" spans="1:16" ht="15.75" customHeight="1">
      <c r="A400" s="13">
        <v>44058</v>
      </c>
      <c r="B400" s="14" t="s">
        <v>9</v>
      </c>
      <c r="C400" s="14" t="s">
        <v>44</v>
      </c>
      <c r="D400" s="15" t="s">
        <v>294</v>
      </c>
      <c r="E400" s="14" t="s">
        <v>295</v>
      </c>
      <c r="F400" s="14">
        <v>1</v>
      </c>
      <c r="G400" s="16">
        <v>550</v>
      </c>
      <c r="H400" s="11"/>
      <c r="I400" s="12"/>
      <c r="J400" s="12"/>
      <c r="K400" s="12"/>
      <c r="L400" s="12"/>
      <c r="M400" s="12"/>
      <c r="N400" s="12"/>
      <c r="O400" s="12"/>
      <c r="P400" s="12"/>
    </row>
    <row r="401" spans="1:16" ht="15.75" customHeight="1">
      <c r="A401" s="22">
        <v>44059</v>
      </c>
      <c r="B401" s="18" t="s">
        <v>9</v>
      </c>
      <c r="C401" s="18" t="s">
        <v>18</v>
      </c>
      <c r="D401" s="9" t="s">
        <v>19</v>
      </c>
      <c r="E401" s="18" t="s">
        <v>262</v>
      </c>
      <c r="F401" s="18">
        <v>1</v>
      </c>
      <c r="G401" s="19">
        <v>150</v>
      </c>
      <c r="H401" s="11"/>
      <c r="I401" s="12"/>
      <c r="J401" s="12"/>
      <c r="K401" s="12"/>
      <c r="L401" s="12"/>
      <c r="M401" s="12"/>
      <c r="N401" s="12"/>
      <c r="O401" s="12"/>
      <c r="P401" s="12"/>
    </row>
    <row r="402" spans="1:16" ht="15.75" customHeight="1">
      <c r="A402" s="20">
        <v>44059</v>
      </c>
      <c r="B402" s="14" t="s">
        <v>47</v>
      </c>
      <c r="C402" s="14" t="s">
        <v>44</v>
      </c>
      <c r="D402" s="15" t="s">
        <v>51</v>
      </c>
      <c r="E402" s="14" t="s">
        <v>52</v>
      </c>
      <c r="F402" s="14">
        <v>5</v>
      </c>
      <c r="G402" s="16">
        <v>20</v>
      </c>
      <c r="H402" s="11"/>
      <c r="I402" s="12"/>
      <c r="J402" s="12"/>
      <c r="K402" s="12"/>
      <c r="L402" s="12"/>
      <c r="M402" s="12"/>
      <c r="N402" s="12"/>
      <c r="O402" s="12"/>
      <c r="P402" s="12"/>
    </row>
    <row r="403" spans="1:16" ht="15.75" customHeight="1">
      <c r="A403" s="22">
        <v>44059</v>
      </c>
      <c r="B403" s="18" t="s">
        <v>47</v>
      </c>
      <c r="C403" s="18" t="s">
        <v>44</v>
      </c>
      <c r="D403" s="9" t="s">
        <v>51</v>
      </c>
      <c r="E403" s="18" t="s">
        <v>87</v>
      </c>
      <c r="F403" s="18">
        <v>1</v>
      </c>
      <c r="G403" s="19">
        <v>20</v>
      </c>
      <c r="H403" s="11"/>
      <c r="I403" s="12"/>
      <c r="J403" s="12"/>
      <c r="K403" s="12"/>
      <c r="L403" s="12"/>
      <c r="M403" s="12"/>
      <c r="N403" s="12"/>
      <c r="O403" s="12"/>
      <c r="P403" s="12"/>
    </row>
    <row r="404" spans="1:16" ht="15.75" customHeight="1">
      <c r="A404" s="20">
        <v>44059</v>
      </c>
      <c r="B404" s="14" t="s">
        <v>47</v>
      </c>
      <c r="C404" s="14" t="s">
        <v>44</v>
      </c>
      <c r="D404" s="15" t="s">
        <v>51</v>
      </c>
      <c r="E404" s="14" t="s">
        <v>109</v>
      </c>
      <c r="F404" s="14">
        <v>1</v>
      </c>
      <c r="G404" s="16">
        <v>25</v>
      </c>
      <c r="H404" s="11"/>
      <c r="I404" s="12"/>
      <c r="J404" s="12"/>
      <c r="K404" s="12"/>
      <c r="L404" s="12"/>
      <c r="M404" s="12"/>
      <c r="N404" s="12"/>
      <c r="O404" s="12"/>
      <c r="P404" s="12"/>
    </row>
    <row r="405" spans="1:16" ht="15.75" customHeight="1">
      <c r="A405" s="22">
        <v>44059</v>
      </c>
      <c r="B405" s="18" t="s">
        <v>47</v>
      </c>
      <c r="C405" s="18" t="s">
        <v>44</v>
      </c>
      <c r="D405" s="9" t="s">
        <v>51</v>
      </c>
      <c r="E405" s="18" t="s">
        <v>190</v>
      </c>
      <c r="F405" s="18">
        <v>1</v>
      </c>
      <c r="G405" s="19">
        <v>10</v>
      </c>
      <c r="H405" s="11"/>
      <c r="I405" s="12"/>
      <c r="J405" s="12"/>
      <c r="K405" s="12"/>
      <c r="L405" s="12"/>
      <c r="M405" s="12"/>
      <c r="N405" s="12"/>
      <c r="O405" s="12"/>
      <c r="P405" s="12"/>
    </row>
    <row r="406" spans="1:16" ht="15.75" customHeight="1">
      <c r="A406" s="20">
        <v>44059</v>
      </c>
      <c r="B406" s="14" t="s">
        <v>47</v>
      </c>
      <c r="C406" s="14" t="s">
        <v>44</v>
      </c>
      <c r="D406" s="15" t="s">
        <v>51</v>
      </c>
      <c r="E406" s="14" t="s">
        <v>55</v>
      </c>
      <c r="F406" s="14">
        <v>1</v>
      </c>
      <c r="G406" s="16">
        <v>10</v>
      </c>
      <c r="H406" s="11"/>
      <c r="I406" s="12"/>
      <c r="J406" s="12"/>
      <c r="K406" s="12"/>
      <c r="L406" s="12"/>
      <c r="M406" s="12"/>
      <c r="N406" s="12"/>
      <c r="O406" s="12"/>
      <c r="P406" s="12"/>
    </row>
    <row r="407" spans="1:16" ht="15.75" customHeight="1">
      <c r="A407" s="22">
        <v>44059</v>
      </c>
      <c r="B407" s="18" t="s">
        <v>47</v>
      </c>
      <c r="C407" s="18" t="s">
        <v>44</v>
      </c>
      <c r="D407" s="9" t="s">
        <v>51</v>
      </c>
      <c r="E407" s="18" t="s">
        <v>53</v>
      </c>
      <c r="F407" s="18">
        <v>1</v>
      </c>
      <c r="G407" s="19">
        <v>5</v>
      </c>
      <c r="H407" s="11"/>
      <c r="I407" s="12"/>
      <c r="J407" s="12"/>
      <c r="K407" s="12"/>
      <c r="L407" s="12"/>
      <c r="M407" s="12"/>
      <c r="N407" s="12"/>
      <c r="O407" s="12"/>
      <c r="P407" s="12"/>
    </row>
    <row r="408" spans="1:16" ht="15.75" customHeight="1">
      <c r="A408" s="20">
        <v>44059</v>
      </c>
      <c r="B408" s="14" t="str">
        <f>B407</f>
        <v>Cash</v>
      </c>
      <c r="C408" s="14" t="s">
        <v>10</v>
      </c>
      <c r="D408" s="15" t="s">
        <v>11</v>
      </c>
      <c r="E408" s="28" t="str">
        <f>E407</f>
        <v>Dhania</v>
      </c>
      <c r="F408" s="28">
        <f>1</f>
        <v>1</v>
      </c>
      <c r="G408" s="16">
        <v>23</v>
      </c>
      <c r="H408" s="11"/>
      <c r="I408" s="12"/>
      <c r="J408" s="12"/>
      <c r="K408" s="12"/>
      <c r="L408" s="12"/>
      <c r="M408" s="12"/>
      <c r="N408" s="12"/>
      <c r="O408" s="12"/>
      <c r="P408" s="12"/>
    </row>
    <row r="409" spans="1:16" ht="15.75" customHeight="1">
      <c r="A409" s="22">
        <v>44060</v>
      </c>
      <c r="B409" s="18" t="s">
        <v>82</v>
      </c>
      <c r="C409" s="18" t="s">
        <v>27</v>
      </c>
      <c r="D409" s="9" t="s">
        <v>142</v>
      </c>
      <c r="E409" s="18" t="s">
        <v>296</v>
      </c>
      <c r="F409" s="18">
        <v>1</v>
      </c>
      <c r="G409" s="19">
        <v>1461.99</v>
      </c>
      <c r="H409" s="11"/>
      <c r="I409" s="12"/>
      <c r="J409" s="12"/>
      <c r="K409" s="12"/>
      <c r="L409" s="12"/>
      <c r="M409" s="12"/>
      <c r="N409" s="12"/>
      <c r="O409" s="12"/>
      <c r="P409" s="12"/>
    </row>
    <row r="410" spans="1:16" ht="15.75" customHeight="1">
      <c r="A410" s="20">
        <v>44060</v>
      </c>
      <c r="B410" s="14" t="s">
        <v>9</v>
      </c>
      <c r="C410" s="14" t="s">
        <v>80</v>
      </c>
      <c r="D410" s="15" t="s">
        <v>208</v>
      </c>
      <c r="E410" s="14" t="s">
        <v>297</v>
      </c>
      <c r="F410" s="14">
        <v>1</v>
      </c>
      <c r="G410" s="16">
        <v>2100</v>
      </c>
      <c r="H410" s="11"/>
      <c r="I410" s="12"/>
      <c r="J410" s="12"/>
      <c r="K410" s="12"/>
      <c r="L410" s="12"/>
      <c r="M410" s="12"/>
      <c r="N410" s="12"/>
      <c r="O410" s="12"/>
      <c r="P410" s="12"/>
    </row>
    <row r="411" spans="1:16" ht="15.75" customHeight="1">
      <c r="A411" s="22">
        <v>44060</v>
      </c>
      <c r="B411" s="18" t="s">
        <v>47</v>
      </c>
      <c r="C411" s="18" t="s">
        <v>44</v>
      </c>
      <c r="D411" s="9" t="s">
        <v>51</v>
      </c>
      <c r="E411" s="18" t="s">
        <v>282</v>
      </c>
      <c r="F411" s="18">
        <v>1</v>
      </c>
      <c r="G411" s="19">
        <v>20</v>
      </c>
      <c r="H411" s="11"/>
      <c r="I411" s="12"/>
      <c r="J411" s="12"/>
      <c r="K411" s="12"/>
      <c r="L411" s="12"/>
      <c r="M411" s="12"/>
      <c r="N411" s="12"/>
      <c r="O411" s="12"/>
      <c r="P411" s="12"/>
    </row>
    <row r="412" spans="1:16" ht="15.75" customHeight="1">
      <c r="A412" s="20">
        <v>44060</v>
      </c>
      <c r="B412" s="14" t="s">
        <v>47</v>
      </c>
      <c r="C412" s="14" t="s">
        <v>44</v>
      </c>
      <c r="D412" s="15" t="s">
        <v>51</v>
      </c>
      <c r="E412" s="14" t="s">
        <v>54</v>
      </c>
      <c r="F412" s="14">
        <v>1</v>
      </c>
      <c r="G412" s="16">
        <v>5</v>
      </c>
      <c r="H412" s="11"/>
      <c r="I412" s="12"/>
      <c r="J412" s="12"/>
      <c r="K412" s="12"/>
      <c r="L412" s="12"/>
      <c r="M412" s="12"/>
      <c r="N412" s="12"/>
      <c r="O412" s="12"/>
      <c r="P412" s="12"/>
    </row>
    <row r="413" spans="1:16" ht="15.75" customHeight="1">
      <c r="A413" s="22">
        <v>44060</v>
      </c>
      <c r="B413" s="18" t="s">
        <v>47</v>
      </c>
      <c r="C413" s="18" t="s">
        <v>44</v>
      </c>
      <c r="D413" s="9" t="s">
        <v>51</v>
      </c>
      <c r="E413" s="18" t="s">
        <v>52</v>
      </c>
      <c r="F413" s="18">
        <v>1</v>
      </c>
      <c r="G413" s="19">
        <v>5</v>
      </c>
      <c r="H413" s="11"/>
      <c r="I413" s="12"/>
      <c r="J413" s="12"/>
      <c r="K413" s="12"/>
      <c r="L413" s="12"/>
      <c r="M413" s="12"/>
      <c r="N413" s="12"/>
      <c r="O413" s="12"/>
      <c r="P413" s="12"/>
    </row>
    <row r="414" spans="1:16" ht="15.75" customHeight="1">
      <c r="A414" s="20">
        <v>44060</v>
      </c>
      <c r="B414" s="14" t="s">
        <v>47</v>
      </c>
      <c r="C414" s="14" t="s">
        <v>44</v>
      </c>
      <c r="D414" s="15" t="s">
        <v>51</v>
      </c>
      <c r="E414" s="14" t="s">
        <v>53</v>
      </c>
      <c r="F414" s="14">
        <v>1</v>
      </c>
      <c r="G414" s="16">
        <v>5</v>
      </c>
      <c r="H414" s="11"/>
      <c r="I414" s="12"/>
      <c r="J414" s="12"/>
      <c r="K414" s="12"/>
      <c r="L414" s="12"/>
      <c r="M414" s="12"/>
      <c r="N414" s="12"/>
      <c r="O414" s="12"/>
      <c r="P414" s="12"/>
    </row>
    <row r="415" spans="1:16" ht="15.75" customHeight="1">
      <c r="A415" s="22">
        <v>44060</v>
      </c>
      <c r="B415" s="18" t="s">
        <v>47</v>
      </c>
      <c r="C415" s="18" t="s">
        <v>44</v>
      </c>
      <c r="D415" s="9" t="s">
        <v>51</v>
      </c>
      <c r="E415" s="18" t="s">
        <v>55</v>
      </c>
      <c r="F415" s="18">
        <v>1</v>
      </c>
      <c r="G415" s="19">
        <v>10</v>
      </c>
      <c r="H415" s="11"/>
      <c r="I415" s="12"/>
      <c r="J415" s="12"/>
      <c r="K415" s="12"/>
      <c r="L415" s="12"/>
      <c r="M415" s="12"/>
      <c r="N415" s="12"/>
      <c r="O415" s="12"/>
      <c r="P415" s="12"/>
    </row>
    <row r="416" spans="1:16" ht="15.75" customHeight="1">
      <c r="A416" s="13">
        <v>44061</v>
      </c>
      <c r="B416" s="14" t="s">
        <v>9</v>
      </c>
      <c r="C416" s="14" t="s">
        <v>44</v>
      </c>
      <c r="D416" s="15" t="s">
        <v>51</v>
      </c>
      <c r="E416" s="14" t="s">
        <v>146</v>
      </c>
      <c r="F416" s="14">
        <v>10</v>
      </c>
      <c r="G416" s="16">
        <v>110</v>
      </c>
      <c r="H416" s="11"/>
      <c r="I416" s="12"/>
      <c r="J416" s="12"/>
      <c r="K416" s="12"/>
      <c r="L416" s="12"/>
      <c r="M416" s="12"/>
      <c r="N416" s="12"/>
      <c r="O416" s="12"/>
      <c r="P416" s="12"/>
    </row>
    <row r="417" spans="1:16" ht="15.75" customHeight="1">
      <c r="A417" s="17">
        <v>44061</v>
      </c>
      <c r="B417" s="18" t="s">
        <v>47</v>
      </c>
      <c r="C417" s="18" t="s">
        <v>44</v>
      </c>
      <c r="D417" s="9" t="s">
        <v>51</v>
      </c>
      <c r="E417" s="18" t="s">
        <v>218</v>
      </c>
      <c r="F417" s="18">
        <v>1</v>
      </c>
      <c r="G417" s="19">
        <v>20</v>
      </c>
      <c r="H417" s="11"/>
      <c r="I417" s="12"/>
      <c r="J417" s="12"/>
      <c r="K417" s="12"/>
      <c r="L417" s="12"/>
      <c r="M417" s="12"/>
      <c r="N417" s="12"/>
      <c r="O417" s="12"/>
      <c r="P417" s="12"/>
    </row>
    <row r="418" spans="1:16" ht="15.75" customHeight="1">
      <c r="A418" s="13">
        <v>44061</v>
      </c>
      <c r="B418" s="14" t="s">
        <v>47</v>
      </c>
      <c r="C418" s="14" t="s">
        <v>44</v>
      </c>
      <c r="D418" s="15" t="s">
        <v>51</v>
      </c>
      <c r="E418" s="14" t="s">
        <v>52</v>
      </c>
      <c r="F418" s="14">
        <v>4</v>
      </c>
      <c r="G418" s="16">
        <v>20</v>
      </c>
      <c r="H418" s="11"/>
      <c r="I418" s="12"/>
      <c r="J418" s="12"/>
      <c r="K418" s="12"/>
      <c r="L418" s="12"/>
      <c r="M418" s="12"/>
      <c r="N418" s="12"/>
      <c r="O418" s="12"/>
      <c r="P418" s="12"/>
    </row>
    <row r="419" spans="1:16" ht="15.75" customHeight="1">
      <c r="A419" s="17">
        <v>44061</v>
      </c>
      <c r="B419" s="18" t="s">
        <v>47</v>
      </c>
      <c r="C419" s="18" t="s">
        <v>44</v>
      </c>
      <c r="D419" s="9" t="s">
        <v>51</v>
      </c>
      <c r="E419" s="18" t="s">
        <v>298</v>
      </c>
      <c r="F419" s="18">
        <v>1</v>
      </c>
      <c r="G419" s="19">
        <v>5</v>
      </c>
      <c r="H419" s="11"/>
      <c r="I419" s="12"/>
      <c r="J419" s="12"/>
      <c r="K419" s="12"/>
      <c r="L419" s="12"/>
      <c r="M419" s="12"/>
      <c r="N419" s="12"/>
      <c r="O419" s="12"/>
      <c r="P419" s="12"/>
    </row>
    <row r="420" spans="1:16" ht="15.75" customHeight="1">
      <c r="A420" s="13">
        <v>44062</v>
      </c>
      <c r="B420" s="14" t="s">
        <v>47</v>
      </c>
      <c r="C420" s="14" t="s">
        <v>44</v>
      </c>
      <c r="D420" s="15" t="s">
        <v>67</v>
      </c>
      <c r="E420" s="14" t="s">
        <v>200</v>
      </c>
      <c r="F420" s="14">
        <v>1</v>
      </c>
      <c r="G420" s="16">
        <v>200</v>
      </c>
      <c r="H420" s="11"/>
      <c r="I420" s="12"/>
      <c r="J420" s="12"/>
      <c r="K420" s="12"/>
      <c r="L420" s="12"/>
      <c r="M420" s="12"/>
      <c r="N420" s="12"/>
      <c r="O420" s="12"/>
      <c r="P420" s="12"/>
    </row>
    <row r="421" spans="1:16" ht="15.75" customHeight="1">
      <c r="A421" s="17">
        <v>44062</v>
      </c>
      <c r="B421" s="18" t="s">
        <v>47</v>
      </c>
      <c r="C421" s="18" t="s">
        <v>36</v>
      </c>
      <c r="D421" s="9" t="s">
        <v>51</v>
      </c>
      <c r="E421" s="18" t="s">
        <v>299</v>
      </c>
      <c r="F421" s="18">
        <v>1</v>
      </c>
      <c r="G421" s="19">
        <v>150</v>
      </c>
      <c r="H421" s="11"/>
      <c r="I421" s="12"/>
      <c r="J421" s="12"/>
      <c r="K421" s="12"/>
      <c r="L421" s="12"/>
      <c r="M421" s="12"/>
      <c r="N421" s="12"/>
      <c r="O421" s="12"/>
      <c r="P421" s="12"/>
    </row>
    <row r="422" spans="1:16" ht="15.75" customHeight="1">
      <c r="A422" s="13">
        <v>44062</v>
      </c>
      <c r="B422" s="14" t="s">
        <v>47</v>
      </c>
      <c r="C422" s="14" t="s">
        <v>44</v>
      </c>
      <c r="D422" s="15" t="s">
        <v>51</v>
      </c>
      <c r="E422" s="14" t="s">
        <v>87</v>
      </c>
      <c r="F422" s="14">
        <v>1</v>
      </c>
      <c r="G422" s="16">
        <v>15</v>
      </c>
      <c r="H422" s="11"/>
      <c r="I422" s="12"/>
      <c r="J422" s="12"/>
      <c r="K422" s="12"/>
      <c r="L422" s="12"/>
      <c r="M422" s="12"/>
      <c r="N422" s="12"/>
      <c r="O422" s="12"/>
      <c r="P422" s="12"/>
    </row>
    <row r="423" spans="1:16" ht="15.75" customHeight="1">
      <c r="A423" s="17">
        <v>44062</v>
      </c>
      <c r="B423" s="18" t="s">
        <v>47</v>
      </c>
      <c r="C423" s="18" t="s">
        <v>44</v>
      </c>
      <c r="D423" s="9" t="s">
        <v>51</v>
      </c>
      <c r="E423" s="18" t="s">
        <v>109</v>
      </c>
      <c r="F423" s="18">
        <v>1</v>
      </c>
      <c r="G423" s="19">
        <v>15</v>
      </c>
      <c r="H423" s="11"/>
      <c r="I423" s="12"/>
      <c r="J423" s="12"/>
      <c r="K423" s="12"/>
      <c r="L423" s="12"/>
      <c r="M423" s="12"/>
      <c r="N423" s="12"/>
      <c r="O423" s="12"/>
      <c r="P423" s="12"/>
    </row>
    <row r="424" spans="1:16" ht="15.75" customHeight="1">
      <c r="A424" s="13">
        <v>44062</v>
      </c>
      <c r="B424" s="14" t="s">
        <v>47</v>
      </c>
      <c r="C424" s="14" t="s">
        <v>44</v>
      </c>
      <c r="D424" s="15" t="s">
        <v>51</v>
      </c>
      <c r="E424" s="14" t="s">
        <v>86</v>
      </c>
      <c r="F424" s="14">
        <v>6</v>
      </c>
      <c r="G424" s="16">
        <v>30</v>
      </c>
      <c r="H424" s="11"/>
      <c r="I424" s="12"/>
      <c r="J424" s="12"/>
      <c r="K424" s="12"/>
      <c r="L424" s="12"/>
      <c r="M424" s="12"/>
      <c r="N424" s="12"/>
      <c r="O424" s="12"/>
      <c r="P424" s="12"/>
    </row>
    <row r="425" spans="1:16" ht="15.75" customHeight="1">
      <c r="A425" s="17">
        <v>44062</v>
      </c>
      <c r="B425" s="18" t="s">
        <v>47</v>
      </c>
      <c r="C425" s="18" t="s">
        <v>44</v>
      </c>
      <c r="D425" s="9" t="s">
        <v>51</v>
      </c>
      <c r="E425" s="18" t="s">
        <v>298</v>
      </c>
      <c r="F425" s="18">
        <v>2</v>
      </c>
      <c r="G425" s="19">
        <v>10</v>
      </c>
      <c r="H425" s="11"/>
      <c r="I425" s="12"/>
      <c r="J425" s="12"/>
      <c r="K425" s="12"/>
      <c r="L425" s="12"/>
      <c r="M425" s="12"/>
      <c r="N425" s="12"/>
      <c r="O425" s="12"/>
      <c r="P425" s="12"/>
    </row>
    <row r="426" spans="1:16" ht="15.75" customHeight="1">
      <c r="A426" s="13">
        <v>44062</v>
      </c>
      <c r="B426" s="14" t="s">
        <v>47</v>
      </c>
      <c r="C426" s="14" t="s">
        <v>44</v>
      </c>
      <c r="D426" s="15" t="s">
        <v>51</v>
      </c>
      <c r="E426" s="14" t="s">
        <v>53</v>
      </c>
      <c r="F426" s="14">
        <v>1</v>
      </c>
      <c r="G426" s="16">
        <v>10</v>
      </c>
      <c r="H426" s="11"/>
      <c r="I426" s="12"/>
      <c r="J426" s="12"/>
      <c r="K426" s="12"/>
      <c r="L426" s="12"/>
      <c r="M426" s="12"/>
      <c r="N426" s="12"/>
      <c r="O426" s="12"/>
      <c r="P426" s="12"/>
    </row>
    <row r="427" spans="1:16" ht="15.75" customHeight="1">
      <c r="A427" s="17">
        <v>44062</v>
      </c>
      <c r="B427" s="18" t="s">
        <v>47</v>
      </c>
      <c r="C427" s="18" t="s">
        <v>44</v>
      </c>
      <c r="D427" s="9" t="s">
        <v>51</v>
      </c>
      <c r="E427" s="18" t="s">
        <v>55</v>
      </c>
      <c r="F427" s="18">
        <v>1</v>
      </c>
      <c r="G427" s="19">
        <v>5</v>
      </c>
      <c r="H427" s="11"/>
      <c r="I427" s="12"/>
      <c r="J427" s="12"/>
      <c r="K427" s="12"/>
      <c r="L427" s="12"/>
      <c r="M427" s="12"/>
      <c r="N427" s="12"/>
      <c r="O427" s="12"/>
      <c r="P427" s="12"/>
    </row>
    <row r="428" spans="1:16" ht="15.75" customHeight="1">
      <c r="A428" s="13">
        <v>44062</v>
      </c>
      <c r="B428" s="14" t="s">
        <v>9</v>
      </c>
      <c r="C428" s="14" t="s">
        <v>10</v>
      </c>
      <c r="D428" s="15" t="s">
        <v>11</v>
      </c>
      <c r="E428" s="14" t="s">
        <v>300</v>
      </c>
      <c r="F428" s="14">
        <v>1</v>
      </c>
      <c r="G428" s="16">
        <v>28</v>
      </c>
      <c r="H428" s="11"/>
      <c r="I428" s="12"/>
      <c r="J428" s="12"/>
      <c r="K428" s="12"/>
      <c r="L428" s="12"/>
      <c r="M428" s="12"/>
      <c r="N428" s="12"/>
      <c r="O428" s="12"/>
      <c r="P428" s="12"/>
    </row>
    <row r="429" spans="1:16" ht="15.75" customHeight="1">
      <c r="A429" s="39">
        <v>44063</v>
      </c>
      <c r="B429" s="18" t="s">
        <v>9</v>
      </c>
      <c r="C429" s="18" t="s">
        <v>77</v>
      </c>
      <c r="D429" s="9" t="s">
        <v>263</v>
      </c>
      <c r="E429" s="18" t="s">
        <v>301</v>
      </c>
      <c r="F429" s="18">
        <v>1</v>
      </c>
      <c r="G429" s="19">
        <v>78</v>
      </c>
      <c r="H429" s="11"/>
      <c r="I429" s="12"/>
      <c r="J429" s="12"/>
      <c r="K429" s="12"/>
      <c r="L429" s="12"/>
      <c r="M429" s="12"/>
      <c r="N429" s="12"/>
      <c r="O429" s="12"/>
      <c r="P429" s="12"/>
    </row>
    <row r="430" spans="1:16" ht="15.75" customHeight="1">
      <c r="A430" s="40">
        <v>44063</v>
      </c>
      <c r="B430" s="14" t="s">
        <v>9</v>
      </c>
      <c r="C430" s="14" t="s">
        <v>162</v>
      </c>
      <c r="D430" s="15" t="s">
        <v>263</v>
      </c>
      <c r="E430" s="14" t="s">
        <v>302</v>
      </c>
      <c r="F430" s="14">
        <v>1</v>
      </c>
      <c r="G430" s="16">
        <v>74</v>
      </c>
      <c r="H430" s="11"/>
      <c r="I430" s="12"/>
      <c r="J430" s="12"/>
      <c r="K430" s="12"/>
      <c r="L430" s="12"/>
      <c r="M430" s="12"/>
      <c r="N430" s="12"/>
      <c r="O430" s="12"/>
      <c r="P430" s="12"/>
    </row>
    <row r="431" spans="1:16" ht="15.75" customHeight="1">
      <c r="A431" s="39">
        <v>44063</v>
      </c>
      <c r="B431" s="18" t="s">
        <v>9</v>
      </c>
      <c r="C431" s="18" t="s">
        <v>162</v>
      </c>
      <c r="D431" s="9" t="s">
        <v>263</v>
      </c>
      <c r="E431" s="18" t="s">
        <v>303</v>
      </c>
      <c r="F431" s="18">
        <v>1</v>
      </c>
      <c r="G431" s="19">
        <v>260</v>
      </c>
      <c r="H431" s="11"/>
      <c r="I431" s="12"/>
      <c r="J431" s="12"/>
      <c r="K431" s="12"/>
      <c r="L431" s="12"/>
      <c r="M431" s="12"/>
      <c r="N431" s="12"/>
      <c r="O431" s="12"/>
      <c r="P431" s="12"/>
    </row>
    <row r="432" spans="1:16" ht="15.75" customHeight="1">
      <c r="A432" s="40">
        <v>44063</v>
      </c>
      <c r="B432" s="14" t="s">
        <v>9</v>
      </c>
      <c r="C432" s="14" t="s">
        <v>44</v>
      </c>
      <c r="D432" s="15" t="s">
        <v>263</v>
      </c>
      <c r="E432" s="14" t="s">
        <v>304</v>
      </c>
      <c r="F432" s="14">
        <v>1</v>
      </c>
      <c r="G432" s="16">
        <v>275</v>
      </c>
      <c r="H432" s="11"/>
      <c r="I432" s="12"/>
      <c r="J432" s="12"/>
      <c r="K432" s="12"/>
      <c r="L432" s="12"/>
      <c r="M432" s="12"/>
      <c r="N432" s="12"/>
      <c r="O432" s="12"/>
      <c r="P432" s="12"/>
    </row>
    <row r="433" spans="1:16" ht="15.75" customHeight="1">
      <c r="A433" s="39">
        <v>44063</v>
      </c>
      <c r="B433" s="18" t="s">
        <v>9</v>
      </c>
      <c r="C433" s="18" t="s">
        <v>44</v>
      </c>
      <c r="D433" s="9" t="s">
        <v>263</v>
      </c>
      <c r="E433" s="18" t="s">
        <v>210</v>
      </c>
      <c r="F433" s="18">
        <v>1</v>
      </c>
      <c r="G433" s="19">
        <v>160</v>
      </c>
      <c r="H433" s="11"/>
      <c r="I433" s="12"/>
      <c r="J433" s="12"/>
      <c r="K433" s="12"/>
      <c r="L433" s="12"/>
      <c r="M433" s="12"/>
      <c r="N433" s="12"/>
      <c r="O433" s="12"/>
      <c r="P433" s="12"/>
    </row>
    <row r="434" spans="1:16" ht="15.75" customHeight="1">
      <c r="A434" s="40">
        <v>44063</v>
      </c>
      <c r="B434" s="14" t="s">
        <v>47</v>
      </c>
      <c r="C434" s="14" t="s">
        <v>44</v>
      </c>
      <c r="D434" s="15" t="s">
        <v>51</v>
      </c>
      <c r="E434" s="14" t="s">
        <v>98</v>
      </c>
      <c r="F434" s="14">
        <v>1</v>
      </c>
      <c r="G434" s="16">
        <v>30</v>
      </c>
      <c r="H434" s="11"/>
      <c r="I434" s="12"/>
      <c r="J434" s="12"/>
      <c r="K434" s="12"/>
      <c r="L434" s="12"/>
      <c r="M434" s="12"/>
      <c r="N434" s="12"/>
      <c r="O434" s="12"/>
      <c r="P434" s="12"/>
    </row>
    <row r="435" spans="1:16" ht="15.75" customHeight="1">
      <c r="A435" s="39">
        <v>44063</v>
      </c>
      <c r="B435" s="18" t="s">
        <v>47</v>
      </c>
      <c r="C435" s="18" t="s">
        <v>44</v>
      </c>
      <c r="D435" s="9" t="s">
        <v>51</v>
      </c>
      <c r="E435" s="18" t="s">
        <v>298</v>
      </c>
      <c r="F435" s="18">
        <v>1</v>
      </c>
      <c r="G435" s="19">
        <v>5</v>
      </c>
      <c r="H435" s="11"/>
      <c r="I435" s="12"/>
      <c r="J435" s="12"/>
      <c r="K435" s="12"/>
      <c r="L435" s="12"/>
      <c r="M435" s="12"/>
      <c r="N435" s="12"/>
      <c r="O435" s="12"/>
      <c r="P435" s="12"/>
    </row>
    <row r="436" spans="1:16" ht="15.75" customHeight="1">
      <c r="A436" s="40">
        <v>44063</v>
      </c>
      <c r="B436" s="14" t="s">
        <v>47</v>
      </c>
      <c r="C436" s="14" t="s">
        <v>44</v>
      </c>
      <c r="D436" s="15" t="s">
        <v>51</v>
      </c>
      <c r="E436" s="14" t="s">
        <v>55</v>
      </c>
      <c r="F436" s="14">
        <v>1</v>
      </c>
      <c r="G436" s="16">
        <v>5</v>
      </c>
      <c r="H436" s="11"/>
      <c r="I436" s="12"/>
      <c r="J436" s="12"/>
      <c r="K436" s="12"/>
      <c r="L436" s="12"/>
      <c r="M436" s="12"/>
      <c r="N436" s="12"/>
      <c r="O436" s="12"/>
      <c r="P436" s="12"/>
    </row>
    <row r="437" spans="1:16" ht="15.75" customHeight="1">
      <c r="A437" s="39">
        <v>44063</v>
      </c>
      <c r="B437" s="18" t="s">
        <v>47</v>
      </c>
      <c r="C437" s="18" t="s">
        <v>44</v>
      </c>
      <c r="D437" s="9" t="s">
        <v>51</v>
      </c>
      <c r="E437" s="18" t="s">
        <v>53</v>
      </c>
      <c r="F437" s="18">
        <v>1</v>
      </c>
      <c r="G437" s="19">
        <v>5</v>
      </c>
      <c r="H437" s="11"/>
      <c r="I437" s="12"/>
      <c r="J437" s="12"/>
      <c r="K437" s="12"/>
      <c r="L437" s="12"/>
      <c r="M437" s="12"/>
      <c r="N437" s="12"/>
      <c r="O437" s="12"/>
      <c r="P437" s="12"/>
    </row>
    <row r="438" spans="1:16" ht="15.75" customHeight="1">
      <c r="A438" s="40">
        <v>44063</v>
      </c>
      <c r="B438" s="14" t="s">
        <v>47</v>
      </c>
      <c r="C438" s="14" t="s">
        <v>44</v>
      </c>
      <c r="D438" s="15" t="s">
        <v>51</v>
      </c>
      <c r="E438" s="14" t="s">
        <v>87</v>
      </c>
      <c r="F438" s="14">
        <v>1</v>
      </c>
      <c r="G438" s="16">
        <v>10</v>
      </c>
      <c r="H438" s="11"/>
      <c r="I438" s="12"/>
      <c r="J438" s="12"/>
      <c r="K438" s="12"/>
      <c r="L438" s="12"/>
      <c r="M438" s="12"/>
      <c r="N438" s="12"/>
      <c r="O438" s="12"/>
      <c r="P438" s="12"/>
    </row>
    <row r="439" spans="1:16" ht="15.75" customHeight="1">
      <c r="A439" s="22">
        <v>44064</v>
      </c>
      <c r="B439" s="18" t="s">
        <v>9</v>
      </c>
      <c r="C439" s="18" t="s">
        <v>18</v>
      </c>
      <c r="D439" s="9" t="s">
        <v>19</v>
      </c>
      <c r="E439" s="18" t="s">
        <v>262</v>
      </c>
      <c r="F439" s="18">
        <v>1</v>
      </c>
      <c r="G439" s="19">
        <v>250</v>
      </c>
      <c r="H439" s="11"/>
      <c r="I439" s="12"/>
      <c r="J439" s="12"/>
      <c r="K439" s="12"/>
      <c r="L439" s="12"/>
      <c r="M439" s="12"/>
      <c r="N439" s="12"/>
      <c r="O439" s="12"/>
      <c r="P439" s="12"/>
    </row>
    <row r="440" spans="1:16" ht="15.75" customHeight="1">
      <c r="A440" s="20">
        <v>44064</v>
      </c>
      <c r="B440" s="14" t="s">
        <v>9</v>
      </c>
      <c r="C440" s="14" t="s">
        <v>34</v>
      </c>
      <c r="D440" s="15" t="s">
        <v>93</v>
      </c>
      <c r="E440" s="14" t="s">
        <v>305</v>
      </c>
      <c r="F440" s="14">
        <v>1</v>
      </c>
      <c r="G440" s="16">
        <v>1050</v>
      </c>
      <c r="H440" s="11"/>
      <c r="I440" s="12"/>
      <c r="J440" s="12"/>
      <c r="K440" s="12"/>
      <c r="L440" s="12"/>
      <c r="M440" s="12"/>
      <c r="N440" s="12"/>
      <c r="O440" s="12"/>
      <c r="P440" s="12"/>
    </row>
    <row r="441" spans="1:16" ht="15.75" customHeight="1">
      <c r="A441" s="17">
        <v>44064</v>
      </c>
      <c r="B441" s="18" t="s">
        <v>47</v>
      </c>
      <c r="C441" s="18" t="s">
        <v>44</v>
      </c>
      <c r="D441" s="9" t="s">
        <v>51</v>
      </c>
      <c r="E441" s="18" t="s">
        <v>306</v>
      </c>
      <c r="F441" s="18">
        <v>1</v>
      </c>
      <c r="G441" s="19">
        <v>45</v>
      </c>
      <c r="H441" s="11"/>
      <c r="I441" s="12"/>
      <c r="J441" s="12"/>
      <c r="K441" s="12"/>
      <c r="L441" s="12"/>
      <c r="M441" s="12"/>
      <c r="N441" s="12"/>
      <c r="O441" s="12"/>
      <c r="P441" s="12"/>
    </row>
    <row r="442" spans="1:16" ht="15.75" customHeight="1">
      <c r="A442" s="13">
        <v>44064</v>
      </c>
      <c r="B442" s="14" t="s">
        <v>47</v>
      </c>
      <c r="C442" s="14" t="s">
        <v>44</v>
      </c>
      <c r="D442" s="15" t="s">
        <v>51</v>
      </c>
      <c r="E442" s="14" t="s">
        <v>86</v>
      </c>
      <c r="F442" s="14">
        <v>3</v>
      </c>
      <c r="G442" s="16">
        <v>15</v>
      </c>
      <c r="H442" s="11"/>
      <c r="I442" s="12"/>
      <c r="J442" s="12"/>
      <c r="K442" s="12"/>
      <c r="L442" s="12"/>
      <c r="M442" s="12"/>
      <c r="N442" s="12"/>
      <c r="O442" s="12"/>
      <c r="P442" s="12"/>
    </row>
    <row r="443" spans="1:16" ht="15.75" customHeight="1">
      <c r="A443" s="17">
        <v>44064</v>
      </c>
      <c r="B443" s="18" t="s">
        <v>47</v>
      </c>
      <c r="C443" s="18" t="s">
        <v>44</v>
      </c>
      <c r="D443" s="9" t="s">
        <v>51</v>
      </c>
      <c r="E443" s="18" t="s">
        <v>54</v>
      </c>
      <c r="F443" s="18">
        <v>1</v>
      </c>
      <c r="G443" s="19">
        <v>5</v>
      </c>
      <c r="H443" s="11"/>
      <c r="I443" s="12"/>
      <c r="J443" s="12"/>
      <c r="K443" s="12"/>
      <c r="L443" s="12"/>
      <c r="M443" s="12"/>
      <c r="N443" s="12"/>
      <c r="O443" s="12"/>
      <c r="P443" s="12"/>
    </row>
    <row r="444" spans="1:16" ht="15.75" customHeight="1">
      <c r="A444" s="13">
        <v>44064</v>
      </c>
      <c r="B444" s="14" t="s">
        <v>47</v>
      </c>
      <c r="C444" s="14" t="s">
        <v>44</v>
      </c>
      <c r="D444" s="15" t="s">
        <v>51</v>
      </c>
      <c r="E444" s="14" t="s">
        <v>109</v>
      </c>
      <c r="F444" s="14">
        <v>1</v>
      </c>
      <c r="G444" s="16">
        <v>15</v>
      </c>
      <c r="H444" s="11"/>
      <c r="I444" s="12"/>
      <c r="J444" s="12"/>
      <c r="K444" s="12"/>
      <c r="L444" s="12"/>
      <c r="M444" s="12"/>
      <c r="N444" s="12"/>
      <c r="O444" s="12"/>
      <c r="P444" s="12"/>
    </row>
    <row r="445" spans="1:16" ht="15.75" customHeight="1">
      <c r="A445" s="17">
        <v>44064</v>
      </c>
      <c r="B445" s="18" t="s">
        <v>47</v>
      </c>
      <c r="C445" s="18" t="s">
        <v>44</v>
      </c>
      <c r="D445" s="9" t="s">
        <v>51</v>
      </c>
      <c r="E445" s="18" t="s">
        <v>87</v>
      </c>
      <c r="F445" s="18">
        <v>1</v>
      </c>
      <c r="G445" s="19">
        <v>10</v>
      </c>
      <c r="H445" s="11"/>
      <c r="I445" s="12"/>
      <c r="J445" s="12"/>
      <c r="K445" s="12"/>
      <c r="L445" s="12"/>
      <c r="M445" s="12"/>
      <c r="N445" s="12"/>
      <c r="O445" s="12"/>
      <c r="P445" s="12"/>
    </row>
    <row r="446" spans="1:16" ht="15.75" customHeight="1">
      <c r="A446" s="13">
        <v>44064</v>
      </c>
      <c r="B446" s="14" t="s">
        <v>47</v>
      </c>
      <c r="C446" s="14" t="s">
        <v>44</v>
      </c>
      <c r="D446" s="15" t="s">
        <v>51</v>
      </c>
      <c r="E446" s="14" t="s">
        <v>55</v>
      </c>
      <c r="F446" s="14">
        <v>1</v>
      </c>
      <c r="G446" s="16">
        <v>5</v>
      </c>
      <c r="H446" s="11"/>
      <c r="I446" s="12"/>
      <c r="J446" s="12"/>
      <c r="K446" s="12"/>
      <c r="L446" s="12"/>
      <c r="M446" s="12"/>
      <c r="N446" s="12"/>
      <c r="O446" s="12"/>
      <c r="P446" s="12"/>
    </row>
    <row r="447" spans="1:16" ht="15.75" customHeight="1">
      <c r="A447" s="17">
        <v>44064</v>
      </c>
      <c r="B447" s="18" t="s">
        <v>47</v>
      </c>
      <c r="C447" s="18" t="s">
        <v>44</v>
      </c>
      <c r="D447" s="9" t="s">
        <v>51</v>
      </c>
      <c r="E447" s="18" t="s">
        <v>53</v>
      </c>
      <c r="F447" s="18">
        <v>1</v>
      </c>
      <c r="G447" s="19">
        <v>5</v>
      </c>
      <c r="H447" s="11"/>
      <c r="I447" s="12"/>
      <c r="J447" s="12"/>
      <c r="K447" s="12"/>
      <c r="L447" s="12"/>
      <c r="M447" s="12"/>
      <c r="N447" s="12"/>
      <c r="O447" s="12"/>
      <c r="P447" s="12"/>
    </row>
    <row r="448" spans="1:16" ht="15.75" customHeight="1">
      <c r="A448" s="13">
        <v>44064</v>
      </c>
      <c r="B448" s="14" t="s">
        <v>47</v>
      </c>
      <c r="C448" s="14" t="s">
        <v>36</v>
      </c>
      <c r="D448" s="15" t="s">
        <v>51</v>
      </c>
      <c r="E448" s="14" t="s">
        <v>299</v>
      </c>
      <c r="F448" s="14">
        <v>1</v>
      </c>
      <c r="G448" s="16">
        <v>150</v>
      </c>
      <c r="H448" s="11"/>
      <c r="I448" s="12"/>
      <c r="J448" s="12"/>
      <c r="K448" s="12"/>
      <c r="L448" s="12"/>
      <c r="M448" s="12"/>
      <c r="N448" s="12"/>
      <c r="O448" s="12"/>
      <c r="P448" s="12"/>
    </row>
    <row r="449" spans="1:16" ht="15.75" customHeight="1">
      <c r="A449" s="22">
        <v>44064</v>
      </c>
      <c r="B449" s="18" t="s">
        <v>9</v>
      </c>
      <c r="C449" s="18" t="s">
        <v>10</v>
      </c>
      <c r="D449" s="9" t="s">
        <v>11</v>
      </c>
      <c r="E449" s="18" t="s">
        <v>262</v>
      </c>
      <c r="F449" s="18">
        <v>1</v>
      </c>
      <c r="G449" s="19">
        <v>23</v>
      </c>
      <c r="H449" s="11"/>
      <c r="I449" s="12"/>
      <c r="J449" s="12"/>
      <c r="K449" s="12"/>
      <c r="L449" s="12"/>
      <c r="M449" s="12"/>
      <c r="N449" s="12"/>
      <c r="O449" s="12"/>
      <c r="P449" s="12"/>
    </row>
    <row r="450" spans="1:16" ht="15.75" customHeight="1">
      <c r="A450" s="20">
        <v>44065</v>
      </c>
      <c r="B450" s="14" t="s">
        <v>82</v>
      </c>
      <c r="C450" s="14" t="s">
        <v>31</v>
      </c>
      <c r="D450" s="15" t="s">
        <v>183</v>
      </c>
      <c r="E450" s="14" t="s">
        <v>184</v>
      </c>
      <c r="F450" s="14">
        <v>1</v>
      </c>
      <c r="G450" s="16">
        <v>623</v>
      </c>
      <c r="H450" s="11"/>
      <c r="I450" s="12"/>
      <c r="J450" s="12"/>
      <c r="K450" s="12"/>
      <c r="L450" s="12"/>
      <c r="M450" s="12"/>
      <c r="N450" s="12"/>
      <c r="O450" s="12"/>
      <c r="P450" s="12"/>
    </row>
    <row r="451" spans="1:16" ht="15.75" customHeight="1">
      <c r="A451" s="22">
        <v>44065</v>
      </c>
      <c r="B451" s="18" t="s">
        <v>9</v>
      </c>
      <c r="C451" s="18" t="s">
        <v>39</v>
      </c>
      <c r="D451" s="9" t="s">
        <v>40</v>
      </c>
      <c r="E451" s="18" t="s">
        <v>307</v>
      </c>
      <c r="F451" s="18">
        <v>1</v>
      </c>
      <c r="G451" s="19">
        <v>240</v>
      </c>
      <c r="H451" s="11"/>
      <c r="I451" s="12"/>
      <c r="J451" s="12"/>
      <c r="K451" s="12"/>
      <c r="L451" s="12"/>
      <c r="M451" s="12"/>
      <c r="N451" s="12"/>
      <c r="O451" s="12"/>
      <c r="P451" s="12"/>
    </row>
    <row r="452" spans="1:16" ht="15.75" customHeight="1">
      <c r="A452" s="20">
        <v>44066</v>
      </c>
      <c r="B452" s="14" t="s">
        <v>9</v>
      </c>
      <c r="C452" s="14" t="s">
        <v>18</v>
      </c>
      <c r="D452" s="15" t="s">
        <v>19</v>
      </c>
      <c r="E452" s="14" t="s">
        <v>262</v>
      </c>
      <c r="F452" s="14">
        <v>1</v>
      </c>
      <c r="G452" s="16">
        <v>200</v>
      </c>
      <c r="H452" s="11"/>
      <c r="I452" s="12"/>
      <c r="J452" s="12"/>
      <c r="K452" s="12"/>
      <c r="L452" s="12"/>
      <c r="M452" s="12"/>
      <c r="N452" s="12"/>
      <c r="O452" s="12"/>
      <c r="P452" s="12"/>
    </row>
    <row r="453" spans="1:16" ht="15.75" customHeight="1">
      <c r="A453" s="22">
        <v>44066</v>
      </c>
      <c r="B453" s="18" t="s">
        <v>9</v>
      </c>
      <c r="C453" s="18" t="s">
        <v>36</v>
      </c>
      <c r="D453" s="9" t="s">
        <v>287</v>
      </c>
      <c r="E453" s="18" t="s">
        <v>308</v>
      </c>
      <c r="F453" s="18">
        <v>1</v>
      </c>
      <c r="G453" s="19">
        <v>80</v>
      </c>
      <c r="H453" s="11"/>
      <c r="I453" s="12"/>
      <c r="J453" s="12"/>
      <c r="K453" s="12"/>
      <c r="L453" s="12"/>
      <c r="M453" s="12"/>
      <c r="N453" s="12"/>
      <c r="O453" s="12"/>
      <c r="P453" s="12"/>
    </row>
    <row r="454" spans="1:16" ht="15.75" customHeight="1">
      <c r="A454" s="20">
        <v>44066</v>
      </c>
      <c r="B454" s="14" t="s">
        <v>9</v>
      </c>
      <c r="C454" s="14" t="s">
        <v>36</v>
      </c>
      <c r="D454" s="15" t="s">
        <v>263</v>
      </c>
      <c r="E454" s="14" t="s">
        <v>309</v>
      </c>
      <c r="F454" s="14">
        <v>1</v>
      </c>
      <c r="G454" s="16">
        <v>380</v>
      </c>
      <c r="H454" s="11"/>
      <c r="I454" s="12"/>
      <c r="J454" s="12"/>
      <c r="K454" s="12"/>
      <c r="L454" s="12"/>
      <c r="M454" s="12"/>
      <c r="N454" s="12"/>
      <c r="O454" s="12"/>
      <c r="P454" s="12"/>
    </row>
    <row r="455" spans="1:16" ht="15.75" customHeight="1">
      <c r="A455" s="22">
        <v>44066</v>
      </c>
      <c r="B455" s="18" t="s">
        <v>47</v>
      </c>
      <c r="C455" s="18" t="s">
        <v>44</v>
      </c>
      <c r="D455" s="9" t="s">
        <v>51</v>
      </c>
      <c r="E455" s="18" t="s">
        <v>52</v>
      </c>
      <c r="F455" s="18">
        <v>3</v>
      </c>
      <c r="G455" s="19">
        <v>20</v>
      </c>
      <c r="H455" s="11"/>
      <c r="I455" s="12"/>
      <c r="J455" s="12"/>
      <c r="K455" s="12"/>
      <c r="L455" s="12"/>
      <c r="M455" s="12"/>
      <c r="N455" s="12"/>
      <c r="O455" s="12"/>
      <c r="P455" s="12"/>
    </row>
    <row r="456" spans="1:16" ht="15.75" customHeight="1">
      <c r="A456" s="20">
        <v>44066</v>
      </c>
      <c r="B456" s="14" t="s">
        <v>47</v>
      </c>
      <c r="C456" s="14" t="s">
        <v>44</v>
      </c>
      <c r="D456" s="15" t="s">
        <v>51</v>
      </c>
      <c r="E456" s="14" t="s">
        <v>54</v>
      </c>
      <c r="F456" s="14">
        <v>2</v>
      </c>
      <c r="G456" s="16">
        <v>10</v>
      </c>
      <c r="H456" s="11"/>
      <c r="I456" s="12"/>
      <c r="J456" s="12"/>
      <c r="K456" s="12"/>
      <c r="L456" s="12"/>
      <c r="M456" s="12"/>
      <c r="N456" s="12"/>
      <c r="O456" s="12"/>
      <c r="P456" s="12"/>
    </row>
    <row r="457" spans="1:16" ht="15.75" customHeight="1">
      <c r="A457" s="22">
        <v>44066</v>
      </c>
      <c r="B457" s="18" t="s">
        <v>47</v>
      </c>
      <c r="C457" s="18" t="s">
        <v>44</v>
      </c>
      <c r="D457" s="9" t="s">
        <v>51</v>
      </c>
      <c r="E457" s="18" t="s">
        <v>53</v>
      </c>
      <c r="F457" s="18">
        <v>1</v>
      </c>
      <c r="G457" s="19">
        <v>5</v>
      </c>
      <c r="H457" s="11"/>
      <c r="I457" s="12"/>
      <c r="J457" s="12"/>
      <c r="K457" s="12"/>
      <c r="L457" s="12"/>
      <c r="M457" s="12"/>
      <c r="N457" s="12"/>
      <c r="O457" s="12"/>
      <c r="P457" s="12"/>
    </row>
    <row r="458" spans="1:16" ht="15.75" customHeight="1">
      <c r="A458" s="20">
        <v>44066</v>
      </c>
      <c r="B458" s="14" t="s">
        <v>47</v>
      </c>
      <c r="C458" s="14" t="s">
        <v>44</v>
      </c>
      <c r="D458" s="15" t="s">
        <v>51</v>
      </c>
      <c r="E458" s="14" t="s">
        <v>55</v>
      </c>
      <c r="F458" s="14">
        <v>1</v>
      </c>
      <c r="G458" s="16">
        <v>5</v>
      </c>
      <c r="H458" s="11"/>
      <c r="I458" s="12"/>
      <c r="J458" s="12"/>
      <c r="K458" s="12"/>
      <c r="L458" s="12"/>
      <c r="M458" s="12"/>
      <c r="N458" s="12"/>
      <c r="O458" s="12"/>
      <c r="P458" s="12"/>
    </row>
    <row r="459" spans="1:16" ht="15.75" customHeight="1">
      <c r="A459" s="22">
        <v>44066</v>
      </c>
      <c r="B459" s="18" t="s">
        <v>47</v>
      </c>
      <c r="C459" s="18" t="s">
        <v>44</v>
      </c>
      <c r="D459" s="9" t="s">
        <v>51</v>
      </c>
      <c r="E459" s="18" t="s">
        <v>109</v>
      </c>
      <c r="F459" s="18">
        <v>1</v>
      </c>
      <c r="G459" s="19">
        <v>20</v>
      </c>
      <c r="H459" s="11"/>
      <c r="I459" s="12"/>
      <c r="J459" s="12"/>
      <c r="K459" s="12"/>
      <c r="L459" s="12"/>
      <c r="M459" s="12"/>
      <c r="N459" s="12"/>
      <c r="O459" s="12"/>
      <c r="P459" s="12"/>
    </row>
    <row r="460" spans="1:16" ht="15.75" customHeight="1">
      <c r="A460" s="20">
        <v>44066</v>
      </c>
      <c r="B460" s="14" t="s">
        <v>47</v>
      </c>
      <c r="C460" s="14" t="s">
        <v>44</v>
      </c>
      <c r="D460" s="15" t="s">
        <v>51</v>
      </c>
      <c r="E460" s="14" t="s">
        <v>87</v>
      </c>
      <c r="F460" s="14">
        <v>1</v>
      </c>
      <c r="G460" s="16">
        <v>20</v>
      </c>
      <c r="H460" s="11"/>
      <c r="I460" s="12"/>
      <c r="J460" s="12"/>
      <c r="K460" s="12"/>
      <c r="L460" s="12"/>
      <c r="M460" s="12"/>
      <c r="N460" s="12"/>
      <c r="O460" s="12"/>
      <c r="P460" s="12"/>
    </row>
    <row r="461" spans="1:16" ht="15.75" customHeight="1">
      <c r="A461" s="22">
        <v>44066</v>
      </c>
      <c r="B461" s="18" t="s">
        <v>47</v>
      </c>
      <c r="C461" s="18" t="s">
        <v>44</v>
      </c>
      <c r="D461" s="9" t="s">
        <v>51</v>
      </c>
      <c r="E461" s="18" t="s">
        <v>190</v>
      </c>
      <c r="F461" s="18">
        <v>1</v>
      </c>
      <c r="G461" s="19">
        <v>10</v>
      </c>
      <c r="H461" s="11"/>
      <c r="I461" s="12"/>
      <c r="J461" s="12"/>
      <c r="K461" s="12"/>
      <c r="L461" s="12"/>
      <c r="M461" s="12"/>
      <c r="N461" s="12"/>
      <c r="O461" s="12"/>
      <c r="P461" s="12"/>
    </row>
    <row r="462" spans="1:16" ht="15.75" customHeight="1">
      <c r="A462" s="20">
        <v>44066</v>
      </c>
      <c r="B462" s="14" t="s">
        <v>9</v>
      </c>
      <c r="C462" s="14" t="s">
        <v>44</v>
      </c>
      <c r="D462" s="15" t="s">
        <v>51</v>
      </c>
      <c r="E462" s="14" t="s">
        <v>214</v>
      </c>
      <c r="F462" s="14">
        <v>1</v>
      </c>
      <c r="G462" s="16">
        <v>90</v>
      </c>
      <c r="H462" s="11"/>
      <c r="I462" s="12"/>
      <c r="J462" s="12"/>
      <c r="K462" s="12"/>
      <c r="L462" s="12"/>
      <c r="M462" s="12"/>
      <c r="N462" s="12"/>
      <c r="O462" s="12"/>
      <c r="P462" s="12"/>
    </row>
    <row r="463" spans="1:16" ht="15.75" customHeight="1">
      <c r="A463" s="22">
        <v>44066</v>
      </c>
      <c r="B463" s="18" t="s">
        <v>9</v>
      </c>
      <c r="C463" s="18" t="s">
        <v>10</v>
      </c>
      <c r="D463" s="9" t="s">
        <v>11</v>
      </c>
      <c r="E463" s="18" t="s">
        <v>262</v>
      </c>
      <c r="F463" s="18">
        <v>1</v>
      </c>
      <c r="G463" s="19">
        <v>23</v>
      </c>
      <c r="H463" s="11"/>
      <c r="I463" s="12"/>
      <c r="J463" s="12"/>
      <c r="K463" s="12"/>
      <c r="L463" s="12"/>
      <c r="M463" s="12"/>
      <c r="N463" s="12"/>
      <c r="O463" s="12"/>
      <c r="P463" s="12"/>
    </row>
    <row r="464" spans="1:16" ht="15.75" customHeight="1">
      <c r="A464" s="13">
        <v>44066</v>
      </c>
      <c r="B464" s="14" t="s">
        <v>9</v>
      </c>
      <c r="C464" s="14" t="s">
        <v>44</v>
      </c>
      <c r="D464" s="15" t="s">
        <v>58</v>
      </c>
      <c r="E464" s="14" t="s">
        <v>310</v>
      </c>
      <c r="F464" s="14">
        <v>1</v>
      </c>
      <c r="G464" s="16">
        <v>360</v>
      </c>
      <c r="H464" s="11"/>
      <c r="I464" s="12"/>
      <c r="J464" s="12"/>
      <c r="K464" s="12"/>
      <c r="L464" s="12"/>
      <c r="M464" s="12"/>
      <c r="N464" s="12"/>
      <c r="O464" s="12"/>
      <c r="P464" s="12"/>
    </row>
    <row r="465" spans="1:16" ht="15.75" customHeight="1">
      <c r="A465" s="22">
        <v>44066</v>
      </c>
      <c r="B465" s="18" t="s">
        <v>9</v>
      </c>
      <c r="C465" s="18" t="s">
        <v>39</v>
      </c>
      <c r="D465" s="9" t="s">
        <v>40</v>
      </c>
      <c r="E465" s="18" t="s">
        <v>311</v>
      </c>
      <c r="F465" s="18">
        <v>1</v>
      </c>
      <c r="G465" s="19">
        <v>490</v>
      </c>
      <c r="H465" s="11"/>
      <c r="I465" s="12"/>
      <c r="J465" s="12"/>
      <c r="K465" s="12"/>
      <c r="L465" s="12"/>
      <c r="M465" s="12"/>
      <c r="N465" s="12"/>
      <c r="O465" s="12"/>
      <c r="P465" s="12"/>
    </row>
    <row r="466" spans="1:16" ht="15.75" customHeight="1">
      <c r="A466" s="20">
        <v>44067</v>
      </c>
      <c r="B466" s="14" t="s">
        <v>47</v>
      </c>
      <c r="C466" s="14" t="s">
        <v>44</v>
      </c>
      <c r="D466" s="15" t="s">
        <v>287</v>
      </c>
      <c r="E466" s="14" t="s">
        <v>312</v>
      </c>
      <c r="F466" s="14">
        <v>1</v>
      </c>
      <c r="G466" s="16">
        <v>90</v>
      </c>
      <c r="H466" s="11"/>
      <c r="I466" s="12"/>
      <c r="J466" s="12"/>
      <c r="K466" s="12"/>
      <c r="L466" s="12"/>
      <c r="M466" s="12"/>
      <c r="N466" s="12"/>
      <c r="O466" s="12"/>
      <c r="P466" s="12"/>
    </row>
    <row r="467" spans="1:16" ht="15.75" customHeight="1">
      <c r="A467" s="22">
        <v>44067</v>
      </c>
      <c r="B467" s="18" t="s">
        <v>30</v>
      </c>
      <c r="C467" s="18" t="s">
        <v>181</v>
      </c>
      <c r="D467" s="9" t="s">
        <v>313</v>
      </c>
      <c r="E467" s="18" t="s">
        <v>314</v>
      </c>
      <c r="F467" s="18">
        <v>1</v>
      </c>
      <c r="G467" s="19">
        <v>309</v>
      </c>
      <c r="H467" s="11"/>
      <c r="I467" s="12"/>
      <c r="J467" s="12"/>
      <c r="K467" s="12"/>
      <c r="L467" s="12"/>
      <c r="M467" s="12"/>
      <c r="N467" s="12"/>
      <c r="O467" s="12"/>
      <c r="P467" s="12"/>
    </row>
    <row r="468" spans="1:16" ht="15.75" customHeight="1">
      <c r="A468" s="20">
        <v>44067</v>
      </c>
      <c r="B468" s="14" t="s">
        <v>9</v>
      </c>
      <c r="C468" s="14" t="s">
        <v>44</v>
      </c>
      <c r="D468" s="15" t="s">
        <v>263</v>
      </c>
      <c r="E468" s="14" t="s">
        <v>315</v>
      </c>
      <c r="F468" s="14">
        <v>1</v>
      </c>
      <c r="G468" s="16">
        <v>590</v>
      </c>
      <c r="H468" s="11"/>
      <c r="I468" s="12"/>
      <c r="J468" s="12"/>
      <c r="K468" s="12"/>
      <c r="L468" s="12"/>
      <c r="M468" s="12"/>
      <c r="N468" s="12"/>
      <c r="O468" s="12"/>
      <c r="P468" s="12"/>
    </row>
    <row r="469" spans="1:16" ht="15.75" customHeight="1">
      <c r="A469" s="22">
        <v>44067</v>
      </c>
      <c r="B469" s="18" t="s">
        <v>9</v>
      </c>
      <c r="C469" s="18" t="s">
        <v>162</v>
      </c>
      <c r="D469" s="9" t="s">
        <v>263</v>
      </c>
      <c r="E469" s="18" t="s">
        <v>316</v>
      </c>
      <c r="F469" s="18">
        <v>1</v>
      </c>
      <c r="G469" s="19">
        <v>570</v>
      </c>
      <c r="H469" s="11"/>
      <c r="I469" s="12"/>
      <c r="J469" s="12"/>
      <c r="K469" s="12"/>
      <c r="L469" s="12"/>
      <c r="M469" s="12"/>
      <c r="N469" s="12"/>
      <c r="O469" s="12"/>
      <c r="P469" s="12"/>
    </row>
    <row r="470" spans="1:16" ht="15.75" customHeight="1">
      <c r="A470" s="20">
        <v>44067</v>
      </c>
      <c r="B470" s="14" t="s">
        <v>9</v>
      </c>
      <c r="C470" s="14" t="s">
        <v>162</v>
      </c>
      <c r="D470" s="15" t="s">
        <v>263</v>
      </c>
      <c r="E470" s="14" t="s">
        <v>317</v>
      </c>
      <c r="F470" s="14">
        <v>2</v>
      </c>
      <c r="G470" s="16">
        <v>80</v>
      </c>
      <c r="H470" s="11"/>
      <c r="I470" s="12"/>
      <c r="J470" s="12"/>
      <c r="K470" s="12"/>
      <c r="L470" s="12"/>
      <c r="M470" s="12"/>
      <c r="N470" s="12"/>
      <c r="O470" s="12"/>
      <c r="P470" s="12"/>
    </row>
    <row r="471" spans="1:16" ht="15.75" customHeight="1">
      <c r="A471" s="22">
        <v>44067</v>
      </c>
      <c r="B471" s="18" t="s">
        <v>9</v>
      </c>
      <c r="C471" s="18" t="s">
        <v>44</v>
      </c>
      <c r="D471" s="9" t="s">
        <v>263</v>
      </c>
      <c r="E471" s="18" t="s">
        <v>100</v>
      </c>
      <c r="F471" s="18">
        <v>1</v>
      </c>
      <c r="G471" s="19">
        <v>49</v>
      </c>
      <c r="H471" s="11"/>
      <c r="I471" s="12"/>
      <c r="J471" s="12"/>
      <c r="K471" s="12"/>
      <c r="L471" s="12"/>
      <c r="M471" s="12"/>
      <c r="N471" s="12"/>
      <c r="O471" s="12"/>
      <c r="P471" s="12"/>
    </row>
    <row r="472" spans="1:16" ht="15.75" customHeight="1">
      <c r="A472" s="20">
        <v>44067</v>
      </c>
      <c r="B472" s="14" t="s">
        <v>9</v>
      </c>
      <c r="C472" s="14" t="s">
        <v>181</v>
      </c>
      <c r="D472" s="15" t="s">
        <v>263</v>
      </c>
      <c r="E472" s="14" t="s">
        <v>318</v>
      </c>
      <c r="F472" s="14">
        <v>1</v>
      </c>
      <c r="G472" s="16">
        <v>185</v>
      </c>
      <c r="H472" s="11"/>
      <c r="I472" s="12"/>
      <c r="J472" s="12"/>
      <c r="K472" s="12"/>
      <c r="L472" s="12"/>
      <c r="M472" s="12"/>
      <c r="N472" s="12"/>
      <c r="O472" s="12"/>
      <c r="P472" s="12"/>
    </row>
    <row r="473" spans="1:16" ht="15.75" customHeight="1">
      <c r="A473" s="22">
        <v>44067</v>
      </c>
      <c r="B473" s="18" t="s">
        <v>47</v>
      </c>
      <c r="C473" s="18" t="s">
        <v>44</v>
      </c>
      <c r="D473" s="9" t="s">
        <v>51</v>
      </c>
      <c r="E473" s="18" t="s">
        <v>299</v>
      </c>
      <c r="F473" s="18">
        <v>1</v>
      </c>
      <c r="G473" s="19">
        <v>120</v>
      </c>
      <c r="H473" s="11"/>
      <c r="I473" s="12"/>
      <c r="J473" s="12"/>
      <c r="K473" s="12"/>
      <c r="L473" s="12"/>
      <c r="M473" s="12"/>
      <c r="N473" s="12"/>
      <c r="O473" s="12"/>
      <c r="P473" s="12"/>
    </row>
    <row r="474" spans="1:16" ht="15.75" customHeight="1">
      <c r="A474" s="20">
        <v>44067</v>
      </c>
      <c r="B474" s="14" t="s">
        <v>47</v>
      </c>
      <c r="C474" s="14" t="s">
        <v>44</v>
      </c>
      <c r="D474" s="15" t="s">
        <v>51</v>
      </c>
      <c r="E474" s="14" t="s">
        <v>52</v>
      </c>
      <c r="F474" s="14">
        <v>1</v>
      </c>
      <c r="G474" s="16">
        <v>20</v>
      </c>
      <c r="H474" s="11"/>
      <c r="I474" s="12"/>
      <c r="J474" s="12"/>
      <c r="K474" s="12"/>
      <c r="L474" s="12"/>
      <c r="M474" s="12"/>
      <c r="N474" s="12"/>
      <c r="O474" s="12"/>
      <c r="P474" s="12"/>
    </row>
    <row r="475" spans="1:16" ht="15.75" customHeight="1">
      <c r="A475" s="22">
        <v>44067</v>
      </c>
      <c r="B475" s="18" t="s">
        <v>47</v>
      </c>
      <c r="C475" s="18" t="s">
        <v>44</v>
      </c>
      <c r="D475" s="9" t="s">
        <v>51</v>
      </c>
      <c r="E475" s="18" t="s">
        <v>53</v>
      </c>
      <c r="F475" s="18">
        <v>1</v>
      </c>
      <c r="G475" s="19">
        <v>5</v>
      </c>
      <c r="H475" s="11"/>
      <c r="I475" s="12"/>
      <c r="J475" s="12"/>
      <c r="K475" s="12"/>
      <c r="L475" s="12"/>
      <c r="M475" s="12"/>
      <c r="N475" s="12"/>
      <c r="O475" s="12"/>
      <c r="P475" s="12"/>
    </row>
    <row r="476" spans="1:16" ht="15.75" customHeight="1">
      <c r="A476" s="20">
        <v>44067</v>
      </c>
      <c r="B476" s="14" t="s">
        <v>47</v>
      </c>
      <c r="C476" s="14" t="s">
        <v>44</v>
      </c>
      <c r="D476" s="15" t="s">
        <v>51</v>
      </c>
      <c r="E476" s="14" t="s">
        <v>55</v>
      </c>
      <c r="F476" s="14">
        <v>1</v>
      </c>
      <c r="G476" s="16">
        <v>10</v>
      </c>
      <c r="H476" s="11"/>
      <c r="I476" s="12"/>
      <c r="J476" s="12"/>
      <c r="K476" s="12"/>
      <c r="L476" s="12"/>
      <c r="M476" s="12"/>
      <c r="N476" s="12"/>
      <c r="O476" s="12"/>
      <c r="P476" s="12"/>
    </row>
    <row r="477" spans="1:16" ht="15.75" customHeight="1">
      <c r="A477" s="22">
        <v>44067</v>
      </c>
      <c r="B477" s="18" t="s">
        <v>47</v>
      </c>
      <c r="C477" s="18" t="s">
        <v>44</v>
      </c>
      <c r="D477" s="9" t="s">
        <v>51</v>
      </c>
      <c r="E477" s="18" t="s">
        <v>54</v>
      </c>
      <c r="F477" s="18">
        <v>1</v>
      </c>
      <c r="G477" s="19">
        <v>10</v>
      </c>
      <c r="H477" s="11"/>
      <c r="I477" s="12"/>
      <c r="J477" s="12"/>
      <c r="K477" s="12"/>
      <c r="L477" s="12"/>
      <c r="M477" s="12"/>
      <c r="N477" s="12"/>
      <c r="O477" s="12"/>
      <c r="P477" s="12"/>
    </row>
    <row r="478" spans="1:16" ht="15.75" customHeight="1">
      <c r="A478" s="20">
        <v>44067</v>
      </c>
      <c r="B478" s="14" t="s">
        <v>47</v>
      </c>
      <c r="C478" s="14" t="s">
        <v>44</v>
      </c>
      <c r="D478" s="15" t="s">
        <v>51</v>
      </c>
      <c r="E478" s="14" t="s">
        <v>146</v>
      </c>
      <c r="F478" s="14">
        <v>4</v>
      </c>
      <c r="G478" s="16">
        <v>44</v>
      </c>
      <c r="H478" s="11"/>
      <c r="I478" s="12"/>
      <c r="J478" s="12"/>
      <c r="K478" s="12"/>
      <c r="L478" s="12"/>
      <c r="M478" s="12"/>
      <c r="N478" s="12"/>
      <c r="O478" s="12"/>
      <c r="P478" s="12"/>
    </row>
    <row r="479" spans="1:16" ht="15.75" customHeight="1">
      <c r="A479" s="22">
        <v>44068</v>
      </c>
      <c r="B479" s="18" t="s">
        <v>9</v>
      </c>
      <c r="C479" s="18" t="s">
        <v>18</v>
      </c>
      <c r="D479" s="9" t="s">
        <v>19</v>
      </c>
      <c r="E479" s="18" t="s">
        <v>319</v>
      </c>
      <c r="F479" s="18">
        <v>12.82</v>
      </c>
      <c r="G479" s="19">
        <v>200</v>
      </c>
      <c r="H479" s="11"/>
      <c r="I479" s="12"/>
      <c r="J479" s="12"/>
      <c r="K479" s="12"/>
      <c r="L479" s="12"/>
      <c r="M479" s="12"/>
      <c r="N479" s="12"/>
      <c r="O479" s="12"/>
      <c r="P479" s="12"/>
    </row>
    <row r="480" spans="1:16" ht="15.75" customHeight="1">
      <c r="A480" s="20">
        <v>44068</v>
      </c>
      <c r="B480" s="14" t="s">
        <v>9</v>
      </c>
      <c r="C480" s="14" t="s">
        <v>44</v>
      </c>
      <c r="D480" s="15" t="s">
        <v>287</v>
      </c>
      <c r="E480" s="14" t="s">
        <v>320</v>
      </c>
      <c r="F480" s="14">
        <v>2</v>
      </c>
      <c r="G480" s="25">
        <f>90+90+40</f>
        <v>220</v>
      </c>
      <c r="H480" s="11"/>
      <c r="I480" s="12"/>
      <c r="J480" s="12"/>
      <c r="K480" s="12"/>
      <c r="L480" s="12"/>
      <c r="M480" s="12"/>
      <c r="N480" s="12"/>
      <c r="O480" s="12"/>
      <c r="P480" s="12"/>
    </row>
    <row r="481" spans="1:16" ht="15.75" customHeight="1">
      <c r="A481" s="22">
        <v>44069</v>
      </c>
      <c r="B481" s="18" t="s">
        <v>9</v>
      </c>
      <c r="C481" s="18" t="s">
        <v>44</v>
      </c>
      <c r="D481" s="9" t="s">
        <v>287</v>
      </c>
      <c r="E481" s="18" t="s">
        <v>320</v>
      </c>
      <c r="F481" s="18">
        <v>2</v>
      </c>
      <c r="G481" s="24">
        <f>90+90+40</f>
        <v>220</v>
      </c>
      <c r="H481" s="11"/>
      <c r="I481" s="12"/>
      <c r="J481" s="12"/>
      <c r="K481" s="12"/>
      <c r="L481" s="12"/>
      <c r="M481" s="12"/>
      <c r="N481" s="12"/>
      <c r="O481" s="12"/>
      <c r="P481" s="12"/>
    </row>
    <row r="482" spans="1:16" ht="15.75" customHeight="1">
      <c r="A482" s="20">
        <v>44069</v>
      </c>
      <c r="B482" s="14" t="s">
        <v>47</v>
      </c>
      <c r="C482" s="14" t="s">
        <v>44</v>
      </c>
      <c r="D482" s="15" t="s">
        <v>51</v>
      </c>
      <c r="E482" s="14" t="s">
        <v>52</v>
      </c>
      <c r="F482" s="14">
        <v>3</v>
      </c>
      <c r="G482" s="16">
        <v>15</v>
      </c>
      <c r="H482" s="11"/>
      <c r="I482" s="12"/>
      <c r="J482" s="12"/>
      <c r="K482" s="12"/>
      <c r="L482" s="12"/>
      <c r="M482" s="12"/>
      <c r="N482" s="12"/>
      <c r="O482" s="12"/>
      <c r="P482" s="12"/>
    </row>
    <row r="483" spans="1:16" ht="15.75" customHeight="1">
      <c r="A483" s="22">
        <v>44069</v>
      </c>
      <c r="B483" s="18" t="s">
        <v>47</v>
      </c>
      <c r="C483" s="18" t="s">
        <v>44</v>
      </c>
      <c r="D483" s="9" t="s">
        <v>51</v>
      </c>
      <c r="E483" s="18" t="s">
        <v>54</v>
      </c>
      <c r="F483" s="18">
        <v>2</v>
      </c>
      <c r="G483" s="19">
        <v>20</v>
      </c>
      <c r="H483" s="11"/>
      <c r="I483" s="12"/>
      <c r="J483" s="12"/>
      <c r="K483" s="12"/>
      <c r="L483" s="12"/>
      <c r="M483" s="12"/>
      <c r="N483" s="12"/>
      <c r="O483" s="12"/>
      <c r="P483" s="12"/>
    </row>
    <row r="484" spans="1:16" ht="15.75" customHeight="1">
      <c r="A484" s="20">
        <v>44069</v>
      </c>
      <c r="B484" s="14" t="s">
        <v>47</v>
      </c>
      <c r="C484" s="14" t="s">
        <v>44</v>
      </c>
      <c r="D484" s="15" t="s">
        <v>51</v>
      </c>
      <c r="E484" s="14" t="s">
        <v>53</v>
      </c>
      <c r="F484" s="14">
        <v>1</v>
      </c>
      <c r="G484" s="16">
        <v>5</v>
      </c>
      <c r="H484" s="11"/>
      <c r="I484" s="12"/>
      <c r="J484" s="12"/>
      <c r="K484" s="12"/>
      <c r="L484" s="12"/>
      <c r="M484" s="12"/>
      <c r="N484" s="12"/>
      <c r="O484" s="12"/>
      <c r="P484" s="12"/>
    </row>
    <row r="485" spans="1:16" ht="15.75" customHeight="1">
      <c r="A485" s="22">
        <v>44069</v>
      </c>
      <c r="B485" s="18" t="s">
        <v>47</v>
      </c>
      <c r="C485" s="18" t="s">
        <v>44</v>
      </c>
      <c r="D485" s="9" t="s">
        <v>51</v>
      </c>
      <c r="E485" s="18" t="s">
        <v>55</v>
      </c>
      <c r="F485" s="18">
        <v>1</v>
      </c>
      <c r="G485" s="19">
        <v>5</v>
      </c>
      <c r="H485" s="11"/>
      <c r="I485" s="12"/>
      <c r="J485" s="12"/>
      <c r="K485" s="12"/>
      <c r="L485" s="12"/>
      <c r="M485" s="12"/>
      <c r="N485" s="12"/>
      <c r="O485" s="12"/>
      <c r="P485" s="12"/>
    </row>
    <row r="486" spans="1:16" ht="15.75" customHeight="1">
      <c r="A486" s="20">
        <v>44069</v>
      </c>
      <c r="B486" s="14" t="s">
        <v>47</v>
      </c>
      <c r="C486" s="14" t="s">
        <v>44</v>
      </c>
      <c r="D486" s="15" t="s">
        <v>51</v>
      </c>
      <c r="E486" s="14" t="s">
        <v>190</v>
      </c>
      <c r="F486" s="14">
        <v>1</v>
      </c>
      <c r="G486" s="16">
        <v>5</v>
      </c>
      <c r="H486" s="11"/>
      <c r="I486" s="12"/>
      <c r="J486" s="12"/>
      <c r="K486" s="12"/>
      <c r="L486" s="12"/>
      <c r="M486" s="12"/>
      <c r="N486" s="12"/>
      <c r="O486" s="12"/>
      <c r="P486" s="12"/>
    </row>
    <row r="487" spans="1:16" ht="15.75" customHeight="1">
      <c r="A487" s="22">
        <v>44069</v>
      </c>
      <c r="B487" s="18" t="s">
        <v>47</v>
      </c>
      <c r="C487" s="18" t="s">
        <v>44</v>
      </c>
      <c r="D487" s="9" t="s">
        <v>51</v>
      </c>
      <c r="E487" s="18" t="s">
        <v>109</v>
      </c>
      <c r="F487" s="18">
        <v>1</v>
      </c>
      <c r="G487" s="19">
        <v>15</v>
      </c>
      <c r="H487" s="11"/>
      <c r="I487" s="12"/>
      <c r="J487" s="12"/>
      <c r="K487" s="12"/>
      <c r="L487" s="12"/>
      <c r="M487" s="12"/>
      <c r="N487" s="12"/>
      <c r="O487" s="12"/>
      <c r="P487" s="12"/>
    </row>
    <row r="488" spans="1:16" ht="15.75" customHeight="1">
      <c r="A488" s="20">
        <v>44069</v>
      </c>
      <c r="B488" s="14" t="s">
        <v>9</v>
      </c>
      <c r="C488" s="14" t="s">
        <v>102</v>
      </c>
      <c r="D488" s="15" t="s">
        <v>11</v>
      </c>
      <c r="E488" s="14" t="s">
        <v>272</v>
      </c>
      <c r="F488" s="14">
        <v>1</v>
      </c>
      <c r="G488" s="16">
        <v>3.45</v>
      </c>
      <c r="H488" s="11"/>
      <c r="I488" s="12"/>
      <c r="J488" s="12"/>
      <c r="K488" s="12"/>
      <c r="L488" s="12"/>
      <c r="M488" s="12"/>
      <c r="N488" s="12"/>
      <c r="O488" s="12"/>
      <c r="P488" s="12"/>
    </row>
    <row r="489" spans="1:16" ht="15.75" customHeight="1">
      <c r="A489" s="22">
        <v>44069</v>
      </c>
      <c r="B489" s="18" t="s">
        <v>9</v>
      </c>
      <c r="C489" s="18" t="s">
        <v>27</v>
      </c>
      <c r="D489" s="9" t="s">
        <v>11</v>
      </c>
      <c r="E489" s="18" t="s">
        <v>274</v>
      </c>
      <c r="F489" s="18">
        <v>1</v>
      </c>
      <c r="G489" s="19">
        <v>500</v>
      </c>
      <c r="H489" s="11"/>
      <c r="I489" s="12"/>
      <c r="J489" s="12"/>
      <c r="K489" s="12"/>
      <c r="L489" s="12"/>
      <c r="M489" s="12"/>
      <c r="N489" s="12"/>
      <c r="O489" s="12"/>
      <c r="P489" s="12"/>
    </row>
    <row r="490" spans="1:16" ht="15.75" customHeight="1">
      <c r="A490" s="20">
        <v>44069</v>
      </c>
      <c r="B490" s="14" t="s">
        <v>9</v>
      </c>
      <c r="C490" s="14" t="s">
        <v>39</v>
      </c>
      <c r="D490" s="15" t="s">
        <v>40</v>
      </c>
      <c r="E490" s="14" t="s">
        <v>321</v>
      </c>
      <c r="F490" s="14">
        <v>1</v>
      </c>
      <c r="G490" s="16">
        <v>640</v>
      </c>
      <c r="H490" s="11"/>
      <c r="I490" s="12"/>
      <c r="J490" s="12"/>
      <c r="K490" s="12"/>
      <c r="L490" s="12"/>
      <c r="M490" s="12"/>
      <c r="N490" s="12"/>
      <c r="O490" s="12"/>
      <c r="P490" s="12"/>
    </row>
    <row r="491" spans="1:16" ht="15.75" customHeight="1">
      <c r="A491" s="22">
        <v>44070</v>
      </c>
      <c r="B491" s="18" t="s">
        <v>47</v>
      </c>
      <c r="C491" s="18" t="s">
        <v>36</v>
      </c>
      <c r="D491" s="9" t="s">
        <v>45</v>
      </c>
      <c r="E491" s="18" t="s">
        <v>322</v>
      </c>
      <c r="F491" s="18">
        <v>1</v>
      </c>
      <c r="G491" s="19">
        <v>40</v>
      </c>
      <c r="H491" s="11"/>
      <c r="I491" s="12"/>
      <c r="J491" s="12"/>
      <c r="K491" s="12"/>
      <c r="L491" s="12"/>
      <c r="M491" s="12"/>
      <c r="N491" s="12"/>
      <c r="O491" s="12"/>
      <c r="P491" s="12"/>
    </row>
    <row r="492" spans="1:16" ht="15.75" customHeight="1">
      <c r="A492" s="20">
        <v>44070</v>
      </c>
      <c r="B492" s="14" t="s">
        <v>9</v>
      </c>
      <c r="C492" s="14" t="s">
        <v>34</v>
      </c>
      <c r="D492" s="15" t="s">
        <v>93</v>
      </c>
      <c r="E492" s="14" t="s">
        <v>323</v>
      </c>
      <c r="F492" s="14">
        <v>1</v>
      </c>
      <c r="G492" s="16">
        <v>227</v>
      </c>
      <c r="H492" s="11"/>
      <c r="I492" s="12"/>
      <c r="J492" s="12"/>
      <c r="K492" s="12"/>
      <c r="L492" s="12"/>
      <c r="M492" s="12"/>
      <c r="N492" s="12"/>
      <c r="O492" s="12"/>
      <c r="P492" s="12"/>
    </row>
    <row r="493" spans="1:16" ht="15.75" customHeight="1">
      <c r="A493" s="22">
        <v>44070</v>
      </c>
      <c r="B493" s="18" t="s">
        <v>47</v>
      </c>
      <c r="C493" s="18" t="s">
        <v>39</v>
      </c>
      <c r="D493" s="9" t="s">
        <v>48</v>
      </c>
      <c r="E493" s="18" t="s">
        <v>324</v>
      </c>
      <c r="F493" s="18">
        <v>1</v>
      </c>
      <c r="G493" s="19">
        <v>70</v>
      </c>
      <c r="H493" s="11"/>
      <c r="I493" s="12"/>
      <c r="J493" s="12"/>
      <c r="K493" s="12"/>
      <c r="L493" s="12"/>
      <c r="M493" s="12"/>
      <c r="N493" s="12"/>
      <c r="O493" s="12"/>
      <c r="P493" s="12"/>
    </row>
    <row r="494" spans="1:16" ht="15.75" customHeight="1">
      <c r="A494" s="20">
        <v>44070</v>
      </c>
      <c r="B494" s="14" t="s">
        <v>47</v>
      </c>
      <c r="C494" s="14" t="s">
        <v>39</v>
      </c>
      <c r="D494" s="15" t="s">
        <v>48</v>
      </c>
      <c r="E494" s="14" t="s">
        <v>325</v>
      </c>
      <c r="F494" s="14">
        <v>1</v>
      </c>
      <c r="G494" s="16">
        <v>30</v>
      </c>
      <c r="H494" s="11"/>
      <c r="I494" s="12"/>
      <c r="J494" s="12"/>
      <c r="K494" s="12"/>
      <c r="L494" s="12"/>
      <c r="M494" s="12"/>
      <c r="N494" s="12"/>
      <c r="O494" s="12"/>
      <c r="P494" s="12"/>
    </row>
    <row r="495" spans="1:16" ht="15.75" customHeight="1">
      <c r="A495" s="22">
        <v>44070</v>
      </c>
      <c r="B495" s="18" t="s">
        <v>47</v>
      </c>
      <c r="C495" s="18" t="s">
        <v>39</v>
      </c>
      <c r="D495" s="9" t="s">
        <v>48</v>
      </c>
      <c r="E495" s="18" t="s">
        <v>325</v>
      </c>
      <c r="F495" s="18">
        <v>1</v>
      </c>
      <c r="G495" s="19">
        <v>70</v>
      </c>
      <c r="H495" s="11"/>
      <c r="I495" s="12"/>
      <c r="J495" s="12"/>
      <c r="K495" s="12"/>
      <c r="L495" s="12"/>
      <c r="M495" s="12"/>
      <c r="N495" s="12"/>
      <c r="O495" s="12"/>
      <c r="P495" s="12"/>
    </row>
    <row r="496" spans="1:16" ht="15.75" customHeight="1">
      <c r="A496" s="20">
        <v>44070</v>
      </c>
      <c r="B496" s="14" t="s">
        <v>9</v>
      </c>
      <c r="C496" s="14" t="s">
        <v>10</v>
      </c>
      <c r="D496" s="15" t="s">
        <v>11</v>
      </c>
      <c r="E496" s="14" t="s">
        <v>326</v>
      </c>
      <c r="F496" s="14">
        <v>1</v>
      </c>
      <c r="G496" s="16">
        <v>27</v>
      </c>
      <c r="H496" s="11"/>
      <c r="I496" s="12"/>
      <c r="J496" s="12"/>
      <c r="K496" s="12"/>
      <c r="L496" s="12"/>
      <c r="M496" s="12"/>
      <c r="N496" s="12"/>
      <c r="O496" s="12"/>
      <c r="P496" s="12"/>
    </row>
    <row r="497" spans="1:16" ht="15.75" customHeight="1">
      <c r="A497" s="22">
        <v>44070</v>
      </c>
      <c r="B497" s="18" t="s">
        <v>9</v>
      </c>
      <c r="C497" s="18" t="s">
        <v>39</v>
      </c>
      <c r="D497" s="9" t="s">
        <v>40</v>
      </c>
      <c r="E497" s="18" t="s">
        <v>327</v>
      </c>
      <c r="F497" s="18">
        <v>1</v>
      </c>
      <c r="G497" s="19">
        <v>280</v>
      </c>
      <c r="H497" s="11"/>
      <c r="I497" s="12"/>
      <c r="J497" s="12"/>
      <c r="K497" s="12"/>
      <c r="L497" s="12"/>
      <c r="M497" s="12"/>
      <c r="N497" s="12"/>
      <c r="O497" s="12"/>
      <c r="P497" s="12"/>
    </row>
    <row r="498" spans="1:16" ht="15.75" customHeight="1">
      <c r="A498" s="20">
        <v>44071</v>
      </c>
      <c r="B498" s="14" t="s">
        <v>9</v>
      </c>
      <c r="C498" s="14" t="s">
        <v>34</v>
      </c>
      <c r="D498" s="15" t="s">
        <v>208</v>
      </c>
      <c r="E498" s="14" t="s">
        <v>328</v>
      </c>
      <c r="F498" s="14">
        <v>1</v>
      </c>
      <c r="G498" s="16">
        <v>2900</v>
      </c>
      <c r="H498" s="11"/>
      <c r="I498" s="12"/>
      <c r="J498" s="12"/>
      <c r="K498" s="12"/>
      <c r="L498" s="12"/>
      <c r="M498" s="12"/>
      <c r="N498" s="12"/>
      <c r="O498" s="12"/>
      <c r="P498" s="12"/>
    </row>
    <row r="499" spans="1:16" ht="15.75" customHeight="1">
      <c r="A499" s="22">
        <v>44071</v>
      </c>
      <c r="B499" s="18" t="s">
        <v>9</v>
      </c>
      <c r="C499" s="18" t="s">
        <v>18</v>
      </c>
      <c r="D499" s="9" t="s">
        <v>19</v>
      </c>
      <c r="E499" s="18" t="s">
        <v>329</v>
      </c>
      <c r="F499" s="18">
        <v>1</v>
      </c>
      <c r="G499" s="19">
        <v>1000</v>
      </c>
      <c r="H499" s="11"/>
      <c r="I499" s="12"/>
      <c r="J499" s="12"/>
      <c r="K499" s="12"/>
      <c r="L499" s="12"/>
      <c r="M499" s="12"/>
      <c r="N499" s="12"/>
      <c r="O499" s="12"/>
      <c r="P499" s="12"/>
    </row>
    <row r="500" spans="1:16" ht="15.75" customHeight="1">
      <c r="A500" s="20">
        <v>44071</v>
      </c>
      <c r="B500" s="14" t="s">
        <v>9</v>
      </c>
      <c r="C500" s="14" t="s">
        <v>221</v>
      </c>
      <c r="D500" s="15" t="s">
        <v>222</v>
      </c>
      <c r="E500" s="14" t="s">
        <v>330</v>
      </c>
      <c r="F500" s="14">
        <v>1</v>
      </c>
      <c r="G500" s="16">
        <v>500</v>
      </c>
      <c r="H500" s="11"/>
      <c r="I500" s="12"/>
      <c r="J500" s="12"/>
      <c r="K500" s="12"/>
      <c r="L500" s="12"/>
      <c r="M500" s="12"/>
      <c r="N500" s="12"/>
      <c r="O500" s="12"/>
      <c r="P500" s="12"/>
    </row>
    <row r="501" spans="1:16" ht="15.75" customHeight="1">
      <c r="A501" s="22">
        <v>44071</v>
      </c>
      <c r="B501" s="18" t="s">
        <v>9</v>
      </c>
      <c r="C501" s="18" t="s">
        <v>27</v>
      </c>
      <c r="D501" s="9" t="s">
        <v>11</v>
      </c>
      <c r="E501" s="18" t="s">
        <v>331</v>
      </c>
      <c r="F501" s="18">
        <v>1</v>
      </c>
      <c r="G501" s="19">
        <v>1900</v>
      </c>
      <c r="H501" s="11"/>
      <c r="I501" s="12"/>
      <c r="J501" s="12"/>
      <c r="K501" s="12"/>
      <c r="L501" s="12"/>
      <c r="M501" s="12"/>
      <c r="N501" s="12"/>
      <c r="O501" s="12"/>
      <c r="P501" s="12"/>
    </row>
    <row r="502" spans="1:16" ht="15.75" customHeight="1">
      <c r="A502" s="20">
        <v>44071</v>
      </c>
      <c r="B502" s="14" t="s">
        <v>9</v>
      </c>
      <c r="C502" s="14" t="s">
        <v>10</v>
      </c>
      <c r="D502" s="15" t="s">
        <v>11</v>
      </c>
      <c r="E502" s="14" t="s">
        <v>332</v>
      </c>
      <c r="F502" s="14">
        <v>1</v>
      </c>
      <c r="G502" s="16">
        <v>56</v>
      </c>
      <c r="H502" s="11"/>
      <c r="I502" s="12"/>
      <c r="J502" s="12"/>
      <c r="K502" s="12"/>
      <c r="L502" s="12"/>
      <c r="M502" s="12"/>
      <c r="N502" s="12"/>
      <c r="O502" s="12"/>
      <c r="P502" s="12"/>
    </row>
    <row r="503" spans="1:16" ht="15.75" customHeight="1">
      <c r="A503" s="22">
        <v>44071</v>
      </c>
      <c r="B503" s="18" t="s">
        <v>9</v>
      </c>
      <c r="C503" s="18" t="s">
        <v>24</v>
      </c>
      <c r="D503" s="9" t="s">
        <v>226</v>
      </c>
      <c r="E503" s="18" t="s">
        <v>333</v>
      </c>
      <c r="F503" s="18">
        <v>1</v>
      </c>
      <c r="G503" s="19">
        <v>9000</v>
      </c>
      <c r="H503" s="11"/>
      <c r="I503" s="12"/>
      <c r="J503" s="12"/>
      <c r="K503" s="12"/>
      <c r="L503" s="12"/>
      <c r="M503" s="12"/>
      <c r="N503" s="12"/>
      <c r="O503" s="12"/>
      <c r="P503" s="12"/>
    </row>
    <row r="504" spans="1:16" ht="15.75" customHeight="1">
      <c r="A504" s="20">
        <v>44072</v>
      </c>
      <c r="B504" s="14" t="s">
        <v>47</v>
      </c>
      <c r="C504" s="14" t="s">
        <v>44</v>
      </c>
      <c r="D504" s="15" t="s">
        <v>45</v>
      </c>
      <c r="E504" s="14" t="s">
        <v>146</v>
      </c>
      <c r="F504" s="14">
        <v>3</v>
      </c>
      <c r="G504" s="16">
        <v>33</v>
      </c>
      <c r="H504" s="11"/>
      <c r="I504" s="12"/>
      <c r="J504" s="12"/>
      <c r="K504" s="12"/>
      <c r="L504" s="12"/>
      <c r="M504" s="12"/>
      <c r="N504" s="12"/>
      <c r="O504" s="12"/>
      <c r="P504" s="12"/>
    </row>
    <row r="505" spans="1:16" ht="15.75" customHeight="1">
      <c r="A505" s="22">
        <v>44072</v>
      </c>
      <c r="B505" s="18" t="s">
        <v>47</v>
      </c>
      <c r="C505" s="18" t="s">
        <v>44</v>
      </c>
      <c r="D505" s="9" t="s">
        <v>45</v>
      </c>
      <c r="E505" s="18" t="s">
        <v>134</v>
      </c>
      <c r="F505" s="18">
        <v>1</v>
      </c>
      <c r="G505" s="19">
        <v>30</v>
      </c>
      <c r="H505" s="11"/>
      <c r="I505" s="12"/>
      <c r="J505" s="12"/>
      <c r="K505" s="12"/>
      <c r="L505" s="12"/>
      <c r="M505" s="12"/>
      <c r="N505" s="12"/>
      <c r="O505" s="12"/>
      <c r="P505" s="12"/>
    </row>
    <row r="506" spans="1:16" ht="15.75" customHeight="1">
      <c r="A506" s="20">
        <v>44072</v>
      </c>
      <c r="B506" s="14" t="s">
        <v>47</v>
      </c>
      <c r="C506" s="14" t="s">
        <v>36</v>
      </c>
      <c r="D506" s="15" t="s">
        <v>45</v>
      </c>
      <c r="E506" s="14" t="s">
        <v>322</v>
      </c>
      <c r="F506" s="14">
        <v>1</v>
      </c>
      <c r="G506" s="16">
        <v>50</v>
      </c>
      <c r="H506" s="11"/>
      <c r="I506" s="12"/>
      <c r="J506" s="12"/>
      <c r="K506" s="12"/>
      <c r="L506" s="12"/>
      <c r="M506" s="12"/>
      <c r="N506" s="12"/>
      <c r="O506" s="12"/>
      <c r="P506" s="12"/>
    </row>
    <row r="507" spans="1:16" ht="15.75" customHeight="1">
      <c r="A507" s="22">
        <v>44072</v>
      </c>
      <c r="B507" s="18" t="s">
        <v>9</v>
      </c>
      <c r="C507" s="18" t="s">
        <v>34</v>
      </c>
      <c r="D507" s="9" t="s">
        <v>93</v>
      </c>
      <c r="E507" s="18" t="s">
        <v>334</v>
      </c>
      <c r="F507" s="18">
        <v>1</v>
      </c>
      <c r="G507" s="19">
        <v>2100</v>
      </c>
      <c r="H507" s="11"/>
      <c r="I507" s="12"/>
      <c r="J507" s="12"/>
      <c r="K507" s="12"/>
      <c r="L507" s="12"/>
      <c r="M507" s="12"/>
      <c r="N507" s="12"/>
      <c r="O507" s="12"/>
      <c r="P507" s="12"/>
    </row>
    <row r="508" spans="1:16" ht="15.75" customHeight="1">
      <c r="A508" s="20">
        <v>44073</v>
      </c>
      <c r="B508" s="14" t="s">
        <v>9</v>
      </c>
      <c r="C508" s="14" t="s">
        <v>39</v>
      </c>
      <c r="D508" s="15" t="s">
        <v>40</v>
      </c>
      <c r="E508" s="14" t="s">
        <v>335</v>
      </c>
      <c r="F508" s="14">
        <v>1</v>
      </c>
      <c r="G508" s="16">
        <v>770</v>
      </c>
      <c r="H508" s="11"/>
      <c r="I508" s="12"/>
      <c r="J508" s="12"/>
      <c r="K508" s="12"/>
      <c r="L508" s="12"/>
      <c r="M508" s="12"/>
      <c r="N508" s="12"/>
      <c r="O508" s="12"/>
      <c r="P508" s="12"/>
    </row>
    <row r="509" spans="1:16" ht="15.75" customHeight="1">
      <c r="A509" s="22">
        <v>44073</v>
      </c>
      <c r="B509" s="18" t="s">
        <v>9</v>
      </c>
      <c r="C509" s="18" t="s">
        <v>39</v>
      </c>
      <c r="D509" s="9" t="s">
        <v>40</v>
      </c>
      <c r="E509" s="18" t="s">
        <v>336</v>
      </c>
      <c r="F509" s="18">
        <v>1</v>
      </c>
      <c r="G509" s="19">
        <v>290</v>
      </c>
      <c r="H509" s="11"/>
      <c r="I509" s="12"/>
      <c r="J509" s="12"/>
      <c r="K509" s="12"/>
      <c r="L509" s="12"/>
      <c r="M509" s="12"/>
      <c r="N509" s="12"/>
      <c r="O509" s="12"/>
      <c r="P509" s="12"/>
    </row>
    <row r="510" spans="1:16" ht="15.75" customHeight="1">
      <c r="A510" s="41">
        <v>44074</v>
      </c>
      <c r="B510" s="14" t="s">
        <v>9</v>
      </c>
      <c r="C510" s="14" t="s">
        <v>34</v>
      </c>
      <c r="D510" s="15" t="s">
        <v>16</v>
      </c>
      <c r="E510" s="14" t="s">
        <v>337</v>
      </c>
      <c r="F510" s="14">
        <v>1</v>
      </c>
      <c r="G510" s="16">
        <v>918</v>
      </c>
      <c r="H510" s="11"/>
      <c r="I510" s="12"/>
      <c r="J510" s="12"/>
      <c r="K510" s="12"/>
      <c r="L510" s="12"/>
      <c r="M510" s="12"/>
      <c r="N510" s="12"/>
      <c r="O510" s="12"/>
      <c r="P510" s="12"/>
    </row>
    <row r="511" spans="1:16" ht="15.75" customHeight="1">
      <c r="A511" s="22">
        <v>44074</v>
      </c>
      <c r="B511" s="18" t="s">
        <v>82</v>
      </c>
      <c r="C511" s="18" t="s">
        <v>83</v>
      </c>
      <c r="D511" s="9" t="s">
        <v>84</v>
      </c>
      <c r="E511" s="18" t="s">
        <v>338</v>
      </c>
      <c r="F511" s="18">
        <v>1</v>
      </c>
      <c r="G511" s="19">
        <v>420</v>
      </c>
      <c r="H511" s="42"/>
      <c r="I511" s="12"/>
      <c r="J511" s="12"/>
      <c r="K511" s="12"/>
      <c r="L511" s="12"/>
      <c r="M511" s="12"/>
      <c r="N511" s="12"/>
      <c r="O511" s="12"/>
      <c r="P511" s="12"/>
    </row>
    <row r="512" spans="1:16" ht="15.75" customHeight="1">
      <c r="A512" s="41">
        <v>44074</v>
      </c>
      <c r="B512" s="14" t="s">
        <v>9</v>
      </c>
      <c r="C512" s="14" t="s">
        <v>185</v>
      </c>
      <c r="D512" s="15" t="s">
        <v>339</v>
      </c>
      <c r="E512" s="14" t="s">
        <v>340</v>
      </c>
      <c r="F512" s="14">
        <v>1</v>
      </c>
      <c r="G512" s="16">
        <v>4100</v>
      </c>
      <c r="H512" s="11"/>
      <c r="I512" s="12"/>
      <c r="J512" s="12"/>
      <c r="K512" s="12"/>
      <c r="L512" s="12"/>
      <c r="M512" s="12"/>
      <c r="N512" s="12"/>
      <c r="O512" s="12"/>
      <c r="P512" s="12"/>
    </row>
    <row r="513" spans="1:16" ht="15.75" customHeight="1">
      <c r="A513" s="43">
        <v>44074</v>
      </c>
      <c r="B513" s="18" t="s">
        <v>9</v>
      </c>
      <c r="C513" s="18" t="s">
        <v>185</v>
      </c>
      <c r="D513" s="9" t="s">
        <v>339</v>
      </c>
      <c r="E513" s="18" t="s">
        <v>341</v>
      </c>
      <c r="F513" s="18">
        <v>1</v>
      </c>
      <c r="G513" s="19">
        <v>1528</v>
      </c>
      <c r="H513" s="11"/>
      <c r="I513" s="12"/>
      <c r="J513" s="12"/>
      <c r="K513" s="12"/>
      <c r="L513" s="12"/>
      <c r="M513" s="12"/>
      <c r="N513" s="12"/>
      <c r="O513" s="12"/>
      <c r="P513" s="12"/>
    </row>
    <row r="514" spans="1:16" ht="15.75" customHeight="1">
      <c r="A514" s="20">
        <v>44075</v>
      </c>
      <c r="B514" s="14" t="s">
        <v>9</v>
      </c>
      <c r="C514" s="14" t="s">
        <v>34</v>
      </c>
      <c r="D514" s="15" t="s">
        <v>93</v>
      </c>
      <c r="E514" s="14" t="s">
        <v>73</v>
      </c>
      <c r="F514" s="14">
        <v>1</v>
      </c>
      <c r="G514" s="16">
        <v>3000</v>
      </c>
      <c r="H514" s="11"/>
      <c r="I514" s="12"/>
      <c r="J514" s="12"/>
      <c r="K514" s="12"/>
      <c r="L514" s="12"/>
      <c r="M514" s="12"/>
      <c r="N514" s="12"/>
      <c r="O514" s="12"/>
      <c r="P514" s="12"/>
    </row>
    <row r="515" spans="1:16" ht="15.75" customHeight="1">
      <c r="A515" s="22">
        <v>44076</v>
      </c>
      <c r="B515" s="18" t="s">
        <v>9</v>
      </c>
      <c r="C515" s="18" t="s">
        <v>34</v>
      </c>
      <c r="D515" s="9" t="s">
        <v>93</v>
      </c>
      <c r="E515" s="18" t="s">
        <v>342</v>
      </c>
      <c r="F515" s="18">
        <v>1</v>
      </c>
      <c r="G515" s="19">
        <v>1000</v>
      </c>
      <c r="H515" s="11"/>
      <c r="I515" s="12"/>
      <c r="J515" s="12"/>
      <c r="K515" s="12"/>
      <c r="L515" s="12"/>
      <c r="M515" s="12"/>
      <c r="N515" s="12"/>
      <c r="O515" s="12"/>
      <c r="P515" s="12"/>
    </row>
    <row r="516" spans="1:16" ht="15.75" customHeight="1">
      <c r="A516" s="20">
        <v>44076</v>
      </c>
      <c r="B516" s="14" t="s">
        <v>9</v>
      </c>
      <c r="C516" s="14" t="s">
        <v>39</v>
      </c>
      <c r="D516" s="15" t="s">
        <v>40</v>
      </c>
      <c r="E516" s="14" t="s">
        <v>343</v>
      </c>
      <c r="F516" s="14">
        <v>1</v>
      </c>
      <c r="G516" s="16">
        <v>290</v>
      </c>
      <c r="H516" s="11"/>
      <c r="I516" s="12"/>
      <c r="J516" s="12"/>
      <c r="K516" s="12"/>
      <c r="L516" s="12"/>
      <c r="M516" s="12"/>
      <c r="N516" s="12"/>
      <c r="O516" s="12"/>
      <c r="P516" s="12"/>
    </row>
    <row r="517" spans="1:16" ht="15.75" customHeight="1">
      <c r="A517" s="22">
        <v>44076</v>
      </c>
      <c r="B517" s="18" t="s">
        <v>9</v>
      </c>
      <c r="C517" s="18" t="s">
        <v>39</v>
      </c>
      <c r="D517" s="9" t="s">
        <v>40</v>
      </c>
      <c r="E517" s="18" t="s">
        <v>344</v>
      </c>
      <c r="F517" s="18">
        <v>1</v>
      </c>
      <c r="G517" s="19">
        <v>750</v>
      </c>
      <c r="H517" s="11"/>
      <c r="I517" s="12"/>
      <c r="J517" s="12"/>
      <c r="K517" s="12"/>
      <c r="L517" s="12"/>
      <c r="M517" s="12"/>
      <c r="N517" s="12"/>
      <c r="O517" s="12"/>
      <c r="P517" s="12"/>
    </row>
    <row r="518" spans="1:16" ht="15.75" customHeight="1">
      <c r="A518" s="20">
        <v>44078</v>
      </c>
      <c r="B518" s="14" t="s">
        <v>47</v>
      </c>
      <c r="C518" s="14" t="s">
        <v>36</v>
      </c>
      <c r="D518" s="15" t="s">
        <v>45</v>
      </c>
      <c r="E518" s="14" t="s">
        <v>345</v>
      </c>
      <c r="F518" s="14">
        <v>1</v>
      </c>
      <c r="G518" s="16">
        <v>40</v>
      </c>
      <c r="H518" s="42"/>
      <c r="I518" s="12"/>
      <c r="J518" s="12"/>
      <c r="K518" s="12"/>
      <c r="L518" s="12"/>
      <c r="M518" s="12"/>
      <c r="N518" s="12"/>
      <c r="O518" s="12"/>
      <c r="P518" s="12"/>
    </row>
    <row r="519" spans="1:16" ht="15.75" customHeight="1">
      <c r="A519" s="22">
        <v>44078</v>
      </c>
      <c r="B519" s="18" t="s">
        <v>47</v>
      </c>
      <c r="C519" s="18" t="s">
        <v>36</v>
      </c>
      <c r="D519" s="9" t="s">
        <v>45</v>
      </c>
      <c r="E519" s="18" t="s">
        <v>346</v>
      </c>
      <c r="F519" s="18">
        <v>1</v>
      </c>
      <c r="G519" s="19">
        <v>70</v>
      </c>
      <c r="H519" s="42"/>
      <c r="I519" s="12"/>
      <c r="J519" s="12"/>
      <c r="K519" s="12"/>
      <c r="L519" s="12"/>
      <c r="M519" s="12"/>
      <c r="N519" s="12"/>
      <c r="O519" s="12"/>
      <c r="P519" s="12"/>
    </row>
    <row r="520" spans="1:16" ht="15.75" customHeight="1">
      <c r="A520" s="20">
        <v>44078</v>
      </c>
      <c r="B520" s="14" t="s">
        <v>47</v>
      </c>
      <c r="C520" s="14" t="s">
        <v>39</v>
      </c>
      <c r="D520" s="15" t="s">
        <v>45</v>
      </c>
      <c r="E520" s="14" t="s">
        <v>347</v>
      </c>
      <c r="F520" s="14">
        <v>1</v>
      </c>
      <c r="G520" s="16">
        <v>50</v>
      </c>
      <c r="H520" s="42"/>
      <c r="I520" s="12"/>
      <c r="J520" s="12"/>
      <c r="K520" s="12"/>
      <c r="L520" s="12"/>
      <c r="M520" s="12"/>
      <c r="N520" s="12"/>
      <c r="O520" s="12"/>
      <c r="P520" s="12"/>
    </row>
    <row r="521" spans="1:16" ht="15.75" customHeight="1">
      <c r="A521" s="22">
        <v>44078</v>
      </c>
      <c r="B521" s="18" t="s">
        <v>47</v>
      </c>
      <c r="C521" s="18" t="s">
        <v>44</v>
      </c>
      <c r="D521" s="9" t="s">
        <v>287</v>
      </c>
      <c r="E521" s="18" t="s">
        <v>348</v>
      </c>
      <c r="F521" s="18">
        <v>1</v>
      </c>
      <c r="G521" s="19">
        <v>90</v>
      </c>
      <c r="H521" s="42"/>
      <c r="I521" s="12"/>
      <c r="J521" s="12"/>
      <c r="K521" s="12"/>
      <c r="L521" s="12"/>
      <c r="M521" s="12"/>
      <c r="N521" s="12"/>
      <c r="O521" s="12"/>
      <c r="P521" s="12"/>
    </row>
    <row r="522" spans="1:16" ht="15.75" customHeight="1">
      <c r="A522" s="20">
        <v>44078</v>
      </c>
      <c r="B522" s="14" t="s">
        <v>47</v>
      </c>
      <c r="C522" s="14" t="s">
        <v>36</v>
      </c>
      <c r="D522" s="15" t="s">
        <v>287</v>
      </c>
      <c r="E522" s="14" t="s">
        <v>349</v>
      </c>
      <c r="F522" s="14">
        <v>1</v>
      </c>
      <c r="G522" s="16">
        <v>10</v>
      </c>
      <c r="H522" s="42"/>
      <c r="I522" s="12"/>
      <c r="J522" s="12"/>
      <c r="K522" s="12"/>
      <c r="L522" s="12"/>
      <c r="M522" s="12"/>
      <c r="N522" s="12"/>
      <c r="O522" s="12"/>
      <c r="P522" s="12"/>
    </row>
    <row r="523" spans="1:16" ht="15.75" customHeight="1">
      <c r="A523" s="22">
        <v>44078</v>
      </c>
      <c r="B523" s="18" t="s">
        <v>9</v>
      </c>
      <c r="C523" s="18" t="s">
        <v>10</v>
      </c>
      <c r="D523" s="9" t="s">
        <v>11</v>
      </c>
      <c r="E523" s="18" t="s">
        <v>350</v>
      </c>
      <c r="F523" s="18">
        <v>1</v>
      </c>
      <c r="G523" s="19">
        <v>10</v>
      </c>
      <c r="H523" s="42"/>
      <c r="I523" s="12"/>
      <c r="J523" s="12"/>
      <c r="K523" s="12"/>
      <c r="L523" s="12"/>
      <c r="M523" s="12"/>
      <c r="N523" s="12"/>
      <c r="O523" s="12"/>
      <c r="P523" s="12"/>
    </row>
    <row r="524" spans="1:16" ht="15.75" customHeight="1">
      <c r="A524" s="20">
        <v>44078</v>
      </c>
      <c r="B524" s="14" t="s">
        <v>9</v>
      </c>
      <c r="C524" s="14" t="s">
        <v>36</v>
      </c>
      <c r="D524" s="15" t="s">
        <v>351</v>
      </c>
      <c r="E524" s="14" t="s">
        <v>352</v>
      </c>
      <c r="F524" s="14">
        <v>1</v>
      </c>
      <c r="G524" s="16">
        <v>250</v>
      </c>
      <c r="H524" s="42"/>
      <c r="I524" s="12"/>
      <c r="J524" s="12"/>
      <c r="K524" s="12"/>
      <c r="L524" s="12"/>
      <c r="M524" s="12"/>
      <c r="N524" s="12"/>
      <c r="O524" s="12"/>
      <c r="P524" s="12"/>
    </row>
    <row r="525" spans="1:16" ht="15.75" customHeight="1">
      <c r="A525" s="22">
        <v>44079</v>
      </c>
      <c r="B525" s="18" t="s">
        <v>9</v>
      </c>
      <c r="C525" s="18" t="s">
        <v>39</v>
      </c>
      <c r="D525" s="9" t="s">
        <v>353</v>
      </c>
      <c r="E525" s="18" t="s">
        <v>354</v>
      </c>
      <c r="F525" s="18">
        <v>1</v>
      </c>
      <c r="G525" s="19">
        <v>980</v>
      </c>
      <c r="H525" s="42"/>
      <c r="I525" s="12"/>
      <c r="J525" s="12"/>
      <c r="K525" s="12"/>
      <c r="L525" s="12"/>
      <c r="M525" s="12"/>
      <c r="N525" s="12"/>
      <c r="O525" s="12"/>
      <c r="P525" s="12"/>
    </row>
    <row r="526" spans="1:16" ht="15.75" customHeight="1">
      <c r="A526" s="20">
        <v>44079</v>
      </c>
      <c r="B526" s="14" t="s">
        <v>9</v>
      </c>
      <c r="C526" s="14" t="s">
        <v>355</v>
      </c>
      <c r="D526" s="15" t="s">
        <v>32</v>
      </c>
      <c r="E526" s="14" t="s">
        <v>356</v>
      </c>
      <c r="F526" s="14">
        <v>1</v>
      </c>
      <c r="G526" s="16">
        <v>190</v>
      </c>
      <c r="H526" s="42"/>
      <c r="I526" s="12"/>
      <c r="J526" s="12"/>
      <c r="K526" s="12"/>
      <c r="L526" s="12"/>
      <c r="M526" s="12"/>
      <c r="N526" s="12"/>
      <c r="O526" s="12"/>
      <c r="P526" s="12"/>
    </row>
    <row r="527" spans="1:16" ht="15.75" customHeight="1">
      <c r="A527" s="22">
        <v>44079</v>
      </c>
      <c r="B527" s="18" t="s">
        <v>9</v>
      </c>
      <c r="C527" s="18" t="s">
        <v>355</v>
      </c>
      <c r="D527" s="9" t="s">
        <v>32</v>
      </c>
      <c r="E527" s="18" t="s">
        <v>357</v>
      </c>
      <c r="F527" s="18">
        <v>1</v>
      </c>
      <c r="G527" s="19">
        <v>380</v>
      </c>
      <c r="H527" s="42"/>
      <c r="I527" s="12"/>
      <c r="J527" s="12"/>
      <c r="K527" s="12"/>
      <c r="L527" s="12"/>
      <c r="M527" s="12"/>
      <c r="N527" s="12"/>
      <c r="O527" s="12"/>
      <c r="P527" s="12"/>
    </row>
    <row r="528" spans="1:16" ht="15.75" customHeight="1">
      <c r="A528" s="20">
        <v>44079</v>
      </c>
      <c r="B528" s="14" t="s">
        <v>9</v>
      </c>
      <c r="C528" s="14" t="s">
        <v>355</v>
      </c>
      <c r="D528" s="15" t="s">
        <v>32</v>
      </c>
      <c r="E528" s="14" t="s">
        <v>358</v>
      </c>
      <c r="F528" s="14">
        <v>1</v>
      </c>
      <c r="G528" s="16">
        <v>260</v>
      </c>
      <c r="H528" s="42"/>
      <c r="I528" s="12"/>
      <c r="J528" s="12"/>
      <c r="K528" s="12"/>
      <c r="L528" s="12"/>
      <c r="M528" s="12"/>
      <c r="N528" s="12"/>
      <c r="O528" s="12"/>
      <c r="P528" s="12"/>
    </row>
    <row r="529" spans="1:16" ht="15.75" customHeight="1">
      <c r="A529" s="22">
        <v>44079</v>
      </c>
      <c r="B529" s="18" t="s">
        <v>9</v>
      </c>
      <c r="C529" s="18" t="s">
        <v>355</v>
      </c>
      <c r="D529" s="9" t="s">
        <v>32</v>
      </c>
      <c r="E529" s="18" t="s">
        <v>359</v>
      </c>
      <c r="F529" s="18">
        <v>1</v>
      </c>
      <c r="G529" s="19">
        <v>280</v>
      </c>
      <c r="H529" s="42"/>
      <c r="I529" s="12"/>
      <c r="J529" s="12"/>
      <c r="K529" s="12"/>
      <c r="L529" s="12"/>
      <c r="M529" s="12"/>
      <c r="N529" s="12"/>
      <c r="O529" s="12"/>
      <c r="P529" s="12"/>
    </row>
    <row r="530" spans="1:16" ht="15.75" customHeight="1">
      <c r="A530" s="20">
        <v>44079</v>
      </c>
      <c r="B530" s="14" t="s">
        <v>9</v>
      </c>
      <c r="C530" s="14" t="s">
        <v>181</v>
      </c>
      <c r="D530" s="15" t="s">
        <v>45</v>
      </c>
      <c r="E530" s="14" t="s">
        <v>360</v>
      </c>
      <c r="F530" s="14">
        <v>1</v>
      </c>
      <c r="G530" s="16">
        <v>500</v>
      </c>
      <c r="H530" s="42"/>
      <c r="I530" s="12"/>
      <c r="J530" s="12"/>
      <c r="K530" s="12"/>
      <c r="L530" s="12"/>
      <c r="M530" s="12"/>
      <c r="N530" s="12"/>
      <c r="O530" s="12"/>
      <c r="P530" s="12"/>
    </row>
    <row r="531" spans="1:16" ht="15.75" customHeight="1">
      <c r="A531" s="22">
        <v>44079</v>
      </c>
      <c r="B531" s="18" t="s">
        <v>9</v>
      </c>
      <c r="C531" s="18" t="s">
        <v>355</v>
      </c>
      <c r="D531" s="9" t="s">
        <v>361</v>
      </c>
      <c r="E531" s="18" t="s">
        <v>362</v>
      </c>
      <c r="F531" s="18">
        <v>1</v>
      </c>
      <c r="G531" s="19">
        <v>1020</v>
      </c>
      <c r="H531" s="42"/>
      <c r="I531" s="12"/>
      <c r="J531" s="12"/>
      <c r="K531" s="12"/>
      <c r="L531" s="12"/>
      <c r="M531" s="12"/>
      <c r="N531" s="12"/>
      <c r="O531" s="12"/>
      <c r="P531" s="12"/>
    </row>
    <row r="532" spans="1:16" ht="15.75" customHeight="1">
      <c r="A532" s="20">
        <v>44079</v>
      </c>
      <c r="B532" s="14" t="s">
        <v>47</v>
      </c>
      <c r="C532" s="14" t="s">
        <v>355</v>
      </c>
      <c r="D532" s="15" t="s">
        <v>363</v>
      </c>
      <c r="E532" s="14" t="s">
        <v>364</v>
      </c>
      <c r="F532" s="14">
        <v>1</v>
      </c>
      <c r="G532" s="16">
        <v>50</v>
      </c>
      <c r="H532" s="42"/>
      <c r="I532" s="12"/>
      <c r="J532" s="12"/>
      <c r="K532" s="12"/>
      <c r="L532" s="12"/>
      <c r="M532" s="12"/>
      <c r="N532" s="12"/>
      <c r="O532" s="12"/>
      <c r="P532" s="12"/>
    </row>
    <row r="533" spans="1:16" ht="15.75" customHeight="1">
      <c r="A533" s="22">
        <v>44079</v>
      </c>
      <c r="B533" s="18" t="s">
        <v>9</v>
      </c>
      <c r="C533" s="18" t="s">
        <v>10</v>
      </c>
      <c r="D533" s="9" t="s">
        <v>11</v>
      </c>
      <c r="E533" s="18" t="s">
        <v>365</v>
      </c>
      <c r="F533" s="18">
        <v>1</v>
      </c>
      <c r="G533" s="19">
        <v>5.0999999999999996</v>
      </c>
      <c r="H533" s="42"/>
      <c r="I533" s="12"/>
      <c r="J533" s="12"/>
      <c r="K533" s="12"/>
      <c r="L533" s="12"/>
      <c r="M533" s="12"/>
      <c r="N533" s="12"/>
      <c r="O533" s="12"/>
      <c r="P533" s="12"/>
    </row>
    <row r="534" spans="1:16" ht="15.75" customHeight="1">
      <c r="A534" s="20">
        <v>44079</v>
      </c>
      <c r="B534" s="14" t="s">
        <v>9</v>
      </c>
      <c r="C534" s="14" t="s">
        <v>10</v>
      </c>
      <c r="D534" s="15" t="s">
        <v>11</v>
      </c>
      <c r="E534" s="14" t="s">
        <v>365</v>
      </c>
      <c r="F534" s="14">
        <v>1</v>
      </c>
      <c r="G534" s="16">
        <v>85</v>
      </c>
      <c r="H534" s="42"/>
      <c r="I534" s="12"/>
      <c r="J534" s="12"/>
      <c r="K534" s="12"/>
      <c r="L534" s="12"/>
      <c r="M534" s="12"/>
      <c r="N534" s="12"/>
      <c r="O534" s="12"/>
      <c r="P534" s="12"/>
    </row>
    <row r="535" spans="1:16" ht="15.75" customHeight="1">
      <c r="A535" s="22">
        <v>44079</v>
      </c>
      <c r="B535" s="18" t="s">
        <v>9</v>
      </c>
      <c r="C535" s="18" t="s">
        <v>10</v>
      </c>
      <c r="D535" s="9" t="s">
        <v>11</v>
      </c>
      <c r="E535" s="18" t="s">
        <v>366</v>
      </c>
      <c r="F535" s="18">
        <v>1</v>
      </c>
      <c r="G535" s="19">
        <v>34</v>
      </c>
      <c r="H535" s="42"/>
      <c r="I535" s="12"/>
      <c r="J535" s="12"/>
      <c r="K535" s="12"/>
      <c r="L535" s="12"/>
      <c r="M535" s="12"/>
      <c r="N535" s="12"/>
      <c r="O535" s="12"/>
      <c r="P535" s="12"/>
    </row>
    <row r="536" spans="1:16" ht="15.75" customHeight="1">
      <c r="A536" s="20">
        <v>44079</v>
      </c>
      <c r="B536" s="14" t="s">
        <v>9</v>
      </c>
      <c r="C536" s="14" t="s">
        <v>355</v>
      </c>
      <c r="D536" s="15" t="s">
        <v>367</v>
      </c>
      <c r="E536" s="14" t="s">
        <v>368</v>
      </c>
      <c r="F536" s="14">
        <v>1</v>
      </c>
      <c r="G536" s="16">
        <v>7000</v>
      </c>
      <c r="H536" s="42"/>
      <c r="I536" s="12"/>
      <c r="J536" s="12"/>
      <c r="K536" s="12"/>
      <c r="L536" s="12"/>
      <c r="M536" s="12"/>
      <c r="N536" s="12"/>
      <c r="O536" s="12"/>
      <c r="P536" s="12"/>
    </row>
    <row r="537" spans="1:16" ht="15.75" customHeight="1">
      <c r="A537" s="22">
        <v>44079</v>
      </c>
      <c r="B537" s="18" t="s">
        <v>9</v>
      </c>
      <c r="C537" s="18" t="s">
        <v>355</v>
      </c>
      <c r="D537" s="9" t="s">
        <v>369</v>
      </c>
      <c r="E537" s="18" t="s">
        <v>370</v>
      </c>
      <c r="F537" s="18">
        <v>1</v>
      </c>
      <c r="G537" s="19">
        <v>4150</v>
      </c>
      <c r="H537" s="42"/>
      <c r="I537" s="12"/>
      <c r="J537" s="12"/>
      <c r="K537" s="12"/>
      <c r="L537" s="12"/>
      <c r="M537" s="12"/>
      <c r="N537" s="12"/>
      <c r="O537" s="12"/>
      <c r="P537" s="12"/>
    </row>
    <row r="538" spans="1:16" ht="15.75" customHeight="1">
      <c r="A538" s="20">
        <v>44080</v>
      </c>
      <c r="B538" s="14" t="s">
        <v>9</v>
      </c>
      <c r="C538" s="14" t="s">
        <v>181</v>
      </c>
      <c r="D538" s="15" t="s">
        <v>371</v>
      </c>
      <c r="E538" s="14" t="s">
        <v>372</v>
      </c>
      <c r="F538" s="14">
        <v>1</v>
      </c>
      <c r="G538" s="16">
        <v>284</v>
      </c>
      <c r="H538" s="42"/>
      <c r="I538" s="12"/>
      <c r="J538" s="12"/>
      <c r="K538" s="12"/>
      <c r="L538" s="12"/>
      <c r="M538" s="12"/>
      <c r="N538" s="12"/>
      <c r="O538" s="12"/>
      <c r="P538" s="12"/>
    </row>
    <row r="539" spans="1:16" ht="15.75" customHeight="1">
      <c r="A539" s="22">
        <v>44080</v>
      </c>
      <c r="B539" s="18" t="s">
        <v>9</v>
      </c>
      <c r="C539" s="18" t="s">
        <v>181</v>
      </c>
      <c r="D539" s="9" t="s">
        <v>371</v>
      </c>
      <c r="E539" s="18" t="s">
        <v>373</v>
      </c>
      <c r="F539" s="18">
        <v>1</v>
      </c>
      <c r="G539" s="19">
        <v>210</v>
      </c>
      <c r="H539" s="42"/>
      <c r="I539" s="12"/>
      <c r="J539" s="12"/>
      <c r="K539" s="12"/>
      <c r="L539" s="12"/>
      <c r="M539" s="12"/>
      <c r="N539" s="12"/>
      <c r="O539" s="12"/>
      <c r="P539" s="12"/>
    </row>
    <row r="540" spans="1:16" ht="15.75" customHeight="1">
      <c r="A540" s="20">
        <v>44080</v>
      </c>
      <c r="B540" s="14" t="s">
        <v>9</v>
      </c>
      <c r="C540" s="14" t="s">
        <v>44</v>
      </c>
      <c r="D540" s="15" t="s">
        <v>371</v>
      </c>
      <c r="E540" s="14" t="s">
        <v>374</v>
      </c>
      <c r="F540" s="14">
        <v>1</v>
      </c>
      <c r="G540" s="16">
        <v>117</v>
      </c>
      <c r="H540" s="42"/>
      <c r="I540" s="12"/>
      <c r="J540" s="12"/>
      <c r="K540" s="12"/>
      <c r="L540" s="12"/>
      <c r="M540" s="12"/>
      <c r="N540" s="12"/>
      <c r="O540" s="12"/>
      <c r="P540" s="12"/>
    </row>
    <row r="541" spans="1:16" ht="15.75" customHeight="1">
      <c r="A541" s="22">
        <v>44080</v>
      </c>
      <c r="B541" s="18" t="s">
        <v>9</v>
      </c>
      <c r="C541" s="18" t="s">
        <v>44</v>
      </c>
      <c r="D541" s="9" t="s">
        <v>371</v>
      </c>
      <c r="E541" s="18" t="s">
        <v>375</v>
      </c>
      <c r="F541" s="18">
        <v>1</v>
      </c>
      <c r="G541" s="19">
        <v>514</v>
      </c>
      <c r="H541" s="42"/>
      <c r="I541" s="12"/>
      <c r="J541" s="12"/>
      <c r="K541" s="12"/>
      <c r="L541" s="12"/>
      <c r="M541" s="12"/>
      <c r="N541" s="12"/>
      <c r="O541" s="12"/>
      <c r="P541" s="12"/>
    </row>
    <row r="542" spans="1:16" ht="15.75" customHeight="1">
      <c r="A542" s="20">
        <v>44080</v>
      </c>
      <c r="B542" s="14" t="s">
        <v>9</v>
      </c>
      <c r="C542" s="14" t="s">
        <v>44</v>
      </c>
      <c r="D542" s="15" t="s">
        <v>371</v>
      </c>
      <c r="E542" s="14" t="s">
        <v>376</v>
      </c>
      <c r="F542" s="14">
        <v>1</v>
      </c>
      <c r="G542" s="16">
        <v>284</v>
      </c>
      <c r="H542" s="42"/>
      <c r="I542" s="12"/>
      <c r="J542" s="12"/>
      <c r="K542" s="12"/>
      <c r="L542" s="12"/>
      <c r="M542" s="12"/>
      <c r="N542" s="12"/>
      <c r="O542" s="12"/>
      <c r="P542" s="12"/>
    </row>
    <row r="543" spans="1:16" ht="15.75" customHeight="1">
      <c r="A543" s="22">
        <v>44080</v>
      </c>
      <c r="B543" s="18" t="s">
        <v>9</v>
      </c>
      <c r="C543" s="18" t="s">
        <v>44</v>
      </c>
      <c r="D543" s="9" t="s">
        <v>371</v>
      </c>
      <c r="E543" s="18" t="s">
        <v>159</v>
      </c>
      <c r="F543" s="18">
        <v>1</v>
      </c>
      <c r="G543" s="19">
        <v>441</v>
      </c>
      <c r="H543" s="42"/>
      <c r="I543" s="12"/>
      <c r="J543" s="12"/>
      <c r="K543" s="12"/>
      <c r="L543" s="12"/>
      <c r="M543" s="12"/>
      <c r="N543" s="12"/>
      <c r="O543" s="12"/>
      <c r="P543" s="12"/>
    </row>
    <row r="544" spans="1:16" ht="15.75" customHeight="1">
      <c r="A544" s="20">
        <v>44080</v>
      </c>
      <c r="B544" s="14" t="s">
        <v>9</v>
      </c>
      <c r="C544" s="14" t="s">
        <v>36</v>
      </c>
      <c r="D544" s="15" t="s">
        <v>371</v>
      </c>
      <c r="E544" s="14" t="s">
        <v>377</v>
      </c>
      <c r="F544" s="14">
        <v>1</v>
      </c>
      <c r="G544" s="16">
        <v>44</v>
      </c>
      <c r="H544" s="42"/>
      <c r="I544" s="12"/>
      <c r="J544" s="12"/>
      <c r="K544" s="12"/>
      <c r="L544" s="12"/>
      <c r="M544" s="12"/>
      <c r="N544" s="12"/>
      <c r="O544" s="12"/>
      <c r="P544" s="12"/>
    </row>
    <row r="545" spans="1:16" ht="15.75" customHeight="1">
      <c r="A545" s="22">
        <v>44080</v>
      </c>
      <c r="B545" s="18" t="s">
        <v>9</v>
      </c>
      <c r="C545" s="18" t="s">
        <v>36</v>
      </c>
      <c r="D545" s="9" t="s">
        <v>371</v>
      </c>
      <c r="E545" s="18" t="s">
        <v>378</v>
      </c>
      <c r="F545" s="18">
        <v>1</v>
      </c>
      <c r="G545" s="19">
        <v>39</v>
      </c>
      <c r="H545" s="42"/>
      <c r="I545" s="12"/>
      <c r="J545" s="12"/>
      <c r="K545" s="12"/>
      <c r="L545" s="12"/>
      <c r="M545" s="12"/>
      <c r="N545" s="12"/>
      <c r="O545" s="12"/>
      <c r="P545" s="12"/>
    </row>
    <row r="546" spans="1:16" ht="15.75" customHeight="1">
      <c r="A546" s="20">
        <v>44080</v>
      </c>
      <c r="B546" s="14" t="s">
        <v>9</v>
      </c>
      <c r="C546" s="14" t="s">
        <v>34</v>
      </c>
      <c r="D546" s="15" t="s">
        <v>93</v>
      </c>
      <c r="E546" s="14" t="s">
        <v>379</v>
      </c>
      <c r="F546" s="14">
        <v>1</v>
      </c>
      <c r="G546" s="16">
        <v>5000</v>
      </c>
      <c r="H546" s="42"/>
      <c r="I546" s="12"/>
      <c r="J546" s="12"/>
      <c r="K546" s="12"/>
      <c r="L546" s="12"/>
      <c r="M546" s="12"/>
      <c r="N546" s="12"/>
      <c r="O546" s="12"/>
      <c r="P546" s="12"/>
    </row>
    <row r="547" spans="1:16" ht="15.75" customHeight="1">
      <c r="A547" s="22">
        <v>44080</v>
      </c>
      <c r="B547" s="18" t="s">
        <v>47</v>
      </c>
      <c r="C547" s="18" t="s">
        <v>39</v>
      </c>
      <c r="D547" s="9" t="s">
        <v>363</v>
      </c>
      <c r="E547" s="18" t="s">
        <v>380</v>
      </c>
      <c r="F547" s="18">
        <v>1</v>
      </c>
      <c r="G547" s="19">
        <v>100</v>
      </c>
      <c r="H547" s="42"/>
      <c r="I547" s="12"/>
      <c r="J547" s="12"/>
      <c r="K547" s="12"/>
      <c r="L547" s="12"/>
      <c r="M547" s="12"/>
      <c r="N547" s="12"/>
      <c r="O547" s="12"/>
      <c r="P547" s="12"/>
    </row>
    <row r="548" spans="1:16" ht="15.75" customHeight="1">
      <c r="A548" s="20">
        <v>44080</v>
      </c>
      <c r="B548" s="14" t="s">
        <v>9</v>
      </c>
      <c r="C548" s="14" t="s">
        <v>10</v>
      </c>
      <c r="D548" s="15" t="s">
        <v>11</v>
      </c>
      <c r="E548" s="14" t="s">
        <v>366</v>
      </c>
      <c r="F548" s="14">
        <v>1</v>
      </c>
      <c r="G548" s="16">
        <v>34</v>
      </c>
      <c r="H548" s="42"/>
      <c r="I548" s="12"/>
      <c r="J548" s="12"/>
      <c r="K548" s="12"/>
      <c r="L548" s="12"/>
      <c r="M548" s="12"/>
      <c r="N548" s="12"/>
      <c r="O548" s="12"/>
      <c r="P548" s="12"/>
    </row>
    <row r="549" spans="1:16" ht="15.75" customHeight="1">
      <c r="A549" s="22">
        <v>44080</v>
      </c>
      <c r="B549" s="18" t="s">
        <v>9</v>
      </c>
      <c r="C549" s="18" t="s">
        <v>355</v>
      </c>
      <c r="D549" s="9" t="s">
        <v>369</v>
      </c>
      <c r="E549" s="18" t="s">
        <v>370</v>
      </c>
      <c r="F549" s="18">
        <v>1</v>
      </c>
      <c r="G549" s="19">
        <v>4000</v>
      </c>
      <c r="H549" s="42"/>
      <c r="I549" s="12"/>
      <c r="J549" s="12"/>
      <c r="K549" s="12"/>
      <c r="L549" s="12"/>
      <c r="M549" s="12"/>
      <c r="N549" s="12"/>
      <c r="O549" s="12"/>
      <c r="P549" s="12"/>
    </row>
    <row r="550" spans="1:16" ht="15.75" customHeight="1">
      <c r="A550" s="20">
        <v>44081</v>
      </c>
      <c r="B550" s="14" t="s">
        <v>9</v>
      </c>
      <c r="C550" s="14" t="s">
        <v>44</v>
      </c>
      <c r="D550" s="15" t="s">
        <v>45</v>
      </c>
      <c r="E550" s="14" t="s">
        <v>100</v>
      </c>
      <c r="F550" s="14">
        <v>1</v>
      </c>
      <c r="G550" s="16">
        <v>50</v>
      </c>
      <c r="H550" s="42"/>
      <c r="I550" s="12"/>
      <c r="J550" s="12"/>
      <c r="K550" s="12"/>
      <c r="L550" s="12"/>
      <c r="M550" s="12"/>
      <c r="N550" s="12"/>
      <c r="O550" s="12"/>
      <c r="P550" s="12"/>
    </row>
    <row r="551" spans="1:16" ht="15.75" customHeight="1">
      <c r="A551" s="22">
        <v>44081</v>
      </c>
      <c r="B551" s="18" t="s">
        <v>9</v>
      </c>
      <c r="C551" s="18" t="s">
        <v>44</v>
      </c>
      <c r="D551" s="9" t="s">
        <v>45</v>
      </c>
      <c r="E551" s="18" t="s">
        <v>146</v>
      </c>
      <c r="F551" s="18">
        <v>4</v>
      </c>
      <c r="G551" s="19">
        <v>50</v>
      </c>
      <c r="H551" s="42"/>
      <c r="I551" s="12"/>
      <c r="J551" s="12"/>
      <c r="K551" s="12"/>
      <c r="L551" s="12"/>
      <c r="M551" s="12"/>
      <c r="N551" s="12"/>
      <c r="O551" s="12"/>
      <c r="P551" s="12"/>
    </row>
    <row r="552" spans="1:16" ht="15.75" customHeight="1">
      <c r="A552" s="20">
        <v>44081</v>
      </c>
      <c r="B552" s="14" t="s">
        <v>47</v>
      </c>
      <c r="C552" s="14" t="s">
        <v>77</v>
      </c>
      <c r="D552" s="15" t="s">
        <v>45</v>
      </c>
      <c r="E552" s="14" t="s">
        <v>381</v>
      </c>
      <c r="F552" s="14">
        <v>1</v>
      </c>
      <c r="G552" s="16">
        <v>100</v>
      </c>
      <c r="H552" s="42"/>
      <c r="I552" s="12"/>
      <c r="J552" s="12"/>
      <c r="K552" s="12"/>
      <c r="L552" s="12"/>
      <c r="M552" s="12"/>
      <c r="N552" s="12"/>
      <c r="O552" s="12"/>
      <c r="P552" s="12"/>
    </row>
    <row r="553" spans="1:16" ht="15.75" customHeight="1">
      <c r="A553" s="22">
        <v>44081</v>
      </c>
      <c r="B553" s="18" t="s">
        <v>47</v>
      </c>
      <c r="C553" s="18" t="s">
        <v>77</v>
      </c>
      <c r="D553" s="9" t="s">
        <v>45</v>
      </c>
      <c r="E553" s="18" t="s">
        <v>382</v>
      </c>
      <c r="F553" s="18">
        <v>1</v>
      </c>
      <c r="G553" s="19">
        <v>25</v>
      </c>
      <c r="H553" s="42"/>
      <c r="I553" s="12"/>
      <c r="J553" s="12"/>
      <c r="K553" s="12"/>
      <c r="L553" s="12"/>
      <c r="M553" s="12"/>
      <c r="N553" s="12"/>
      <c r="O553" s="12"/>
      <c r="P553" s="12"/>
    </row>
    <row r="554" spans="1:16" ht="15.75" customHeight="1">
      <c r="A554" s="20">
        <v>44081</v>
      </c>
      <c r="B554" s="14" t="s">
        <v>9</v>
      </c>
      <c r="C554" s="14" t="s">
        <v>44</v>
      </c>
      <c r="D554" s="15" t="s">
        <v>51</v>
      </c>
      <c r="E554" s="14" t="s">
        <v>57</v>
      </c>
      <c r="F554" s="14">
        <v>10</v>
      </c>
      <c r="G554" s="16">
        <v>100</v>
      </c>
      <c r="H554" s="42"/>
      <c r="I554" s="12"/>
      <c r="J554" s="12"/>
      <c r="K554" s="12"/>
      <c r="L554" s="12"/>
      <c r="M554" s="12"/>
      <c r="N554" s="12"/>
      <c r="O554" s="12"/>
      <c r="P554" s="12"/>
    </row>
    <row r="555" spans="1:16" ht="15.75" customHeight="1">
      <c r="A555" s="22">
        <v>44081</v>
      </c>
      <c r="B555" s="18" t="s">
        <v>47</v>
      </c>
      <c r="C555" s="18" t="s">
        <v>44</v>
      </c>
      <c r="D555" s="9" t="s">
        <v>51</v>
      </c>
      <c r="E555" s="18" t="s">
        <v>109</v>
      </c>
      <c r="F555" s="18">
        <v>1</v>
      </c>
      <c r="G555" s="19">
        <v>20</v>
      </c>
      <c r="H555" s="42"/>
      <c r="I555" s="12"/>
      <c r="J555" s="12"/>
      <c r="K555" s="12"/>
      <c r="L555" s="12"/>
      <c r="M555" s="12"/>
      <c r="N555" s="12"/>
      <c r="O555" s="12"/>
      <c r="P555" s="12"/>
    </row>
    <row r="556" spans="1:16" ht="15.75" customHeight="1">
      <c r="A556" s="20">
        <v>44081</v>
      </c>
      <c r="B556" s="14" t="s">
        <v>47</v>
      </c>
      <c r="C556" s="14" t="s">
        <v>44</v>
      </c>
      <c r="D556" s="15" t="s">
        <v>51</v>
      </c>
      <c r="E556" s="14" t="s">
        <v>190</v>
      </c>
      <c r="F556" s="14">
        <v>1</v>
      </c>
      <c r="G556" s="16">
        <v>10</v>
      </c>
      <c r="H556" s="42"/>
      <c r="I556" s="12"/>
      <c r="J556" s="12"/>
      <c r="K556" s="12"/>
      <c r="L556" s="12"/>
      <c r="M556" s="12"/>
      <c r="N556" s="12"/>
      <c r="O556" s="12"/>
      <c r="P556" s="12"/>
    </row>
    <row r="557" spans="1:16" ht="15.75" customHeight="1">
      <c r="A557" s="22">
        <v>44081</v>
      </c>
      <c r="B557" s="18" t="s">
        <v>47</v>
      </c>
      <c r="C557" s="18" t="s">
        <v>44</v>
      </c>
      <c r="D557" s="9" t="s">
        <v>51</v>
      </c>
      <c r="E557" s="18" t="s">
        <v>53</v>
      </c>
      <c r="F557" s="18">
        <v>1</v>
      </c>
      <c r="G557" s="19">
        <v>10</v>
      </c>
      <c r="H557" s="42"/>
      <c r="I557" s="12"/>
      <c r="J557" s="12"/>
      <c r="K557" s="12"/>
      <c r="L557" s="12"/>
      <c r="M557" s="12"/>
      <c r="N557" s="12"/>
      <c r="O557" s="12"/>
      <c r="P557" s="12"/>
    </row>
    <row r="558" spans="1:16" ht="15.75" customHeight="1">
      <c r="A558" s="20">
        <v>44081</v>
      </c>
      <c r="B558" s="14" t="s">
        <v>47</v>
      </c>
      <c r="C558" s="14" t="s">
        <v>44</v>
      </c>
      <c r="D558" s="15" t="s">
        <v>51</v>
      </c>
      <c r="E558" s="14" t="s">
        <v>55</v>
      </c>
      <c r="F558" s="14">
        <v>1</v>
      </c>
      <c r="G558" s="16">
        <v>10</v>
      </c>
      <c r="H558" s="42"/>
      <c r="I558" s="12"/>
      <c r="J558" s="12"/>
      <c r="K558" s="12"/>
      <c r="L558" s="12"/>
      <c r="M558" s="12"/>
      <c r="N558" s="12"/>
      <c r="O558" s="12"/>
      <c r="P558" s="12"/>
    </row>
    <row r="559" spans="1:16" ht="15.75" customHeight="1">
      <c r="A559" s="43">
        <v>44081</v>
      </c>
      <c r="B559" s="18" t="s">
        <v>9</v>
      </c>
      <c r="C559" s="18" t="s">
        <v>10</v>
      </c>
      <c r="D559" s="9" t="s">
        <v>11</v>
      </c>
      <c r="E559" s="18" t="s">
        <v>350</v>
      </c>
      <c r="F559" s="18">
        <v>1</v>
      </c>
      <c r="G559" s="19">
        <v>28</v>
      </c>
      <c r="H559" s="42"/>
      <c r="I559" s="12"/>
      <c r="J559" s="12"/>
      <c r="K559" s="12"/>
      <c r="L559" s="12"/>
      <c r="M559" s="12"/>
      <c r="N559" s="12"/>
      <c r="O559" s="12"/>
      <c r="P559" s="12"/>
    </row>
    <row r="560" spans="1:16" ht="15.75" customHeight="1">
      <c r="A560" s="20">
        <v>44081</v>
      </c>
      <c r="B560" s="14" t="s">
        <v>9</v>
      </c>
      <c r="C560" s="14" t="s">
        <v>355</v>
      </c>
      <c r="D560" s="15" t="s">
        <v>40</v>
      </c>
      <c r="E560" s="14" t="s">
        <v>383</v>
      </c>
      <c r="F560" s="14">
        <v>1</v>
      </c>
      <c r="G560" s="16">
        <v>760</v>
      </c>
      <c r="H560" s="42"/>
      <c r="I560" s="12"/>
      <c r="J560" s="12"/>
      <c r="K560" s="12"/>
      <c r="L560" s="12"/>
      <c r="M560" s="12"/>
      <c r="N560" s="12"/>
      <c r="O560" s="12"/>
      <c r="P560" s="12"/>
    </row>
    <row r="561" spans="1:16" ht="15.75" customHeight="1">
      <c r="A561" s="43">
        <v>44082</v>
      </c>
      <c r="B561" s="18" t="s">
        <v>47</v>
      </c>
      <c r="C561" s="18" t="s">
        <v>44</v>
      </c>
      <c r="D561" s="9" t="s">
        <v>67</v>
      </c>
      <c r="E561" s="18" t="s">
        <v>200</v>
      </c>
      <c r="F561" s="18">
        <v>1</v>
      </c>
      <c r="G561" s="19">
        <v>200</v>
      </c>
      <c r="H561" s="42"/>
      <c r="I561" s="12"/>
      <c r="J561" s="12"/>
      <c r="K561" s="12"/>
      <c r="L561" s="12"/>
      <c r="M561" s="12"/>
      <c r="N561" s="12"/>
      <c r="O561" s="12"/>
      <c r="P561" s="12"/>
    </row>
    <row r="562" spans="1:16" ht="15.75" customHeight="1">
      <c r="A562" s="41">
        <v>44082</v>
      </c>
      <c r="B562" s="14" t="s">
        <v>9</v>
      </c>
      <c r="C562" s="14" t="s">
        <v>13</v>
      </c>
      <c r="D562" s="15" t="s">
        <v>384</v>
      </c>
      <c r="E562" s="14" t="s">
        <v>385</v>
      </c>
      <c r="F562" s="14">
        <v>1</v>
      </c>
      <c r="G562" s="16">
        <v>4512</v>
      </c>
      <c r="H562" s="42"/>
      <c r="I562" s="12"/>
      <c r="J562" s="12"/>
      <c r="K562" s="12"/>
      <c r="L562" s="12"/>
      <c r="M562" s="12"/>
      <c r="N562" s="12"/>
      <c r="O562" s="12"/>
      <c r="P562" s="12"/>
    </row>
    <row r="563" spans="1:16" ht="15.75" customHeight="1">
      <c r="A563" s="22">
        <v>44082</v>
      </c>
      <c r="B563" s="18" t="str">
        <f>B562</f>
        <v>M-pesa</v>
      </c>
      <c r="C563" s="18" t="s">
        <v>10</v>
      </c>
      <c r="D563" s="9" t="s">
        <v>384</v>
      </c>
      <c r="E563" s="38" t="str">
        <f>E562</f>
        <v>PC Power Supply Corsair Fully Modular 550 Via Kentex Cargo (Buy Direct LTD) Bought From Amazon</v>
      </c>
      <c r="F563" s="18">
        <v>1</v>
      </c>
      <c r="G563" s="19">
        <v>54</v>
      </c>
      <c r="H563" s="42"/>
      <c r="I563" s="12"/>
      <c r="J563" s="12"/>
      <c r="K563" s="12"/>
      <c r="L563" s="12"/>
      <c r="M563" s="12"/>
      <c r="N563" s="12"/>
      <c r="O563" s="12"/>
      <c r="P563" s="12"/>
    </row>
    <row r="564" spans="1:16" ht="15.75" customHeight="1">
      <c r="A564" s="41">
        <v>44082</v>
      </c>
      <c r="B564" s="14" t="s">
        <v>47</v>
      </c>
      <c r="C564" s="14" t="s">
        <v>44</v>
      </c>
      <c r="D564" s="15" t="s">
        <v>51</v>
      </c>
      <c r="E564" s="14" t="s">
        <v>53</v>
      </c>
      <c r="F564" s="14">
        <v>1</v>
      </c>
      <c r="G564" s="16">
        <v>5</v>
      </c>
      <c r="H564" s="42"/>
      <c r="I564" s="12"/>
      <c r="J564" s="12"/>
      <c r="K564" s="12"/>
      <c r="L564" s="12"/>
      <c r="M564" s="12"/>
      <c r="N564" s="12"/>
      <c r="O564" s="12"/>
      <c r="P564" s="12"/>
    </row>
    <row r="565" spans="1:16" ht="15.75" customHeight="1">
      <c r="A565" s="22">
        <v>44083</v>
      </c>
      <c r="B565" s="18" t="s">
        <v>9</v>
      </c>
      <c r="C565" s="18" t="s">
        <v>36</v>
      </c>
      <c r="D565" s="9" t="s">
        <v>45</v>
      </c>
      <c r="E565" s="18" t="s">
        <v>199</v>
      </c>
      <c r="F565" s="18">
        <v>1</v>
      </c>
      <c r="G565" s="19">
        <v>180</v>
      </c>
      <c r="H565" s="42"/>
      <c r="I565" s="12"/>
      <c r="J565" s="12"/>
      <c r="K565" s="12"/>
      <c r="L565" s="12"/>
      <c r="M565" s="12"/>
      <c r="N565" s="12"/>
      <c r="O565" s="12"/>
      <c r="P565" s="12"/>
    </row>
    <row r="566" spans="1:16" ht="15.75" customHeight="1">
      <c r="A566" s="20">
        <v>44083</v>
      </c>
      <c r="B566" s="14" t="s">
        <v>9</v>
      </c>
      <c r="C566" s="14" t="s">
        <v>162</v>
      </c>
      <c r="D566" s="15" t="s">
        <v>45</v>
      </c>
      <c r="E566" s="14" t="s">
        <v>386</v>
      </c>
      <c r="F566" s="14">
        <v>2</v>
      </c>
      <c r="G566" s="16">
        <v>160</v>
      </c>
      <c r="H566" s="42"/>
      <c r="I566" s="12"/>
      <c r="J566" s="12"/>
      <c r="K566" s="12"/>
      <c r="L566" s="12"/>
      <c r="M566" s="12"/>
      <c r="N566" s="12"/>
      <c r="O566" s="12"/>
      <c r="P566" s="12"/>
    </row>
    <row r="567" spans="1:16" ht="15.75" customHeight="1">
      <c r="A567" s="43">
        <v>44083</v>
      </c>
      <c r="B567" s="18" t="s">
        <v>47</v>
      </c>
      <c r="C567" s="18" t="s">
        <v>44</v>
      </c>
      <c r="D567" s="9" t="s">
        <v>51</v>
      </c>
      <c r="E567" s="18" t="s">
        <v>146</v>
      </c>
      <c r="F567" s="18">
        <v>10</v>
      </c>
      <c r="G567" s="19">
        <v>110</v>
      </c>
      <c r="H567" s="42"/>
      <c r="I567" s="12"/>
      <c r="J567" s="12"/>
      <c r="K567" s="12"/>
      <c r="L567" s="12"/>
      <c r="M567" s="12"/>
      <c r="N567" s="12"/>
      <c r="O567" s="12"/>
      <c r="P567" s="12"/>
    </row>
    <row r="568" spans="1:16" ht="15.75" customHeight="1">
      <c r="A568" s="41">
        <v>44083</v>
      </c>
      <c r="B568" s="14" t="s">
        <v>47</v>
      </c>
      <c r="C568" s="14" t="s">
        <v>44</v>
      </c>
      <c r="D568" s="15" t="s">
        <v>51</v>
      </c>
      <c r="E568" s="14" t="s">
        <v>52</v>
      </c>
      <c r="F568" s="14">
        <v>3</v>
      </c>
      <c r="G568" s="16">
        <v>20</v>
      </c>
      <c r="H568" s="42"/>
      <c r="I568" s="12"/>
      <c r="J568" s="12"/>
      <c r="K568" s="12"/>
      <c r="L568" s="12"/>
      <c r="M568" s="12"/>
      <c r="N568" s="12"/>
      <c r="O568" s="12"/>
      <c r="P568" s="12"/>
    </row>
    <row r="569" spans="1:16" ht="15.75" customHeight="1">
      <c r="A569" s="22">
        <v>44083</v>
      </c>
      <c r="B569" s="18" t="s">
        <v>9</v>
      </c>
      <c r="C569" s="18" t="s">
        <v>10</v>
      </c>
      <c r="D569" s="9" t="s">
        <v>11</v>
      </c>
      <c r="E569" s="18" t="s">
        <v>326</v>
      </c>
      <c r="F569" s="18">
        <v>1</v>
      </c>
      <c r="G569" s="19">
        <v>27</v>
      </c>
      <c r="H569" s="42"/>
      <c r="I569" s="12"/>
      <c r="J569" s="12"/>
      <c r="K569" s="12"/>
      <c r="L569" s="12"/>
      <c r="M569" s="12"/>
      <c r="N569" s="12"/>
      <c r="O569" s="12"/>
      <c r="P569" s="12"/>
    </row>
    <row r="570" spans="1:16" ht="15.75" customHeight="1">
      <c r="A570" s="41">
        <v>44084</v>
      </c>
      <c r="B570" s="14" t="s">
        <v>47</v>
      </c>
      <c r="C570" s="14" t="s">
        <v>44</v>
      </c>
      <c r="D570" s="15" t="s">
        <v>287</v>
      </c>
      <c r="E570" s="14" t="s">
        <v>214</v>
      </c>
      <c r="F570" s="14">
        <v>1</v>
      </c>
      <c r="G570" s="16">
        <v>90</v>
      </c>
      <c r="H570" s="42"/>
      <c r="I570" s="12"/>
      <c r="J570" s="12"/>
      <c r="K570" s="12"/>
      <c r="L570" s="12"/>
      <c r="M570" s="12"/>
      <c r="N570" s="12"/>
      <c r="O570" s="12"/>
      <c r="P570" s="12"/>
    </row>
    <row r="571" spans="1:16" ht="15.75" customHeight="1">
      <c r="A571" s="43">
        <v>44084</v>
      </c>
      <c r="B571" s="18" t="s">
        <v>47</v>
      </c>
      <c r="C571" s="18" t="s">
        <v>44</v>
      </c>
      <c r="D571" s="9" t="s">
        <v>51</v>
      </c>
      <c r="E571" s="18" t="s">
        <v>53</v>
      </c>
      <c r="F571" s="18">
        <v>1</v>
      </c>
      <c r="G571" s="19">
        <v>10</v>
      </c>
      <c r="H571" s="42"/>
      <c r="I571" s="12"/>
      <c r="J571" s="12"/>
      <c r="K571" s="12"/>
      <c r="L571" s="12"/>
      <c r="M571" s="12"/>
      <c r="N571" s="12"/>
      <c r="O571" s="12"/>
      <c r="P571" s="12"/>
    </row>
    <row r="572" spans="1:16" ht="15.75" customHeight="1">
      <c r="A572" s="41">
        <v>44084</v>
      </c>
      <c r="B572" s="14" t="s">
        <v>47</v>
      </c>
      <c r="C572" s="14" t="s">
        <v>44</v>
      </c>
      <c r="D572" s="15" t="s">
        <v>51</v>
      </c>
      <c r="E572" s="14" t="s">
        <v>55</v>
      </c>
      <c r="F572" s="14">
        <v>1</v>
      </c>
      <c r="G572" s="16">
        <v>10</v>
      </c>
      <c r="H572" s="42"/>
      <c r="I572" s="12"/>
      <c r="J572" s="12"/>
      <c r="K572" s="12"/>
      <c r="L572" s="12"/>
      <c r="M572" s="12"/>
      <c r="N572" s="12"/>
      <c r="O572" s="12"/>
      <c r="P572" s="12"/>
    </row>
    <row r="573" spans="1:16" ht="15.75" customHeight="1">
      <c r="A573" s="43">
        <v>44084</v>
      </c>
      <c r="B573" s="18" t="s">
        <v>47</v>
      </c>
      <c r="C573" s="18" t="s">
        <v>44</v>
      </c>
      <c r="D573" s="9" t="s">
        <v>51</v>
      </c>
      <c r="E573" s="18" t="s">
        <v>119</v>
      </c>
      <c r="F573" s="18">
        <v>1</v>
      </c>
      <c r="G573" s="19">
        <v>25</v>
      </c>
      <c r="H573" s="42"/>
      <c r="I573" s="12"/>
      <c r="J573" s="12"/>
      <c r="K573" s="12"/>
      <c r="L573" s="12"/>
      <c r="M573" s="12"/>
      <c r="N573" s="12"/>
      <c r="O573" s="12"/>
      <c r="P573" s="12"/>
    </row>
    <row r="574" spans="1:16" ht="15.75" customHeight="1">
      <c r="A574" s="20">
        <v>44085</v>
      </c>
      <c r="B574" s="14" t="s">
        <v>9</v>
      </c>
      <c r="C574" s="14" t="s">
        <v>44</v>
      </c>
      <c r="D574" s="15" t="s">
        <v>67</v>
      </c>
      <c r="E574" s="14" t="s">
        <v>213</v>
      </c>
      <c r="F574" s="14">
        <v>1</v>
      </c>
      <c r="G574" s="16">
        <v>200</v>
      </c>
      <c r="H574" s="42"/>
      <c r="I574" s="12"/>
      <c r="J574" s="12"/>
      <c r="K574" s="12"/>
      <c r="L574" s="12"/>
      <c r="M574" s="12"/>
      <c r="N574" s="12"/>
      <c r="O574" s="12"/>
      <c r="P574" s="12"/>
    </row>
    <row r="575" spans="1:16" ht="15.75" customHeight="1">
      <c r="A575" s="22">
        <v>44085</v>
      </c>
      <c r="B575" s="18" t="s">
        <v>9</v>
      </c>
      <c r="C575" s="18" t="s">
        <v>36</v>
      </c>
      <c r="D575" s="9" t="s">
        <v>32</v>
      </c>
      <c r="E575" s="18" t="s">
        <v>387</v>
      </c>
      <c r="F575" s="18">
        <v>1</v>
      </c>
      <c r="G575" s="19">
        <v>210</v>
      </c>
      <c r="H575" s="42"/>
      <c r="I575" s="12"/>
      <c r="J575" s="12"/>
      <c r="K575" s="12"/>
      <c r="L575" s="12"/>
      <c r="M575" s="12"/>
      <c r="N575" s="12"/>
      <c r="O575" s="12"/>
      <c r="P575" s="12"/>
    </row>
    <row r="576" spans="1:16" ht="15.75" customHeight="1">
      <c r="A576" s="20">
        <v>44085</v>
      </c>
      <c r="B576" s="14" t="s">
        <v>9</v>
      </c>
      <c r="C576" s="14" t="s">
        <v>36</v>
      </c>
      <c r="D576" s="15" t="s">
        <v>32</v>
      </c>
      <c r="E576" s="14" t="s">
        <v>388</v>
      </c>
      <c r="F576" s="14">
        <v>1</v>
      </c>
      <c r="G576" s="16">
        <v>190</v>
      </c>
      <c r="H576" s="42"/>
      <c r="I576" s="12"/>
      <c r="J576" s="12"/>
      <c r="K576" s="12"/>
      <c r="L576" s="12"/>
      <c r="M576" s="12"/>
      <c r="N576" s="12"/>
      <c r="O576" s="12"/>
      <c r="P576" s="12"/>
    </row>
    <row r="577" spans="1:16" ht="15.75" customHeight="1">
      <c r="A577" s="22">
        <v>44085</v>
      </c>
      <c r="B577" s="18" t="s">
        <v>9</v>
      </c>
      <c r="C577" s="18" t="s">
        <v>36</v>
      </c>
      <c r="D577" s="9" t="s">
        <v>32</v>
      </c>
      <c r="E577" s="18" t="s">
        <v>389</v>
      </c>
      <c r="F577" s="18">
        <v>1</v>
      </c>
      <c r="G577" s="19">
        <v>310</v>
      </c>
      <c r="H577" s="42"/>
      <c r="I577" s="12"/>
      <c r="J577" s="12"/>
      <c r="K577" s="12"/>
      <c r="L577" s="12"/>
      <c r="M577" s="12"/>
      <c r="N577" s="12"/>
      <c r="O577" s="12"/>
      <c r="P577" s="12"/>
    </row>
    <row r="578" spans="1:16" ht="15.75" customHeight="1">
      <c r="A578" s="20">
        <v>44085</v>
      </c>
      <c r="B578" s="14" t="s">
        <v>9</v>
      </c>
      <c r="C578" s="14" t="s">
        <v>44</v>
      </c>
      <c r="D578" s="15" t="s">
        <v>45</v>
      </c>
      <c r="E578" s="14" t="s">
        <v>119</v>
      </c>
      <c r="F578" s="14">
        <v>1</v>
      </c>
      <c r="G578" s="16">
        <v>25</v>
      </c>
      <c r="H578" s="42"/>
      <c r="I578" s="12"/>
      <c r="J578" s="12"/>
      <c r="K578" s="12"/>
      <c r="L578" s="12"/>
      <c r="M578" s="12"/>
      <c r="N578" s="12"/>
      <c r="O578" s="12"/>
      <c r="P578" s="12"/>
    </row>
    <row r="579" spans="1:16" ht="15.75" customHeight="1">
      <c r="A579" s="22">
        <v>44085</v>
      </c>
      <c r="B579" s="18" t="s">
        <v>9</v>
      </c>
      <c r="C579" s="18" t="s">
        <v>44</v>
      </c>
      <c r="D579" s="9" t="s">
        <v>51</v>
      </c>
      <c r="E579" s="18" t="s">
        <v>70</v>
      </c>
      <c r="F579" s="18">
        <v>1</v>
      </c>
      <c r="G579" s="19">
        <v>30</v>
      </c>
      <c r="H579" s="42"/>
      <c r="I579" s="12"/>
      <c r="J579" s="12"/>
      <c r="K579" s="12"/>
      <c r="L579" s="12"/>
      <c r="M579" s="12"/>
      <c r="N579" s="12"/>
      <c r="O579" s="12"/>
      <c r="P579" s="12"/>
    </row>
    <row r="580" spans="1:16" ht="15.75" customHeight="1">
      <c r="A580" s="20">
        <v>44085</v>
      </c>
      <c r="B580" s="14" t="s">
        <v>9</v>
      </c>
      <c r="C580" s="14" t="s">
        <v>44</v>
      </c>
      <c r="D580" s="15" t="s">
        <v>51</v>
      </c>
      <c r="E580" s="14" t="s">
        <v>109</v>
      </c>
      <c r="F580" s="14">
        <v>1</v>
      </c>
      <c r="G580" s="16">
        <v>20</v>
      </c>
      <c r="H580" s="42"/>
      <c r="I580" s="12"/>
      <c r="J580" s="12"/>
      <c r="K580" s="12"/>
      <c r="L580" s="12"/>
      <c r="M580" s="12"/>
      <c r="N580" s="12"/>
      <c r="O580" s="12"/>
      <c r="P580" s="12"/>
    </row>
    <row r="581" spans="1:16" ht="15.75" customHeight="1">
      <c r="A581" s="22">
        <v>44085</v>
      </c>
      <c r="B581" s="18" t="s">
        <v>9</v>
      </c>
      <c r="C581" s="18" t="s">
        <v>44</v>
      </c>
      <c r="D581" s="9" t="s">
        <v>51</v>
      </c>
      <c r="E581" s="18" t="s">
        <v>282</v>
      </c>
      <c r="F581" s="18">
        <v>6</v>
      </c>
      <c r="G581" s="19">
        <v>50</v>
      </c>
      <c r="H581" s="42"/>
      <c r="I581" s="12"/>
      <c r="J581" s="12"/>
      <c r="K581" s="12"/>
      <c r="L581" s="12"/>
      <c r="M581" s="12"/>
      <c r="N581" s="12"/>
      <c r="O581" s="12"/>
      <c r="P581" s="12"/>
    </row>
    <row r="582" spans="1:16" ht="15.75" customHeight="1">
      <c r="A582" s="20">
        <v>44085</v>
      </c>
      <c r="B582" s="14" t="s">
        <v>9</v>
      </c>
      <c r="C582" s="14" t="s">
        <v>36</v>
      </c>
      <c r="D582" s="15" t="s">
        <v>51</v>
      </c>
      <c r="E582" s="14" t="s">
        <v>120</v>
      </c>
      <c r="F582" s="14">
        <v>1</v>
      </c>
      <c r="G582" s="16">
        <v>10</v>
      </c>
      <c r="H582" s="42"/>
      <c r="I582" s="12"/>
      <c r="J582" s="12"/>
      <c r="K582" s="12"/>
      <c r="L582" s="12"/>
      <c r="M582" s="12"/>
      <c r="N582" s="12"/>
      <c r="O582" s="12"/>
      <c r="P582" s="12"/>
    </row>
    <row r="583" spans="1:16" ht="15.75" customHeight="1">
      <c r="A583" s="22">
        <v>44085</v>
      </c>
      <c r="B583" s="18" t="s">
        <v>47</v>
      </c>
      <c r="C583" s="18" t="s">
        <v>44</v>
      </c>
      <c r="D583" s="9" t="s">
        <v>51</v>
      </c>
      <c r="E583" s="18" t="s">
        <v>53</v>
      </c>
      <c r="F583" s="18">
        <v>1</v>
      </c>
      <c r="G583" s="19">
        <v>5</v>
      </c>
      <c r="H583" s="42"/>
      <c r="I583" s="12"/>
      <c r="J583" s="12"/>
      <c r="K583" s="12"/>
      <c r="L583" s="12"/>
      <c r="M583" s="12"/>
      <c r="N583" s="12"/>
      <c r="O583" s="12"/>
      <c r="P583" s="12"/>
    </row>
    <row r="584" spans="1:16" ht="15.75" customHeight="1">
      <c r="A584" s="20">
        <v>44086</v>
      </c>
      <c r="B584" s="14" t="s">
        <v>30</v>
      </c>
      <c r="C584" s="14" t="s">
        <v>162</v>
      </c>
      <c r="D584" s="15" t="s">
        <v>93</v>
      </c>
      <c r="E584" s="14" t="s">
        <v>390</v>
      </c>
      <c r="F584" s="14">
        <v>1</v>
      </c>
      <c r="G584" s="16">
        <v>200</v>
      </c>
      <c r="H584" s="42"/>
      <c r="I584" s="12"/>
      <c r="J584" s="12"/>
      <c r="K584" s="12"/>
      <c r="L584" s="12"/>
      <c r="M584" s="12"/>
      <c r="N584" s="12"/>
      <c r="O584" s="12"/>
      <c r="P584" s="12"/>
    </row>
    <row r="585" spans="1:16" ht="15.75" customHeight="1">
      <c r="A585" s="22">
        <v>44086</v>
      </c>
      <c r="B585" s="18" t="s">
        <v>30</v>
      </c>
      <c r="C585" s="18" t="s">
        <v>44</v>
      </c>
      <c r="D585" s="9" t="s">
        <v>93</v>
      </c>
      <c r="E585" s="18" t="s">
        <v>304</v>
      </c>
      <c r="F585" s="18">
        <v>1</v>
      </c>
      <c r="G585" s="19">
        <v>275</v>
      </c>
      <c r="H585" s="42"/>
      <c r="I585" s="12"/>
      <c r="J585" s="12"/>
      <c r="K585" s="12"/>
      <c r="L585" s="12"/>
      <c r="M585" s="12"/>
      <c r="N585" s="12"/>
      <c r="O585" s="12"/>
      <c r="P585" s="12"/>
    </row>
    <row r="586" spans="1:16" ht="15.75" customHeight="1">
      <c r="A586" s="20">
        <v>44086</v>
      </c>
      <c r="B586" s="14" t="s">
        <v>30</v>
      </c>
      <c r="C586" s="14" t="s">
        <v>44</v>
      </c>
      <c r="D586" s="15" t="s">
        <v>263</v>
      </c>
      <c r="E586" s="14" t="s">
        <v>210</v>
      </c>
      <c r="F586" s="14">
        <v>1</v>
      </c>
      <c r="G586" s="16">
        <v>160</v>
      </c>
      <c r="H586" s="42"/>
      <c r="I586" s="12"/>
      <c r="J586" s="12"/>
      <c r="K586" s="12"/>
      <c r="L586" s="12"/>
      <c r="M586" s="12"/>
      <c r="N586" s="12"/>
      <c r="O586" s="12"/>
      <c r="P586" s="12"/>
    </row>
    <row r="587" spans="1:16" ht="15.75" customHeight="1">
      <c r="A587" s="22">
        <v>44086</v>
      </c>
      <c r="B587" s="18" t="s">
        <v>9</v>
      </c>
      <c r="C587" s="18" t="s">
        <v>44</v>
      </c>
      <c r="D587" s="9" t="s">
        <v>294</v>
      </c>
      <c r="E587" s="18" t="s">
        <v>391</v>
      </c>
      <c r="F587" s="18">
        <v>6</v>
      </c>
      <c r="G587" s="19">
        <v>270</v>
      </c>
      <c r="H587" s="42"/>
      <c r="I587" s="12"/>
      <c r="J587" s="12"/>
      <c r="K587" s="12"/>
      <c r="L587" s="12"/>
      <c r="M587" s="12"/>
      <c r="N587" s="12"/>
      <c r="O587" s="12"/>
      <c r="P587" s="12"/>
    </row>
    <row r="588" spans="1:16" ht="15.75" customHeight="1">
      <c r="A588" s="20">
        <v>44086</v>
      </c>
      <c r="B588" s="14" t="s">
        <v>9</v>
      </c>
      <c r="C588" s="14" t="s">
        <v>392</v>
      </c>
      <c r="D588" s="15" t="s">
        <v>393</v>
      </c>
      <c r="E588" s="14" t="s">
        <v>394</v>
      </c>
      <c r="F588" s="14">
        <v>1</v>
      </c>
      <c r="G588" s="16">
        <v>12350</v>
      </c>
      <c r="H588" s="42"/>
      <c r="I588" s="12"/>
      <c r="J588" s="12"/>
      <c r="K588" s="12"/>
      <c r="L588" s="12"/>
      <c r="M588" s="12"/>
      <c r="N588" s="12"/>
      <c r="O588" s="12"/>
      <c r="P588" s="12"/>
    </row>
    <row r="589" spans="1:16" ht="15.75" customHeight="1">
      <c r="A589" s="22">
        <v>44086</v>
      </c>
      <c r="B589" s="18" t="s">
        <v>9</v>
      </c>
      <c r="C589" s="18" t="s">
        <v>102</v>
      </c>
      <c r="D589" s="9" t="s">
        <v>11</v>
      </c>
      <c r="E589" s="18" t="s">
        <v>272</v>
      </c>
      <c r="F589" s="18">
        <v>1</v>
      </c>
      <c r="G589" s="19">
        <v>2.6</v>
      </c>
      <c r="H589" s="42"/>
      <c r="I589" s="12"/>
      <c r="J589" s="12"/>
      <c r="K589" s="12"/>
      <c r="L589" s="12"/>
      <c r="M589" s="12"/>
      <c r="N589" s="12"/>
      <c r="O589" s="12"/>
      <c r="P589" s="12"/>
    </row>
    <row r="590" spans="1:16" ht="15.75" customHeight="1">
      <c r="A590" s="20">
        <v>44086</v>
      </c>
      <c r="B590" s="14" t="s">
        <v>9</v>
      </c>
      <c r="C590" s="14" t="s">
        <v>10</v>
      </c>
      <c r="D590" s="15" t="s">
        <v>11</v>
      </c>
      <c r="E590" s="14" t="s">
        <v>366</v>
      </c>
      <c r="F590" s="14">
        <v>1</v>
      </c>
      <c r="G590" s="16">
        <v>97</v>
      </c>
      <c r="H590" s="42"/>
      <c r="I590" s="12"/>
      <c r="J590" s="12"/>
      <c r="K590" s="12"/>
      <c r="L590" s="12"/>
      <c r="M590" s="12"/>
      <c r="N590" s="12"/>
      <c r="O590" s="12"/>
      <c r="P590" s="12"/>
    </row>
    <row r="591" spans="1:16" ht="15.75" customHeight="1">
      <c r="A591" s="22">
        <v>44087</v>
      </c>
      <c r="B591" s="18" t="s">
        <v>9</v>
      </c>
      <c r="C591" s="18" t="s">
        <v>77</v>
      </c>
      <c r="D591" s="9" t="s">
        <v>263</v>
      </c>
      <c r="E591" s="18" t="s">
        <v>395</v>
      </c>
      <c r="F591" s="18">
        <v>1</v>
      </c>
      <c r="G591" s="19">
        <v>200</v>
      </c>
      <c r="H591" s="42"/>
      <c r="I591" s="12"/>
      <c r="J591" s="12"/>
      <c r="K591" s="12"/>
      <c r="L591" s="12"/>
      <c r="M591" s="12"/>
      <c r="N591" s="12"/>
      <c r="O591" s="12"/>
      <c r="P591" s="12"/>
    </row>
    <row r="592" spans="1:16" ht="15.75" customHeight="1">
      <c r="A592" s="20">
        <v>44087</v>
      </c>
      <c r="B592" s="14" t="s">
        <v>9</v>
      </c>
      <c r="C592" s="14" t="s">
        <v>162</v>
      </c>
      <c r="D592" s="15" t="s">
        <v>263</v>
      </c>
      <c r="E592" s="14" t="s">
        <v>396</v>
      </c>
      <c r="F592" s="14">
        <v>2</v>
      </c>
      <c r="G592" s="25">
        <f>249*2</f>
        <v>498</v>
      </c>
      <c r="H592" s="42"/>
      <c r="I592" s="12"/>
      <c r="J592" s="12"/>
      <c r="K592" s="12"/>
      <c r="L592" s="12"/>
      <c r="M592" s="12"/>
      <c r="N592" s="12"/>
      <c r="O592" s="12"/>
      <c r="P592" s="12"/>
    </row>
    <row r="593" spans="1:16" ht="15.75" customHeight="1">
      <c r="A593" s="22">
        <v>44087</v>
      </c>
      <c r="B593" s="18" t="s">
        <v>9</v>
      </c>
      <c r="C593" s="18" t="s">
        <v>36</v>
      </c>
      <c r="D593" s="9" t="s">
        <v>263</v>
      </c>
      <c r="E593" s="18" t="s">
        <v>309</v>
      </c>
      <c r="F593" s="18">
        <v>1</v>
      </c>
      <c r="G593" s="19">
        <v>195</v>
      </c>
      <c r="H593" s="42"/>
      <c r="I593" s="12"/>
      <c r="J593" s="12"/>
      <c r="K593" s="12"/>
      <c r="L593" s="12"/>
      <c r="M593" s="12"/>
      <c r="N593" s="12"/>
      <c r="O593" s="12"/>
      <c r="P593" s="12"/>
    </row>
    <row r="594" spans="1:16" ht="15.75" customHeight="1">
      <c r="A594" s="20">
        <v>44087</v>
      </c>
      <c r="B594" s="14" t="s">
        <v>9</v>
      </c>
      <c r="C594" s="14" t="s">
        <v>44</v>
      </c>
      <c r="D594" s="15" t="s">
        <v>263</v>
      </c>
      <c r="E594" s="14" t="s">
        <v>397</v>
      </c>
      <c r="F594" s="14">
        <v>1</v>
      </c>
      <c r="G594" s="16">
        <v>125</v>
      </c>
      <c r="H594" s="42"/>
      <c r="I594" s="12"/>
      <c r="J594" s="12"/>
      <c r="K594" s="12"/>
      <c r="L594" s="12"/>
      <c r="M594" s="12"/>
      <c r="N594" s="12"/>
      <c r="O594" s="12"/>
      <c r="P594" s="12"/>
    </row>
    <row r="595" spans="1:16" ht="15.75" customHeight="1">
      <c r="A595" s="22">
        <v>44087</v>
      </c>
      <c r="B595" s="18" t="s">
        <v>9</v>
      </c>
      <c r="C595" s="18" t="s">
        <v>44</v>
      </c>
      <c r="D595" s="9" t="s">
        <v>263</v>
      </c>
      <c r="E595" s="18" t="s">
        <v>398</v>
      </c>
      <c r="F595" s="18">
        <v>1</v>
      </c>
      <c r="G595" s="19">
        <v>180</v>
      </c>
      <c r="H595" s="42"/>
      <c r="I595" s="12"/>
      <c r="J595" s="12"/>
      <c r="K595" s="12"/>
      <c r="L595" s="12"/>
      <c r="M595" s="12"/>
      <c r="N595" s="12"/>
      <c r="O595" s="12"/>
      <c r="P595" s="12"/>
    </row>
    <row r="596" spans="1:16" ht="15.75" customHeight="1">
      <c r="A596" s="20">
        <v>44087</v>
      </c>
      <c r="B596" s="14" t="s">
        <v>9</v>
      </c>
      <c r="C596" s="14" t="s">
        <v>44</v>
      </c>
      <c r="D596" s="15" t="s">
        <v>263</v>
      </c>
      <c r="E596" s="14" t="s">
        <v>399</v>
      </c>
      <c r="F596" s="14">
        <v>2</v>
      </c>
      <c r="G596" s="25">
        <f>45*2</f>
        <v>90</v>
      </c>
      <c r="H596" s="42"/>
      <c r="I596" s="12"/>
      <c r="J596" s="12"/>
      <c r="K596" s="12"/>
      <c r="L596" s="12"/>
      <c r="M596" s="12"/>
      <c r="N596" s="12"/>
      <c r="O596" s="12"/>
      <c r="P596" s="12"/>
    </row>
    <row r="597" spans="1:16" ht="15.75" customHeight="1">
      <c r="A597" s="22">
        <v>44087</v>
      </c>
      <c r="B597" s="18" t="s">
        <v>9</v>
      </c>
      <c r="C597" s="18" t="s">
        <v>162</v>
      </c>
      <c r="D597" s="9" t="s">
        <v>263</v>
      </c>
      <c r="E597" s="18" t="s">
        <v>400</v>
      </c>
      <c r="F597" s="18">
        <v>1</v>
      </c>
      <c r="G597" s="19">
        <v>270</v>
      </c>
      <c r="H597" s="42"/>
      <c r="I597" s="12"/>
      <c r="J597" s="12"/>
      <c r="K597" s="12"/>
      <c r="L597" s="12"/>
      <c r="M597" s="12"/>
      <c r="N597" s="12"/>
      <c r="O597" s="12"/>
      <c r="P597" s="12"/>
    </row>
    <row r="598" spans="1:16" ht="15.75" customHeight="1">
      <c r="A598" s="20">
        <v>44087</v>
      </c>
      <c r="B598" s="14" t="s">
        <v>9</v>
      </c>
      <c r="C598" s="14" t="s">
        <v>162</v>
      </c>
      <c r="D598" s="15" t="s">
        <v>263</v>
      </c>
      <c r="E598" s="14" t="s">
        <v>120</v>
      </c>
      <c r="F598" s="14">
        <v>1</v>
      </c>
      <c r="G598" s="16">
        <v>20</v>
      </c>
      <c r="H598" s="42"/>
      <c r="I598" s="12"/>
      <c r="J598" s="12"/>
      <c r="K598" s="12"/>
      <c r="L598" s="12"/>
      <c r="M598" s="12"/>
      <c r="N598" s="12"/>
      <c r="O598" s="12"/>
      <c r="P598" s="12"/>
    </row>
    <row r="599" spans="1:16" ht="15.75" customHeight="1">
      <c r="A599" s="22">
        <v>44087</v>
      </c>
      <c r="B599" s="18" t="s">
        <v>9</v>
      </c>
      <c r="C599" s="18" t="s">
        <v>44</v>
      </c>
      <c r="D599" s="9" t="s">
        <v>51</v>
      </c>
      <c r="E599" s="18" t="s">
        <v>282</v>
      </c>
      <c r="F599" s="18">
        <v>6</v>
      </c>
      <c r="G599" s="19">
        <v>100</v>
      </c>
      <c r="H599" s="42"/>
      <c r="I599" s="12"/>
      <c r="J599" s="12"/>
      <c r="K599" s="12"/>
      <c r="L599" s="12"/>
      <c r="M599" s="12"/>
      <c r="N599" s="12"/>
      <c r="O599" s="12"/>
      <c r="P599" s="12"/>
    </row>
    <row r="600" spans="1:16" ht="15.75" customHeight="1">
      <c r="A600" s="20">
        <v>44087</v>
      </c>
      <c r="B600" s="14" t="s">
        <v>9</v>
      </c>
      <c r="C600" s="14" t="s">
        <v>36</v>
      </c>
      <c r="D600" s="15" t="s">
        <v>51</v>
      </c>
      <c r="E600" s="14" t="s">
        <v>120</v>
      </c>
      <c r="F600" s="14">
        <v>1</v>
      </c>
      <c r="G600" s="16">
        <v>10</v>
      </c>
      <c r="H600" s="42"/>
      <c r="I600" s="12"/>
      <c r="J600" s="12"/>
      <c r="K600" s="12"/>
      <c r="L600" s="12"/>
      <c r="M600" s="12"/>
      <c r="N600" s="12"/>
      <c r="O600" s="12"/>
      <c r="P600" s="12"/>
    </row>
    <row r="601" spans="1:16" ht="15.75" customHeight="1">
      <c r="A601" s="43">
        <v>44089</v>
      </c>
      <c r="B601" s="18" t="s">
        <v>47</v>
      </c>
      <c r="C601" s="18" t="s">
        <v>44</v>
      </c>
      <c r="D601" s="9" t="s">
        <v>45</v>
      </c>
      <c r="E601" s="18" t="s">
        <v>100</v>
      </c>
      <c r="F601" s="18">
        <v>1</v>
      </c>
      <c r="G601" s="19">
        <v>50</v>
      </c>
      <c r="H601" s="42"/>
      <c r="I601" s="12"/>
      <c r="J601" s="12"/>
      <c r="K601" s="12"/>
      <c r="L601" s="12"/>
      <c r="M601" s="12"/>
      <c r="N601" s="12"/>
      <c r="O601" s="12"/>
      <c r="P601" s="12"/>
    </row>
    <row r="602" spans="1:16" ht="15.75" customHeight="1">
      <c r="A602" s="41">
        <v>44089</v>
      </c>
      <c r="B602" s="14" t="s">
        <v>47</v>
      </c>
      <c r="C602" s="14" t="s">
        <v>44</v>
      </c>
      <c r="D602" s="15" t="s">
        <v>51</v>
      </c>
      <c r="E602" s="14" t="s">
        <v>99</v>
      </c>
      <c r="F602" s="14">
        <v>2</v>
      </c>
      <c r="G602" s="16">
        <v>50</v>
      </c>
      <c r="H602" s="42"/>
      <c r="I602" s="12"/>
      <c r="J602" s="12"/>
      <c r="K602" s="12"/>
      <c r="L602" s="12"/>
      <c r="M602" s="12"/>
      <c r="N602" s="12"/>
      <c r="O602" s="12"/>
      <c r="P602" s="12"/>
    </row>
    <row r="603" spans="1:16" ht="15.75" customHeight="1">
      <c r="A603" s="43">
        <v>44089</v>
      </c>
      <c r="B603" s="18" t="s">
        <v>47</v>
      </c>
      <c r="C603" s="18" t="s">
        <v>44</v>
      </c>
      <c r="D603" s="9" t="s">
        <v>51</v>
      </c>
      <c r="E603" s="18" t="s">
        <v>55</v>
      </c>
      <c r="F603" s="18">
        <v>1</v>
      </c>
      <c r="G603" s="19">
        <v>10</v>
      </c>
      <c r="H603" s="42"/>
      <c r="I603" s="12"/>
      <c r="J603" s="12"/>
      <c r="K603" s="12"/>
      <c r="L603" s="12"/>
      <c r="M603" s="12"/>
      <c r="N603" s="12"/>
      <c r="O603" s="12"/>
      <c r="P603" s="12"/>
    </row>
    <row r="604" spans="1:16" ht="15.75" customHeight="1">
      <c r="A604" s="41">
        <v>44089</v>
      </c>
      <c r="B604" s="14" t="s">
        <v>47</v>
      </c>
      <c r="C604" s="14" t="s">
        <v>44</v>
      </c>
      <c r="D604" s="15" t="s">
        <v>51</v>
      </c>
      <c r="E604" s="14" t="s">
        <v>53</v>
      </c>
      <c r="F604" s="14">
        <v>1</v>
      </c>
      <c r="G604" s="16">
        <v>5</v>
      </c>
      <c r="H604" s="42"/>
      <c r="I604" s="12"/>
      <c r="J604" s="12"/>
      <c r="K604" s="12"/>
      <c r="L604" s="12"/>
      <c r="M604" s="12"/>
      <c r="N604" s="12"/>
      <c r="O604" s="12"/>
      <c r="P604" s="12"/>
    </row>
    <row r="605" spans="1:16" ht="15.75" customHeight="1">
      <c r="A605" s="43">
        <v>44090</v>
      </c>
      <c r="B605" s="18" t="s">
        <v>47</v>
      </c>
      <c r="C605" s="18" t="s">
        <v>44</v>
      </c>
      <c r="D605" s="9" t="s">
        <v>67</v>
      </c>
      <c r="E605" s="18" t="s">
        <v>401</v>
      </c>
      <c r="F605" s="18">
        <v>1</v>
      </c>
      <c r="G605" s="19">
        <v>150</v>
      </c>
      <c r="H605" s="42"/>
      <c r="I605" s="12"/>
      <c r="J605" s="12"/>
      <c r="K605" s="12"/>
      <c r="L605" s="12"/>
      <c r="M605" s="12"/>
      <c r="N605" s="12"/>
      <c r="O605" s="12"/>
      <c r="P605" s="12"/>
    </row>
    <row r="606" spans="1:16" ht="15.75" customHeight="1">
      <c r="A606" s="41">
        <v>44090</v>
      </c>
      <c r="B606" s="14" t="s">
        <v>47</v>
      </c>
      <c r="C606" s="14" t="s">
        <v>44</v>
      </c>
      <c r="D606" s="15" t="s">
        <v>51</v>
      </c>
      <c r="E606" s="14" t="s">
        <v>402</v>
      </c>
      <c r="F606" s="14">
        <v>1</v>
      </c>
      <c r="G606" s="16">
        <v>20</v>
      </c>
      <c r="H606" s="42"/>
      <c r="I606" s="12"/>
      <c r="J606" s="12"/>
      <c r="K606" s="12"/>
      <c r="L606" s="12"/>
      <c r="M606" s="12"/>
      <c r="N606" s="12"/>
      <c r="O606" s="12"/>
      <c r="P606" s="12"/>
    </row>
    <row r="607" spans="1:16" ht="15.75" customHeight="1">
      <c r="A607" s="43">
        <v>44090</v>
      </c>
      <c r="B607" s="18" t="s">
        <v>47</v>
      </c>
      <c r="C607" s="18" t="s">
        <v>44</v>
      </c>
      <c r="D607" s="9" t="s">
        <v>51</v>
      </c>
      <c r="E607" s="18" t="s">
        <v>53</v>
      </c>
      <c r="F607" s="18">
        <v>1</v>
      </c>
      <c r="G607" s="19">
        <v>5</v>
      </c>
      <c r="H607" s="42"/>
      <c r="I607" s="12"/>
      <c r="J607" s="12"/>
      <c r="K607" s="12"/>
      <c r="L607" s="12"/>
      <c r="M607" s="12"/>
      <c r="N607" s="12"/>
      <c r="O607" s="12"/>
      <c r="P607" s="12"/>
    </row>
    <row r="608" spans="1:16" ht="15.75" customHeight="1">
      <c r="A608" s="41">
        <v>44091</v>
      </c>
      <c r="B608" s="14" t="s">
        <v>82</v>
      </c>
      <c r="C608" s="14" t="s">
        <v>27</v>
      </c>
      <c r="D608" s="15" t="s">
        <v>142</v>
      </c>
      <c r="E608" s="14" t="s">
        <v>403</v>
      </c>
      <c r="F608" s="14">
        <v>1</v>
      </c>
      <c r="G608" s="16">
        <v>1467</v>
      </c>
      <c r="H608" s="42"/>
      <c r="I608" s="12"/>
      <c r="J608" s="12"/>
      <c r="K608" s="12"/>
      <c r="L608" s="12"/>
      <c r="M608" s="12"/>
      <c r="N608" s="12"/>
      <c r="O608" s="12"/>
      <c r="P608" s="12"/>
    </row>
    <row r="609" spans="1:16" ht="15.75" customHeight="1">
      <c r="A609" s="43">
        <v>44091</v>
      </c>
      <c r="B609" s="18" t="s">
        <v>47</v>
      </c>
      <c r="C609" s="18" t="s">
        <v>44</v>
      </c>
      <c r="D609" s="9" t="s">
        <v>51</v>
      </c>
      <c r="E609" s="18" t="s">
        <v>86</v>
      </c>
      <c r="F609" s="18">
        <v>1</v>
      </c>
      <c r="G609" s="19">
        <v>20</v>
      </c>
      <c r="H609" s="42"/>
      <c r="I609" s="12"/>
      <c r="J609" s="12"/>
      <c r="K609" s="12"/>
      <c r="L609" s="12"/>
      <c r="M609" s="12"/>
      <c r="N609" s="12"/>
      <c r="O609" s="12"/>
      <c r="P609" s="12"/>
    </row>
    <row r="610" spans="1:16" ht="15.75" customHeight="1">
      <c r="A610" s="41">
        <v>44091</v>
      </c>
      <c r="B610" s="14" t="s">
        <v>47</v>
      </c>
      <c r="C610" s="14" t="s">
        <v>44</v>
      </c>
      <c r="D610" s="15" t="s">
        <v>51</v>
      </c>
      <c r="E610" s="14" t="s">
        <v>53</v>
      </c>
      <c r="F610" s="14">
        <v>1</v>
      </c>
      <c r="G610" s="16">
        <v>5</v>
      </c>
      <c r="H610" s="42"/>
      <c r="I610" s="12"/>
      <c r="J610" s="12"/>
      <c r="K610" s="12"/>
      <c r="L610" s="12"/>
      <c r="M610" s="12"/>
      <c r="N610" s="12"/>
      <c r="O610" s="12"/>
      <c r="P610" s="12"/>
    </row>
    <row r="611" spans="1:16" ht="15.75" customHeight="1">
      <c r="A611" s="22">
        <v>44092</v>
      </c>
      <c r="B611" s="18" t="s">
        <v>9</v>
      </c>
      <c r="C611" s="18" t="s">
        <v>36</v>
      </c>
      <c r="D611" s="9" t="s">
        <v>234</v>
      </c>
      <c r="E611" s="18" t="s">
        <v>404</v>
      </c>
      <c r="F611" s="18">
        <v>1</v>
      </c>
      <c r="G611" s="19">
        <v>290</v>
      </c>
      <c r="H611" s="42"/>
      <c r="I611" s="12"/>
      <c r="J611" s="12"/>
      <c r="K611" s="12"/>
      <c r="L611" s="12"/>
      <c r="M611" s="12"/>
      <c r="N611" s="12"/>
      <c r="O611" s="12"/>
      <c r="P611" s="12"/>
    </row>
    <row r="612" spans="1:16" ht="15.75" customHeight="1">
      <c r="A612" s="20">
        <v>44092</v>
      </c>
      <c r="B612" s="14" t="s">
        <v>47</v>
      </c>
      <c r="C612" s="14" t="s">
        <v>44</v>
      </c>
      <c r="D612" s="15" t="s">
        <v>45</v>
      </c>
      <c r="E612" s="14" t="s">
        <v>405</v>
      </c>
      <c r="F612" s="14">
        <v>1</v>
      </c>
      <c r="G612" s="16">
        <v>25</v>
      </c>
      <c r="H612" s="42"/>
      <c r="I612" s="12"/>
      <c r="J612" s="12"/>
      <c r="K612" s="12"/>
      <c r="L612" s="12"/>
      <c r="M612" s="12"/>
      <c r="N612" s="12"/>
      <c r="O612" s="12"/>
      <c r="P612" s="12"/>
    </row>
    <row r="613" spans="1:16" ht="15.75" customHeight="1">
      <c r="A613" s="43">
        <v>44092</v>
      </c>
      <c r="B613" s="18" t="s">
        <v>47</v>
      </c>
      <c r="C613" s="18" t="s">
        <v>44</v>
      </c>
      <c r="D613" s="9" t="s">
        <v>51</v>
      </c>
      <c r="E613" s="18" t="s">
        <v>192</v>
      </c>
      <c r="F613" s="18">
        <v>1</v>
      </c>
      <c r="G613" s="19">
        <v>5</v>
      </c>
      <c r="H613" s="42"/>
      <c r="I613" s="12"/>
      <c r="J613" s="12"/>
      <c r="K613" s="12"/>
      <c r="L613" s="12"/>
      <c r="M613" s="12"/>
      <c r="N613" s="12"/>
      <c r="O613" s="12"/>
      <c r="P613" s="12"/>
    </row>
    <row r="614" spans="1:16" ht="15.75" customHeight="1">
      <c r="A614" s="20">
        <v>44092</v>
      </c>
      <c r="B614" s="14" t="s">
        <v>47</v>
      </c>
      <c r="C614" s="14" t="s">
        <v>44</v>
      </c>
      <c r="D614" s="15" t="s">
        <v>51</v>
      </c>
      <c r="E614" s="14" t="s">
        <v>53</v>
      </c>
      <c r="F614" s="14">
        <v>1</v>
      </c>
      <c r="G614" s="16">
        <v>5</v>
      </c>
      <c r="H614" s="42"/>
      <c r="I614" s="12"/>
      <c r="J614" s="12"/>
      <c r="K614" s="12"/>
      <c r="L614" s="12"/>
      <c r="M614" s="12"/>
      <c r="N614" s="12"/>
      <c r="O614" s="12"/>
      <c r="P614" s="12"/>
    </row>
    <row r="615" spans="1:16" ht="15.75" customHeight="1">
      <c r="A615" s="22">
        <v>44092</v>
      </c>
      <c r="B615" s="18" t="s">
        <v>47</v>
      </c>
      <c r="C615" s="18" t="s">
        <v>44</v>
      </c>
      <c r="D615" s="9" t="s">
        <v>51</v>
      </c>
      <c r="E615" s="18" t="s">
        <v>55</v>
      </c>
      <c r="F615" s="18">
        <v>1</v>
      </c>
      <c r="G615" s="19">
        <v>10</v>
      </c>
      <c r="H615" s="42"/>
      <c r="I615" s="12"/>
      <c r="J615" s="12"/>
      <c r="K615" s="12"/>
      <c r="L615" s="12"/>
      <c r="M615" s="12"/>
      <c r="N615" s="12"/>
      <c r="O615" s="12"/>
      <c r="P615" s="12"/>
    </row>
    <row r="616" spans="1:16" ht="15.75" customHeight="1">
      <c r="A616" s="20">
        <v>44092</v>
      </c>
      <c r="B616" s="14" t="s">
        <v>9</v>
      </c>
      <c r="C616" s="14" t="s">
        <v>44</v>
      </c>
      <c r="D616" s="15" t="s">
        <v>51</v>
      </c>
      <c r="E616" s="14" t="s">
        <v>406</v>
      </c>
      <c r="F616" s="14">
        <v>1</v>
      </c>
      <c r="G616" s="16">
        <v>30</v>
      </c>
      <c r="H616" s="42"/>
      <c r="I616" s="12"/>
      <c r="J616" s="12"/>
      <c r="K616" s="12"/>
      <c r="L616" s="12"/>
      <c r="M616" s="12"/>
      <c r="N616" s="12"/>
      <c r="O616" s="12"/>
      <c r="P616" s="12"/>
    </row>
    <row r="617" spans="1:16" ht="15.75" customHeight="1">
      <c r="A617" s="22">
        <v>44092</v>
      </c>
      <c r="B617" s="18" t="s">
        <v>9</v>
      </c>
      <c r="C617" s="18" t="s">
        <v>44</v>
      </c>
      <c r="D617" s="9" t="s">
        <v>51</v>
      </c>
      <c r="E617" s="18" t="s">
        <v>407</v>
      </c>
      <c r="F617" s="18">
        <v>1</v>
      </c>
      <c r="G617" s="19">
        <v>100</v>
      </c>
      <c r="H617" s="42"/>
      <c r="I617" s="12"/>
      <c r="J617" s="12"/>
      <c r="K617" s="12"/>
      <c r="L617" s="12"/>
      <c r="M617" s="12"/>
      <c r="N617" s="12"/>
      <c r="O617" s="12"/>
      <c r="P617" s="12"/>
    </row>
    <row r="618" spans="1:16" ht="15.75" customHeight="1">
      <c r="A618" s="20">
        <v>44092</v>
      </c>
      <c r="B618" s="14" t="str">
        <f>B617</f>
        <v>M-pesa</v>
      </c>
      <c r="C618" s="14" t="s">
        <v>10</v>
      </c>
      <c r="D618" s="15" t="s">
        <v>11</v>
      </c>
      <c r="E618" s="14" t="s">
        <v>104</v>
      </c>
      <c r="F618" s="14">
        <v>1</v>
      </c>
      <c r="G618" s="16">
        <v>27</v>
      </c>
      <c r="H618" s="42"/>
      <c r="I618" s="12"/>
      <c r="J618" s="12"/>
      <c r="K618" s="12"/>
      <c r="L618" s="12"/>
      <c r="M618" s="12"/>
      <c r="N618" s="12"/>
      <c r="O618" s="12"/>
      <c r="P618" s="12"/>
    </row>
    <row r="619" spans="1:16" ht="15.75" customHeight="1">
      <c r="A619" s="22">
        <v>44092</v>
      </c>
      <c r="B619" s="18" t="s">
        <v>9</v>
      </c>
      <c r="C619" s="18" t="s">
        <v>10</v>
      </c>
      <c r="D619" s="9" t="s">
        <v>11</v>
      </c>
      <c r="E619" s="18" t="s">
        <v>408</v>
      </c>
      <c r="F619" s="38">
        <f>F618</f>
        <v>1</v>
      </c>
      <c r="G619" s="19">
        <v>23</v>
      </c>
      <c r="H619" s="42"/>
      <c r="I619" s="12"/>
      <c r="J619" s="12"/>
      <c r="K619" s="12"/>
      <c r="L619" s="12"/>
      <c r="M619" s="12"/>
      <c r="N619" s="12"/>
      <c r="O619" s="12"/>
      <c r="P619" s="12"/>
    </row>
    <row r="620" spans="1:16" ht="15.75" customHeight="1">
      <c r="A620" s="20">
        <v>44092</v>
      </c>
      <c r="B620" s="14" t="s">
        <v>9</v>
      </c>
      <c r="C620" s="14" t="s">
        <v>36</v>
      </c>
      <c r="D620" s="15" t="s">
        <v>351</v>
      </c>
      <c r="E620" s="14" t="s">
        <v>352</v>
      </c>
      <c r="F620" s="14">
        <v>1</v>
      </c>
      <c r="G620" s="16">
        <v>250</v>
      </c>
      <c r="H620" s="42"/>
      <c r="I620" s="12"/>
      <c r="J620" s="12"/>
      <c r="K620" s="12"/>
      <c r="L620" s="12"/>
      <c r="M620" s="12"/>
      <c r="N620" s="12"/>
      <c r="O620" s="12"/>
      <c r="P620" s="12"/>
    </row>
    <row r="621" spans="1:16" ht="15.75" customHeight="1">
      <c r="A621" s="22">
        <v>44093</v>
      </c>
      <c r="B621" s="18" t="s">
        <v>9</v>
      </c>
      <c r="C621" s="18" t="s">
        <v>185</v>
      </c>
      <c r="D621" s="9" t="s">
        <v>409</v>
      </c>
      <c r="E621" s="18" t="s">
        <v>410</v>
      </c>
      <c r="F621" s="18">
        <v>1</v>
      </c>
      <c r="G621" s="19">
        <v>1250</v>
      </c>
      <c r="H621" s="42"/>
      <c r="I621" s="12"/>
      <c r="J621" s="12"/>
      <c r="K621" s="12"/>
      <c r="L621" s="12"/>
      <c r="M621" s="12"/>
      <c r="N621" s="12"/>
      <c r="O621" s="12"/>
      <c r="P621" s="12"/>
    </row>
    <row r="622" spans="1:16" ht="15.75" customHeight="1">
      <c r="A622" s="20">
        <v>44094</v>
      </c>
      <c r="B622" s="14" t="s">
        <v>9</v>
      </c>
      <c r="C622" s="14" t="s">
        <v>44</v>
      </c>
      <c r="D622" s="15" t="s">
        <v>67</v>
      </c>
      <c r="E622" s="14" t="s">
        <v>411</v>
      </c>
      <c r="F622" s="14">
        <v>4</v>
      </c>
      <c r="G622" s="16">
        <v>830</v>
      </c>
      <c r="H622" s="42"/>
      <c r="I622" s="12"/>
      <c r="J622" s="12"/>
      <c r="K622" s="12"/>
      <c r="L622" s="12"/>
      <c r="M622" s="12"/>
      <c r="N622" s="12"/>
      <c r="O622" s="12"/>
      <c r="P622" s="12"/>
    </row>
    <row r="623" spans="1:16" ht="15.75" customHeight="1">
      <c r="A623" s="22">
        <v>44094</v>
      </c>
      <c r="B623" s="18" t="s">
        <v>9</v>
      </c>
      <c r="C623" s="18" t="s">
        <v>44</v>
      </c>
      <c r="D623" s="9" t="s">
        <v>45</v>
      </c>
      <c r="E623" s="18" t="s">
        <v>159</v>
      </c>
      <c r="F623" s="18">
        <v>1</v>
      </c>
      <c r="G623" s="19">
        <v>395</v>
      </c>
      <c r="H623" s="42"/>
      <c r="I623" s="12"/>
      <c r="J623" s="12"/>
      <c r="K623" s="12"/>
      <c r="L623" s="12"/>
      <c r="M623" s="12"/>
      <c r="N623" s="12"/>
      <c r="O623" s="12"/>
      <c r="P623" s="12"/>
    </row>
    <row r="624" spans="1:16" ht="15.75" customHeight="1">
      <c r="A624" s="20">
        <v>44094</v>
      </c>
      <c r="B624" s="14" t="s">
        <v>9</v>
      </c>
      <c r="C624" s="14" t="s">
        <v>44</v>
      </c>
      <c r="D624" s="15" t="s">
        <v>45</v>
      </c>
      <c r="E624" s="14" t="s">
        <v>100</v>
      </c>
      <c r="F624" s="14">
        <v>1</v>
      </c>
      <c r="G624" s="16">
        <v>50</v>
      </c>
      <c r="H624" s="42"/>
      <c r="I624" s="12"/>
      <c r="J624" s="12"/>
      <c r="K624" s="12"/>
      <c r="L624" s="12"/>
      <c r="M624" s="12"/>
      <c r="N624" s="12"/>
      <c r="O624" s="12"/>
      <c r="P624" s="12"/>
    </row>
    <row r="625" spans="1:16" ht="15.75" customHeight="1">
      <c r="A625" s="22">
        <v>44094</v>
      </c>
      <c r="B625" s="18" t="s">
        <v>9</v>
      </c>
      <c r="C625" s="18" t="s">
        <v>36</v>
      </c>
      <c r="D625" s="9" t="s">
        <v>45</v>
      </c>
      <c r="E625" s="18" t="s">
        <v>412</v>
      </c>
      <c r="F625" s="18">
        <v>1</v>
      </c>
      <c r="G625" s="19">
        <v>180</v>
      </c>
      <c r="H625" s="42"/>
      <c r="I625" s="12"/>
      <c r="J625" s="12"/>
      <c r="K625" s="12"/>
      <c r="L625" s="12"/>
      <c r="M625" s="12"/>
      <c r="N625" s="12"/>
      <c r="O625" s="12"/>
      <c r="P625" s="12"/>
    </row>
    <row r="626" spans="1:16" ht="15.75" customHeight="1">
      <c r="A626" s="20">
        <v>44094</v>
      </c>
      <c r="B626" s="14" t="s">
        <v>9</v>
      </c>
      <c r="C626" s="14" t="s">
        <v>36</v>
      </c>
      <c r="D626" s="15" t="s">
        <v>287</v>
      </c>
      <c r="E626" s="14" t="s">
        <v>413</v>
      </c>
      <c r="F626" s="14">
        <v>1</v>
      </c>
      <c r="G626" s="16">
        <v>1550</v>
      </c>
      <c r="H626" s="42"/>
      <c r="I626" s="12"/>
      <c r="J626" s="12"/>
      <c r="K626" s="12"/>
      <c r="L626" s="12"/>
      <c r="M626" s="12"/>
      <c r="N626" s="12"/>
      <c r="O626" s="12"/>
      <c r="P626" s="12"/>
    </row>
    <row r="627" spans="1:16" ht="15.75" customHeight="1">
      <c r="A627" s="22">
        <v>44094</v>
      </c>
      <c r="B627" s="18" t="s">
        <v>47</v>
      </c>
      <c r="C627" s="18" t="s">
        <v>39</v>
      </c>
      <c r="D627" s="9" t="s">
        <v>48</v>
      </c>
      <c r="E627" s="18" t="s">
        <v>414</v>
      </c>
      <c r="F627" s="18">
        <v>1</v>
      </c>
      <c r="G627" s="19">
        <v>200</v>
      </c>
      <c r="H627" s="42"/>
      <c r="I627" s="12"/>
      <c r="J627" s="12"/>
      <c r="K627" s="12"/>
      <c r="L627" s="12"/>
      <c r="M627" s="12"/>
      <c r="N627" s="12"/>
      <c r="O627" s="12"/>
      <c r="P627" s="12"/>
    </row>
    <row r="628" spans="1:16" ht="15.75" customHeight="1">
      <c r="A628" s="20">
        <v>44094</v>
      </c>
      <c r="B628" s="14" t="s">
        <v>9</v>
      </c>
      <c r="C628" s="14" t="s">
        <v>44</v>
      </c>
      <c r="D628" s="15" t="s">
        <v>51</v>
      </c>
      <c r="E628" s="14" t="s">
        <v>109</v>
      </c>
      <c r="F628" s="14">
        <v>1</v>
      </c>
      <c r="G628" s="16">
        <v>20</v>
      </c>
      <c r="H628" s="42"/>
      <c r="I628" s="12"/>
      <c r="J628" s="12"/>
      <c r="K628" s="12"/>
      <c r="L628" s="12"/>
      <c r="M628" s="12"/>
      <c r="N628" s="12"/>
      <c r="O628" s="12"/>
      <c r="P628" s="12"/>
    </row>
    <row r="629" spans="1:16" ht="15.75" customHeight="1">
      <c r="A629" s="22">
        <v>44095</v>
      </c>
      <c r="B629" s="18" t="s">
        <v>47</v>
      </c>
      <c r="C629" s="18" t="s">
        <v>44</v>
      </c>
      <c r="D629" s="9" t="s">
        <v>45</v>
      </c>
      <c r="E629" s="18" t="s">
        <v>415</v>
      </c>
      <c r="F629" s="18">
        <v>2</v>
      </c>
      <c r="G629" s="19">
        <v>50</v>
      </c>
      <c r="H629" s="42"/>
      <c r="I629" s="12"/>
      <c r="J629" s="12"/>
      <c r="K629" s="12"/>
      <c r="L629" s="12"/>
      <c r="M629" s="12"/>
      <c r="N629" s="12"/>
      <c r="O629" s="12"/>
      <c r="P629" s="12"/>
    </row>
    <row r="630" spans="1:16" ht="15.75" customHeight="1">
      <c r="A630" s="20">
        <v>44095</v>
      </c>
      <c r="B630" s="14" t="s">
        <v>9</v>
      </c>
      <c r="C630" s="14" t="s">
        <v>44</v>
      </c>
      <c r="D630" s="15" t="s">
        <v>45</v>
      </c>
      <c r="E630" s="14" t="s">
        <v>416</v>
      </c>
      <c r="F630" s="14">
        <v>1</v>
      </c>
      <c r="G630" s="16">
        <v>180</v>
      </c>
      <c r="H630" s="42"/>
      <c r="I630" s="12"/>
      <c r="J630" s="12"/>
      <c r="K630" s="12"/>
      <c r="L630" s="12"/>
      <c r="M630" s="12"/>
      <c r="N630" s="12"/>
      <c r="O630" s="12"/>
      <c r="P630" s="12"/>
    </row>
    <row r="631" spans="1:16" ht="15.75" customHeight="1">
      <c r="A631" s="22">
        <v>44096</v>
      </c>
      <c r="B631" s="18" t="s">
        <v>47</v>
      </c>
      <c r="C631" s="18" t="s">
        <v>44</v>
      </c>
      <c r="D631" s="9" t="s">
        <v>51</v>
      </c>
      <c r="E631" s="18" t="s">
        <v>52</v>
      </c>
      <c r="F631" s="18">
        <v>1</v>
      </c>
      <c r="G631" s="19">
        <v>20</v>
      </c>
      <c r="H631" s="42"/>
      <c r="I631" s="12"/>
      <c r="J631" s="12"/>
      <c r="K631" s="12"/>
      <c r="L631" s="12"/>
      <c r="M631" s="12"/>
      <c r="N631" s="12"/>
      <c r="O631" s="12"/>
      <c r="P631" s="12"/>
    </row>
    <row r="632" spans="1:16" ht="15.75" customHeight="1">
      <c r="A632" s="20">
        <v>44096</v>
      </c>
      <c r="B632" s="14" t="s">
        <v>47</v>
      </c>
      <c r="C632" s="14" t="s">
        <v>44</v>
      </c>
      <c r="D632" s="15" t="s">
        <v>51</v>
      </c>
      <c r="E632" s="14" t="s">
        <v>55</v>
      </c>
      <c r="F632" s="14">
        <v>1</v>
      </c>
      <c r="G632" s="16">
        <v>10</v>
      </c>
      <c r="H632" s="42"/>
      <c r="I632" s="12"/>
      <c r="J632" s="12"/>
      <c r="K632" s="12"/>
      <c r="L632" s="12"/>
      <c r="M632" s="12"/>
      <c r="N632" s="12"/>
      <c r="O632" s="12"/>
      <c r="P632" s="12"/>
    </row>
    <row r="633" spans="1:16" ht="15.75" customHeight="1">
      <c r="A633" s="22">
        <v>44096</v>
      </c>
      <c r="B633" s="18" t="s">
        <v>47</v>
      </c>
      <c r="C633" s="18" t="s">
        <v>44</v>
      </c>
      <c r="D633" s="9" t="s">
        <v>51</v>
      </c>
      <c r="E633" s="18" t="s">
        <v>53</v>
      </c>
      <c r="F633" s="18">
        <v>1</v>
      </c>
      <c r="G633" s="19">
        <v>5</v>
      </c>
      <c r="H633" s="42"/>
      <c r="I633" s="12"/>
      <c r="J633" s="12"/>
      <c r="K633" s="12"/>
      <c r="L633" s="12"/>
      <c r="M633" s="12"/>
      <c r="N633" s="12"/>
      <c r="O633" s="12"/>
      <c r="P633" s="12"/>
    </row>
    <row r="634" spans="1:16" ht="15.75" customHeight="1">
      <c r="A634" s="20">
        <v>44096</v>
      </c>
      <c r="B634" s="14" t="s">
        <v>47</v>
      </c>
      <c r="C634" s="14" t="s">
        <v>44</v>
      </c>
      <c r="D634" s="15" t="s">
        <v>51</v>
      </c>
      <c r="E634" s="14" t="s">
        <v>119</v>
      </c>
      <c r="F634" s="14">
        <v>1</v>
      </c>
      <c r="G634" s="16">
        <v>20</v>
      </c>
      <c r="H634" s="42"/>
      <c r="I634" s="12"/>
      <c r="J634" s="12"/>
      <c r="K634" s="12"/>
      <c r="L634" s="12"/>
      <c r="M634" s="12"/>
      <c r="N634" s="12"/>
      <c r="O634" s="12"/>
      <c r="P634" s="12"/>
    </row>
    <row r="635" spans="1:16" ht="15.75" customHeight="1">
      <c r="A635" s="22">
        <v>44097</v>
      </c>
      <c r="B635" s="18" t="str">
        <f>B634</f>
        <v>Cash</v>
      </c>
      <c r="C635" s="18" t="s">
        <v>31</v>
      </c>
      <c r="D635" s="9" t="s">
        <v>183</v>
      </c>
      <c r="E635" s="18" t="s">
        <v>184</v>
      </c>
      <c r="F635" s="18">
        <v>1</v>
      </c>
      <c r="G635" s="24">
        <f>5.99*112</f>
        <v>670.88</v>
      </c>
      <c r="H635" s="42"/>
      <c r="I635" s="12"/>
      <c r="J635" s="12"/>
      <c r="K635" s="12"/>
      <c r="L635" s="12"/>
      <c r="M635" s="12"/>
      <c r="N635" s="12"/>
      <c r="O635" s="12"/>
      <c r="P635" s="12"/>
    </row>
    <row r="636" spans="1:16" ht="15.75" customHeight="1">
      <c r="A636" s="20">
        <v>44097</v>
      </c>
      <c r="B636" s="14" t="s">
        <v>9</v>
      </c>
      <c r="C636" s="14" t="s">
        <v>39</v>
      </c>
      <c r="D636" s="15" t="s">
        <v>40</v>
      </c>
      <c r="E636" s="14" t="s">
        <v>39</v>
      </c>
      <c r="F636" s="14">
        <v>1</v>
      </c>
      <c r="G636" s="16">
        <v>680</v>
      </c>
      <c r="H636" s="42"/>
      <c r="I636" s="12"/>
      <c r="J636" s="12"/>
      <c r="K636" s="12"/>
      <c r="L636" s="12"/>
      <c r="M636" s="12"/>
      <c r="N636" s="12"/>
      <c r="O636" s="12"/>
      <c r="P636" s="12"/>
    </row>
    <row r="637" spans="1:16" ht="15.75" customHeight="1">
      <c r="A637" s="22">
        <v>44098</v>
      </c>
      <c r="B637" s="18" t="s">
        <v>9</v>
      </c>
      <c r="C637" s="18" t="s">
        <v>36</v>
      </c>
      <c r="D637" s="9" t="s">
        <v>45</v>
      </c>
      <c r="E637" s="18" t="s">
        <v>417</v>
      </c>
      <c r="F637" s="18">
        <v>1</v>
      </c>
      <c r="G637" s="19">
        <v>180</v>
      </c>
      <c r="H637" s="42"/>
      <c r="I637" s="12"/>
      <c r="J637" s="12"/>
      <c r="K637" s="12"/>
      <c r="L637" s="12"/>
      <c r="M637" s="12"/>
      <c r="N637" s="12"/>
      <c r="O637" s="12"/>
      <c r="P637" s="12"/>
    </row>
    <row r="638" spans="1:16" ht="15.75" customHeight="1">
      <c r="A638" s="20">
        <v>44098</v>
      </c>
      <c r="B638" s="14" t="s">
        <v>9</v>
      </c>
      <c r="C638" s="14" t="s">
        <v>44</v>
      </c>
      <c r="D638" s="15" t="s">
        <v>287</v>
      </c>
      <c r="E638" s="14" t="s">
        <v>214</v>
      </c>
      <c r="F638" s="14">
        <v>1</v>
      </c>
      <c r="G638" s="16">
        <v>90</v>
      </c>
      <c r="H638" s="42"/>
      <c r="I638" s="12"/>
      <c r="J638" s="12"/>
      <c r="K638" s="12"/>
      <c r="L638" s="12"/>
      <c r="M638" s="12"/>
      <c r="N638" s="12"/>
      <c r="O638" s="12"/>
      <c r="P638" s="12"/>
    </row>
    <row r="639" spans="1:16" ht="15.75" customHeight="1">
      <c r="A639" s="22">
        <v>44098</v>
      </c>
      <c r="B639" s="18" t="s">
        <v>47</v>
      </c>
      <c r="C639" s="18" t="s">
        <v>44</v>
      </c>
      <c r="D639" s="9" t="s">
        <v>51</v>
      </c>
      <c r="E639" s="18" t="s">
        <v>52</v>
      </c>
      <c r="F639" s="18">
        <v>2</v>
      </c>
      <c r="G639" s="19">
        <v>10</v>
      </c>
      <c r="H639" s="42"/>
      <c r="I639" s="12"/>
      <c r="J639" s="12"/>
      <c r="K639" s="12"/>
      <c r="L639" s="12"/>
      <c r="M639" s="12"/>
      <c r="N639" s="12"/>
      <c r="O639" s="12"/>
      <c r="P639" s="12"/>
    </row>
    <row r="640" spans="1:16" ht="15.75" customHeight="1">
      <c r="A640" s="20">
        <v>44098</v>
      </c>
      <c r="B640" s="14" t="s">
        <v>47</v>
      </c>
      <c r="C640" s="14" t="s">
        <v>44</v>
      </c>
      <c r="D640" s="15" t="s">
        <v>51</v>
      </c>
      <c r="E640" s="14" t="s">
        <v>54</v>
      </c>
      <c r="F640" s="14">
        <v>1</v>
      </c>
      <c r="G640" s="16">
        <v>10</v>
      </c>
      <c r="H640" s="42"/>
      <c r="I640" s="12"/>
      <c r="J640" s="12"/>
      <c r="K640" s="12"/>
      <c r="L640" s="12"/>
      <c r="M640" s="12"/>
      <c r="N640" s="12"/>
      <c r="O640" s="12"/>
      <c r="P640" s="12"/>
    </row>
    <row r="641" spans="1:16" ht="15.75" customHeight="1">
      <c r="A641" s="22">
        <v>44098</v>
      </c>
      <c r="B641" s="18" t="s">
        <v>47</v>
      </c>
      <c r="C641" s="18" t="s">
        <v>44</v>
      </c>
      <c r="D641" s="9" t="s">
        <v>51</v>
      </c>
      <c r="E641" s="18" t="s">
        <v>109</v>
      </c>
      <c r="F641" s="18">
        <v>1</v>
      </c>
      <c r="G641" s="19">
        <v>15</v>
      </c>
      <c r="H641" s="42"/>
      <c r="I641" s="12"/>
      <c r="J641" s="12"/>
      <c r="K641" s="12"/>
      <c r="L641" s="12"/>
      <c r="M641" s="12"/>
      <c r="N641" s="12"/>
      <c r="O641" s="12"/>
      <c r="P641" s="12"/>
    </row>
    <row r="642" spans="1:16" ht="15.75" customHeight="1">
      <c r="A642" s="20">
        <v>44098</v>
      </c>
      <c r="B642" s="14" t="s">
        <v>47</v>
      </c>
      <c r="C642" s="14" t="s">
        <v>44</v>
      </c>
      <c r="D642" s="15" t="s">
        <v>51</v>
      </c>
      <c r="E642" s="14" t="s">
        <v>55</v>
      </c>
      <c r="F642" s="14">
        <v>1</v>
      </c>
      <c r="G642" s="16">
        <v>5</v>
      </c>
      <c r="H642" s="42"/>
      <c r="I642" s="12"/>
      <c r="J642" s="12"/>
      <c r="K642" s="12"/>
      <c r="L642" s="12"/>
      <c r="M642" s="12"/>
      <c r="N642" s="12"/>
      <c r="O642" s="12"/>
      <c r="P642" s="12"/>
    </row>
    <row r="643" spans="1:16" ht="15.75" customHeight="1">
      <c r="A643" s="22">
        <v>44098</v>
      </c>
      <c r="B643" s="18" t="s">
        <v>47</v>
      </c>
      <c r="C643" s="18" t="s">
        <v>44</v>
      </c>
      <c r="D643" s="9" t="s">
        <v>51</v>
      </c>
      <c r="E643" s="18" t="s">
        <v>53</v>
      </c>
      <c r="F643" s="18">
        <v>1</v>
      </c>
      <c r="G643" s="19">
        <v>5</v>
      </c>
      <c r="H643" s="42"/>
      <c r="I643" s="12"/>
      <c r="J643" s="12"/>
      <c r="K643" s="12"/>
      <c r="L643" s="12"/>
      <c r="M643" s="12"/>
      <c r="N643" s="12"/>
      <c r="O643" s="12"/>
      <c r="P643" s="12"/>
    </row>
    <row r="644" spans="1:16" ht="15.75" customHeight="1">
      <c r="A644" s="20">
        <v>44098</v>
      </c>
      <c r="B644" s="14" t="s">
        <v>9</v>
      </c>
      <c r="C644" s="14" t="s">
        <v>10</v>
      </c>
      <c r="D644" s="15" t="s">
        <v>11</v>
      </c>
      <c r="E644" s="14" t="s">
        <v>104</v>
      </c>
      <c r="F644" s="14">
        <v>1</v>
      </c>
      <c r="G644" s="16">
        <v>28</v>
      </c>
      <c r="H644" s="42"/>
      <c r="I644" s="12"/>
      <c r="J644" s="12"/>
      <c r="K644" s="12"/>
      <c r="L644" s="12"/>
      <c r="M644" s="12"/>
      <c r="N644" s="12"/>
      <c r="O644" s="12"/>
      <c r="P644" s="12"/>
    </row>
    <row r="645" spans="1:16" ht="15.75" customHeight="1">
      <c r="A645" s="22">
        <v>44099</v>
      </c>
      <c r="B645" s="18" t="s">
        <v>82</v>
      </c>
      <c r="C645" s="18" t="s">
        <v>80</v>
      </c>
      <c r="D645" s="9" t="s">
        <v>418</v>
      </c>
      <c r="E645" s="18" t="s">
        <v>419</v>
      </c>
      <c r="F645" s="18">
        <v>1</v>
      </c>
      <c r="G645" s="19">
        <v>6901.77</v>
      </c>
      <c r="H645" s="42"/>
      <c r="I645" s="12"/>
      <c r="J645" s="12"/>
      <c r="K645" s="12"/>
      <c r="L645" s="12"/>
      <c r="M645" s="12"/>
      <c r="N645" s="12"/>
      <c r="O645" s="12"/>
      <c r="P645" s="12"/>
    </row>
    <row r="646" spans="1:16" ht="15.75" customHeight="1">
      <c r="A646" s="20">
        <v>44100</v>
      </c>
      <c r="B646" s="14" t="s">
        <v>30</v>
      </c>
      <c r="C646" s="14" t="s">
        <v>36</v>
      </c>
      <c r="D646" s="15" t="s">
        <v>263</v>
      </c>
      <c r="E646" s="14" t="s">
        <v>420</v>
      </c>
      <c r="F646" s="14">
        <v>1</v>
      </c>
      <c r="G646" s="16">
        <v>600</v>
      </c>
      <c r="H646" s="42"/>
      <c r="I646" s="12"/>
      <c r="J646" s="12"/>
      <c r="K646" s="12"/>
      <c r="L646" s="12"/>
      <c r="M646" s="12"/>
      <c r="N646" s="12"/>
      <c r="O646" s="12"/>
      <c r="P646" s="12"/>
    </row>
    <row r="647" spans="1:16" ht="15.75" customHeight="1">
      <c r="A647" s="22">
        <v>44100</v>
      </c>
      <c r="B647" s="18" t="s">
        <v>47</v>
      </c>
      <c r="C647" s="18" t="s">
        <v>44</v>
      </c>
      <c r="D647" s="9" t="s">
        <v>51</v>
      </c>
      <c r="E647" s="18" t="s">
        <v>54</v>
      </c>
      <c r="F647" s="18">
        <v>1</v>
      </c>
      <c r="G647" s="19">
        <v>30</v>
      </c>
      <c r="H647" s="42"/>
      <c r="I647" s="12"/>
      <c r="J647" s="12"/>
      <c r="K647" s="12"/>
      <c r="L647" s="12"/>
      <c r="M647" s="12"/>
      <c r="N647" s="12"/>
      <c r="O647" s="12"/>
      <c r="P647" s="12"/>
    </row>
    <row r="648" spans="1:16" ht="15.75" customHeight="1">
      <c r="A648" s="20">
        <v>44100</v>
      </c>
      <c r="B648" s="14" t="s">
        <v>47</v>
      </c>
      <c r="C648" s="14" t="s">
        <v>44</v>
      </c>
      <c r="D648" s="15" t="s">
        <v>51</v>
      </c>
      <c r="E648" s="14" t="s">
        <v>421</v>
      </c>
      <c r="F648" s="14">
        <v>1</v>
      </c>
      <c r="G648" s="16">
        <v>5</v>
      </c>
      <c r="H648" s="42"/>
      <c r="I648" s="12"/>
      <c r="J648" s="12"/>
      <c r="K648" s="12"/>
      <c r="L648" s="12"/>
      <c r="M648" s="12"/>
      <c r="N648" s="12"/>
      <c r="O648" s="12"/>
      <c r="P648" s="12"/>
    </row>
    <row r="649" spans="1:16" ht="15.75" customHeight="1">
      <c r="A649" s="22">
        <v>44100</v>
      </c>
      <c r="B649" s="18" t="s">
        <v>47</v>
      </c>
      <c r="C649" s="18" t="s">
        <v>44</v>
      </c>
      <c r="D649" s="9" t="s">
        <v>51</v>
      </c>
      <c r="E649" s="18" t="s">
        <v>109</v>
      </c>
      <c r="F649" s="18">
        <v>1</v>
      </c>
      <c r="G649" s="19">
        <v>20</v>
      </c>
      <c r="H649" s="42"/>
      <c r="I649" s="12"/>
      <c r="J649" s="12"/>
      <c r="K649" s="12"/>
      <c r="L649" s="12"/>
      <c r="M649" s="12"/>
      <c r="N649" s="12"/>
      <c r="O649" s="12"/>
      <c r="P649" s="12"/>
    </row>
    <row r="650" spans="1:16" ht="15.75" customHeight="1">
      <c r="A650" s="41">
        <v>44100</v>
      </c>
      <c r="B650" s="14" t="s">
        <v>9</v>
      </c>
      <c r="C650" s="14" t="s">
        <v>10</v>
      </c>
      <c r="D650" s="15" t="s">
        <v>11</v>
      </c>
      <c r="E650" s="14" t="s">
        <v>422</v>
      </c>
      <c r="F650" s="14">
        <v>1</v>
      </c>
      <c r="G650" s="16">
        <v>23</v>
      </c>
      <c r="H650" s="42"/>
      <c r="I650" s="12"/>
      <c r="J650" s="12"/>
      <c r="K650" s="12"/>
      <c r="L650" s="12"/>
      <c r="M650" s="12"/>
      <c r="N650" s="12"/>
      <c r="O650" s="12"/>
      <c r="P650" s="12"/>
    </row>
    <row r="651" spans="1:16" ht="15.75" customHeight="1">
      <c r="A651" s="43">
        <v>44100</v>
      </c>
      <c r="B651" s="18" t="s">
        <v>9</v>
      </c>
      <c r="C651" s="18" t="s">
        <v>10</v>
      </c>
      <c r="D651" s="9" t="s">
        <v>11</v>
      </c>
      <c r="E651" s="18" t="s">
        <v>423</v>
      </c>
      <c r="F651" s="18">
        <v>1</v>
      </c>
      <c r="G651" s="19">
        <v>23</v>
      </c>
      <c r="H651" s="42"/>
      <c r="I651" s="12"/>
      <c r="J651" s="12"/>
      <c r="K651" s="12"/>
      <c r="L651" s="12"/>
      <c r="M651" s="12"/>
      <c r="N651" s="12"/>
      <c r="O651" s="12"/>
      <c r="P651" s="12"/>
    </row>
    <row r="652" spans="1:16" ht="15.75" customHeight="1">
      <c r="A652" s="20">
        <v>44101</v>
      </c>
      <c r="B652" s="14" t="s">
        <v>47</v>
      </c>
      <c r="C652" s="14" t="s">
        <v>44</v>
      </c>
      <c r="D652" s="15" t="s">
        <v>45</v>
      </c>
      <c r="E652" s="14" t="s">
        <v>100</v>
      </c>
      <c r="F652" s="14">
        <v>1</v>
      </c>
      <c r="G652" s="16">
        <v>50</v>
      </c>
      <c r="H652" s="42"/>
      <c r="I652" s="12"/>
      <c r="J652" s="12"/>
      <c r="K652" s="12"/>
      <c r="L652" s="12"/>
      <c r="M652" s="12"/>
      <c r="N652" s="12"/>
      <c r="O652" s="12"/>
      <c r="P652" s="12"/>
    </row>
    <row r="653" spans="1:16" ht="15.75" customHeight="1">
      <c r="A653" s="22">
        <v>44101</v>
      </c>
      <c r="B653" s="18" t="s">
        <v>9</v>
      </c>
      <c r="C653" s="18" t="s">
        <v>392</v>
      </c>
      <c r="D653" s="9" t="s">
        <v>393</v>
      </c>
      <c r="E653" s="18" t="s">
        <v>424</v>
      </c>
      <c r="F653" s="18">
        <v>1</v>
      </c>
      <c r="G653" s="19">
        <v>5000</v>
      </c>
      <c r="H653" s="42"/>
      <c r="I653" s="12"/>
      <c r="J653" s="12"/>
      <c r="K653" s="12"/>
      <c r="L653" s="12"/>
      <c r="M653" s="12"/>
      <c r="N653" s="12"/>
      <c r="O653" s="12"/>
      <c r="P653" s="12"/>
    </row>
    <row r="654" spans="1:16" ht="15.75" customHeight="1">
      <c r="A654" s="20">
        <v>44101</v>
      </c>
      <c r="B654" s="14" t="s">
        <v>47</v>
      </c>
      <c r="C654" s="14" t="s">
        <v>44</v>
      </c>
      <c r="D654" s="15" t="s">
        <v>51</v>
      </c>
      <c r="E654" s="14" t="s">
        <v>52</v>
      </c>
      <c r="F654" s="14">
        <v>3</v>
      </c>
      <c r="G654" s="16">
        <v>20</v>
      </c>
      <c r="H654" s="42"/>
      <c r="I654" s="12"/>
      <c r="J654" s="12"/>
      <c r="K654" s="12"/>
      <c r="L654" s="12"/>
      <c r="M654" s="12"/>
      <c r="N654" s="12"/>
      <c r="O654" s="12"/>
      <c r="P654" s="12"/>
    </row>
    <row r="655" spans="1:16" ht="15.75" customHeight="1">
      <c r="A655" s="22">
        <v>44101</v>
      </c>
      <c r="B655" s="18" t="s">
        <v>47</v>
      </c>
      <c r="C655" s="18" t="s">
        <v>44</v>
      </c>
      <c r="D655" s="9" t="s">
        <v>51</v>
      </c>
      <c r="E655" s="18" t="s">
        <v>54</v>
      </c>
      <c r="F655" s="18">
        <v>1</v>
      </c>
      <c r="G655" s="19">
        <v>10</v>
      </c>
      <c r="H655" s="42"/>
      <c r="I655" s="12"/>
      <c r="J655" s="12"/>
      <c r="K655" s="12"/>
      <c r="L655" s="12"/>
      <c r="M655" s="12"/>
      <c r="N655" s="12"/>
      <c r="O655" s="12"/>
      <c r="P655" s="12"/>
    </row>
    <row r="656" spans="1:16" ht="15.75" customHeight="1">
      <c r="A656" s="20">
        <v>44101</v>
      </c>
      <c r="B656" s="14" t="s">
        <v>47</v>
      </c>
      <c r="C656" s="14" t="s">
        <v>44</v>
      </c>
      <c r="D656" s="15" t="s">
        <v>51</v>
      </c>
      <c r="E656" s="14" t="s">
        <v>99</v>
      </c>
      <c r="F656" s="14">
        <v>1</v>
      </c>
      <c r="G656" s="16">
        <v>30</v>
      </c>
      <c r="H656" s="42"/>
      <c r="I656" s="12"/>
      <c r="J656" s="12"/>
      <c r="K656" s="12"/>
      <c r="L656" s="12"/>
      <c r="M656" s="12"/>
      <c r="N656" s="12"/>
      <c r="O656" s="12"/>
      <c r="P656" s="12"/>
    </row>
    <row r="657" spans="1:16" ht="15.75" customHeight="1">
      <c r="A657" s="22">
        <v>44101</v>
      </c>
      <c r="B657" s="18" t="s">
        <v>47</v>
      </c>
      <c r="C657" s="18" t="s">
        <v>44</v>
      </c>
      <c r="D657" s="9" t="s">
        <v>51</v>
      </c>
      <c r="E657" s="18" t="s">
        <v>55</v>
      </c>
      <c r="F657" s="18">
        <v>1</v>
      </c>
      <c r="G657" s="19">
        <v>10</v>
      </c>
      <c r="H657" s="42"/>
      <c r="I657" s="12"/>
      <c r="J657" s="12"/>
      <c r="K657" s="12"/>
      <c r="L657" s="12"/>
      <c r="M657" s="12"/>
      <c r="N657" s="12"/>
      <c r="O657" s="12"/>
      <c r="P657" s="12"/>
    </row>
    <row r="658" spans="1:16" ht="15.75" customHeight="1">
      <c r="A658" s="20">
        <v>44101</v>
      </c>
      <c r="B658" s="14" t="s">
        <v>47</v>
      </c>
      <c r="C658" s="14" t="s">
        <v>44</v>
      </c>
      <c r="D658" s="15" t="s">
        <v>51</v>
      </c>
      <c r="E658" s="14" t="s">
        <v>53</v>
      </c>
      <c r="F658" s="14">
        <v>1</v>
      </c>
      <c r="G658" s="16">
        <v>5</v>
      </c>
      <c r="H658" s="42"/>
      <c r="I658" s="12"/>
      <c r="J658" s="12"/>
      <c r="K658" s="12"/>
      <c r="L658" s="12"/>
      <c r="M658" s="12"/>
      <c r="N658" s="12"/>
      <c r="O658" s="12"/>
      <c r="P658" s="12"/>
    </row>
    <row r="659" spans="1:16" ht="15.75" customHeight="1">
      <c r="A659" s="22">
        <v>44102</v>
      </c>
      <c r="B659" s="18" t="s">
        <v>9</v>
      </c>
      <c r="C659" s="18" t="s">
        <v>18</v>
      </c>
      <c r="D659" s="9" t="s">
        <v>19</v>
      </c>
      <c r="E659" s="18" t="s">
        <v>425</v>
      </c>
      <c r="F659" s="18">
        <v>1</v>
      </c>
      <c r="G659" s="19">
        <v>150</v>
      </c>
      <c r="H659" s="42"/>
      <c r="I659" s="12"/>
      <c r="J659" s="12"/>
      <c r="K659" s="12"/>
      <c r="L659" s="12"/>
      <c r="M659" s="12"/>
      <c r="N659" s="12"/>
      <c r="O659" s="12"/>
      <c r="P659" s="12"/>
    </row>
    <row r="660" spans="1:16" ht="15.75" customHeight="1">
      <c r="A660" s="20">
        <v>44104</v>
      </c>
      <c r="B660" s="14" t="s">
        <v>9</v>
      </c>
      <c r="C660" s="44" t="s">
        <v>18</v>
      </c>
      <c r="D660" s="15" t="s">
        <v>19</v>
      </c>
      <c r="E660" s="14" t="s">
        <v>426</v>
      </c>
      <c r="F660" s="44">
        <v>1</v>
      </c>
      <c r="G660" s="16">
        <v>1000</v>
      </c>
      <c r="H660" s="42"/>
      <c r="I660" s="12"/>
      <c r="J660" s="12"/>
      <c r="K660" s="12"/>
      <c r="L660" s="12"/>
      <c r="M660" s="12"/>
      <c r="N660" s="12"/>
      <c r="O660" s="12"/>
      <c r="P660" s="12"/>
    </row>
    <row r="661" spans="1:16" ht="15.75" customHeight="1">
      <c r="A661" s="22">
        <v>44104</v>
      </c>
      <c r="B661" s="18" t="s">
        <v>9</v>
      </c>
      <c r="C661" s="45" t="s">
        <v>221</v>
      </c>
      <c r="D661" s="9" t="s">
        <v>222</v>
      </c>
      <c r="E661" s="18" t="s">
        <v>427</v>
      </c>
      <c r="F661" s="45">
        <v>1</v>
      </c>
      <c r="G661" s="19">
        <v>500</v>
      </c>
      <c r="H661" s="42"/>
      <c r="I661" s="12"/>
      <c r="J661" s="12"/>
      <c r="K661" s="12"/>
      <c r="L661" s="12"/>
      <c r="M661" s="12"/>
      <c r="N661" s="12"/>
      <c r="O661" s="12"/>
      <c r="P661" s="12"/>
    </row>
    <row r="662" spans="1:16" ht="15.75" customHeight="1">
      <c r="A662" s="20">
        <v>44104</v>
      </c>
      <c r="B662" s="14" t="s">
        <v>9</v>
      </c>
      <c r="C662" s="44" t="s">
        <v>27</v>
      </c>
      <c r="D662" s="15" t="s">
        <v>11</v>
      </c>
      <c r="E662" s="14" t="s">
        <v>428</v>
      </c>
      <c r="F662" s="44">
        <v>1</v>
      </c>
      <c r="G662" s="16">
        <v>1900</v>
      </c>
      <c r="H662" s="42"/>
      <c r="I662" s="12"/>
      <c r="J662" s="12"/>
      <c r="K662" s="12"/>
      <c r="L662" s="12"/>
      <c r="M662" s="12"/>
      <c r="N662" s="12"/>
      <c r="O662" s="12"/>
      <c r="P662" s="12"/>
    </row>
    <row r="663" spans="1:16" ht="15.75" customHeight="1">
      <c r="A663" s="22">
        <v>44104</v>
      </c>
      <c r="B663" s="18" t="s">
        <v>9</v>
      </c>
      <c r="C663" s="18" t="s">
        <v>10</v>
      </c>
      <c r="D663" s="9" t="s">
        <v>11</v>
      </c>
      <c r="E663" s="18" t="s">
        <v>429</v>
      </c>
      <c r="F663" s="18">
        <v>1</v>
      </c>
      <c r="G663" s="19">
        <v>97</v>
      </c>
      <c r="H663" s="42"/>
      <c r="I663" s="12"/>
      <c r="J663" s="12"/>
      <c r="K663" s="12"/>
      <c r="L663" s="12"/>
      <c r="M663" s="12"/>
      <c r="N663" s="12"/>
      <c r="O663" s="12"/>
      <c r="P663" s="12"/>
    </row>
    <row r="664" spans="1:16" ht="15.75" customHeight="1">
      <c r="A664" s="20">
        <v>44104</v>
      </c>
      <c r="B664" s="14" t="s">
        <v>9</v>
      </c>
      <c r="C664" s="44" t="s">
        <v>24</v>
      </c>
      <c r="D664" s="15" t="s">
        <v>226</v>
      </c>
      <c r="E664" s="14" t="s">
        <v>430</v>
      </c>
      <c r="F664" s="44">
        <v>1</v>
      </c>
      <c r="G664" s="16">
        <v>9000</v>
      </c>
      <c r="H664" s="42"/>
      <c r="I664" s="12"/>
      <c r="J664" s="12"/>
      <c r="K664" s="12"/>
      <c r="L664" s="12"/>
      <c r="M664" s="12"/>
      <c r="N664" s="12"/>
      <c r="O664" s="12"/>
      <c r="P664" s="12"/>
    </row>
    <row r="665" spans="1:16" ht="15.75" customHeight="1">
      <c r="A665" s="22">
        <v>44105</v>
      </c>
      <c r="B665" s="18" t="s">
        <v>9</v>
      </c>
      <c r="C665" s="18" t="s">
        <v>36</v>
      </c>
      <c r="D665" s="9" t="s">
        <v>45</v>
      </c>
      <c r="E665" s="18" t="s">
        <v>199</v>
      </c>
      <c r="F665" s="18">
        <v>1</v>
      </c>
      <c r="G665" s="19">
        <v>70</v>
      </c>
      <c r="H665" s="42"/>
      <c r="I665" s="12"/>
      <c r="J665" s="12"/>
      <c r="K665" s="12"/>
      <c r="L665" s="12"/>
      <c r="M665" s="12"/>
      <c r="N665" s="12"/>
      <c r="O665" s="12"/>
      <c r="P665" s="12"/>
    </row>
    <row r="666" spans="1:16" ht="15.75" customHeight="1">
      <c r="A666" s="20">
        <v>44105</v>
      </c>
      <c r="B666" s="14" t="s">
        <v>9</v>
      </c>
      <c r="C666" s="14" t="s">
        <v>44</v>
      </c>
      <c r="D666" s="15" t="s">
        <v>45</v>
      </c>
      <c r="E666" s="14" t="s">
        <v>100</v>
      </c>
      <c r="F666" s="14">
        <v>1</v>
      </c>
      <c r="G666" s="16">
        <v>50</v>
      </c>
      <c r="H666" s="42"/>
      <c r="I666" s="12"/>
      <c r="J666" s="12"/>
      <c r="K666" s="12"/>
      <c r="L666" s="12"/>
      <c r="M666" s="12"/>
      <c r="N666" s="12"/>
      <c r="O666" s="12"/>
      <c r="P666" s="12"/>
    </row>
    <row r="667" spans="1:16" ht="15.75" customHeight="1">
      <c r="A667" s="22">
        <v>44105</v>
      </c>
      <c r="B667" s="18" t="s">
        <v>9</v>
      </c>
      <c r="C667" s="18" t="s">
        <v>44</v>
      </c>
      <c r="D667" s="9" t="s">
        <v>45</v>
      </c>
      <c r="E667" s="18" t="s">
        <v>119</v>
      </c>
      <c r="F667" s="18">
        <v>1</v>
      </c>
      <c r="G667" s="19">
        <v>20</v>
      </c>
      <c r="H667" s="42"/>
      <c r="I667" s="12"/>
      <c r="J667" s="12"/>
      <c r="K667" s="12"/>
      <c r="L667" s="12"/>
      <c r="M667" s="12"/>
      <c r="N667" s="12"/>
      <c r="O667" s="12"/>
      <c r="P667" s="12"/>
    </row>
    <row r="668" spans="1:16" ht="15.75" customHeight="1">
      <c r="A668" s="20">
        <v>44105</v>
      </c>
      <c r="B668" s="14" t="s">
        <v>9</v>
      </c>
      <c r="C668" s="14" t="s">
        <v>185</v>
      </c>
      <c r="D668" s="15" t="s">
        <v>186</v>
      </c>
      <c r="E668" s="14" t="s">
        <v>431</v>
      </c>
      <c r="F668" s="14">
        <v>1</v>
      </c>
      <c r="G668" s="16">
        <v>200</v>
      </c>
      <c r="H668" s="42"/>
      <c r="I668" s="12"/>
      <c r="J668" s="12"/>
      <c r="K668" s="12"/>
      <c r="L668" s="12"/>
      <c r="M668" s="12"/>
      <c r="N668" s="12"/>
      <c r="O668" s="12"/>
      <c r="P668" s="12"/>
    </row>
    <row r="669" spans="1:16" ht="15.75" customHeight="1">
      <c r="A669" s="22">
        <v>44105</v>
      </c>
      <c r="B669" s="18" t="s">
        <v>9</v>
      </c>
      <c r="C669" s="18" t="s">
        <v>44</v>
      </c>
      <c r="D669" s="9" t="s">
        <v>287</v>
      </c>
      <c r="E669" s="18" t="s">
        <v>214</v>
      </c>
      <c r="F669" s="18">
        <v>1</v>
      </c>
      <c r="G669" s="19">
        <v>180</v>
      </c>
      <c r="H669" s="42"/>
      <c r="I669" s="12"/>
      <c r="J669" s="12"/>
      <c r="K669" s="12"/>
      <c r="L669" s="12"/>
      <c r="M669" s="12"/>
      <c r="N669" s="12"/>
      <c r="O669" s="12"/>
      <c r="P669" s="12"/>
    </row>
    <row r="670" spans="1:16" ht="15.75" customHeight="1">
      <c r="A670" s="20">
        <v>44105</v>
      </c>
      <c r="B670" s="14" t="s">
        <v>9</v>
      </c>
      <c r="C670" s="14" t="s">
        <v>34</v>
      </c>
      <c r="D670" s="15" t="s">
        <v>93</v>
      </c>
      <c r="E670" s="14" t="s">
        <v>432</v>
      </c>
      <c r="F670" s="14">
        <v>1</v>
      </c>
      <c r="G670" s="16">
        <v>1000</v>
      </c>
      <c r="H670" s="42"/>
      <c r="I670" s="12"/>
      <c r="J670" s="12"/>
      <c r="K670" s="12"/>
      <c r="L670" s="12"/>
      <c r="M670" s="12"/>
      <c r="N670" s="12"/>
      <c r="O670" s="12"/>
      <c r="P670" s="12"/>
    </row>
    <row r="671" spans="1:16" ht="15.75" customHeight="1">
      <c r="A671" s="22">
        <v>44105</v>
      </c>
      <c r="B671" s="18" t="s">
        <v>9</v>
      </c>
      <c r="C671" s="18" t="s">
        <v>44</v>
      </c>
      <c r="D671" s="9" t="s">
        <v>51</v>
      </c>
      <c r="E671" s="18" t="s">
        <v>52</v>
      </c>
      <c r="F671" s="18">
        <v>2</v>
      </c>
      <c r="G671" s="19">
        <v>10</v>
      </c>
      <c r="H671" s="42"/>
      <c r="I671" s="12"/>
      <c r="J671" s="12"/>
      <c r="K671" s="12"/>
      <c r="L671" s="12"/>
      <c r="M671" s="12"/>
      <c r="N671" s="12"/>
      <c r="O671" s="12"/>
      <c r="P671" s="12"/>
    </row>
    <row r="672" spans="1:16" ht="15.75" customHeight="1">
      <c r="A672" s="20">
        <v>44105</v>
      </c>
      <c r="B672" s="14" t="s">
        <v>9</v>
      </c>
      <c r="C672" s="14" t="s">
        <v>44</v>
      </c>
      <c r="D672" s="15" t="s">
        <v>51</v>
      </c>
      <c r="E672" s="14" t="s">
        <v>109</v>
      </c>
      <c r="F672" s="14">
        <v>1</v>
      </c>
      <c r="G672" s="16">
        <v>20</v>
      </c>
      <c r="H672" s="42"/>
      <c r="I672" s="12"/>
      <c r="J672" s="12"/>
      <c r="K672" s="12"/>
      <c r="L672" s="12"/>
      <c r="M672" s="12"/>
      <c r="N672" s="12"/>
      <c r="O672" s="12"/>
      <c r="P672" s="12"/>
    </row>
    <row r="673" spans="1:16" ht="15.75" customHeight="1">
      <c r="A673" s="22">
        <v>44105</v>
      </c>
      <c r="B673" s="18" t="s">
        <v>9</v>
      </c>
      <c r="C673" s="18" t="s">
        <v>44</v>
      </c>
      <c r="D673" s="9" t="s">
        <v>51</v>
      </c>
      <c r="E673" s="18" t="s">
        <v>54</v>
      </c>
      <c r="F673" s="18">
        <v>3</v>
      </c>
      <c r="G673" s="19">
        <v>20</v>
      </c>
      <c r="H673" s="42"/>
      <c r="I673" s="12"/>
      <c r="J673" s="12"/>
      <c r="K673" s="12"/>
      <c r="L673" s="12"/>
      <c r="M673" s="12"/>
      <c r="N673" s="12"/>
      <c r="O673" s="12"/>
      <c r="P673" s="12"/>
    </row>
    <row r="674" spans="1:16" ht="15.75" customHeight="1">
      <c r="A674" s="20">
        <v>44105</v>
      </c>
      <c r="B674" s="14" t="s">
        <v>9</v>
      </c>
      <c r="C674" s="14" t="s">
        <v>44</v>
      </c>
      <c r="D674" s="15" t="s">
        <v>51</v>
      </c>
      <c r="E674" s="14" t="s">
        <v>55</v>
      </c>
      <c r="F674" s="14">
        <v>1</v>
      </c>
      <c r="G674" s="16">
        <v>10</v>
      </c>
      <c r="H674" s="42"/>
      <c r="I674" s="12"/>
      <c r="J674" s="12"/>
      <c r="K674" s="12"/>
      <c r="L674" s="12"/>
      <c r="M674" s="12"/>
      <c r="N674" s="12"/>
      <c r="O674" s="12"/>
      <c r="P674" s="12"/>
    </row>
    <row r="675" spans="1:16" ht="15.75" customHeight="1">
      <c r="A675" s="22">
        <v>44105</v>
      </c>
      <c r="B675" s="18" t="s">
        <v>9</v>
      </c>
      <c r="C675" s="18" t="s">
        <v>44</v>
      </c>
      <c r="D675" s="9" t="s">
        <v>51</v>
      </c>
      <c r="E675" s="18" t="s">
        <v>53</v>
      </c>
      <c r="F675" s="18">
        <v>1</v>
      </c>
      <c r="G675" s="19">
        <v>10</v>
      </c>
      <c r="H675" s="42"/>
      <c r="I675" s="12"/>
      <c r="J675" s="12"/>
      <c r="K675" s="12"/>
      <c r="L675" s="12"/>
      <c r="M675" s="12"/>
      <c r="N675" s="12"/>
      <c r="O675" s="12"/>
      <c r="P675" s="12"/>
    </row>
    <row r="676" spans="1:16" ht="15.75" customHeight="1">
      <c r="A676" s="20">
        <v>44105</v>
      </c>
      <c r="B676" s="14" t="s">
        <v>9</v>
      </c>
      <c r="C676" s="14" t="s">
        <v>10</v>
      </c>
      <c r="D676" s="15" t="s">
        <v>11</v>
      </c>
      <c r="E676" s="14" t="s">
        <v>433</v>
      </c>
      <c r="F676" s="14">
        <v>1</v>
      </c>
      <c r="G676" s="16">
        <v>97</v>
      </c>
      <c r="H676" s="42"/>
      <c r="I676" s="12"/>
      <c r="J676" s="12"/>
      <c r="K676" s="12"/>
      <c r="L676" s="12"/>
      <c r="M676" s="12"/>
      <c r="N676" s="12"/>
      <c r="O676" s="12"/>
      <c r="P676" s="12"/>
    </row>
    <row r="677" spans="1:16" ht="15.75" customHeight="1">
      <c r="A677" s="22">
        <v>44105</v>
      </c>
      <c r="B677" s="18" t="s">
        <v>9</v>
      </c>
      <c r="C677" s="18" t="s">
        <v>39</v>
      </c>
      <c r="D677" s="9" t="s">
        <v>40</v>
      </c>
      <c r="E677" s="18" t="s">
        <v>354</v>
      </c>
      <c r="F677" s="18">
        <v>1</v>
      </c>
      <c r="G677" s="19">
        <v>980</v>
      </c>
      <c r="H677" s="42"/>
      <c r="I677" s="12"/>
      <c r="J677" s="12"/>
      <c r="K677" s="12"/>
      <c r="L677" s="12"/>
      <c r="M677" s="12"/>
      <c r="N677" s="12"/>
      <c r="O677" s="12"/>
      <c r="P677" s="12"/>
    </row>
    <row r="678" spans="1:16" ht="15.75" customHeight="1">
      <c r="A678" s="20">
        <v>44106</v>
      </c>
      <c r="B678" s="14" t="s">
        <v>30</v>
      </c>
      <c r="C678" s="14" t="s">
        <v>36</v>
      </c>
      <c r="D678" s="15" t="s">
        <v>234</v>
      </c>
      <c r="E678" s="14" t="s">
        <v>235</v>
      </c>
      <c r="F678" s="14">
        <v>1</v>
      </c>
      <c r="G678" s="16">
        <v>290</v>
      </c>
      <c r="H678" s="42"/>
      <c r="I678" s="12"/>
      <c r="J678" s="12"/>
      <c r="K678" s="12"/>
      <c r="L678" s="12"/>
      <c r="M678" s="12"/>
      <c r="N678" s="12"/>
      <c r="O678" s="12"/>
      <c r="P678" s="12"/>
    </row>
    <row r="679" spans="1:16" ht="15.75" customHeight="1">
      <c r="A679" s="22">
        <v>44106</v>
      </c>
      <c r="B679" s="18" t="s">
        <v>9</v>
      </c>
      <c r="C679" s="18" t="s">
        <v>44</v>
      </c>
      <c r="D679" s="9" t="s">
        <v>234</v>
      </c>
      <c r="E679" s="18" t="s">
        <v>434</v>
      </c>
      <c r="F679" s="18">
        <v>1</v>
      </c>
      <c r="G679" s="19">
        <v>830</v>
      </c>
      <c r="H679" s="42"/>
      <c r="I679" s="12"/>
      <c r="J679" s="12"/>
      <c r="K679" s="12"/>
      <c r="L679" s="12"/>
      <c r="M679" s="12"/>
      <c r="N679" s="12"/>
      <c r="O679" s="12"/>
      <c r="P679" s="12"/>
    </row>
    <row r="680" spans="1:16" ht="15.75" customHeight="1">
      <c r="A680" s="20">
        <v>44106</v>
      </c>
      <c r="B680" s="14" t="s">
        <v>30</v>
      </c>
      <c r="C680" s="14" t="s">
        <v>181</v>
      </c>
      <c r="D680" s="15" t="s">
        <v>313</v>
      </c>
      <c r="E680" s="14" t="s">
        <v>435</v>
      </c>
      <c r="F680" s="14">
        <v>1</v>
      </c>
      <c r="G680" s="16">
        <v>459</v>
      </c>
      <c r="H680" s="42"/>
      <c r="I680" s="12"/>
      <c r="J680" s="12"/>
      <c r="K680" s="12"/>
      <c r="L680" s="12"/>
      <c r="M680" s="12"/>
      <c r="N680" s="12"/>
      <c r="O680" s="12"/>
      <c r="P680" s="12"/>
    </row>
    <row r="681" spans="1:16" ht="15.75" customHeight="1">
      <c r="A681" s="22">
        <v>44106</v>
      </c>
      <c r="B681" s="18" t="s">
        <v>30</v>
      </c>
      <c r="C681" s="18" t="s">
        <v>181</v>
      </c>
      <c r="D681" s="9" t="s">
        <v>313</v>
      </c>
      <c r="E681" s="18" t="s">
        <v>314</v>
      </c>
      <c r="F681" s="18">
        <v>1</v>
      </c>
      <c r="G681" s="19">
        <v>309</v>
      </c>
      <c r="H681" s="42"/>
      <c r="I681" s="12"/>
      <c r="J681" s="12"/>
      <c r="K681" s="12"/>
      <c r="L681" s="12"/>
      <c r="M681" s="12"/>
      <c r="N681" s="12"/>
      <c r="O681" s="12"/>
      <c r="P681" s="12"/>
    </row>
    <row r="682" spans="1:16" ht="15.75" customHeight="1">
      <c r="A682" s="20">
        <v>44106</v>
      </c>
      <c r="B682" s="14" t="s">
        <v>9</v>
      </c>
      <c r="C682" s="14" t="s">
        <v>27</v>
      </c>
      <c r="D682" s="15" t="s">
        <v>11</v>
      </c>
      <c r="E682" s="14" t="s">
        <v>436</v>
      </c>
      <c r="F682" s="14">
        <v>1</v>
      </c>
      <c r="G682" s="16">
        <v>200</v>
      </c>
      <c r="H682" s="42"/>
      <c r="I682" s="12"/>
      <c r="J682" s="12"/>
      <c r="K682" s="12"/>
      <c r="L682" s="12"/>
      <c r="M682" s="12"/>
      <c r="N682" s="12"/>
      <c r="O682" s="12"/>
      <c r="P682" s="12"/>
    </row>
    <row r="683" spans="1:16" ht="15.75" customHeight="1">
      <c r="A683" s="22">
        <v>44106</v>
      </c>
      <c r="B683" s="18" t="s">
        <v>9</v>
      </c>
      <c r="C683" s="18" t="s">
        <v>10</v>
      </c>
      <c r="D683" s="9" t="s">
        <v>11</v>
      </c>
      <c r="E683" s="18" t="s">
        <v>437</v>
      </c>
      <c r="F683" s="18">
        <v>1</v>
      </c>
      <c r="G683" s="19">
        <v>23</v>
      </c>
      <c r="H683" s="42"/>
      <c r="I683" s="12"/>
      <c r="J683" s="12"/>
      <c r="K683" s="12"/>
      <c r="L683" s="12"/>
      <c r="M683" s="12"/>
      <c r="N683" s="12"/>
      <c r="O683" s="12"/>
      <c r="P683" s="12"/>
    </row>
    <row r="684" spans="1:16" ht="15.75" customHeight="1">
      <c r="A684" s="20">
        <v>44106</v>
      </c>
      <c r="B684" s="14" t="s">
        <v>9</v>
      </c>
      <c r="C684" s="14" t="s">
        <v>10</v>
      </c>
      <c r="D684" s="15" t="s">
        <v>11</v>
      </c>
      <c r="E684" s="14" t="s">
        <v>438</v>
      </c>
      <c r="F684" s="14">
        <v>1</v>
      </c>
      <c r="G684" s="16">
        <v>23</v>
      </c>
      <c r="H684" s="42"/>
      <c r="I684" s="12"/>
      <c r="J684" s="12"/>
      <c r="K684" s="12"/>
      <c r="L684" s="12"/>
      <c r="M684" s="12"/>
      <c r="N684" s="12"/>
      <c r="O684" s="12"/>
      <c r="P684" s="12"/>
    </row>
    <row r="685" spans="1:16" ht="15.75" customHeight="1">
      <c r="A685" s="22">
        <v>44107</v>
      </c>
      <c r="B685" s="18" t="s">
        <v>9</v>
      </c>
      <c r="C685" s="18" t="s">
        <v>185</v>
      </c>
      <c r="D685" s="9" t="s">
        <v>186</v>
      </c>
      <c r="E685" s="18" t="s">
        <v>439</v>
      </c>
      <c r="F685" s="18">
        <v>1</v>
      </c>
      <c r="G685" s="19">
        <v>20</v>
      </c>
      <c r="H685" s="42"/>
      <c r="I685" s="12"/>
      <c r="J685" s="12"/>
      <c r="K685" s="12"/>
      <c r="L685" s="12"/>
      <c r="M685" s="12"/>
      <c r="N685" s="12"/>
      <c r="O685" s="12"/>
      <c r="P685" s="12"/>
    </row>
    <row r="686" spans="1:16" ht="15.75" customHeight="1">
      <c r="A686" s="20">
        <v>44107</v>
      </c>
      <c r="B686" s="14" t="s">
        <v>9</v>
      </c>
      <c r="C686" s="14" t="s">
        <v>392</v>
      </c>
      <c r="D686" s="15" t="s">
        <v>93</v>
      </c>
      <c r="E686" s="14" t="s">
        <v>440</v>
      </c>
      <c r="F686" s="14">
        <v>1</v>
      </c>
      <c r="G686" s="16">
        <v>500</v>
      </c>
      <c r="H686" s="42"/>
      <c r="I686" s="12"/>
      <c r="J686" s="12"/>
      <c r="K686" s="12"/>
      <c r="L686" s="12"/>
      <c r="M686" s="12"/>
      <c r="N686" s="12"/>
      <c r="O686" s="12"/>
      <c r="P686" s="12"/>
    </row>
    <row r="687" spans="1:16" ht="15.75" customHeight="1">
      <c r="A687" s="22">
        <v>44107</v>
      </c>
      <c r="B687" s="18" t="s">
        <v>9</v>
      </c>
      <c r="C687" s="18" t="s">
        <v>44</v>
      </c>
      <c r="D687" s="9" t="s">
        <v>263</v>
      </c>
      <c r="E687" s="18" t="s">
        <v>441</v>
      </c>
      <c r="F687" s="18">
        <v>1</v>
      </c>
      <c r="G687" s="19">
        <v>85</v>
      </c>
      <c r="H687" s="42"/>
      <c r="I687" s="12"/>
      <c r="J687" s="12"/>
      <c r="K687" s="12"/>
      <c r="L687" s="12"/>
      <c r="M687" s="12"/>
      <c r="N687" s="12"/>
      <c r="O687" s="12"/>
      <c r="P687" s="12"/>
    </row>
    <row r="688" spans="1:16" ht="15.75" customHeight="1">
      <c r="A688" s="20">
        <v>44107</v>
      </c>
      <c r="B688" s="14" t="s">
        <v>9</v>
      </c>
      <c r="C688" s="14" t="s">
        <v>44</v>
      </c>
      <c r="D688" s="15" t="s">
        <v>263</v>
      </c>
      <c r="E688" s="14" t="s">
        <v>267</v>
      </c>
      <c r="F688" s="14">
        <v>1</v>
      </c>
      <c r="G688" s="16">
        <v>160</v>
      </c>
      <c r="H688" s="42"/>
      <c r="I688" s="12"/>
      <c r="J688" s="12"/>
      <c r="K688" s="12"/>
      <c r="L688" s="12"/>
      <c r="M688" s="12"/>
      <c r="N688" s="12"/>
      <c r="O688" s="12"/>
      <c r="P688" s="12"/>
    </row>
    <row r="689" spans="1:16" ht="15.75" customHeight="1">
      <c r="A689" s="22">
        <v>44107</v>
      </c>
      <c r="B689" s="18" t="s">
        <v>9</v>
      </c>
      <c r="C689" s="18" t="s">
        <v>44</v>
      </c>
      <c r="D689" s="9" t="s">
        <v>263</v>
      </c>
      <c r="E689" s="18" t="s">
        <v>442</v>
      </c>
      <c r="F689" s="18">
        <v>6</v>
      </c>
      <c r="G689" s="19">
        <v>450</v>
      </c>
      <c r="H689" s="42"/>
      <c r="I689" s="12"/>
      <c r="J689" s="12"/>
      <c r="K689" s="12"/>
      <c r="L689" s="12"/>
      <c r="M689" s="12"/>
      <c r="N689" s="12"/>
      <c r="O689" s="12"/>
      <c r="P689" s="12"/>
    </row>
    <row r="690" spans="1:16" ht="15.75" customHeight="1">
      <c r="A690" s="20">
        <v>44107</v>
      </c>
      <c r="B690" s="14" t="s">
        <v>9</v>
      </c>
      <c r="C690" s="14" t="s">
        <v>44</v>
      </c>
      <c r="D690" s="15" t="s">
        <v>263</v>
      </c>
      <c r="E690" s="14" t="s">
        <v>399</v>
      </c>
      <c r="F690" s="14">
        <v>1</v>
      </c>
      <c r="G690" s="16">
        <v>90</v>
      </c>
      <c r="H690" s="42"/>
      <c r="I690" s="12"/>
      <c r="J690" s="12"/>
      <c r="K690" s="12"/>
      <c r="L690" s="12"/>
      <c r="M690" s="12"/>
      <c r="N690" s="12"/>
      <c r="O690" s="12"/>
      <c r="P690" s="12"/>
    </row>
    <row r="691" spans="1:16" ht="15.75" customHeight="1">
      <c r="A691" s="22">
        <v>44107</v>
      </c>
      <c r="B691" s="18" t="s">
        <v>9</v>
      </c>
      <c r="C691" s="18" t="s">
        <v>44</v>
      </c>
      <c r="D691" s="9" t="s">
        <v>263</v>
      </c>
      <c r="E691" s="18" t="s">
        <v>245</v>
      </c>
      <c r="F691" s="18">
        <v>5</v>
      </c>
      <c r="G691" s="19">
        <v>259</v>
      </c>
      <c r="H691" s="42"/>
      <c r="I691" s="12"/>
      <c r="J691" s="12"/>
      <c r="K691" s="12"/>
      <c r="L691" s="12"/>
      <c r="M691" s="12"/>
      <c r="N691" s="12"/>
      <c r="O691" s="12"/>
      <c r="P691" s="12"/>
    </row>
    <row r="692" spans="1:16" ht="15.75" customHeight="1">
      <c r="A692" s="20">
        <v>44107</v>
      </c>
      <c r="B692" s="14" t="s">
        <v>30</v>
      </c>
      <c r="C692" s="14" t="s">
        <v>162</v>
      </c>
      <c r="D692" s="15" t="s">
        <v>263</v>
      </c>
      <c r="E692" s="14" t="s">
        <v>443</v>
      </c>
      <c r="F692" s="14">
        <v>1</v>
      </c>
      <c r="G692" s="16">
        <v>60</v>
      </c>
      <c r="H692" s="42"/>
      <c r="I692" s="12"/>
      <c r="J692" s="12"/>
      <c r="K692" s="12"/>
      <c r="L692" s="12"/>
      <c r="M692" s="12"/>
      <c r="N692" s="12"/>
      <c r="O692" s="12"/>
      <c r="P692" s="12"/>
    </row>
    <row r="693" spans="1:16" ht="15.75" customHeight="1">
      <c r="A693" s="22">
        <v>44107</v>
      </c>
      <c r="B693" s="18" t="s">
        <v>30</v>
      </c>
      <c r="C693" s="18" t="s">
        <v>162</v>
      </c>
      <c r="D693" s="9" t="s">
        <v>263</v>
      </c>
      <c r="E693" s="18" t="s">
        <v>444</v>
      </c>
      <c r="F693" s="18">
        <v>1</v>
      </c>
      <c r="G693" s="19">
        <v>520</v>
      </c>
      <c r="H693" s="42"/>
      <c r="I693" s="12"/>
      <c r="J693" s="12"/>
      <c r="K693" s="12"/>
      <c r="L693" s="12"/>
      <c r="M693" s="12"/>
      <c r="N693" s="12"/>
      <c r="O693" s="12"/>
      <c r="P693" s="12"/>
    </row>
    <row r="694" spans="1:16" ht="15.75" customHeight="1">
      <c r="A694" s="20">
        <v>44107</v>
      </c>
      <c r="B694" s="14" t="s">
        <v>30</v>
      </c>
      <c r="C694" s="14" t="s">
        <v>44</v>
      </c>
      <c r="D694" s="15" t="s">
        <v>263</v>
      </c>
      <c r="E694" s="14" t="s">
        <v>445</v>
      </c>
      <c r="F694" s="14">
        <v>1</v>
      </c>
      <c r="G694" s="16">
        <v>455</v>
      </c>
      <c r="H694" s="42"/>
      <c r="I694" s="12"/>
      <c r="J694" s="12"/>
      <c r="K694" s="12"/>
      <c r="L694" s="12"/>
      <c r="M694" s="12"/>
      <c r="N694" s="12"/>
      <c r="O694" s="12"/>
      <c r="P694" s="12"/>
    </row>
    <row r="695" spans="1:16" ht="15.75" customHeight="1">
      <c r="A695" s="22">
        <v>44107</v>
      </c>
      <c r="B695" s="18" t="s">
        <v>9</v>
      </c>
      <c r="C695" s="18" t="s">
        <v>44</v>
      </c>
      <c r="D695" s="9" t="s">
        <v>294</v>
      </c>
      <c r="E695" s="18" t="s">
        <v>446</v>
      </c>
      <c r="F695" s="18">
        <v>1</v>
      </c>
      <c r="G695" s="19">
        <v>520</v>
      </c>
      <c r="H695" s="42"/>
      <c r="I695" s="12"/>
      <c r="J695" s="12"/>
      <c r="K695" s="12"/>
      <c r="L695" s="12"/>
      <c r="M695" s="12"/>
      <c r="N695" s="12"/>
      <c r="O695" s="12"/>
      <c r="P695" s="12"/>
    </row>
    <row r="696" spans="1:16" ht="15.75" customHeight="1">
      <c r="A696" s="20">
        <v>44107</v>
      </c>
      <c r="B696" s="14" t="s">
        <v>9</v>
      </c>
      <c r="C696" s="14" t="s">
        <v>44</v>
      </c>
      <c r="D696" s="15" t="s">
        <v>51</v>
      </c>
      <c r="E696" s="14" t="s">
        <v>447</v>
      </c>
      <c r="F696" s="14">
        <v>1</v>
      </c>
      <c r="G696" s="16">
        <v>50</v>
      </c>
      <c r="H696" s="42"/>
      <c r="I696" s="12"/>
      <c r="J696" s="12"/>
      <c r="K696" s="12"/>
      <c r="L696" s="12"/>
      <c r="M696" s="12"/>
      <c r="N696" s="12"/>
      <c r="O696" s="12"/>
      <c r="P696" s="12"/>
    </row>
    <row r="697" spans="1:16" ht="15.75" customHeight="1">
      <c r="A697" s="22">
        <v>44107</v>
      </c>
      <c r="B697" s="18" t="s">
        <v>47</v>
      </c>
      <c r="C697" s="18" t="s">
        <v>181</v>
      </c>
      <c r="D697" s="9" t="s">
        <v>11</v>
      </c>
      <c r="E697" s="18" t="s">
        <v>448</v>
      </c>
      <c r="F697" s="18">
        <v>1</v>
      </c>
      <c r="G697" s="19">
        <v>50</v>
      </c>
      <c r="H697" s="42"/>
      <c r="I697" s="12"/>
      <c r="J697" s="12"/>
      <c r="K697" s="12"/>
      <c r="L697" s="12"/>
      <c r="M697" s="12"/>
      <c r="N697" s="12"/>
      <c r="O697" s="12"/>
      <c r="P697" s="12"/>
    </row>
    <row r="698" spans="1:16" ht="15.75" customHeight="1">
      <c r="A698" s="20">
        <v>44107</v>
      </c>
      <c r="B698" s="14" t="s">
        <v>9</v>
      </c>
      <c r="C698" s="14" t="s">
        <v>39</v>
      </c>
      <c r="D698" s="15" t="s">
        <v>40</v>
      </c>
      <c r="E698" s="14" t="s">
        <v>449</v>
      </c>
      <c r="F698" s="14">
        <v>1</v>
      </c>
      <c r="G698" s="16">
        <v>600</v>
      </c>
      <c r="H698" s="42"/>
      <c r="I698" s="12"/>
      <c r="J698" s="12"/>
      <c r="K698" s="12"/>
      <c r="L698" s="12"/>
      <c r="M698" s="12"/>
      <c r="N698" s="12"/>
      <c r="O698" s="12"/>
      <c r="P698" s="12"/>
    </row>
    <row r="699" spans="1:16" ht="15.75" customHeight="1">
      <c r="A699" s="22">
        <v>44108</v>
      </c>
      <c r="B699" s="18" t="s">
        <v>9</v>
      </c>
      <c r="C699" s="18" t="s">
        <v>44</v>
      </c>
      <c r="D699" s="9" t="s">
        <v>67</v>
      </c>
      <c r="E699" s="18" t="s">
        <v>450</v>
      </c>
      <c r="F699" s="18">
        <v>1</v>
      </c>
      <c r="G699" s="19">
        <v>200</v>
      </c>
      <c r="H699" s="42"/>
      <c r="I699" s="12"/>
      <c r="J699" s="12"/>
      <c r="K699" s="12"/>
      <c r="L699" s="12"/>
      <c r="M699" s="12"/>
      <c r="N699" s="12"/>
      <c r="O699" s="12"/>
      <c r="P699" s="12"/>
    </row>
    <row r="700" spans="1:16" ht="15.75" customHeight="1">
      <c r="A700" s="20">
        <v>44108</v>
      </c>
      <c r="B700" s="14" t="s">
        <v>30</v>
      </c>
      <c r="C700" s="14" t="s">
        <v>36</v>
      </c>
      <c r="D700" s="15" t="s">
        <v>263</v>
      </c>
      <c r="E700" s="14" t="s">
        <v>451</v>
      </c>
      <c r="F700" s="14">
        <v>1</v>
      </c>
      <c r="G700" s="16">
        <v>380</v>
      </c>
      <c r="H700" s="42"/>
      <c r="I700" s="12"/>
      <c r="J700" s="12"/>
      <c r="K700" s="12"/>
      <c r="L700" s="12"/>
      <c r="M700" s="12"/>
      <c r="N700" s="12"/>
      <c r="O700" s="12"/>
      <c r="P700" s="12"/>
    </row>
    <row r="701" spans="1:16" ht="15.75" customHeight="1">
      <c r="A701" s="22">
        <v>44108</v>
      </c>
      <c r="B701" s="18" t="s">
        <v>30</v>
      </c>
      <c r="C701" s="18" t="s">
        <v>162</v>
      </c>
      <c r="D701" s="9" t="s">
        <v>263</v>
      </c>
      <c r="E701" s="18" t="s">
        <v>452</v>
      </c>
      <c r="F701" s="18">
        <v>1</v>
      </c>
      <c r="G701" s="19">
        <v>75</v>
      </c>
      <c r="H701" s="42"/>
      <c r="I701" s="12"/>
      <c r="J701" s="12"/>
      <c r="K701" s="12"/>
      <c r="L701" s="12"/>
      <c r="M701" s="12"/>
      <c r="N701" s="12"/>
      <c r="O701" s="12"/>
      <c r="P701" s="12"/>
    </row>
    <row r="702" spans="1:16" ht="15.75" customHeight="1">
      <c r="A702" s="20">
        <v>44108</v>
      </c>
      <c r="B702" s="14" t="s">
        <v>30</v>
      </c>
      <c r="C702" s="14" t="s">
        <v>162</v>
      </c>
      <c r="D702" s="15" t="s">
        <v>263</v>
      </c>
      <c r="E702" s="14" t="s">
        <v>452</v>
      </c>
      <c r="F702" s="14">
        <v>1</v>
      </c>
      <c r="G702" s="16">
        <v>98</v>
      </c>
      <c r="H702" s="42"/>
      <c r="I702" s="12"/>
      <c r="J702" s="12"/>
      <c r="K702" s="12"/>
      <c r="L702" s="12"/>
      <c r="M702" s="12"/>
      <c r="N702" s="12"/>
      <c r="O702" s="12"/>
      <c r="P702" s="12"/>
    </row>
    <row r="703" spans="1:16" ht="15.75" customHeight="1">
      <c r="A703" s="22">
        <v>44108</v>
      </c>
      <c r="B703" s="18" t="s">
        <v>30</v>
      </c>
      <c r="C703" s="18" t="s">
        <v>44</v>
      </c>
      <c r="D703" s="9" t="s">
        <v>263</v>
      </c>
      <c r="E703" s="18" t="s">
        <v>100</v>
      </c>
      <c r="F703" s="18">
        <v>1</v>
      </c>
      <c r="G703" s="19">
        <v>49</v>
      </c>
      <c r="H703" s="42"/>
      <c r="I703" s="12"/>
      <c r="J703" s="12"/>
      <c r="K703" s="12"/>
      <c r="L703" s="12"/>
      <c r="M703" s="12"/>
      <c r="N703" s="12"/>
      <c r="O703" s="12"/>
      <c r="P703" s="12"/>
    </row>
    <row r="704" spans="1:16" ht="15.75" customHeight="1">
      <c r="A704" s="20">
        <v>44108</v>
      </c>
      <c r="B704" s="14" t="s">
        <v>30</v>
      </c>
      <c r="C704" s="14" t="s">
        <v>162</v>
      </c>
      <c r="D704" s="15" t="s">
        <v>263</v>
      </c>
      <c r="E704" s="14" t="s">
        <v>453</v>
      </c>
      <c r="F704" s="14">
        <v>1</v>
      </c>
      <c r="G704" s="16">
        <v>270</v>
      </c>
      <c r="H704" s="42"/>
      <c r="I704" s="12"/>
      <c r="J704" s="12"/>
      <c r="K704" s="12"/>
      <c r="L704" s="12"/>
      <c r="M704" s="12"/>
      <c r="N704" s="12"/>
      <c r="O704" s="12"/>
      <c r="P704" s="12"/>
    </row>
    <row r="705" spans="1:16" ht="15.75" customHeight="1">
      <c r="A705" s="22">
        <v>44108</v>
      </c>
      <c r="B705" s="18" t="s">
        <v>9</v>
      </c>
      <c r="C705" s="18" t="s">
        <v>44</v>
      </c>
      <c r="D705" s="9" t="s">
        <v>51</v>
      </c>
      <c r="E705" s="18" t="s">
        <v>298</v>
      </c>
      <c r="F705" s="18">
        <v>3</v>
      </c>
      <c r="G705" s="19">
        <v>30</v>
      </c>
      <c r="H705" s="42"/>
      <c r="I705" s="12"/>
      <c r="J705" s="12"/>
      <c r="K705" s="12"/>
      <c r="L705" s="12"/>
      <c r="M705" s="12"/>
      <c r="N705" s="12"/>
      <c r="O705" s="12"/>
      <c r="P705" s="12"/>
    </row>
    <row r="706" spans="1:16" ht="15.75" customHeight="1">
      <c r="A706" s="20">
        <v>44108</v>
      </c>
      <c r="B706" s="14" t="s">
        <v>9</v>
      </c>
      <c r="C706" s="14" t="s">
        <v>44</v>
      </c>
      <c r="D706" s="15" t="s">
        <v>51</v>
      </c>
      <c r="E706" s="14" t="s">
        <v>454</v>
      </c>
      <c r="F706" s="14">
        <v>3</v>
      </c>
      <c r="G706" s="16">
        <v>20</v>
      </c>
      <c r="H706" s="42"/>
      <c r="I706" s="12"/>
      <c r="J706" s="12"/>
      <c r="K706" s="12"/>
      <c r="L706" s="12"/>
      <c r="M706" s="12"/>
      <c r="N706" s="12"/>
      <c r="O706" s="12"/>
      <c r="P706" s="12"/>
    </row>
    <row r="707" spans="1:16" ht="15.75" customHeight="1">
      <c r="A707" s="22">
        <v>44108</v>
      </c>
      <c r="B707" s="18" t="s">
        <v>47</v>
      </c>
      <c r="C707" s="18" t="s">
        <v>44</v>
      </c>
      <c r="D707" s="9" t="s">
        <v>51</v>
      </c>
      <c r="E707" s="18" t="s">
        <v>53</v>
      </c>
      <c r="F707" s="18">
        <v>1</v>
      </c>
      <c r="G707" s="19">
        <v>5</v>
      </c>
      <c r="H707" s="42"/>
      <c r="I707" s="12"/>
      <c r="J707" s="12"/>
      <c r="K707" s="12"/>
      <c r="L707" s="12"/>
      <c r="M707" s="12"/>
      <c r="N707" s="12"/>
      <c r="O707" s="12"/>
      <c r="P707" s="12"/>
    </row>
    <row r="708" spans="1:16" ht="15.75" customHeight="1">
      <c r="A708" s="20">
        <v>44108</v>
      </c>
      <c r="B708" s="14" t="s">
        <v>47</v>
      </c>
      <c r="C708" s="14" t="s">
        <v>44</v>
      </c>
      <c r="D708" s="15" t="s">
        <v>51</v>
      </c>
      <c r="E708" s="14" t="s">
        <v>55</v>
      </c>
      <c r="F708" s="14">
        <v>1</v>
      </c>
      <c r="G708" s="16">
        <v>10</v>
      </c>
      <c r="H708" s="42"/>
      <c r="I708" s="12"/>
      <c r="J708" s="12"/>
      <c r="K708" s="12"/>
      <c r="L708" s="12"/>
      <c r="M708" s="12"/>
      <c r="N708" s="12"/>
      <c r="O708" s="12"/>
      <c r="P708" s="12"/>
    </row>
    <row r="709" spans="1:16" ht="15.75" customHeight="1">
      <c r="A709" s="22">
        <v>44109</v>
      </c>
      <c r="B709" s="18" t="s">
        <v>47</v>
      </c>
      <c r="C709" s="18" t="s">
        <v>44</v>
      </c>
      <c r="D709" s="9" t="s">
        <v>51</v>
      </c>
      <c r="E709" s="18" t="s">
        <v>52</v>
      </c>
      <c r="F709" s="18">
        <v>3</v>
      </c>
      <c r="G709" s="19">
        <v>20</v>
      </c>
      <c r="H709" s="42"/>
      <c r="I709" s="12"/>
      <c r="J709" s="12"/>
      <c r="K709" s="12"/>
      <c r="L709" s="12"/>
      <c r="M709" s="12"/>
      <c r="N709" s="12"/>
      <c r="O709" s="12"/>
      <c r="P709" s="12"/>
    </row>
    <row r="710" spans="1:16" ht="15.75" customHeight="1">
      <c r="A710" s="20">
        <v>44109</v>
      </c>
      <c r="B710" s="14" t="s">
        <v>47</v>
      </c>
      <c r="C710" s="14" t="s">
        <v>44</v>
      </c>
      <c r="D710" s="15" t="s">
        <v>51</v>
      </c>
      <c r="E710" s="14" t="s">
        <v>55</v>
      </c>
      <c r="F710" s="14">
        <v>1</v>
      </c>
      <c r="G710" s="16">
        <v>10</v>
      </c>
      <c r="H710" s="42"/>
      <c r="I710" s="12"/>
      <c r="J710" s="12"/>
      <c r="K710" s="12"/>
      <c r="L710" s="12"/>
      <c r="M710" s="12"/>
      <c r="N710" s="12"/>
      <c r="O710" s="12"/>
      <c r="P710" s="12"/>
    </row>
    <row r="711" spans="1:16" ht="15.75" customHeight="1">
      <c r="A711" s="22">
        <v>44109</v>
      </c>
      <c r="B711" s="18" t="s">
        <v>47</v>
      </c>
      <c r="C711" s="18" t="s">
        <v>44</v>
      </c>
      <c r="D711" s="9" t="s">
        <v>51</v>
      </c>
      <c r="E711" s="18" t="s">
        <v>53</v>
      </c>
      <c r="F711" s="18">
        <v>1</v>
      </c>
      <c r="G711" s="19">
        <v>5</v>
      </c>
      <c r="H711" s="42"/>
      <c r="I711" s="12"/>
      <c r="J711" s="12"/>
      <c r="K711" s="12"/>
      <c r="L711" s="12"/>
      <c r="M711" s="12"/>
      <c r="N711" s="12"/>
      <c r="O711" s="12"/>
      <c r="P711" s="12"/>
    </row>
    <row r="712" spans="1:16" ht="15.75" customHeight="1">
      <c r="A712" s="20">
        <v>44109</v>
      </c>
      <c r="B712" s="14" t="s">
        <v>9</v>
      </c>
      <c r="C712" s="14" t="s">
        <v>455</v>
      </c>
      <c r="D712" s="15" t="s">
        <v>456</v>
      </c>
      <c r="E712" s="14" t="s">
        <v>457</v>
      </c>
      <c r="F712" s="14">
        <v>1</v>
      </c>
      <c r="G712" s="16">
        <v>528</v>
      </c>
      <c r="H712" s="42"/>
      <c r="I712" s="12"/>
      <c r="J712" s="12"/>
      <c r="K712" s="12"/>
      <c r="L712" s="12"/>
      <c r="M712" s="12"/>
      <c r="N712" s="12"/>
      <c r="O712" s="12"/>
      <c r="P712" s="12"/>
    </row>
    <row r="713" spans="1:16" ht="15.75" customHeight="1">
      <c r="A713" s="22">
        <v>44109</v>
      </c>
      <c r="B713" s="18" t="s">
        <v>9</v>
      </c>
      <c r="C713" s="18" t="s">
        <v>44</v>
      </c>
      <c r="D713" s="9" t="s">
        <v>58</v>
      </c>
      <c r="E713" s="18" t="s">
        <v>458</v>
      </c>
      <c r="F713" s="18">
        <v>1</v>
      </c>
      <c r="G713" s="19">
        <v>500</v>
      </c>
      <c r="H713" s="42"/>
      <c r="I713" s="12"/>
      <c r="J713" s="12"/>
      <c r="K713" s="12"/>
      <c r="L713" s="12"/>
      <c r="M713" s="12"/>
      <c r="N713" s="12"/>
      <c r="O713" s="12"/>
      <c r="P713" s="12"/>
    </row>
    <row r="714" spans="1:16" ht="15.75" customHeight="1">
      <c r="A714" s="20">
        <v>44109</v>
      </c>
      <c r="B714" s="14" t="s">
        <v>9</v>
      </c>
      <c r="C714" s="14" t="s">
        <v>39</v>
      </c>
      <c r="D714" s="15" t="s">
        <v>48</v>
      </c>
      <c r="E714" s="14" t="s">
        <v>459</v>
      </c>
      <c r="F714" s="14">
        <v>1</v>
      </c>
      <c r="G714" s="16">
        <v>140</v>
      </c>
      <c r="H714" s="42"/>
      <c r="I714" s="12"/>
      <c r="J714" s="12"/>
      <c r="K714" s="12"/>
      <c r="L714" s="12"/>
      <c r="M714" s="12"/>
      <c r="N714" s="12"/>
      <c r="O714" s="12"/>
      <c r="P714" s="12"/>
    </row>
    <row r="715" spans="1:16" ht="15.75" customHeight="1">
      <c r="A715" s="43">
        <v>44112</v>
      </c>
      <c r="B715" s="18" t="s">
        <v>47</v>
      </c>
      <c r="C715" s="18" t="s">
        <v>44</v>
      </c>
      <c r="D715" s="9" t="s">
        <v>51</v>
      </c>
      <c r="E715" s="18" t="s">
        <v>146</v>
      </c>
      <c r="F715" s="18">
        <v>4</v>
      </c>
      <c r="G715" s="19">
        <v>44</v>
      </c>
      <c r="H715" s="42"/>
      <c r="I715" s="12"/>
      <c r="J715" s="12"/>
      <c r="K715" s="12"/>
      <c r="L715" s="12"/>
      <c r="M715" s="12"/>
      <c r="N715" s="12"/>
      <c r="O715" s="12"/>
      <c r="P715" s="12"/>
    </row>
    <row r="716" spans="1:16" ht="15.75" customHeight="1">
      <c r="A716" s="41">
        <v>44112</v>
      </c>
      <c r="B716" s="14" t="s">
        <v>47</v>
      </c>
      <c r="C716" s="14" t="s">
        <v>44</v>
      </c>
      <c r="D716" s="15" t="s">
        <v>51</v>
      </c>
      <c r="E716" s="14" t="s">
        <v>298</v>
      </c>
      <c r="F716" s="14">
        <v>2</v>
      </c>
      <c r="G716" s="14">
        <v>20</v>
      </c>
      <c r="H716" s="42"/>
      <c r="I716" s="12"/>
      <c r="J716" s="12"/>
      <c r="K716" s="12"/>
      <c r="L716" s="12"/>
      <c r="M716" s="12"/>
      <c r="N716" s="12"/>
      <c r="O716" s="12"/>
      <c r="P716" s="12"/>
    </row>
    <row r="717" spans="1:16" ht="15.75" customHeight="1">
      <c r="A717" s="43">
        <v>44112</v>
      </c>
      <c r="B717" s="18" t="s">
        <v>47</v>
      </c>
      <c r="C717" s="18" t="s">
        <v>44</v>
      </c>
      <c r="D717" s="9" t="s">
        <v>51</v>
      </c>
      <c r="E717" s="18" t="s">
        <v>52</v>
      </c>
      <c r="F717" s="18">
        <v>3</v>
      </c>
      <c r="G717" s="18">
        <v>20</v>
      </c>
      <c r="H717" s="42"/>
      <c r="I717" s="12"/>
      <c r="J717" s="12"/>
      <c r="K717" s="12"/>
      <c r="L717" s="12"/>
      <c r="M717" s="12"/>
      <c r="N717" s="12"/>
      <c r="O717" s="12"/>
      <c r="P717" s="12"/>
    </row>
    <row r="718" spans="1:16" ht="15.75" customHeight="1">
      <c r="A718" s="41">
        <v>44112</v>
      </c>
      <c r="B718" s="14" t="s">
        <v>47</v>
      </c>
      <c r="C718" s="14" t="s">
        <v>44</v>
      </c>
      <c r="D718" s="15" t="s">
        <v>51</v>
      </c>
      <c r="E718" s="14" t="s">
        <v>53</v>
      </c>
      <c r="F718" s="14">
        <v>1</v>
      </c>
      <c r="G718" s="14">
        <v>10</v>
      </c>
      <c r="H718" s="42"/>
      <c r="I718" s="12"/>
      <c r="J718" s="12"/>
      <c r="K718" s="12"/>
      <c r="L718" s="12"/>
      <c r="M718" s="12"/>
      <c r="N718" s="12"/>
      <c r="O718" s="12"/>
      <c r="P718" s="12"/>
    </row>
    <row r="719" spans="1:16" ht="15.75" customHeight="1">
      <c r="A719" s="43">
        <v>44112</v>
      </c>
      <c r="B719" s="18" t="s">
        <v>47</v>
      </c>
      <c r="C719" s="18" t="s">
        <v>44</v>
      </c>
      <c r="D719" s="9" t="s">
        <v>51</v>
      </c>
      <c r="E719" s="18" t="s">
        <v>55</v>
      </c>
      <c r="F719" s="18">
        <v>1</v>
      </c>
      <c r="G719" s="18">
        <v>10</v>
      </c>
      <c r="H719" s="42"/>
      <c r="I719" s="12"/>
      <c r="J719" s="12"/>
      <c r="K719" s="12"/>
      <c r="L719" s="12"/>
      <c r="M719" s="12"/>
      <c r="N719" s="12"/>
      <c r="O719" s="12"/>
      <c r="P719" s="12"/>
    </row>
    <row r="720" spans="1:16" ht="15.75" customHeight="1">
      <c r="A720" s="41">
        <v>44112</v>
      </c>
      <c r="B720" s="14" t="s">
        <v>47</v>
      </c>
      <c r="C720" s="14" t="s">
        <v>44</v>
      </c>
      <c r="D720" s="15" t="s">
        <v>51</v>
      </c>
      <c r="E720" s="14" t="s">
        <v>109</v>
      </c>
      <c r="F720" s="14">
        <v>1</v>
      </c>
      <c r="G720" s="14">
        <v>20</v>
      </c>
      <c r="H720" s="42"/>
      <c r="I720" s="12"/>
      <c r="J720" s="12"/>
      <c r="K720" s="12"/>
      <c r="L720" s="12"/>
      <c r="M720" s="12"/>
      <c r="N720" s="12"/>
      <c r="O720" s="12"/>
      <c r="P720" s="12"/>
    </row>
    <row r="721" spans="1:16" ht="15.75" customHeight="1">
      <c r="A721" s="43">
        <v>44112</v>
      </c>
      <c r="B721" s="18" t="s">
        <v>47</v>
      </c>
      <c r="C721" s="18" t="s">
        <v>44</v>
      </c>
      <c r="D721" s="9" t="s">
        <v>51</v>
      </c>
      <c r="E721" s="18" t="s">
        <v>190</v>
      </c>
      <c r="F721" s="18">
        <v>1</v>
      </c>
      <c r="G721" s="18">
        <v>20</v>
      </c>
      <c r="H721" s="42"/>
      <c r="I721" s="12"/>
      <c r="J721" s="12"/>
      <c r="K721" s="12"/>
      <c r="L721" s="12"/>
      <c r="M721" s="12"/>
      <c r="N721" s="12"/>
      <c r="O721" s="12"/>
      <c r="P721" s="12"/>
    </row>
    <row r="722" spans="1:16" ht="15.75" customHeight="1">
      <c r="A722" s="20">
        <v>44113</v>
      </c>
      <c r="B722" s="14" t="s">
        <v>9</v>
      </c>
      <c r="C722" s="14" t="s">
        <v>36</v>
      </c>
      <c r="D722" s="15" t="s">
        <v>45</v>
      </c>
      <c r="E722" s="14" t="s">
        <v>199</v>
      </c>
      <c r="F722" s="14">
        <v>1</v>
      </c>
      <c r="G722" s="16">
        <v>180</v>
      </c>
      <c r="H722" s="42"/>
      <c r="I722" s="12"/>
      <c r="J722" s="12"/>
      <c r="K722" s="12"/>
      <c r="L722" s="12"/>
      <c r="M722" s="12"/>
      <c r="N722" s="12"/>
      <c r="O722" s="12"/>
      <c r="P722" s="12"/>
    </row>
    <row r="723" spans="1:16" ht="15.75" customHeight="1">
      <c r="A723" s="22">
        <v>44113</v>
      </c>
      <c r="B723" s="18" t="s">
        <v>9</v>
      </c>
      <c r="C723" s="18" t="s">
        <v>185</v>
      </c>
      <c r="D723" s="9" t="s">
        <v>409</v>
      </c>
      <c r="E723" s="18" t="s">
        <v>409</v>
      </c>
      <c r="F723" s="18">
        <v>1</v>
      </c>
      <c r="G723" s="19">
        <v>1200</v>
      </c>
      <c r="H723" s="42"/>
      <c r="I723" s="12"/>
      <c r="J723" s="12"/>
      <c r="K723" s="12"/>
      <c r="L723" s="12"/>
      <c r="M723" s="12"/>
      <c r="N723" s="12"/>
      <c r="O723" s="12"/>
      <c r="P723" s="12"/>
    </row>
    <row r="724" spans="1:16" ht="15.75" customHeight="1">
      <c r="A724" s="20">
        <v>44113</v>
      </c>
      <c r="B724" s="14" t="s">
        <v>9</v>
      </c>
      <c r="C724" s="14" t="s">
        <v>10</v>
      </c>
      <c r="D724" s="15" t="s">
        <v>11</v>
      </c>
      <c r="E724" s="14" t="s">
        <v>460</v>
      </c>
      <c r="F724" s="14">
        <v>1</v>
      </c>
      <c r="G724" s="16">
        <v>23</v>
      </c>
      <c r="H724" s="42"/>
      <c r="I724" s="12"/>
      <c r="J724" s="12"/>
      <c r="K724" s="12"/>
      <c r="L724" s="12"/>
      <c r="M724" s="12"/>
      <c r="N724" s="12"/>
      <c r="O724" s="12"/>
      <c r="P724" s="12"/>
    </row>
    <row r="725" spans="1:16" ht="15.75" customHeight="1">
      <c r="A725" s="22">
        <v>44113</v>
      </c>
      <c r="B725" s="18" t="s">
        <v>47</v>
      </c>
      <c r="C725" s="18" t="s">
        <v>44</v>
      </c>
      <c r="D725" s="9" t="s">
        <v>51</v>
      </c>
      <c r="E725" s="18" t="s">
        <v>52</v>
      </c>
      <c r="F725" s="18">
        <v>3</v>
      </c>
      <c r="G725" s="19">
        <v>20</v>
      </c>
      <c r="H725" s="42"/>
      <c r="I725" s="12"/>
      <c r="J725" s="12"/>
      <c r="K725" s="12"/>
      <c r="L725" s="12"/>
      <c r="M725" s="12"/>
      <c r="N725" s="12"/>
      <c r="O725" s="12"/>
      <c r="P725" s="12"/>
    </row>
    <row r="726" spans="1:16" ht="15.75" customHeight="1">
      <c r="A726" s="20">
        <v>44113</v>
      </c>
      <c r="B726" s="14" t="s">
        <v>47</v>
      </c>
      <c r="C726" s="14" t="s">
        <v>44</v>
      </c>
      <c r="D726" s="15" t="s">
        <v>45</v>
      </c>
      <c r="E726" s="14" t="s">
        <v>100</v>
      </c>
      <c r="F726" s="14">
        <v>1</v>
      </c>
      <c r="G726" s="16">
        <v>50</v>
      </c>
      <c r="H726" s="42"/>
      <c r="I726" s="12"/>
      <c r="J726" s="12"/>
      <c r="K726" s="12"/>
      <c r="L726" s="12"/>
      <c r="M726" s="12"/>
      <c r="N726" s="12"/>
      <c r="O726" s="12"/>
      <c r="P726" s="12"/>
    </row>
    <row r="727" spans="1:16" ht="15.75" customHeight="1">
      <c r="A727" s="22">
        <v>44113</v>
      </c>
      <c r="B727" s="18" t="s">
        <v>47</v>
      </c>
      <c r="C727" s="18" t="s">
        <v>44</v>
      </c>
      <c r="D727" s="9" t="s">
        <v>51</v>
      </c>
      <c r="E727" s="18" t="s">
        <v>54</v>
      </c>
      <c r="F727" s="18">
        <v>1</v>
      </c>
      <c r="G727" s="19">
        <v>20</v>
      </c>
      <c r="H727" s="42"/>
      <c r="I727" s="12"/>
      <c r="J727" s="12"/>
      <c r="K727" s="12"/>
      <c r="L727" s="12"/>
      <c r="M727" s="12"/>
      <c r="N727" s="12"/>
      <c r="O727" s="12"/>
      <c r="P727" s="12"/>
    </row>
    <row r="728" spans="1:16" ht="15.75" customHeight="1">
      <c r="A728" s="20">
        <v>44113</v>
      </c>
      <c r="B728" s="14" t="s">
        <v>47</v>
      </c>
      <c r="C728" s="14" t="s">
        <v>44</v>
      </c>
      <c r="D728" s="15" t="s">
        <v>51</v>
      </c>
      <c r="E728" s="14" t="s">
        <v>53</v>
      </c>
      <c r="F728" s="14">
        <v>1</v>
      </c>
      <c r="G728" s="16">
        <v>5</v>
      </c>
      <c r="H728" s="42"/>
      <c r="I728" s="12"/>
      <c r="J728" s="12"/>
      <c r="K728" s="12"/>
      <c r="L728" s="12"/>
      <c r="M728" s="12"/>
      <c r="N728" s="12"/>
      <c r="O728" s="12"/>
      <c r="P728" s="12"/>
    </row>
    <row r="729" spans="1:16" ht="15.75" customHeight="1">
      <c r="A729" s="22">
        <v>44113</v>
      </c>
      <c r="B729" s="18" t="s">
        <v>47</v>
      </c>
      <c r="C729" s="18" t="s">
        <v>44</v>
      </c>
      <c r="D729" s="9" t="s">
        <v>51</v>
      </c>
      <c r="E729" s="18" t="s">
        <v>109</v>
      </c>
      <c r="F729" s="18">
        <v>1</v>
      </c>
      <c r="G729" s="19">
        <v>25</v>
      </c>
      <c r="H729" s="42"/>
      <c r="I729" s="12"/>
      <c r="J729" s="12"/>
      <c r="K729" s="12"/>
      <c r="L729" s="12"/>
      <c r="M729" s="12"/>
      <c r="N729" s="12"/>
      <c r="O729" s="12"/>
      <c r="P729" s="12"/>
    </row>
    <row r="730" spans="1:16" ht="15.75" customHeight="1">
      <c r="A730" s="20">
        <v>44113</v>
      </c>
      <c r="B730" s="14" t="s">
        <v>47</v>
      </c>
      <c r="C730" s="14" t="s">
        <v>44</v>
      </c>
      <c r="D730" s="15" t="s">
        <v>51</v>
      </c>
      <c r="E730" s="14" t="s">
        <v>190</v>
      </c>
      <c r="F730" s="14">
        <v>1</v>
      </c>
      <c r="G730" s="16">
        <v>20</v>
      </c>
      <c r="H730" s="42"/>
      <c r="I730" s="12"/>
      <c r="J730" s="12"/>
      <c r="K730" s="12"/>
      <c r="L730" s="12"/>
      <c r="M730" s="12"/>
      <c r="N730" s="12"/>
      <c r="O730" s="12"/>
      <c r="P730" s="12"/>
    </row>
    <row r="731" spans="1:16" ht="15.75" customHeight="1">
      <c r="A731" s="22">
        <v>44113</v>
      </c>
      <c r="B731" s="18" t="s">
        <v>47</v>
      </c>
      <c r="C731" s="18" t="s">
        <v>44</v>
      </c>
      <c r="D731" s="9" t="s">
        <v>287</v>
      </c>
      <c r="E731" s="18" t="s">
        <v>214</v>
      </c>
      <c r="F731" s="18">
        <v>1</v>
      </c>
      <c r="G731" s="19">
        <v>90</v>
      </c>
      <c r="H731" s="42"/>
      <c r="I731" s="12"/>
      <c r="J731" s="12"/>
      <c r="K731" s="12"/>
      <c r="L731" s="12"/>
      <c r="M731" s="12"/>
      <c r="N731" s="12"/>
      <c r="O731" s="12"/>
      <c r="P731" s="12"/>
    </row>
    <row r="732" spans="1:16" ht="15.75" customHeight="1">
      <c r="A732" s="41">
        <v>44114</v>
      </c>
      <c r="B732" s="14" t="s">
        <v>30</v>
      </c>
      <c r="C732" s="14" t="s">
        <v>44</v>
      </c>
      <c r="D732" s="15" t="s">
        <v>263</v>
      </c>
      <c r="E732" s="14" t="s">
        <v>416</v>
      </c>
      <c r="F732" s="14">
        <v>1</v>
      </c>
      <c r="G732" s="16">
        <v>180</v>
      </c>
      <c r="H732" s="42"/>
      <c r="I732" s="12"/>
      <c r="J732" s="12"/>
      <c r="K732" s="12"/>
      <c r="L732" s="12"/>
      <c r="M732" s="12"/>
      <c r="N732" s="12"/>
      <c r="O732" s="12"/>
      <c r="P732" s="12"/>
    </row>
    <row r="733" spans="1:16" ht="15.75" customHeight="1">
      <c r="A733" s="43">
        <v>44114</v>
      </c>
      <c r="B733" s="18" t="s">
        <v>30</v>
      </c>
      <c r="C733" s="18" t="s">
        <v>44</v>
      </c>
      <c r="D733" s="9" t="s">
        <v>263</v>
      </c>
      <c r="E733" s="18" t="s">
        <v>461</v>
      </c>
      <c r="F733" s="18">
        <v>1</v>
      </c>
      <c r="G733" s="19">
        <v>246</v>
      </c>
      <c r="H733" s="42"/>
      <c r="I733" s="12"/>
      <c r="J733" s="12"/>
      <c r="K733" s="12"/>
      <c r="L733" s="12"/>
      <c r="M733" s="12"/>
      <c r="N733" s="12"/>
      <c r="O733" s="12"/>
      <c r="P733" s="12"/>
    </row>
    <row r="734" spans="1:16" ht="15.75" customHeight="1">
      <c r="A734" s="41">
        <v>44114</v>
      </c>
      <c r="B734" s="14" t="s">
        <v>30</v>
      </c>
      <c r="C734" s="14" t="s">
        <v>44</v>
      </c>
      <c r="D734" s="15" t="s">
        <v>263</v>
      </c>
      <c r="E734" s="14" t="s">
        <v>462</v>
      </c>
      <c r="F734" s="14">
        <v>1</v>
      </c>
      <c r="G734" s="16">
        <v>121</v>
      </c>
      <c r="H734" s="42"/>
      <c r="I734" s="12"/>
      <c r="J734" s="12"/>
      <c r="K734" s="12"/>
      <c r="L734" s="12"/>
      <c r="M734" s="12"/>
      <c r="N734" s="12"/>
      <c r="O734" s="12"/>
      <c r="P734" s="12"/>
    </row>
    <row r="735" spans="1:16" ht="15.75" customHeight="1">
      <c r="A735" s="43">
        <v>44114</v>
      </c>
      <c r="B735" s="18" t="s">
        <v>30</v>
      </c>
      <c r="C735" s="18" t="s">
        <v>44</v>
      </c>
      <c r="D735" s="9" t="s">
        <v>263</v>
      </c>
      <c r="E735" s="18" t="s">
        <v>463</v>
      </c>
      <c r="F735" s="18">
        <v>6</v>
      </c>
      <c r="G735" s="19">
        <v>300</v>
      </c>
      <c r="H735" s="42"/>
      <c r="I735" s="12"/>
      <c r="J735" s="12"/>
      <c r="K735" s="12"/>
      <c r="L735" s="12"/>
      <c r="M735" s="12"/>
      <c r="N735" s="12"/>
      <c r="O735" s="12"/>
      <c r="P735" s="12"/>
    </row>
    <row r="736" spans="1:16" ht="15.75" customHeight="1">
      <c r="A736" s="41">
        <v>44114</v>
      </c>
      <c r="B736" s="14" t="s">
        <v>9</v>
      </c>
      <c r="C736" s="14" t="s">
        <v>44</v>
      </c>
      <c r="D736" s="15" t="s">
        <v>294</v>
      </c>
      <c r="E736" s="14" t="s">
        <v>464</v>
      </c>
      <c r="F736" s="14">
        <v>1</v>
      </c>
      <c r="G736" s="16">
        <v>530</v>
      </c>
      <c r="H736" s="42"/>
      <c r="I736" s="12"/>
      <c r="J736" s="12"/>
      <c r="K736" s="12"/>
      <c r="L736" s="12"/>
      <c r="M736" s="12"/>
      <c r="N736" s="12"/>
      <c r="O736" s="12"/>
      <c r="P736" s="12"/>
    </row>
    <row r="737" spans="1:16" ht="15.75" customHeight="1">
      <c r="A737" s="43">
        <v>44114</v>
      </c>
      <c r="B737" s="18" t="s">
        <v>47</v>
      </c>
      <c r="C737" s="18" t="s">
        <v>44</v>
      </c>
      <c r="D737" s="9" t="s">
        <v>51</v>
      </c>
      <c r="E737" s="18" t="s">
        <v>109</v>
      </c>
      <c r="F737" s="18">
        <v>1</v>
      </c>
      <c r="G737" s="19">
        <v>20</v>
      </c>
      <c r="H737" s="42"/>
      <c r="I737" s="12"/>
      <c r="J737" s="12"/>
      <c r="K737" s="12"/>
      <c r="L737" s="12"/>
      <c r="M737" s="12"/>
      <c r="N737" s="12"/>
      <c r="O737" s="12"/>
      <c r="P737" s="12"/>
    </row>
    <row r="738" spans="1:16" ht="15.75" customHeight="1">
      <c r="A738" s="41">
        <v>44114</v>
      </c>
      <c r="B738" s="14" t="s">
        <v>9</v>
      </c>
      <c r="C738" s="14" t="s">
        <v>44</v>
      </c>
      <c r="D738" s="15" t="s">
        <v>287</v>
      </c>
      <c r="E738" s="14" t="s">
        <v>214</v>
      </c>
      <c r="F738" s="14">
        <v>1</v>
      </c>
      <c r="G738" s="16">
        <v>90</v>
      </c>
      <c r="H738" s="42"/>
      <c r="I738" s="12"/>
      <c r="J738" s="12"/>
      <c r="K738" s="12"/>
      <c r="L738" s="12"/>
      <c r="M738" s="12"/>
      <c r="N738" s="12"/>
      <c r="O738" s="12"/>
      <c r="P738" s="12"/>
    </row>
    <row r="739" spans="1:16" ht="15.75" customHeight="1">
      <c r="A739" s="43">
        <v>44117</v>
      </c>
      <c r="B739" s="18" t="s">
        <v>9</v>
      </c>
      <c r="C739" s="18" t="s">
        <v>44</v>
      </c>
      <c r="D739" s="9" t="s">
        <v>287</v>
      </c>
      <c r="E739" s="18" t="s">
        <v>465</v>
      </c>
      <c r="F739" s="18">
        <v>1</v>
      </c>
      <c r="G739" s="19">
        <v>160</v>
      </c>
      <c r="H739" s="42"/>
      <c r="I739" s="12"/>
      <c r="J739" s="12"/>
      <c r="K739" s="12"/>
      <c r="L739" s="12"/>
      <c r="M739" s="12"/>
      <c r="N739" s="12"/>
      <c r="O739" s="12"/>
      <c r="P739" s="12"/>
    </row>
    <row r="740" spans="1:16" ht="15.75" customHeight="1">
      <c r="A740" s="41">
        <v>44117</v>
      </c>
      <c r="B740" s="14" t="s">
        <v>9</v>
      </c>
      <c r="C740" s="14" t="s">
        <v>44</v>
      </c>
      <c r="D740" s="15" t="s">
        <v>287</v>
      </c>
      <c r="E740" s="14" t="s">
        <v>466</v>
      </c>
      <c r="F740" s="14">
        <v>2</v>
      </c>
      <c r="G740" s="16">
        <v>180</v>
      </c>
      <c r="H740" s="42"/>
      <c r="I740" s="12"/>
      <c r="J740" s="12"/>
      <c r="K740" s="12"/>
      <c r="L740" s="12"/>
      <c r="M740" s="12"/>
      <c r="N740" s="12"/>
      <c r="O740" s="12"/>
      <c r="P740" s="12"/>
    </row>
    <row r="741" spans="1:16" ht="15.75" customHeight="1">
      <c r="A741" s="43">
        <v>44117</v>
      </c>
      <c r="B741" s="18" t="s">
        <v>9</v>
      </c>
      <c r="C741" s="18" t="s">
        <v>36</v>
      </c>
      <c r="D741" s="9" t="s">
        <v>287</v>
      </c>
      <c r="E741" s="18" t="s">
        <v>467</v>
      </c>
      <c r="F741" s="18">
        <v>1</v>
      </c>
      <c r="G741" s="19">
        <v>55</v>
      </c>
      <c r="H741" s="42"/>
      <c r="I741" s="12"/>
      <c r="J741" s="12"/>
      <c r="K741" s="12"/>
      <c r="L741" s="12"/>
      <c r="M741" s="12"/>
      <c r="N741" s="12"/>
      <c r="O741" s="12"/>
      <c r="P741" s="12"/>
    </row>
    <row r="742" spans="1:16" ht="15.75" customHeight="1">
      <c r="A742" s="41">
        <v>44117</v>
      </c>
      <c r="B742" s="14" t="s">
        <v>9</v>
      </c>
      <c r="C742" s="14" t="s">
        <v>36</v>
      </c>
      <c r="D742" s="15" t="s">
        <v>287</v>
      </c>
      <c r="E742" s="14" t="s">
        <v>468</v>
      </c>
      <c r="F742" s="14">
        <v>1</v>
      </c>
      <c r="G742" s="16">
        <v>90</v>
      </c>
      <c r="H742" s="42"/>
      <c r="I742" s="12"/>
      <c r="J742" s="12"/>
      <c r="K742" s="12"/>
      <c r="L742" s="12"/>
      <c r="M742" s="12"/>
      <c r="N742" s="12"/>
      <c r="O742" s="12"/>
      <c r="P742" s="12"/>
    </row>
    <row r="743" spans="1:16" ht="15.75" customHeight="1">
      <c r="A743" s="43">
        <v>44117</v>
      </c>
      <c r="B743" s="18" t="s">
        <v>47</v>
      </c>
      <c r="C743" s="18" t="s">
        <v>44</v>
      </c>
      <c r="D743" s="9" t="s">
        <v>51</v>
      </c>
      <c r="E743" s="18" t="s">
        <v>469</v>
      </c>
      <c r="F743" s="18">
        <v>1</v>
      </c>
      <c r="G743" s="19">
        <v>120</v>
      </c>
      <c r="H743" s="42"/>
      <c r="I743" s="12"/>
      <c r="J743" s="12"/>
      <c r="K743" s="12"/>
      <c r="L743" s="12"/>
      <c r="M743" s="12"/>
      <c r="N743" s="12"/>
      <c r="O743" s="12"/>
      <c r="P743" s="12"/>
    </row>
    <row r="744" spans="1:16" ht="15.75" customHeight="1">
      <c r="A744" s="41">
        <v>44117</v>
      </c>
      <c r="B744" s="14" t="s">
        <v>47</v>
      </c>
      <c r="C744" s="14" t="s">
        <v>44</v>
      </c>
      <c r="D744" s="15" t="s">
        <v>51</v>
      </c>
      <c r="E744" s="14" t="s">
        <v>54</v>
      </c>
      <c r="F744" s="14">
        <v>1</v>
      </c>
      <c r="G744" s="16">
        <v>10</v>
      </c>
      <c r="H744" s="42"/>
      <c r="I744" s="12"/>
      <c r="J744" s="12"/>
      <c r="K744" s="12"/>
      <c r="L744" s="12"/>
      <c r="M744" s="12"/>
      <c r="N744" s="12"/>
      <c r="O744" s="12"/>
      <c r="P744" s="12"/>
    </row>
    <row r="745" spans="1:16" ht="15.75" customHeight="1">
      <c r="A745" s="43">
        <v>44117</v>
      </c>
      <c r="B745" s="18" t="s">
        <v>47</v>
      </c>
      <c r="C745" s="18" t="s">
        <v>44</v>
      </c>
      <c r="D745" s="9" t="s">
        <v>51</v>
      </c>
      <c r="E745" s="18" t="s">
        <v>55</v>
      </c>
      <c r="F745" s="18">
        <v>1</v>
      </c>
      <c r="G745" s="19">
        <v>10</v>
      </c>
      <c r="H745" s="42"/>
      <c r="I745" s="12"/>
      <c r="J745" s="12"/>
      <c r="K745" s="12"/>
      <c r="L745" s="12"/>
      <c r="M745" s="12"/>
      <c r="N745" s="12"/>
      <c r="O745" s="12"/>
      <c r="P745" s="12"/>
    </row>
    <row r="746" spans="1:16" ht="15.75" customHeight="1">
      <c r="A746" s="41">
        <v>44117</v>
      </c>
      <c r="B746" s="14" t="s">
        <v>47</v>
      </c>
      <c r="C746" s="14" t="s">
        <v>44</v>
      </c>
      <c r="D746" s="15" t="s">
        <v>51</v>
      </c>
      <c r="E746" s="14" t="s">
        <v>52</v>
      </c>
      <c r="F746" s="14">
        <v>3</v>
      </c>
      <c r="G746" s="16">
        <v>10</v>
      </c>
      <c r="H746" s="42"/>
      <c r="I746" s="12"/>
      <c r="J746" s="12"/>
      <c r="K746" s="12"/>
      <c r="L746" s="12"/>
      <c r="M746" s="12"/>
      <c r="N746" s="12"/>
      <c r="O746" s="12"/>
      <c r="P746" s="12"/>
    </row>
    <row r="747" spans="1:16" ht="15.75" customHeight="1">
      <c r="A747" s="43">
        <v>44117</v>
      </c>
      <c r="B747" s="18" t="s">
        <v>47</v>
      </c>
      <c r="C747" s="18" t="s">
        <v>44</v>
      </c>
      <c r="D747" s="9" t="s">
        <v>51</v>
      </c>
      <c r="E747" s="18" t="s">
        <v>53</v>
      </c>
      <c r="F747" s="18">
        <v>1</v>
      </c>
      <c r="G747" s="19">
        <v>5</v>
      </c>
      <c r="H747" s="42"/>
      <c r="I747" s="12"/>
      <c r="J747" s="12"/>
      <c r="K747" s="12"/>
      <c r="L747" s="12"/>
      <c r="M747" s="12"/>
      <c r="N747" s="12"/>
      <c r="O747" s="12"/>
      <c r="P747" s="12"/>
    </row>
    <row r="748" spans="1:16" ht="15.75" customHeight="1">
      <c r="A748" s="41">
        <v>44117</v>
      </c>
      <c r="B748" s="14" t="s">
        <v>47</v>
      </c>
      <c r="C748" s="14" t="s">
        <v>44</v>
      </c>
      <c r="D748" s="15" t="s">
        <v>51</v>
      </c>
      <c r="E748" s="14" t="s">
        <v>57</v>
      </c>
      <c r="F748" s="14">
        <v>10</v>
      </c>
      <c r="G748" s="16">
        <v>100</v>
      </c>
      <c r="H748" s="42"/>
      <c r="I748" s="12"/>
      <c r="J748" s="12"/>
      <c r="K748" s="12"/>
      <c r="L748" s="12"/>
      <c r="M748" s="12"/>
      <c r="N748" s="12"/>
      <c r="O748" s="12"/>
      <c r="P748" s="12"/>
    </row>
    <row r="749" spans="1:16" ht="15.75" customHeight="1">
      <c r="A749" s="43">
        <v>44117</v>
      </c>
      <c r="B749" s="18" t="s">
        <v>9</v>
      </c>
      <c r="C749" s="18" t="s">
        <v>455</v>
      </c>
      <c r="D749" s="9" t="s">
        <v>456</v>
      </c>
      <c r="E749" s="18" t="s">
        <v>457</v>
      </c>
      <c r="F749" s="18">
        <v>1</v>
      </c>
      <c r="G749" s="19">
        <v>1028</v>
      </c>
      <c r="H749" s="42"/>
      <c r="I749" s="12"/>
      <c r="J749" s="12"/>
      <c r="K749" s="12"/>
      <c r="L749" s="12"/>
      <c r="M749" s="12"/>
      <c r="N749" s="12"/>
      <c r="O749" s="12"/>
      <c r="P749" s="12"/>
    </row>
    <row r="750" spans="1:16" ht="15.75" customHeight="1">
      <c r="A750" s="41">
        <v>44116</v>
      </c>
      <c r="B750" s="14" t="s">
        <v>9</v>
      </c>
      <c r="C750" s="14" t="s">
        <v>39</v>
      </c>
      <c r="D750" s="15" t="s">
        <v>40</v>
      </c>
      <c r="E750" s="14" t="s">
        <v>470</v>
      </c>
      <c r="F750" s="14">
        <v>1</v>
      </c>
      <c r="G750" s="16">
        <v>870</v>
      </c>
      <c r="H750" s="42"/>
      <c r="I750" s="12"/>
      <c r="J750" s="12"/>
      <c r="K750" s="12"/>
      <c r="L750" s="12"/>
      <c r="M750" s="12"/>
      <c r="N750" s="12"/>
      <c r="O750" s="12"/>
      <c r="P750" s="12"/>
    </row>
    <row r="751" spans="1:16" ht="15.75" customHeight="1">
      <c r="A751" s="43">
        <v>44118</v>
      </c>
      <c r="B751" s="18" t="s">
        <v>47</v>
      </c>
      <c r="C751" s="18" t="s">
        <v>44</v>
      </c>
      <c r="D751" s="9" t="s">
        <v>67</v>
      </c>
      <c r="E751" s="18" t="s">
        <v>200</v>
      </c>
      <c r="F751" s="18">
        <v>1</v>
      </c>
      <c r="G751" s="19">
        <v>200</v>
      </c>
      <c r="H751" s="42"/>
      <c r="I751" s="12"/>
      <c r="J751" s="12"/>
      <c r="K751" s="12"/>
      <c r="L751" s="12"/>
      <c r="M751" s="12"/>
      <c r="N751" s="12"/>
      <c r="O751" s="12"/>
      <c r="P751" s="12"/>
    </row>
    <row r="752" spans="1:16" ht="15.75" customHeight="1">
      <c r="A752" s="41">
        <v>44118</v>
      </c>
      <c r="B752" s="14" t="s">
        <v>47</v>
      </c>
      <c r="C752" s="14" t="s">
        <v>44</v>
      </c>
      <c r="D752" s="15" t="s">
        <v>51</v>
      </c>
      <c r="E752" s="14" t="s">
        <v>52</v>
      </c>
      <c r="F752" s="14">
        <v>3</v>
      </c>
      <c r="G752" s="16">
        <v>10</v>
      </c>
      <c r="H752" s="42"/>
      <c r="I752" s="12"/>
      <c r="J752" s="12"/>
      <c r="K752" s="12"/>
      <c r="L752" s="12"/>
      <c r="M752" s="12"/>
      <c r="N752" s="12"/>
      <c r="O752" s="12"/>
      <c r="P752" s="12"/>
    </row>
    <row r="753" spans="1:16" ht="15.75" customHeight="1">
      <c r="A753" s="43">
        <v>44118</v>
      </c>
      <c r="B753" s="18" t="s">
        <v>47</v>
      </c>
      <c r="C753" s="18" t="s">
        <v>44</v>
      </c>
      <c r="D753" s="9" t="s">
        <v>51</v>
      </c>
      <c r="E753" s="18" t="s">
        <v>298</v>
      </c>
      <c r="F753" s="18">
        <v>1</v>
      </c>
      <c r="G753" s="19">
        <v>10</v>
      </c>
      <c r="H753" s="42"/>
      <c r="I753" s="12"/>
      <c r="J753" s="12"/>
      <c r="K753" s="12"/>
      <c r="L753" s="12"/>
      <c r="M753" s="12"/>
      <c r="N753" s="12"/>
      <c r="O753" s="12"/>
      <c r="P753" s="12"/>
    </row>
    <row r="754" spans="1:16" ht="15.75" customHeight="1">
      <c r="A754" s="41">
        <v>44118</v>
      </c>
      <c r="B754" s="14" t="s">
        <v>47</v>
      </c>
      <c r="C754" s="14" t="s">
        <v>44</v>
      </c>
      <c r="D754" s="15" t="s">
        <v>51</v>
      </c>
      <c r="E754" s="14" t="s">
        <v>53</v>
      </c>
      <c r="F754" s="14">
        <v>1</v>
      </c>
      <c r="G754" s="16">
        <v>5</v>
      </c>
      <c r="H754" s="42"/>
      <c r="I754" s="12"/>
      <c r="J754" s="12"/>
      <c r="K754" s="12"/>
      <c r="L754" s="12"/>
      <c r="M754" s="12"/>
      <c r="N754" s="12"/>
      <c r="O754" s="12"/>
      <c r="P754" s="12"/>
    </row>
    <row r="755" spans="1:16" ht="15.75" customHeight="1">
      <c r="A755" s="43">
        <v>44118</v>
      </c>
      <c r="B755" s="18" t="s">
        <v>9</v>
      </c>
      <c r="C755" s="18" t="s">
        <v>36</v>
      </c>
      <c r="D755" s="9" t="s">
        <v>51</v>
      </c>
      <c r="E755" s="18" t="s">
        <v>471</v>
      </c>
      <c r="F755" s="18">
        <v>1</v>
      </c>
      <c r="G755" s="19">
        <v>180</v>
      </c>
      <c r="H755" s="42"/>
      <c r="I755" s="12"/>
      <c r="J755" s="12"/>
      <c r="K755" s="12"/>
      <c r="L755" s="12"/>
      <c r="M755" s="12"/>
      <c r="N755" s="12"/>
      <c r="O755" s="12"/>
      <c r="P755" s="12"/>
    </row>
    <row r="756" spans="1:16" ht="15.75" customHeight="1">
      <c r="A756" s="41">
        <v>44118</v>
      </c>
      <c r="B756" s="14" t="s">
        <v>9</v>
      </c>
      <c r="C756" s="14" t="s">
        <v>472</v>
      </c>
      <c r="D756" s="15" t="s">
        <v>186</v>
      </c>
      <c r="E756" s="14" t="s">
        <v>473</v>
      </c>
      <c r="F756" s="14">
        <v>5</v>
      </c>
      <c r="G756" s="16">
        <v>100</v>
      </c>
      <c r="H756" s="42"/>
      <c r="I756" s="12"/>
      <c r="J756" s="12"/>
      <c r="K756" s="12"/>
      <c r="L756" s="12"/>
      <c r="M756" s="12"/>
      <c r="N756" s="12"/>
      <c r="O756" s="12"/>
      <c r="P756" s="12"/>
    </row>
    <row r="757" spans="1:16" ht="15.75" customHeight="1">
      <c r="A757" s="43">
        <v>44118</v>
      </c>
      <c r="B757" s="18" t="s">
        <v>9</v>
      </c>
      <c r="C757" s="18" t="s">
        <v>472</v>
      </c>
      <c r="D757" s="9" t="s">
        <v>186</v>
      </c>
      <c r="E757" s="18" t="s">
        <v>474</v>
      </c>
      <c r="F757" s="18">
        <v>10</v>
      </c>
      <c r="G757" s="19">
        <v>100</v>
      </c>
      <c r="H757" s="42"/>
      <c r="I757" s="12"/>
      <c r="J757" s="12"/>
      <c r="K757" s="12"/>
      <c r="L757" s="12"/>
      <c r="M757" s="12"/>
      <c r="N757" s="12"/>
      <c r="O757" s="12"/>
      <c r="P757" s="12"/>
    </row>
    <row r="758" spans="1:16" ht="15.75" customHeight="1">
      <c r="A758" s="41">
        <v>44116</v>
      </c>
      <c r="B758" s="14" t="s">
        <v>9</v>
      </c>
      <c r="C758" s="14" t="s">
        <v>18</v>
      </c>
      <c r="D758" s="15" t="s">
        <v>19</v>
      </c>
      <c r="E758" s="14" t="s">
        <v>425</v>
      </c>
      <c r="F758" s="14">
        <v>1</v>
      </c>
      <c r="G758" s="16">
        <v>250</v>
      </c>
      <c r="H758" s="42"/>
      <c r="I758" s="12"/>
      <c r="J758" s="12"/>
      <c r="K758" s="12"/>
      <c r="L758" s="12"/>
      <c r="M758" s="12"/>
      <c r="N758" s="12"/>
      <c r="O758" s="12"/>
      <c r="P758" s="12"/>
    </row>
    <row r="759" spans="1:16" ht="15.75" customHeight="1">
      <c r="A759" s="43">
        <v>44121</v>
      </c>
      <c r="B759" s="18" t="s">
        <v>9</v>
      </c>
      <c r="C759" s="18" t="s">
        <v>162</v>
      </c>
      <c r="D759" s="9" t="s">
        <v>263</v>
      </c>
      <c r="E759" s="18" t="s">
        <v>475</v>
      </c>
      <c r="F759" s="18">
        <v>1</v>
      </c>
      <c r="G759" s="19">
        <v>31</v>
      </c>
      <c r="H759" s="42"/>
      <c r="I759" s="12"/>
      <c r="J759" s="12"/>
      <c r="K759" s="12"/>
      <c r="L759" s="12"/>
      <c r="M759" s="12"/>
      <c r="N759" s="12"/>
      <c r="O759" s="12"/>
      <c r="P759" s="12"/>
    </row>
    <row r="760" spans="1:16" ht="15.75" customHeight="1">
      <c r="A760" s="41">
        <v>44121</v>
      </c>
      <c r="B760" s="14" t="s">
        <v>9</v>
      </c>
      <c r="C760" s="14" t="s">
        <v>162</v>
      </c>
      <c r="D760" s="15" t="s">
        <v>263</v>
      </c>
      <c r="E760" s="14" t="s">
        <v>476</v>
      </c>
      <c r="F760" s="14">
        <v>1</v>
      </c>
      <c r="G760" s="16">
        <v>90</v>
      </c>
      <c r="H760" s="42"/>
      <c r="I760" s="12"/>
      <c r="J760" s="12"/>
      <c r="K760" s="12"/>
      <c r="L760" s="12"/>
      <c r="M760" s="12"/>
      <c r="N760" s="12"/>
      <c r="O760" s="12"/>
      <c r="P760" s="12"/>
    </row>
    <row r="761" spans="1:16" ht="15.75" customHeight="1">
      <c r="A761" s="43">
        <v>44121</v>
      </c>
      <c r="B761" s="18" t="s">
        <v>9</v>
      </c>
      <c r="C761" s="18" t="s">
        <v>162</v>
      </c>
      <c r="D761" s="9" t="s">
        <v>263</v>
      </c>
      <c r="E761" s="18" t="s">
        <v>477</v>
      </c>
      <c r="F761" s="18">
        <v>1</v>
      </c>
      <c r="G761" s="19">
        <v>84</v>
      </c>
      <c r="H761" s="42"/>
      <c r="I761" s="12"/>
      <c r="J761" s="12"/>
      <c r="K761" s="12"/>
      <c r="L761" s="12"/>
      <c r="M761" s="12"/>
      <c r="N761" s="12"/>
      <c r="O761" s="12"/>
      <c r="P761" s="12"/>
    </row>
    <row r="762" spans="1:16" ht="15.75" customHeight="1">
      <c r="A762" s="41">
        <v>44121</v>
      </c>
      <c r="B762" s="14" t="s">
        <v>9</v>
      </c>
      <c r="C762" s="14" t="s">
        <v>36</v>
      </c>
      <c r="D762" s="15" t="s">
        <v>263</v>
      </c>
      <c r="E762" s="14" t="s">
        <v>420</v>
      </c>
      <c r="F762" s="14">
        <v>1</v>
      </c>
      <c r="G762" s="16">
        <v>600</v>
      </c>
      <c r="H762" s="42"/>
      <c r="I762" s="12"/>
      <c r="J762" s="12"/>
      <c r="K762" s="12"/>
      <c r="L762" s="12"/>
      <c r="M762" s="12"/>
      <c r="N762" s="12"/>
      <c r="O762" s="12"/>
      <c r="P762" s="12"/>
    </row>
    <row r="763" spans="1:16" ht="15.75" customHeight="1">
      <c r="A763" s="43">
        <v>44121</v>
      </c>
      <c r="B763" s="18" t="s">
        <v>9</v>
      </c>
      <c r="C763" s="18" t="s">
        <v>44</v>
      </c>
      <c r="D763" s="9" t="s">
        <v>263</v>
      </c>
      <c r="E763" s="18" t="s">
        <v>478</v>
      </c>
      <c r="F763" s="18">
        <v>1</v>
      </c>
      <c r="G763" s="19">
        <v>220</v>
      </c>
      <c r="H763" s="42"/>
      <c r="I763" s="12"/>
      <c r="J763" s="12"/>
      <c r="K763" s="12"/>
      <c r="L763" s="12"/>
      <c r="M763" s="12"/>
      <c r="N763" s="12"/>
      <c r="O763" s="12"/>
      <c r="P763" s="12"/>
    </row>
    <row r="764" spans="1:16" ht="15.75" customHeight="1">
      <c r="A764" s="41">
        <v>44121</v>
      </c>
      <c r="B764" s="14" t="s">
        <v>9</v>
      </c>
      <c r="C764" s="14" t="s">
        <v>44</v>
      </c>
      <c r="D764" s="15" t="s">
        <v>263</v>
      </c>
      <c r="E764" s="14" t="s">
        <v>479</v>
      </c>
      <c r="F764" s="14">
        <v>1</v>
      </c>
      <c r="G764" s="16">
        <v>125</v>
      </c>
      <c r="H764" s="42"/>
      <c r="I764" s="12"/>
      <c r="J764" s="12"/>
      <c r="K764" s="12"/>
      <c r="L764" s="12"/>
      <c r="M764" s="12"/>
      <c r="N764" s="12"/>
      <c r="O764" s="12"/>
      <c r="P764" s="12"/>
    </row>
    <row r="765" spans="1:16" ht="15.75" customHeight="1">
      <c r="A765" s="43">
        <v>44121</v>
      </c>
      <c r="B765" s="18" t="s">
        <v>9</v>
      </c>
      <c r="C765" s="18" t="s">
        <v>44</v>
      </c>
      <c r="D765" s="9" t="s">
        <v>263</v>
      </c>
      <c r="E765" s="18" t="s">
        <v>480</v>
      </c>
      <c r="F765" s="18">
        <v>1</v>
      </c>
      <c r="G765" s="19">
        <v>140</v>
      </c>
      <c r="H765" s="42"/>
      <c r="I765" s="12"/>
      <c r="J765" s="12"/>
      <c r="K765" s="12"/>
      <c r="L765" s="12"/>
      <c r="M765" s="12"/>
      <c r="N765" s="12"/>
      <c r="O765" s="12"/>
      <c r="P765" s="12"/>
    </row>
    <row r="766" spans="1:16" ht="15.75" customHeight="1">
      <c r="A766" s="41">
        <v>44121</v>
      </c>
      <c r="B766" s="14" t="s">
        <v>9</v>
      </c>
      <c r="C766" s="14" t="s">
        <v>44</v>
      </c>
      <c r="D766" s="15" t="s">
        <v>263</v>
      </c>
      <c r="E766" s="14" t="s">
        <v>481</v>
      </c>
      <c r="F766" s="14">
        <v>1</v>
      </c>
      <c r="G766" s="16">
        <v>350</v>
      </c>
      <c r="H766" s="42"/>
      <c r="I766" s="12"/>
      <c r="J766" s="12"/>
      <c r="K766" s="12"/>
      <c r="L766" s="12"/>
      <c r="M766" s="12"/>
      <c r="N766" s="12"/>
      <c r="O766" s="12"/>
      <c r="P766" s="12"/>
    </row>
    <row r="767" spans="1:16" ht="15.75" customHeight="1">
      <c r="A767" s="43">
        <v>44121</v>
      </c>
      <c r="B767" s="18" t="s">
        <v>47</v>
      </c>
      <c r="C767" s="18" t="s">
        <v>44</v>
      </c>
      <c r="D767" s="9" t="s">
        <v>45</v>
      </c>
      <c r="E767" s="18" t="s">
        <v>482</v>
      </c>
      <c r="F767" s="18">
        <v>1</v>
      </c>
      <c r="G767" s="19">
        <v>50</v>
      </c>
      <c r="H767" s="42"/>
      <c r="I767" s="12"/>
      <c r="J767" s="12"/>
      <c r="K767" s="12"/>
      <c r="L767" s="12"/>
      <c r="M767" s="12"/>
      <c r="N767" s="12"/>
      <c r="O767" s="12"/>
      <c r="P767" s="12"/>
    </row>
    <row r="768" spans="1:16" ht="15.75" customHeight="1">
      <c r="A768" s="41">
        <v>44121</v>
      </c>
      <c r="B768" s="14" t="s">
        <v>9</v>
      </c>
      <c r="C768" s="14" t="s">
        <v>36</v>
      </c>
      <c r="D768" s="15" t="s">
        <v>45</v>
      </c>
      <c r="E768" s="14" t="s">
        <v>483</v>
      </c>
      <c r="F768" s="14">
        <v>2</v>
      </c>
      <c r="G768" s="16">
        <v>100</v>
      </c>
      <c r="H768" s="42"/>
      <c r="I768" s="12"/>
      <c r="J768" s="12"/>
      <c r="K768" s="12"/>
      <c r="L768" s="12"/>
      <c r="M768" s="12"/>
      <c r="N768" s="12"/>
      <c r="O768" s="12"/>
      <c r="P768" s="12"/>
    </row>
    <row r="769" spans="1:16" ht="15.75" customHeight="1">
      <c r="A769" s="43">
        <v>44121</v>
      </c>
      <c r="B769" s="18" t="s">
        <v>47</v>
      </c>
      <c r="C769" s="18" t="s">
        <v>44</v>
      </c>
      <c r="D769" s="9" t="s">
        <v>51</v>
      </c>
      <c r="E769" s="18" t="s">
        <v>55</v>
      </c>
      <c r="F769" s="18">
        <v>1</v>
      </c>
      <c r="G769" s="19">
        <v>10</v>
      </c>
      <c r="H769" s="42"/>
      <c r="I769" s="12"/>
      <c r="J769" s="12"/>
      <c r="K769" s="12"/>
      <c r="L769" s="12"/>
      <c r="M769" s="12"/>
      <c r="N769" s="12"/>
      <c r="O769" s="12"/>
      <c r="P769" s="12"/>
    </row>
    <row r="770" spans="1:16" ht="15.75" customHeight="1">
      <c r="A770" s="41">
        <v>44121</v>
      </c>
      <c r="B770" s="14" t="s">
        <v>47</v>
      </c>
      <c r="C770" s="14" t="s">
        <v>44</v>
      </c>
      <c r="D770" s="15" t="s">
        <v>51</v>
      </c>
      <c r="E770" s="14" t="s">
        <v>53</v>
      </c>
      <c r="F770" s="14">
        <v>1</v>
      </c>
      <c r="G770" s="16">
        <v>10</v>
      </c>
      <c r="H770" s="42"/>
      <c r="I770" s="12"/>
      <c r="J770" s="12"/>
      <c r="K770" s="12"/>
      <c r="L770" s="12"/>
      <c r="M770" s="12"/>
      <c r="N770" s="12"/>
      <c r="O770" s="12"/>
      <c r="P770" s="12"/>
    </row>
    <row r="771" spans="1:16" ht="15.75" customHeight="1">
      <c r="A771" s="43">
        <v>44122</v>
      </c>
      <c r="B771" s="18" t="s">
        <v>9</v>
      </c>
      <c r="C771" s="18" t="s">
        <v>44</v>
      </c>
      <c r="D771" s="9" t="s">
        <v>45</v>
      </c>
      <c r="E771" s="18" t="s">
        <v>348</v>
      </c>
      <c r="F771" s="18">
        <v>1</v>
      </c>
      <c r="G771" s="19">
        <v>90</v>
      </c>
      <c r="H771" s="42"/>
      <c r="I771" s="12"/>
      <c r="J771" s="12"/>
      <c r="K771" s="12"/>
      <c r="L771" s="12"/>
      <c r="M771" s="12"/>
      <c r="N771" s="12"/>
      <c r="O771" s="12"/>
      <c r="P771" s="12"/>
    </row>
    <row r="772" spans="1:16" ht="15.75" customHeight="1">
      <c r="A772" s="41">
        <v>44122</v>
      </c>
      <c r="B772" s="14" t="s">
        <v>9</v>
      </c>
      <c r="C772" s="14" t="s">
        <v>44</v>
      </c>
      <c r="D772" s="15" t="s">
        <v>287</v>
      </c>
      <c r="E772" s="14" t="s">
        <v>66</v>
      </c>
      <c r="F772" s="14">
        <v>2</v>
      </c>
      <c r="G772" s="16">
        <v>80</v>
      </c>
      <c r="H772" s="42"/>
      <c r="I772" s="12"/>
      <c r="J772" s="12"/>
      <c r="K772" s="12"/>
      <c r="L772" s="12"/>
      <c r="M772" s="12"/>
      <c r="N772" s="12"/>
      <c r="O772" s="12"/>
      <c r="P772" s="12"/>
    </row>
    <row r="773" spans="1:16" ht="15.75" customHeight="1">
      <c r="A773" s="43">
        <v>44122</v>
      </c>
      <c r="B773" s="18" t="s">
        <v>9</v>
      </c>
      <c r="C773" s="18" t="s">
        <v>36</v>
      </c>
      <c r="D773" s="9" t="s">
        <v>45</v>
      </c>
      <c r="E773" s="18" t="s">
        <v>484</v>
      </c>
      <c r="F773" s="18">
        <v>1</v>
      </c>
      <c r="G773" s="19">
        <v>60</v>
      </c>
      <c r="H773" s="42"/>
      <c r="I773" s="12"/>
      <c r="J773" s="12"/>
      <c r="K773" s="12"/>
      <c r="L773" s="12"/>
      <c r="M773" s="12"/>
      <c r="N773" s="12"/>
      <c r="O773" s="12"/>
      <c r="P773" s="12"/>
    </row>
    <row r="774" spans="1:16" ht="15.75" customHeight="1">
      <c r="A774" s="41">
        <v>44122</v>
      </c>
      <c r="B774" s="14" t="s">
        <v>9</v>
      </c>
      <c r="C774" s="14" t="s">
        <v>36</v>
      </c>
      <c r="D774" s="15" t="s">
        <v>45</v>
      </c>
      <c r="E774" s="14" t="s">
        <v>467</v>
      </c>
      <c r="F774" s="14">
        <v>1</v>
      </c>
      <c r="G774" s="16">
        <v>100</v>
      </c>
      <c r="H774" s="42"/>
      <c r="I774" s="12"/>
      <c r="J774" s="12"/>
      <c r="K774" s="12"/>
      <c r="L774" s="12"/>
      <c r="M774" s="12"/>
      <c r="N774" s="12"/>
      <c r="O774" s="12"/>
      <c r="P774" s="12"/>
    </row>
    <row r="775" spans="1:16" ht="15.75" customHeight="1">
      <c r="A775" s="43">
        <v>44122</v>
      </c>
      <c r="B775" s="18" t="s">
        <v>9</v>
      </c>
      <c r="C775" s="18" t="s">
        <v>162</v>
      </c>
      <c r="D775" s="9" t="s">
        <v>45</v>
      </c>
      <c r="E775" s="18" t="s">
        <v>485</v>
      </c>
      <c r="F775" s="18">
        <v>1</v>
      </c>
      <c r="G775" s="19">
        <v>10</v>
      </c>
      <c r="H775" s="42"/>
      <c r="I775" s="12"/>
      <c r="J775" s="12"/>
      <c r="K775" s="12"/>
      <c r="L775" s="12"/>
      <c r="M775" s="12"/>
      <c r="N775" s="12"/>
      <c r="O775" s="12"/>
      <c r="P775" s="12"/>
    </row>
    <row r="776" spans="1:16" ht="15.75" customHeight="1">
      <c r="A776" s="41">
        <v>44123</v>
      </c>
      <c r="B776" s="14" t="s">
        <v>47</v>
      </c>
      <c r="C776" s="14" t="s">
        <v>44</v>
      </c>
      <c r="D776" s="15" t="s">
        <v>51</v>
      </c>
      <c r="E776" s="14" t="s">
        <v>98</v>
      </c>
      <c r="F776" s="14">
        <v>1</v>
      </c>
      <c r="G776" s="16">
        <v>45</v>
      </c>
      <c r="H776" s="42"/>
      <c r="I776" s="12"/>
      <c r="J776" s="12"/>
      <c r="K776" s="12"/>
      <c r="L776" s="12"/>
      <c r="M776" s="12"/>
      <c r="N776" s="12"/>
      <c r="O776" s="12"/>
      <c r="P776" s="12"/>
    </row>
    <row r="777" spans="1:16" ht="15.75" customHeight="1">
      <c r="A777" s="43">
        <v>44123</v>
      </c>
      <c r="B777" s="18" t="s">
        <v>47</v>
      </c>
      <c r="C777" s="18" t="s">
        <v>44</v>
      </c>
      <c r="D777" s="9" t="s">
        <v>51</v>
      </c>
      <c r="E777" s="18" t="s">
        <v>486</v>
      </c>
      <c r="F777" s="18">
        <v>1</v>
      </c>
      <c r="G777" s="19">
        <v>30</v>
      </c>
      <c r="H777" s="42"/>
      <c r="I777" s="12"/>
      <c r="J777" s="12"/>
      <c r="K777" s="12"/>
      <c r="L777" s="12"/>
      <c r="M777" s="12"/>
      <c r="N777" s="12"/>
      <c r="O777" s="12"/>
      <c r="P777" s="12"/>
    </row>
    <row r="778" spans="1:16" ht="15.75" customHeight="1">
      <c r="A778" s="41">
        <v>44123</v>
      </c>
      <c r="B778" s="14" t="s">
        <v>47</v>
      </c>
      <c r="C778" s="14" t="s">
        <v>44</v>
      </c>
      <c r="D778" s="15" t="s">
        <v>51</v>
      </c>
      <c r="E778" s="14" t="s">
        <v>52</v>
      </c>
      <c r="F778" s="14">
        <v>2</v>
      </c>
      <c r="G778" s="16">
        <v>10</v>
      </c>
      <c r="H778" s="42"/>
      <c r="I778" s="12"/>
      <c r="J778" s="12"/>
      <c r="K778" s="12"/>
      <c r="L778" s="12"/>
      <c r="M778" s="12"/>
      <c r="N778" s="12"/>
      <c r="O778" s="12"/>
      <c r="P778" s="12"/>
    </row>
    <row r="779" spans="1:16" ht="15.75" customHeight="1">
      <c r="A779" s="43">
        <v>44121</v>
      </c>
      <c r="B779" s="18" t="s">
        <v>82</v>
      </c>
      <c r="C779" s="18" t="s">
        <v>27</v>
      </c>
      <c r="D779" s="9" t="s">
        <v>142</v>
      </c>
      <c r="E779" s="18" t="s">
        <v>487</v>
      </c>
      <c r="F779" s="18">
        <v>1</v>
      </c>
      <c r="G779" s="19">
        <v>1471.4</v>
      </c>
      <c r="H779" s="42"/>
      <c r="I779" s="12"/>
      <c r="J779" s="12"/>
      <c r="K779" s="12"/>
      <c r="L779" s="12"/>
      <c r="M779" s="12"/>
      <c r="N779" s="12"/>
      <c r="O779" s="12"/>
      <c r="P779" s="12"/>
    </row>
    <row r="780" spans="1:16" ht="15.75" customHeight="1">
      <c r="A780" s="20">
        <v>44124</v>
      </c>
      <c r="B780" s="14" t="s">
        <v>9</v>
      </c>
      <c r="C780" s="14" t="s">
        <v>18</v>
      </c>
      <c r="D780" s="15" t="s">
        <v>19</v>
      </c>
      <c r="E780" s="44" t="s">
        <v>425</v>
      </c>
      <c r="F780" s="14">
        <v>1</v>
      </c>
      <c r="G780" s="16">
        <v>400</v>
      </c>
      <c r="H780" s="42"/>
      <c r="I780" s="12"/>
      <c r="J780" s="12"/>
      <c r="K780" s="12"/>
      <c r="L780" s="12"/>
      <c r="M780" s="12"/>
      <c r="N780" s="12"/>
      <c r="O780" s="12"/>
      <c r="P780" s="12"/>
    </row>
    <row r="781" spans="1:16" ht="15.75" customHeight="1">
      <c r="A781" s="22">
        <v>44124</v>
      </c>
      <c r="B781" s="18" t="s">
        <v>9</v>
      </c>
      <c r="C781" s="18" t="s">
        <v>10</v>
      </c>
      <c r="D781" s="9" t="s">
        <v>11</v>
      </c>
      <c r="E781" s="45" t="s">
        <v>425</v>
      </c>
      <c r="F781" s="18">
        <v>1</v>
      </c>
      <c r="G781" s="19">
        <v>23</v>
      </c>
      <c r="H781" s="42"/>
      <c r="I781" s="12"/>
      <c r="J781" s="12"/>
      <c r="K781" s="12"/>
      <c r="L781" s="12"/>
      <c r="M781" s="12"/>
      <c r="N781" s="12"/>
      <c r="O781" s="12"/>
      <c r="P781" s="12"/>
    </row>
    <row r="782" spans="1:16" ht="15.75" customHeight="1">
      <c r="A782" s="20">
        <v>44124</v>
      </c>
      <c r="B782" s="14" t="s">
        <v>9</v>
      </c>
      <c r="C782" s="14" t="s">
        <v>10</v>
      </c>
      <c r="D782" s="15" t="s">
        <v>11</v>
      </c>
      <c r="E782" s="14" t="s">
        <v>104</v>
      </c>
      <c r="F782" s="14">
        <v>1</v>
      </c>
      <c r="G782" s="16">
        <v>28</v>
      </c>
      <c r="H782" s="42"/>
      <c r="I782" s="12"/>
      <c r="J782" s="12"/>
      <c r="K782" s="12"/>
      <c r="L782" s="12"/>
      <c r="M782" s="12"/>
      <c r="N782" s="12"/>
      <c r="O782" s="12"/>
      <c r="P782" s="12"/>
    </row>
    <row r="783" spans="1:16" ht="15.75" customHeight="1">
      <c r="A783" s="22">
        <v>44124</v>
      </c>
      <c r="B783" s="18" t="s">
        <v>9</v>
      </c>
      <c r="C783" s="18" t="s">
        <v>44</v>
      </c>
      <c r="D783" s="9" t="s">
        <v>488</v>
      </c>
      <c r="E783" s="18" t="s">
        <v>214</v>
      </c>
      <c r="F783" s="18">
        <v>2</v>
      </c>
      <c r="G783" s="19">
        <v>180</v>
      </c>
      <c r="H783" s="42"/>
      <c r="I783" s="12"/>
      <c r="J783" s="12"/>
      <c r="K783" s="12"/>
      <c r="L783" s="12"/>
      <c r="M783" s="12"/>
      <c r="N783" s="12"/>
      <c r="O783" s="12"/>
      <c r="P783" s="12"/>
    </row>
    <row r="784" spans="1:16" ht="15.75" customHeight="1">
      <c r="A784" s="20">
        <v>44124</v>
      </c>
      <c r="B784" s="14" t="s">
        <v>9</v>
      </c>
      <c r="C784" s="14" t="s">
        <v>44</v>
      </c>
      <c r="D784" s="15" t="s">
        <v>51</v>
      </c>
      <c r="E784" s="14" t="s">
        <v>52</v>
      </c>
      <c r="F784" s="14">
        <v>3</v>
      </c>
      <c r="G784" s="16">
        <v>20</v>
      </c>
      <c r="H784" s="42"/>
      <c r="I784" s="12"/>
      <c r="J784" s="12"/>
      <c r="K784" s="12"/>
      <c r="L784" s="12"/>
      <c r="M784" s="12"/>
      <c r="N784" s="12"/>
      <c r="O784" s="12"/>
      <c r="P784" s="12"/>
    </row>
    <row r="785" spans="1:16" ht="15.75" customHeight="1">
      <c r="A785" s="22">
        <v>44124</v>
      </c>
      <c r="B785" s="18" t="s">
        <v>9</v>
      </c>
      <c r="C785" s="18" t="s">
        <v>44</v>
      </c>
      <c r="D785" s="9" t="s">
        <v>51</v>
      </c>
      <c r="E785" s="18" t="s">
        <v>298</v>
      </c>
      <c r="F785" s="18">
        <v>3</v>
      </c>
      <c r="G785" s="19">
        <v>30</v>
      </c>
      <c r="H785" s="42"/>
      <c r="I785" s="12"/>
      <c r="J785" s="12"/>
      <c r="K785" s="12"/>
      <c r="L785" s="12"/>
      <c r="M785" s="12"/>
      <c r="N785" s="12"/>
      <c r="O785" s="12"/>
      <c r="P785" s="12"/>
    </row>
    <row r="786" spans="1:16" ht="15.75" customHeight="1">
      <c r="A786" s="20">
        <v>44124</v>
      </c>
      <c r="B786" s="14" t="s">
        <v>9</v>
      </c>
      <c r="C786" s="14" t="s">
        <v>44</v>
      </c>
      <c r="D786" s="15" t="s">
        <v>51</v>
      </c>
      <c r="E786" s="14" t="s">
        <v>55</v>
      </c>
      <c r="F786" s="14">
        <v>1</v>
      </c>
      <c r="G786" s="16">
        <v>10</v>
      </c>
      <c r="H786" s="42"/>
      <c r="I786" s="12"/>
      <c r="J786" s="12"/>
      <c r="K786" s="12"/>
      <c r="L786" s="12"/>
      <c r="M786" s="12"/>
      <c r="N786" s="12"/>
      <c r="O786" s="12"/>
      <c r="P786" s="12"/>
    </row>
    <row r="787" spans="1:16" ht="15.75" customHeight="1">
      <c r="A787" s="22">
        <v>44124</v>
      </c>
      <c r="B787" s="18" t="s">
        <v>9</v>
      </c>
      <c r="C787" s="18" t="s">
        <v>44</v>
      </c>
      <c r="D787" s="9" t="s">
        <v>51</v>
      </c>
      <c r="E787" s="18" t="s">
        <v>53</v>
      </c>
      <c r="F787" s="18">
        <v>1</v>
      </c>
      <c r="G787" s="19">
        <v>10</v>
      </c>
      <c r="H787" s="42"/>
      <c r="I787" s="12"/>
      <c r="J787" s="12"/>
      <c r="K787" s="12"/>
      <c r="L787" s="12"/>
      <c r="M787" s="12"/>
      <c r="N787" s="12"/>
      <c r="O787" s="12"/>
      <c r="P787" s="12"/>
    </row>
    <row r="788" spans="1:16" ht="15.75" customHeight="1">
      <c r="A788" s="20">
        <v>44124</v>
      </c>
      <c r="B788" s="14" t="s">
        <v>9</v>
      </c>
      <c r="C788" s="14" t="s">
        <v>44</v>
      </c>
      <c r="D788" s="15" t="s">
        <v>51</v>
      </c>
      <c r="E788" s="14" t="s">
        <v>99</v>
      </c>
      <c r="F788" s="14">
        <v>1</v>
      </c>
      <c r="G788" s="16">
        <v>30</v>
      </c>
      <c r="H788" s="42"/>
      <c r="I788" s="12"/>
      <c r="J788" s="12"/>
      <c r="K788" s="12"/>
      <c r="L788" s="12"/>
      <c r="M788" s="12"/>
      <c r="N788" s="12"/>
      <c r="O788" s="12"/>
      <c r="P788" s="12"/>
    </row>
    <row r="789" spans="1:16" ht="15.75" customHeight="1">
      <c r="A789" s="22">
        <v>44124</v>
      </c>
      <c r="B789" s="18" t="s">
        <v>9</v>
      </c>
      <c r="C789" s="18" t="s">
        <v>44</v>
      </c>
      <c r="D789" s="9" t="s">
        <v>263</v>
      </c>
      <c r="E789" s="18" t="s">
        <v>465</v>
      </c>
      <c r="F789" s="18">
        <v>1</v>
      </c>
      <c r="G789" s="19">
        <v>160</v>
      </c>
      <c r="H789" s="42"/>
      <c r="I789" s="12"/>
      <c r="J789" s="12"/>
      <c r="K789" s="12"/>
      <c r="L789" s="12"/>
      <c r="M789" s="12"/>
      <c r="N789" s="12"/>
      <c r="O789" s="12"/>
      <c r="P789" s="12"/>
    </row>
    <row r="790" spans="1:16" ht="15.75" customHeight="1">
      <c r="A790" s="20">
        <v>44124</v>
      </c>
      <c r="B790" s="14" t="s">
        <v>9</v>
      </c>
      <c r="C790" s="14" t="s">
        <v>44</v>
      </c>
      <c r="D790" s="15" t="s">
        <v>263</v>
      </c>
      <c r="E790" s="14" t="s">
        <v>100</v>
      </c>
      <c r="F790" s="14">
        <v>1</v>
      </c>
      <c r="G790" s="16">
        <v>49</v>
      </c>
      <c r="H790" s="42"/>
      <c r="I790" s="12"/>
      <c r="J790" s="12"/>
      <c r="K790" s="12"/>
      <c r="L790" s="12"/>
      <c r="M790" s="12"/>
      <c r="N790" s="12"/>
      <c r="O790" s="12"/>
      <c r="P790" s="12"/>
    </row>
    <row r="791" spans="1:16" ht="15.75" customHeight="1">
      <c r="A791" s="22">
        <v>44124</v>
      </c>
      <c r="B791" s="18" t="s">
        <v>9</v>
      </c>
      <c r="C791" s="18" t="s">
        <v>36</v>
      </c>
      <c r="D791" s="9" t="s">
        <v>263</v>
      </c>
      <c r="E791" s="18" t="s">
        <v>489</v>
      </c>
      <c r="F791" s="18">
        <v>1</v>
      </c>
      <c r="G791" s="19">
        <v>158</v>
      </c>
      <c r="H791" s="42"/>
      <c r="I791" s="12"/>
      <c r="J791" s="12"/>
      <c r="K791" s="46"/>
      <c r="L791" s="12"/>
      <c r="M791" s="12"/>
      <c r="N791" s="12"/>
      <c r="O791" s="12"/>
      <c r="P791" s="12"/>
    </row>
    <row r="792" spans="1:16" ht="15.75" customHeight="1">
      <c r="A792" s="20">
        <v>44124</v>
      </c>
      <c r="B792" s="14" t="s">
        <v>9</v>
      </c>
      <c r="C792" s="14" t="s">
        <v>36</v>
      </c>
      <c r="D792" s="15" t="s">
        <v>490</v>
      </c>
      <c r="E792" s="14" t="s">
        <v>491</v>
      </c>
      <c r="F792" s="14">
        <v>1</v>
      </c>
      <c r="G792" s="16">
        <v>250</v>
      </c>
      <c r="H792" s="42"/>
      <c r="I792" s="12"/>
      <c r="J792" s="12"/>
      <c r="K792" s="12"/>
      <c r="L792" s="12"/>
      <c r="M792" s="12"/>
      <c r="N792" s="12"/>
      <c r="O792" s="12"/>
      <c r="P792" s="12"/>
    </row>
    <row r="793" spans="1:16" ht="15.75" customHeight="1">
      <c r="A793" s="22">
        <v>44124</v>
      </c>
      <c r="B793" s="18" t="s">
        <v>47</v>
      </c>
      <c r="C793" s="18" t="s">
        <v>44</v>
      </c>
      <c r="D793" s="9" t="s">
        <v>67</v>
      </c>
      <c r="E793" s="18" t="s">
        <v>492</v>
      </c>
      <c r="F793" s="18">
        <v>1</v>
      </c>
      <c r="G793" s="19">
        <v>300</v>
      </c>
      <c r="H793" s="42"/>
      <c r="I793" s="12"/>
      <c r="J793" s="12"/>
      <c r="K793" s="12"/>
      <c r="L793" s="12"/>
      <c r="M793" s="12"/>
      <c r="N793" s="12"/>
      <c r="O793" s="12"/>
      <c r="P793" s="12"/>
    </row>
    <row r="794" spans="1:16" ht="15.75" customHeight="1">
      <c r="A794" s="20">
        <v>44124</v>
      </c>
      <c r="B794" s="14" t="s">
        <v>9</v>
      </c>
      <c r="C794" s="14" t="s">
        <v>13</v>
      </c>
      <c r="D794" s="15" t="s">
        <v>183</v>
      </c>
      <c r="E794" s="14" t="s">
        <v>493</v>
      </c>
      <c r="F794" s="14">
        <v>1</v>
      </c>
      <c r="G794" s="16">
        <v>10938</v>
      </c>
      <c r="H794" s="42"/>
      <c r="I794" s="12"/>
      <c r="J794" s="12"/>
      <c r="K794" s="12"/>
      <c r="L794" s="12"/>
      <c r="M794" s="12"/>
      <c r="N794" s="12"/>
      <c r="O794" s="12"/>
      <c r="P794" s="12"/>
    </row>
    <row r="795" spans="1:16" ht="15.75" customHeight="1">
      <c r="A795" s="22">
        <v>44124</v>
      </c>
      <c r="B795" s="18" t="s">
        <v>9</v>
      </c>
      <c r="C795" s="18" t="s">
        <v>13</v>
      </c>
      <c r="D795" s="9" t="s">
        <v>183</v>
      </c>
      <c r="E795" s="18" t="s">
        <v>494</v>
      </c>
      <c r="F795" s="18">
        <v>1</v>
      </c>
      <c r="G795" s="19">
        <v>6629</v>
      </c>
      <c r="H795" s="42"/>
      <c r="I795" s="12"/>
      <c r="J795" s="12"/>
      <c r="K795" s="12"/>
      <c r="L795" s="12"/>
      <c r="M795" s="12"/>
      <c r="N795" s="12"/>
      <c r="O795" s="12"/>
      <c r="P795" s="12"/>
    </row>
    <row r="796" spans="1:16" ht="15.75" customHeight="1">
      <c r="A796" s="20">
        <v>44124</v>
      </c>
      <c r="B796" s="14" t="s">
        <v>9</v>
      </c>
      <c r="C796" s="14" t="s">
        <v>13</v>
      </c>
      <c r="D796" s="15" t="s">
        <v>183</v>
      </c>
      <c r="E796" s="14" t="s">
        <v>495</v>
      </c>
      <c r="F796" s="14">
        <v>1</v>
      </c>
      <c r="G796" s="16">
        <v>4419</v>
      </c>
      <c r="H796" s="42"/>
      <c r="I796" s="12"/>
      <c r="J796" s="12"/>
      <c r="K796" s="12"/>
      <c r="L796" s="12"/>
      <c r="M796" s="12"/>
      <c r="N796" s="12"/>
      <c r="O796" s="12"/>
      <c r="P796" s="12"/>
    </row>
    <row r="797" spans="1:16" ht="15.75" customHeight="1">
      <c r="A797" s="22">
        <v>44124</v>
      </c>
      <c r="B797" s="18" t="s">
        <v>9</v>
      </c>
      <c r="C797" s="18" t="s">
        <v>13</v>
      </c>
      <c r="D797" s="9" t="s">
        <v>496</v>
      </c>
      <c r="E797" s="18" t="s">
        <v>497</v>
      </c>
      <c r="F797" s="18">
        <v>1</v>
      </c>
      <c r="G797" s="19">
        <f>3957+(1018/2)</f>
        <v>4466</v>
      </c>
      <c r="H797" s="42"/>
      <c r="I797" s="12"/>
      <c r="J797" s="12"/>
      <c r="K797" s="12"/>
      <c r="L797" s="12"/>
      <c r="M797" s="12"/>
      <c r="N797" s="12"/>
      <c r="O797" s="12"/>
      <c r="P797" s="12"/>
    </row>
    <row r="798" spans="1:16" ht="15.75" customHeight="1">
      <c r="A798" s="20">
        <v>44124</v>
      </c>
      <c r="B798" s="14" t="s">
        <v>9</v>
      </c>
      <c r="C798" s="14" t="s">
        <v>13</v>
      </c>
      <c r="D798" s="15" t="s">
        <v>496</v>
      </c>
      <c r="E798" s="14" t="s">
        <v>498</v>
      </c>
      <c r="F798" s="14">
        <v>1</v>
      </c>
      <c r="G798" s="16">
        <f>3316+(1018/2)</f>
        <v>3825</v>
      </c>
      <c r="H798" s="42"/>
      <c r="I798" s="12"/>
      <c r="J798" s="12"/>
      <c r="K798" s="12"/>
      <c r="L798" s="12"/>
      <c r="M798" s="12"/>
      <c r="N798" s="12"/>
      <c r="O798" s="12"/>
      <c r="P798" s="12"/>
    </row>
    <row r="799" spans="1:16" ht="15.75" customHeight="1">
      <c r="A799" s="47">
        <v>44111</v>
      </c>
      <c r="B799" s="18" t="s">
        <v>9</v>
      </c>
      <c r="C799" s="18" t="s">
        <v>34</v>
      </c>
      <c r="D799" s="9" t="s">
        <v>93</v>
      </c>
      <c r="E799" s="18" t="s">
        <v>499</v>
      </c>
      <c r="F799" s="18">
        <v>1</v>
      </c>
      <c r="G799" s="19">
        <v>20000</v>
      </c>
      <c r="H799" s="42"/>
      <c r="I799" s="12"/>
      <c r="J799" s="12"/>
      <c r="K799" s="12"/>
      <c r="L799" s="12"/>
      <c r="M799" s="12"/>
      <c r="N799" s="12"/>
      <c r="O799" s="12"/>
      <c r="P799" s="12"/>
    </row>
    <row r="800" spans="1:16" ht="15.75" customHeight="1">
      <c r="A800" s="41">
        <v>44125</v>
      </c>
      <c r="B800" s="14" t="s">
        <v>47</v>
      </c>
      <c r="C800" s="14" t="s">
        <v>77</v>
      </c>
      <c r="D800" s="15" t="s">
        <v>51</v>
      </c>
      <c r="E800" s="14" t="s">
        <v>500</v>
      </c>
      <c r="F800" s="14">
        <v>1</v>
      </c>
      <c r="G800" s="16">
        <v>50</v>
      </c>
      <c r="H800" s="42"/>
      <c r="I800" s="12"/>
      <c r="J800" s="12"/>
      <c r="K800" s="12"/>
      <c r="L800" s="12"/>
      <c r="M800" s="12"/>
      <c r="N800" s="12"/>
      <c r="O800" s="12"/>
      <c r="P800" s="12"/>
    </row>
    <row r="801" spans="1:16" ht="15.75" customHeight="1">
      <c r="A801" s="43">
        <v>44125</v>
      </c>
      <c r="B801" s="18" t="s">
        <v>47</v>
      </c>
      <c r="C801" s="18" t="s">
        <v>44</v>
      </c>
      <c r="D801" s="9" t="s">
        <v>51</v>
      </c>
      <c r="E801" s="18" t="s">
        <v>109</v>
      </c>
      <c r="F801" s="18">
        <v>1</v>
      </c>
      <c r="G801" s="19">
        <v>20</v>
      </c>
      <c r="H801" s="42"/>
      <c r="I801" s="12"/>
      <c r="J801" s="12"/>
      <c r="K801" s="12"/>
      <c r="L801" s="12"/>
      <c r="M801" s="12"/>
      <c r="N801" s="12"/>
      <c r="O801" s="12"/>
      <c r="P801" s="12"/>
    </row>
    <row r="802" spans="1:16" ht="15.75" customHeight="1">
      <c r="A802" s="41">
        <v>44125</v>
      </c>
      <c r="B802" s="14" t="s">
        <v>47</v>
      </c>
      <c r="C802" s="14" t="s">
        <v>44</v>
      </c>
      <c r="D802" s="15" t="s">
        <v>51</v>
      </c>
      <c r="E802" s="14" t="s">
        <v>53</v>
      </c>
      <c r="F802" s="14">
        <v>1</v>
      </c>
      <c r="G802" s="16">
        <v>5</v>
      </c>
      <c r="H802" s="42"/>
      <c r="I802" s="12"/>
      <c r="J802" s="12"/>
      <c r="K802" s="12"/>
      <c r="L802" s="12"/>
      <c r="M802" s="12"/>
      <c r="N802" s="12"/>
      <c r="O802" s="12"/>
      <c r="P802" s="12"/>
    </row>
    <row r="803" spans="1:16" ht="15.75" customHeight="1">
      <c r="A803" s="43">
        <v>44125</v>
      </c>
      <c r="B803" s="18" t="s">
        <v>47</v>
      </c>
      <c r="C803" s="18" t="s">
        <v>44</v>
      </c>
      <c r="D803" s="9" t="s">
        <v>51</v>
      </c>
      <c r="E803" s="18" t="s">
        <v>57</v>
      </c>
      <c r="F803" s="18">
        <v>10</v>
      </c>
      <c r="G803" s="19">
        <v>100</v>
      </c>
      <c r="H803" s="42"/>
      <c r="I803" s="12"/>
      <c r="J803" s="12"/>
      <c r="K803" s="12"/>
      <c r="L803" s="12"/>
      <c r="M803" s="12"/>
      <c r="N803" s="12"/>
      <c r="O803" s="12"/>
      <c r="P803" s="12"/>
    </row>
    <row r="804" spans="1:16" ht="15.75" customHeight="1">
      <c r="A804" s="41">
        <v>44126</v>
      </c>
      <c r="B804" s="14" t="s">
        <v>47</v>
      </c>
      <c r="C804" s="14" t="s">
        <v>44</v>
      </c>
      <c r="D804" s="15" t="s">
        <v>45</v>
      </c>
      <c r="E804" s="14" t="s">
        <v>146</v>
      </c>
      <c r="F804" s="14">
        <v>10</v>
      </c>
      <c r="G804" s="16">
        <v>110</v>
      </c>
      <c r="H804" s="42"/>
      <c r="I804" s="12"/>
      <c r="J804" s="12"/>
      <c r="K804" s="12"/>
      <c r="L804" s="12"/>
      <c r="M804" s="12"/>
      <c r="N804" s="12"/>
      <c r="O804" s="12"/>
      <c r="P804" s="12"/>
    </row>
    <row r="805" spans="1:16" ht="15.75" customHeight="1">
      <c r="A805" s="43">
        <v>44126</v>
      </c>
      <c r="B805" s="18" t="s">
        <v>47</v>
      </c>
      <c r="C805" s="18" t="s">
        <v>44</v>
      </c>
      <c r="D805" s="9" t="s">
        <v>51</v>
      </c>
      <c r="E805" s="18" t="s">
        <v>52</v>
      </c>
      <c r="F805" s="18">
        <v>6</v>
      </c>
      <c r="G805" s="19">
        <v>20</v>
      </c>
      <c r="H805" s="42"/>
      <c r="I805" s="12"/>
      <c r="J805" s="12"/>
      <c r="K805" s="12"/>
      <c r="L805" s="12"/>
      <c r="M805" s="12"/>
      <c r="N805" s="12"/>
      <c r="O805" s="12"/>
      <c r="P805" s="12"/>
    </row>
    <row r="806" spans="1:16" ht="15.75" customHeight="1">
      <c r="A806" s="41">
        <v>44127</v>
      </c>
      <c r="B806" s="14" t="s">
        <v>47</v>
      </c>
      <c r="C806" s="14" t="s">
        <v>44</v>
      </c>
      <c r="D806" s="15" t="s">
        <v>45</v>
      </c>
      <c r="E806" s="14" t="s">
        <v>100</v>
      </c>
      <c r="F806" s="14">
        <v>1</v>
      </c>
      <c r="G806" s="16">
        <v>50</v>
      </c>
      <c r="H806" s="42"/>
      <c r="I806" s="12"/>
      <c r="J806" s="12"/>
      <c r="K806" s="12"/>
      <c r="L806" s="12"/>
      <c r="M806" s="12"/>
      <c r="N806" s="12"/>
      <c r="O806" s="12"/>
      <c r="P806" s="12"/>
    </row>
    <row r="807" spans="1:16" ht="15.75" customHeight="1">
      <c r="A807" s="43">
        <v>44127</v>
      </c>
      <c r="B807" s="18" t="s">
        <v>47</v>
      </c>
      <c r="C807" s="18" t="s">
        <v>44</v>
      </c>
      <c r="D807" s="9" t="s">
        <v>51</v>
      </c>
      <c r="E807" s="18" t="s">
        <v>467</v>
      </c>
      <c r="F807" s="18">
        <v>1</v>
      </c>
      <c r="G807" s="19">
        <v>65</v>
      </c>
      <c r="H807" s="42"/>
      <c r="I807" s="12"/>
      <c r="J807" s="12"/>
      <c r="K807" s="12"/>
      <c r="L807" s="12"/>
      <c r="M807" s="12"/>
      <c r="N807" s="12"/>
      <c r="O807" s="12"/>
      <c r="P807" s="12"/>
    </row>
    <row r="808" spans="1:16" ht="15.75" customHeight="1">
      <c r="A808" s="41">
        <v>44127</v>
      </c>
      <c r="B808" s="14" t="s">
        <v>47</v>
      </c>
      <c r="C808" s="14" t="s">
        <v>44</v>
      </c>
      <c r="D808" s="15" t="s">
        <v>51</v>
      </c>
      <c r="E808" s="14" t="s">
        <v>501</v>
      </c>
      <c r="F808" s="14">
        <v>2</v>
      </c>
      <c r="G808" s="16">
        <v>10</v>
      </c>
      <c r="H808" s="42"/>
      <c r="I808" s="12"/>
      <c r="J808" s="12"/>
      <c r="K808" s="12"/>
      <c r="L808" s="12"/>
      <c r="M808" s="12"/>
      <c r="N808" s="12"/>
      <c r="O808" s="12"/>
      <c r="P808" s="12"/>
    </row>
    <row r="809" spans="1:16" ht="15.75" customHeight="1">
      <c r="A809" s="43">
        <v>44127</v>
      </c>
      <c r="B809" s="18" t="s">
        <v>47</v>
      </c>
      <c r="C809" s="18" t="s">
        <v>44</v>
      </c>
      <c r="D809" s="9" t="s">
        <v>51</v>
      </c>
      <c r="E809" s="18" t="s">
        <v>53</v>
      </c>
      <c r="F809" s="18">
        <v>1</v>
      </c>
      <c r="G809" s="19">
        <v>5</v>
      </c>
      <c r="H809" s="42"/>
      <c r="I809" s="12"/>
      <c r="J809" s="12"/>
      <c r="K809" s="12"/>
      <c r="L809" s="12"/>
      <c r="M809" s="12"/>
      <c r="N809" s="12"/>
      <c r="O809" s="12"/>
      <c r="P809" s="12"/>
    </row>
    <row r="810" spans="1:16" ht="15.75" customHeight="1">
      <c r="A810" s="20">
        <v>44129</v>
      </c>
      <c r="B810" s="14" t="s">
        <v>9</v>
      </c>
      <c r="C810" s="14" t="s">
        <v>13</v>
      </c>
      <c r="D810" s="15" t="s">
        <v>183</v>
      </c>
      <c r="E810" s="14" t="s">
        <v>502</v>
      </c>
      <c r="F810" s="14">
        <v>1</v>
      </c>
      <c r="G810" s="16">
        <v>22872</v>
      </c>
      <c r="H810" s="42"/>
      <c r="I810" s="48"/>
      <c r="J810" s="12"/>
      <c r="K810" s="12"/>
      <c r="L810" s="12"/>
      <c r="M810" s="12"/>
      <c r="N810" s="12"/>
      <c r="O810" s="12"/>
      <c r="P810" s="12"/>
    </row>
    <row r="811" spans="1:16" ht="15.75" customHeight="1">
      <c r="A811" s="22">
        <v>44129</v>
      </c>
      <c r="B811" s="18" t="s">
        <v>9</v>
      </c>
      <c r="C811" s="18" t="s">
        <v>13</v>
      </c>
      <c r="D811" s="9" t="s">
        <v>496</v>
      </c>
      <c r="E811" s="18" t="s">
        <v>503</v>
      </c>
      <c r="F811" s="18">
        <v>1</v>
      </c>
      <c r="G811" s="19">
        <f>4117+(994/2)</f>
        <v>4614</v>
      </c>
      <c r="H811" s="42"/>
      <c r="I811" s="12"/>
      <c r="J811" s="12"/>
      <c r="K811" s="12"/>
      <c r="L811" s="12"/>
      <c r="M811" s="12"/>
      <c r="N811" s="12"/>
      <c r="O811" s="12"/>
      <c r="P811" s="12"/>
    </row>
    <row r="812" spans="1:16" ht="15.75" customHeight="1">
      <c r="A812" s="20">
        <v>44129</v>
      </c>
      <c r="B812" s="14" t="s">
        <v>9</v>
      </c>
      <c r="C812" s="14" t="s">
        <v>13</v>
      </c>
      <c r="D812" s="15" t="s">
        <v>496</v>
      </c>
      <c r="E812" s="14" t="s">
        <v>504</v>
      </c>
      <c r="F812" s="14">
        <v>1</v>
      </c>
      <c r="G812" s="16">
        <f>2984+(994/2)</f>
        <v>3481</v>
      </c>
      <c r="H812" s="42"/>
      <c r="I812" s="12"/>
      <c r="J812" s="12"/>
      <c r="K812" s="12"/>
      <c r="L812" s="12"/>
      <c r="M812" s="12"/>
      <c r="N812" s="12"/>
      <c r="O812" s="12"/>
      <c r="P812" s="12"/>
    </row>
    <row r="813" spans="1:16" ht="15.75" customHeight="1">
      <c r="A813" s="43">
        <v>44128</v>
      </c>
      <c r="B813" s="18" t="s">
        <v>9</v>
      </c>
      <c r="C813" s="18" t="s">
        <v>44</v>
      </c>
      <c r="D813" s="9" t="s">
        <v>294</v>
      </c>
      <c r="E813" s="18" t="s">
        <v>505</v>
      </c>
      <c r="F813" s="18">
        <v>1</v>
      </c>
      <c r="G813" s="19">
        <v>608</v>
      </c>
      <c r="H813" s="42"/>
      <c r="I813" s="12"/>
      <c r="J813" s="12"/>
      <c r="K813" s="12"/>
      <c r="L813" s="12"/>
      <c r="M813" s="12"/>
      <c r="N813" s="12"/>
      <c r="O813" s="12"/>
      <c r="P813" s="12"/>
    </row>
    <row r="814" spans="1:16" ht="15.75" customHeight="1">
      <c r="A814" s="41">
        <v>44128</v>
      </c>
      <c r="B814" s="14" t="s">
        <v>47</v>
      </c>
      <c r="C814" s="14" t="s">
        <v>44</v>
      </c>
      <c r="D814" s="15" t="s">
        <v>51</v>
      </c>
      <c r="E814" s="14" t="s">
        <v>191</v>
      </c>
      <c r="F814" s="14">
        <v>1</v>
      </c>
      <c r="G814" s="16">
        <v>20</v>
      </c>
      <c r="H814" s="42"/>
      <c r="I814" s="12"/>
      <c r="J814" s="12"/>
      <c r="K814" s="12"/>
      <c r="L814" s="12"/>
      <c r="M814" s="12"/>
      <c r="N814" s="12"/>
      <c r="O814" s="12"/>
      <c r="P814" s="12"/>
    </row>
    <row r="815" spans="1:16" ht="15.75" customHeight="1">
      <c r="A815" s="43">
        <v>44128</v>
      </c>
      <c r="B815" s="18" t="s">
        <v>47</v>
      </c>
      <c r="C815" s="18" t="s">
        <v>44</v>
      </c>
      <c r="D815" s="9" t="s">
        <v>51</v>
      </c>
      <c r="E815" s="18" t="s">
        <v>506</v>
      </c>
      <c r="F815" s="18">
        <v>1</v>
      </c>
      <c r="G815" s="19">
        <v>20</v>
      </c>
      <c r="H815" s="42"/>
      <c r="I815" s="12"/>
      <c r="J815" s="12"/>
      <c r="K815" s="12"/>
      <c r="L815" s="12"/>
      <c r="M815" s="12"/>
      <c r="N815" s="12"/>
      <c r="O815" s="12"/>
      <c r="P815" s="12"/>
    </row>
    <row r="816" spans="1:16" ht="15.75" customHeight="1">
      <c r="A816" s="41">
        <v>44129</v>
      </c>
      <c r="B816" s="14" t="s">
        <v>9</v>
      </c>
      <c r="C816" s="14" t="s">
        <v>44</v>
      </c>
      <c r="D816" s="15" t="s">
        <v>67</v>
      </c>
      <c r="E816" s="14" t="s">
        <v>492</v>
      </c>
      <c r="F816" s="14">
        <v>1</v>
      </c>
      <c r="G816" s="16">
        <v>200</v>
      </c>
      <c r="H816" s="42"/>
      <c r="I816" s="12"/>
      <c r="J816" s="12"/>
      <c r="K816" s="12"/>
      <c r="L816" s="12"/>
      <c r="M816" s="12"/>
      <c r="N816" s="12"/>
      <c r="O816" s="12"/>
      <c r="P816" s="12"/>
    </row>
    <row r="817" spans="1:16" ht="15.75" customHeight="1">
      <c r="A817" s="43">
        <v>44129</v>
      </c>
      <c r="B817" s="18" t="s">
        <v>47</v>
      </c>
      <c r="C817" s="18" t="s">
        <v>44</v>
      </c>
      <c r="D817" s="9" t="s">
        <v>51</v>
      </c>
      <c r="E817" s="18" t="s">
        <v>52</v>
      </c>
      <c r="F817" s="18">
        <v>1</v>
      </c>
      <c r="G817" s="19">
        <v>10</v>
      </c>
      <c r="H817" s="42"/>
      <c r="I817" s="12"/>
      <c r="J817" s="12"/>
      <c r="K817" s="12"/>
      <c r="L817" s="12"/>
      <c r="M817" s="12"/>
      <c r="N817" s="12"/>
      <c r="O817" s="12"/>
      <c r="P817" s="12"/>
    </row>
    <row r="818" spans="1:16" ht="15.75" customHeight="1">
      <c r="A818" s="41">
        <v>44129</v>
      </c>
      <c r="B818" s="14" t="s">
        <v>47</v>
      </c>
      <c r="C818" s="14" t="s">
        <v>44</v>
      </c>
      <c r="D818" s="15" t="s">
        <v>51</v>
      </c>
      <c r="E818" s="14" t="s">
        <v>99</v>
      </c>
      <c r="F818" s="14">
        <v>1</v>
      </c>
      <c r="G818" s="16">
        <v>20</v>
      </c>
      <c r="H818" s="42"/>
      <c r="I818" s="12"/>
      <c r="J818" s="12"/>
      <c r="K818" s="12"/>
      <c r="L818" s="12"/>
      <c r="M818" s="12"/>
      <c r="N818" s="12"/>
      <c r="O818" s="12"/>
      <c r="P818" s="12"/>
    </row>
    <row r="819" spans="1:16" ht="15.75" customHeight="1">
      <c r="A819" s="43">
        <v>44129</v>
      </c>
      <c r="B819" s="18" t="s">
        <v>47</v>
      </c>
      <c r="C819" s="18" t="s">
        <v>44</v>
      </c>
      <c r="D819" s="9" t="s">
        <v>51</v>
      </c>
      <c r="E819" s="18" t="s">
        <v>55</v>
      </c>
      <c r="F819" s="18">
        <v>1</v>
      </c>
      <c r="G819" s="19">
        <v>10</v>
      </c>
      <c r="H819" s="42"/>
      <c r="I819" s="12"/>
      <c r="J819" s="12"/>
      <c r="K819" s="12"/>
      <c r="L819" s="12"/>
      <c r="M819" s="12"/>
      <c r="N819" s="12"/>
      <c r="O819" s="12"/>
      <c r="P819" s="12"/>
    </row>
    <row r="820" spans="1:16" ht="15.75" customHeight="1">
      <c r="A820" s="41">
        <v>44129</v>
      </c>
      <c r="B820" s="14" t="s">
        <v>47</v>
      </c>
      <c r="C820" s="14" t="s">
        <v>44</v>
      </c>
      <c r="D820" s="15" t="s">
        <v>51</v>
      </c>
      <c r="E820" s="14" t="s">
        <v>53</v>
      </c>
      <c r="F820" s="14">
        <v>1</v>
      </c>
      <c r="G820" s="16">
        <v>5</v>
      </c>
      <c r="H820" s="42"/>
      <c r="I820" s="12"/>
      <c r="J820" s="12"/>
      <c r="K820" s="12"/>
      <c r="L820" s="12"/>
      <c r="M820" s="12"/>
      <c r="N820" s="12"/>
      <c r="O820" s="12"/>
      <c r="P820" s="12"/>
    </row>
    <row r="821" spans="1:16" ht="15.75" customHeight="1">
      <c r="A821" s="43">
        <v>44129</v>
      </c>
      <c r="B821" s="18" t="s">
        <v>9</v>
      </c>
      <c r="C821" s="18" t="s">
        <v>44</v>
      </c>
      <c r="D821" s="9" t="s">
        <v>58</v>
      </c>
      <c r="E821" s="18" t="s">
        <v>447</v>
      </c>
      <c r="F821" s="18">
        <v>1</v>
      </c>
      <c r="G821" s="19">
        <v>640</v>
      </c>
      <c r="H821" s="42"/>
      <c r="I821" s="12"/>
      <c r="J821" s="12"/>
      <c r="K821" s="12"/>
      <c r="L821" s="12"/>
      <c r="M821" s="12"/>
      <c r="N821" s="12"/>
      <c r="O821" s="12"/>
      <c r="P821" s="12"/>
    </row>
    <row r="822" spans="1:16" ht="15.75" customHeight="1">
      <c r="A822" s="41">
        <v>44128</v>
      </c>
      <c r="B822" s="14" t="s">
        <v>9</v>
      </c>
      <c r="C822" s="14" t="s">
        <v>162</v>
      </c>
      <c r="D822" s="15" t="s">
        <v>45</v>
      </c>
      <c r="E822" s="14" t="s">
        <v>507</v>
      </c>
      <c r="F822" s="14">
        <v>1</v>
      </c>
      <c r="G822" s="16">
        <v>200</v>
      </c>
      <c r="H822" s="42"/>
      <c r="I822" s="12"/>
      <c r="J822" s="12"/>
      <c r="K822" s="12"/>
      <c r="L822" s="12"/>
      <c r="M822" s="12"/>
      <c r="N822" s="12"/>
      <c r="O822" s="12"/>
      <c r="P822" s="12"/>
    </row>
    <row r="823" spans="1:16" ht="15.75" customHeight="1">
      <c r="A823" s="43">
        <v>44128</v>
      </c>
      <c r="B823" s="18" t="s">
        <v>9</v>
      </c>
      <c r="C823" s="18" t="s">
        <v>18</v>
      </c>
      <c r="D823" s="9" t="s">
        <v>19</v>
      </c>
      <c r="E823" s="18" t="s">
        <v>425</v>
      </c>
      <c r="F823" s="18">
        <v>1</v>
      </c>
      <c r="G823" s="19">
        <v>150</v>
      </c>
      <c r="H823" s="42"/>
      <c r="I823" s="12"/>
      <c r="J823" s="12"/>
      <c r="K823" s="12"/>
      <c r="L823" s="12"/>
      <c r="M823" s="12"/>
      <c r="N823" s="12"/>
      <c r="O823" s="12"/>
      <c r="P823" s="12"/>
    </row>
    <row r="824" spans="1:16" ht="15.75" customHeight="1">
      <c r="A824" s="41">
        <v>44124</v>
      </c>
      <c r="B824" s="14" t="s">
        <v>9</v>
      </c>
      <c r="C824" s="14" t="s">
        <v>10</v>
      </c>
      <c r="D824" s="15" t="s">
        <v>11</v>
      </c>
      <c r="E824" s="14" t="s">
        <v>508</v>
      </c>
      <c r="F824" s="14">
        <v>1</v>
      </c>
      <c r="G824" s="16">
        <v>23</v>
      </c>
      <c r="H824" s="42"/>
      <c r="I824" s="12"/>
      <c r="J824" s="12"/>
      <c r="K824" s="12"/>
      <c r="L824" s="12"/>
      <c r="M824" s="12"/>
      <c r="N824" s="12"/>
      <c r="O824" s="12"/>
      <c r="P824" s="12"/>
    </row>
    <row r="825" spans="1:16" ht="15.75" customHeight="1">
      <c r="A825" s="43">
        <v>44128</v>
      </c>
      <c r="B825" s="18" t="s">
        <v>9</v>
      </c>
      <c r="C825" s="18" t="s">
        <v>10</v>
      </c>
      <c r="D825" s="9" t="s">
        <v>11</v>
      </c>
      <c r="E825" s="18" t="s">
        <v>509</v>
      </c>
      <c r="F825" s="18">
        <v>1</v>
      </c>
      <c r="G825" s="19">
        <v>26</v>
      </c>
      <c r="H825" s="42"/>
      <c r="I825" s="12"/>
      <c r="J825" s="12"/>
      <c r="K825" s="12"/>
      <c r="L825" s="12"/>
      <c r="M825" s="12"/>
      <c r="N825" s="12"/>
      <c r="O825" s="12"/>
      <c r="P825" s="12"/>
    </row>
    <row r="826" spans="1:16" ht="15.75" customHeight="1">
      <c r="A826" s="41">
        <v>44126</v>
      </c>
      <c r="B826" s="14" t="s">
        <v>82</v>
      </c>
      <c r="C826" s="14" t="s">
        <v>31</v>
      </c>
      <c r="D826" s="15" t="s">
        <v>183</v>
      </c>
      <c r="E826" s="14" t="s">
        <v>184</v>
      </c>
      <c r="F826" s="14">
        <v>1</v>
      </c>
      <c r="G826" s="16">
        <v>660</v>
      </c>
      <c r="H826" s="42"/>
      <c r="I826" s="12"/>
      <c r="J826" s="12"/>
      <c r="K826" s="12"/>
      <c r="L826" s="12"/>
      <c r="M826" s="12"/>
      <c r="N826" s="12"/>
      <c r="O826" s="12"/>
      <c r="P826" s="12"/>
    </row>
    <row r="827" spans="1:16" ht="15.75" customHeight="1">
      <c r="A827" s="43">
        <v>44130</v>
      </c>
      <c r="B827" s="18" t="s">
        <v>9</v>
      </c>
      <c r="C827" s="18" t="s">
        <v>77</v>
      </c>
      <c r="D827" s="9" t="s">
        <v>313</v>
      </c>
      <c r="E827" s="18" t="s">
        <v>510</v>
      </c>
      <c r="F827" s="18">
        <v>1</v>
      </c>
      <c r="G827" s="19">
        <v>309</v>
      </c>
      <c r="H827" s="42"/>
      <c r="I827" s="12"/>
      <c r="J827" s="12"/>
      <c r="K827" s="12"/>
      <c r="L827" s="12"/>
      <c r="M827" s="12"/>
      <c r="N827" s="12"/>
      <c r="O827" s="12"/>
      <c r="P827" s="12"/>
    </row>
    <row r="828" spans="1:16" ht="15.75" customHeight="1">
      <c r="A828" s="41">
        <v>44130</v>
      </c>
      <c r="B828" s="14" t="s">
        <v>9</v>
      </c>
      <c r="C828" s="14" t="s">
        <v>162</v>
      </c>
      <c r="D828" s="15" t="s">
        <v>313</v>
      </c>
      <c r="E828" s="14" t="s">
        <v>511</v>
      </c>
      <c r="F828" s="14">
        <v>1</v>
      </c>
      <c r="G828" s="16">
        <v>319</v>
      </c>
      <c r="H828" s="42"/>
      <c r="I828" s="12"/>
      <c r="J828" s="12"/>
      <c r="K828" s="12"/>
      <c r="L828" s="12"/>
      <c r="M828" s="12"/>
      <c r="N828" s="12"/>
      <c r="O828" s="12"/>
      <c r="P828" s="12"/>
    </row>
    <row r="829" spans="1:16" ht="15.75" customHeight="1">
      <c r="A829" s="43">
        <v>44130</v>
      </c>
      <c r="B829" s="18" t="s">
        <v>9</v>
      </c>
      <c r="C829" s="18" t="s">
        <v>44</v>
      </c>
      <c r="D829" s="9" t="s">
        <v>263</v>
      </c>
      <c r="E829" s="18" t="s">
        <v>465</v>
      </c>
      <c r="F829" s="18">
        <v>1</v>
      </c>
      <c r="G829" s="19">
        <v>160</v>
      </c>
      <c r="H829" s="42"/>
      <c r="I829" s="12"/>
      <c r="J829" s="12"/>
      <c r="K829" s="12"/>
      <c r="L829" s="12"/>
      <c r="M829" s="12"/>
      <c r="N829" s="12"/>
      <c r="O829" s="12"/>
      <c r="P829" s="12"/>
    </row>
    <row r="830" spans="1:16" ht="15.75" customHeight="1">
      <c r="A830" s="41">
        <v>44130</v>
      </c>
      <c r="B830" s="14" t="s">
        <v>9</v>
      </c>
      <c r="C830" s="14" t="s">
        <v>44</v>
      </c>
      <c r="D830" s="15" t="s">
        <v>263</v>
      </c>
      <c r="E830" s="14" t="s">
        <v>467</v>
      </c>
      <c r="F830" s="14">
        <v>1</v>
      </c>
      <c r="G830" s="16">
        <v>100</v>
      </c>
      <c r="H830" s="42"/>
      <c r="I830" s="12"/>
      <c r="J830" s="12"/>
      <c r="K830" s="12"/>
      <c r="L830" s="12"/>
      <c r="M830" s="12"/>
      <c r="N830" s="12"/>
      <c r="O830" s="12"/>
      <c r="P830" s="12"/>
    </row>
    <row r="831" spans="1:16" ht="15.75" customHeight="1">
      <c r="A831" s="43">
        <v>44130</v>
      </c>
      <c r="B831" s="18" t="s">
        <v>9</v>
      </c>
      <c r="C831" s="18" t="s">
        <v>36</v>
      </c>
      <c r="D831" s="9" t="s">
        <v>263</v>
      </c>
      <c r="E831" s="18" t="s">
        <v>159</v>
      </c>
      <c r="F831" s="18">
        <v>1</v>
      </c>
      <c r="G831" s="19">
        <v>350</v>
      </c>
      <c r="H831" s="42"/>
      <c r="I831" s="12"/>
      <c r="J831" s="12"/>
      <c r="K831" s="12"/>
      <c r="L831" s="12"/>
      <c r="M831" s="12"/>
      <c r="N831" s="12"/>
      <c r="O831" s="12"/>
      <c r="P831" s="12"/>
    </row>
    <row r="832" spans="1:16" ht="15.75" customHeight="1">
      <c r="A832" s="41">
        <v>44130</v>
      </c>
      <c r="B832" s="14" t="s">
        <v>9</v>
      </c>
      <c r="C832" s="14" t="s">
        <v>44</v>
      </c>
      <c r="D832" s="15" t="s">
        <v>263</v>
      </c>
      <c r="E832" s="14" t="s">
        <v>512</v>
      </c>
      <c r="F832" s="14">
        <v>2</v>
      </c>
      <c r="G832" s="16">
        <v>200</v>
      </c>
      <c r="H832" s="42"/>
      <c r="I832" s="12"/>
      <c r="J832" s="12"/>
      <c r="K832" s="12"/>
      <c r="L832" s="12"/>
      <c r="M832" s="12"/>
      <c r="N832" s="12"/>
      <c r="O832" s="12"/>
      <c r="P832" s="12"/>
    </row>
    <row r="833" spans="1:16" ht="15.75" customHeight="1">
      <c r="A833" s="22">
        <v>44131</v>
      </c>
      <c r="B833" s="18" t="s">
        <v>9</v>
      </c>
      <c r="C833" s="18" t="s">
        <v>44</v>
      </c>
      <c r="D833" s="9" t="s">
        <v>488</v>
      </c>
      <c r="E833" s="18" t="s">
        <v>513</v>
      </c>
      <c r="F833" s="18">
        <v>2</v>
      </c>
      <c r="G833" s="19">
        <v>180</v>
      </c>
      <c r="H833" s="42"/>
      <c r="I833" s="12"/>
      <c r="J833" s="12"/>
      <c r="K833" s="12"/>
      <c r="L833" s="12"/>
      <c r="M833" s="12"/>
      <c r="N833" s="12"/>
      <c r="O833" s="12"/>
      <c r="P833" s="12"/>
    </row>
    <row r="834" spans="1:16" ht="15.75" customHeight="1">
      <c r="A834" s="20">
        <v>44131</v>
      </c>
      <c r="B834" s="14" t="s">
        <v>9</v>
      </c>
      <c r="C834" s="14" t="s">
        <v>36</v>
      </c>
      <c r="D834" s="15" t="s">
        <v>488</v>
      </c>
      <c r="E834" s="14" t="s">
        <v>514</v>
      </c>
      <c r="F834" s="14">
        <v>1</v>
      </c>
      <c r="G834" s="16">
        <v>10</v>
      </c>
      <c r="H834" s="42"/>
      <c r="I834" s="12"/>
      <c r="J834" s="12"/>
      <c r="K834" s="12"/>
      <c r="L834" s="12"/>
      <c r="M834" s="12"/>
      <c r="N834" s="12"/>
      <c r="O834" s="12"/>
      <c r="P834" s="12"/>
    </row>
    <row r="835" spans="1:16" ht="15.75" customHeight="1">
      <c r="A835" s="22">
        <v>44132</v>
      </c>
      <c r="B835" s="18" t="s">
        <v>9</v>
      </c>
      <c r="C835" s="18" t="s">
        <v>13</v>
      </c>
      <c r="D835" s="9" t="s">
        <v>515</v>
      </c>
      <c r="E835" s="18" t="s">
        <v>516</v>
      </c>
      <c r="F835" s="18">
        <v>1</v>
      </c>
      <c r="G835" s="19">
        <v>11049</v>
      </c>
      <c r="H835" s="42"/>
      <c r="I835" s="12"/>
      <c r="J835" s="12"/>
      <c r="K835" s="12"/>
      <c r="L835" s="12"/>
      <c r="M835" s="12"/>
      <c r="N835" s="12"/>
      <c r="O835" s="12"/>
      <c r="P835" s="12"/>
    </row>
    <row r="836" spans="1:16" ht="15.75" customHeight="1">
      <c r="A836" s="20">
        <v>44132</v>
      </c>
      <c r="B836" s="14" t="s">
        <v>9</v>
      </c>
      <c r="C836" s="14" t="s">
        <v>13</v>
      </c>
      <c r="D836" s="15" t="s">
        <v>496</v>
      </c>
      <c r="E836" s="14" t="s">
        <v>517</v>
      </c>
      <c r="F836" s="14">
        <v>1</v>
      </c>
      <c r="G836" s="16">
        <f>1989+(511/2)</f>
        <v>2244.5</v>
      </c>
      <c r="H836" s="42"/>
      <c r="I836" s="12"/>
      <c r="J836" s="12"/>
      <c r="K836" s="12"/>
      <c r="L836" s="12"/>
      <c r="M836" s="12"/>
      <c r="N836" s="12"/>
      <c r="O836" s="12"/>
      <c r="P836" s="12"/>
    </row>
    <row r="837" spans="1:16" ht="15.75" customHeight="1">
      <c r="A837" s="22">
        <v>44132</v>
      </c>
      <c r="B837" s="18" t="s">
        <v>9</v>
      </c>
      <c r="C837" s="18" t="s">
        <v>13</v>
      </c>
      <c r="D837" s="9" t="s">
        <v>496</v>
      </c>
      <c r="E837" s="18" t="s">
        <v>518</v>
      </c>
      <c r="F837" s="18">
        <v>1</v>
      </c>
      <c r="G837" s="19">
        <f>1658+(511/2)</f>
        <v>1913.5</v>
      </c>
      <c r="H837" s="42"/>
      <c r="I837" s="12"/>
      <c r="J837" s="12"/>
      <c r="K837" s="12"/>
      <c r="L837" s="12"/>
      <c r="M837" s="12"/>
      <c r="N837" s="12"/>
      <c r="O837" s="12"/>
      <c r="P837" s="12"/>
    </row>
    <row r="838" spans="1:16" ht="15.75" customHeight="1">
      <c r="A838" s="49">
        <v>44133</v>
      </c>
      <c r="B838" s="14" t="s">
        <v>9</v>
      </c>
      <c r="C838" s="14" t="s">
        <v>18</v>
      </c>
      <c r="D838" s="15" t="s">
        <v>19</v>
      </c>
      <c r="E838" s="14" t="s">
        <v>425</v>
      </c>
      <c r="F838" s="14">
        <v>1</v>
      </c>
      <c r="G838" s="16">
        <v>200</v>
      </c>
      <c r="H838" s="42"/>
      <c r="I838" s="12"/>
      <c r="J838" s="12"/>
      <c r="K838" s="12"/>
      <c r="L838" s="12"/>
      <c r="M838" s="12"/>
      <c r="N838" s="12"/>
      <c r="O838" s="12"/>
      <c r="P838" s="12"/>
    </row>
    <row r="839" spans="1:16" ht="15.75" customHeight="1">
      <c r="A839" s="47">
        <v>44133</v>
      </c>
      <c r="B839" s="18" t="s">
        <v>9</v>
      </c>
      <c r="C839" s="18" t="s">
        <v>10</v>
      </c>
      <c r="D839" s="9" t="s">
        <v>11</v>
      </c>
      <c r="E839" s="18" t="s">
        <v>519</v>
      </c>
      <c r="F839" s="18">
        <v>1</v>
      </c>
      <c r="G839" s="19">
        <v>23</v>
      </c>
      <c r="H839" s="42"/>
      <c r="I839" s="12"/>
      <c r="J839" s="12"/>
      <c r="K839" s="12"/>
      <c r="L839" s="12"/>
      <c r="M839" s="12"/>
      <c r="N839" s="12"/>
      <c r="O839" s="12"/>
      <c r="P839" s="12"/>
    </row>
    <row r="840" spans="1:16" ht="15.75" customHeight="1">
      <c r="A840" s="49">
        <v>44133</v>
      </c>
      <c r="B840" s="14" t="s">
        <v>9</v>
      </c>
      <c r="C840" s="14" t="s">
        <v>36</v>
      </c>
      <c r="D840" s="15" t="s">
        <v>45</v>
      </c>
      <c r="E840" s="14" t="s">
        <v>520</v>
      </c>
      <c r="F840" s="14">
        <v>1</v>
      </c>
      <c r="G840" s="16">
        <v>190</v>
      </c>
      <c r="H840" s="42"/>
      <c r="I840" s="12"/>
      <c r="J840" s="12"/>
      <c r="K840" s="12"/>
      <c r="L840" s="12"/>
      <c r="M840" s="12"/>
      <c r="N840" s="12"/>
      <c r="O840" s="12"/>
      <c r="P840" s="12"/>
    </row>
    <row r="841" spans="1:16" ht="15.75" customHeight="1">
      <c r="A841" s="47">
        <v>44133</v>
      </c>
      <c r="B841" s="18" t="s">
        <v>9</v>
      </c>
      <c r="C841" s="18" t="s">
        <v>44</v>
      </c>
      <c r="D841" s="9" t="s">
        <v>45</v>
      </c>
      <c r="E841" s="18" t="s">
        <v>521</v>
      </c>
      <c r="F841" s="18">
        <v>1</v>
      </c>
      <c r="G841" s="19">
        <v>50</v>
      </c>
      <c r="H841" s="42"/>
      <c r="I841" s="12"/>
      <c r="J841" s="12"/>
      <c r="K841" s="12"/>
      <c r="L841" s="12"/>
      <c r="M841" s="12"/>
      <c r="N841" s="12"/>
      <c r="O841" s="12"/>
      <c r="P841" s="12"/>
    </row>
    <row r="842" spans="1:16" ht="15.75" customHeight="1">
      <c r="A842" s="49">
        <v>44133</v>
      </c>
      <c r="B842" s="14" t="s">
        <v>9</v>
      </c>
      <c r="C842" s="14" t="s">
        <v>44</v>
      </c>
      <c r="D842" s="15" t="s">
        <v>45</v>
      </c>
      <c r="E842" s="14" t="s">
        <v>146</v>
      </c>
      <c r="F842" s="14">
        <v>10</v>
      </c>
      <c r="G842" s="16">
        <v>12</v>
      </c>
      <c r="H842" s="42"/>
      <c r="I842" s="12"/>
      <c r="J842" s="12"/>
      <c r="K842" s="12"/>
      <c r="L842" s="12"/>
      <c r="M842" s="12"/>
      <c r="N842" s="12"/>
      <c r="O842" s="12"/>
      <c r="P842" s="12"/>
    </row>
    <row r="843" spans="1:16" ht="15.75" customHeight="1">
      <c r="A843" s="47">
        <v>44133</v>
      </c>
      <c r="B843" s="18" t="s">
        <v>47</v>
      </c>
      <c r="C843" s="18" t="s">
        <v>44</v>
      </c>
      <c r="D843" s="9" t="s">
        <v>51</v>
      </c>
      <c r="E843" s="18" t="s">
        <v>52</v>
      </c>
      <c r="F843" s="18">
        <v>3</v>
      </c>
      <c r="G843" s="19">
        <v>20</v>
      </c>
      <c r="H843" s="42"/>
      <c r="I843" s="12"/>
      <c r="J843" s="12"/>
      <c r="K843" s="12"/>
      <c r="L843" s="12"/>
      <c r="M843" s="12"/>
      <c r="N843" s="12"/>
      <c r="O843" s="12"/>
      <c r="P843" s="12"/>
    </row>
    <row r="844" spans="1:16" ht="15.75" customHeight="1">
      <c r="A844" s="49">
        <v>44133</v>
      </c>
      <c r="B844" s="14" t="s">
        <v>47</v>
      </c>
      <c r="C844" s="14" t="s">
        <v>44</v>
      </c>
      <c r="D844" s="15" t="s">
        <v>51</v>
      </c>
      <c r="E844" s="14" t="s">
        <v>54</v>
      </c>
      <c r="F844" s="14">
        <v>1</v>
      </c>
      <c r="G844" s="16">
        <v>10</v>
      </c>
      <c r="H844" s="42"/>
      <c r="I844" s="12"/>
      <c r="J844" s="12"/>
      <c r="K844" s="12"/>
      <c r="L844" s="12"/>
      <c r="M844" s="12"/>
      <c r="N844" s="12"/>
      <c r="O844" s="12"/>
      <c r="P844" s="12"/>
    </row>
    <row r="845" spans="1:16" ht="15.75" customHeight="1">
      <c r="A845" s="47">
        <v>44133</v>
      </c>
      <c r="B845" s="18" t="s">
        <v>47</v>
      </c>
      <c r="C845" s="18" t="s">
        <v>44</v>
      </c>
      <c r="D845" s="9" t="s">
        <v>51</v>
      </c>
      <c r="E845" s="18" t="s">
        <v>55</v>
      </c>
      <c r="F845" s="18">
        <v>1</v>
      </c>
      <c r="G845" s="19">
        <v>10</v>
      </c>
      <c r="H845" s="42"/>
      <c r="I845" s="12"/>
      <c r="J845" s="12"/>
      <c r="K845" s="12"/>
      <c r="L845" s="12"/>
      <c r="M845" s="12"/>
      <c r="N845" s="12"/>
      <c r="O845" s="12"/>
      <c r="P845" s="12"/>
    </row>
    <row r="846" spans="1:16" ht="15.75" customHeight="1">
      <c r="A846" s="49">
        <v>44133</v>
      </c>
      <c r="B846" s="14" t="s">
        <v>47</v>
      </c>
      <c r="C846" s="14" t="s">
        <v>44</v>
      </c>
      <c r="D846" s="15" t="s">
        <v>51</v>
      </c>
      <c r="E846" s="14" t="s">
        <v>53</v>
      </c>
      <c r="F846" s="14">
        <v>1</v>
      </c>
      <c r="G846" s="16">
        <v>10</v>
      </c>
      <c r="H846" s="42"/>
      <c r="I846" s="12"/>
      <c r="J846" s="12"/>
      <c r="K846" s="12"/>
      <c r="L846" s="12"/>
      <c r="M846" s="12"/>
      <c r="N846" s="12"/>
      <c r="O846" s="12"/>
      <c r="P846" s="12"/>
    </row>
    <row r="847" spans="1:16" ht="15.75" customHeight="1">
      <c r="A847" s="43">
        <v>44134</v>
      </c>
      <c r="B847" s="18" t="s">
        <v>9</v>
      </c>
      <c r="C847" s="18" t="s">
        <v>18</v>
      </c>
      <c r="D847" s="9" t="s">
        <v>19</v>
      </c>
      <c r="E847" s="18" t="s">
        <v>18</v>
      </c>
      <c r="F847" s="18">
        <v>1</v>
      </c>
      <c r="G847" s="19">
        <v>400</v>
      </c>
      <c r="H847" s="42"/>
      <c r="I847" s="12"/>
      <c r="J847" s="12"/>
      <c r="K847" s="12"/>
      <c r="L847" s="12"/>
      <c r="M847" s="12"/>
      <c r="N847" s="12"/>
      <c r="O847" s="12"/>
      <c r="P847" s="12"/>
    </row>
    <row r="848" spans="1:16" ht="15.75" customHeight="1">
      <c r="A848" s="41">
        <v>44134</v>
      </c>
      <c r="B848" s="14" t="s">
        <v>9</v>
      </c>
      <c r="C848" s="14" t="s">
        <v>10</v>
      </c>
      <c r="D848" s="15" t="s">
        <v>11</v>
      </c>
      <c r="E848" s="14" t="s">
        <v>522</v>
      </c>
      <c r="F848" s="14">
        <v>1</v>
      </c>
      <c r="G848" s="16">
        <v>23</v>
      </c>
      <c r="H848" s="42"/>
      <c r="I848" s="12"/>
      <c r="J848" s="12"/>
      <c r="K848" s="12"/>
      <c r="L848" s="12"/>
      <c r="M848" s="12"/>
      <c r="N848" s="12"/>
      <c r="O848" s="12"/>
      <c r="P848" s="12"/>
    </row>
    <row r="849" spans="1:16" ht="15.75" customHeight="1">
      <c r="A849" s="43">
        <v>44134</v>
      </c>
      <c r="B849" s="18" t="s">
        <v>47</v>
      </c>
      <c r="C849" s="18" t="s">
        <v>44</v>
      </c>
      <c r="D849" s="9" t="s">
        <v>67</v>
      </c>
      <c r="E849" s="18" t="s">
        <v>492</v>
      </c>
      <c r="F849" s="18">
        <v>1</v>
      </c>
      <c r="G849" s="19">
        <v>200</v>
      </c>
      <c r="H849" s="42"/>
      <c r="I849" s="12"/>
      <c r="J849" s="12"/>
      <c r="K849" s="12"/>
      <c r="L849" s="12"/>
      <c r="M849" s="12"/>
      <c r="N849" s="12"/>
      <c r="O849" s="12"/>
      <c r="P849" s="12"/>
    </row>
    <row r="850" spans="1:16" ht="15.75" customHeight="1">
      <c r="A850" s="41">
        <v>44134</v>
      </c>
      <c r="B850" s="14" t="s">
        <v>47</v>
      </c>
      <c r="C850" s="14" t="s">
        <v>44</v>
      </c>
      <c r="D850" s="15" t="s">
        <v>51</v>
      </c>
      <c r="E850" s="14" t="s">
        <v>57</v>
      </c>
      <c r="F850" s="14">
        <v>10</v>
      </c>
      <c r="G850" s="16">
        <v>100</v>
      </c>
      <c r="H850" s="42"/>
      <c r="I850" s="12"/>
      <c r="J850" s="12"/>
      <c r="K850" s="12"/>
      <c r="L850" s="12"/>
      <c r="M850" s="12"/>
      <c r="N850" s="12"/>
      <c r="O850" s="12"/>
      <c r="P850" s="12"/>
    </row>
    <row r="851" spans="1:16" ht="15.75" customHeight="1">
      <c r="A851" s="43">
        <v>44134</v>
      </c>
      <c r="B851" s="18" t="s">
        <v>47</v>
      </c>
      <c r="C851" s="18" t="s">
        <v>44</v>
      </c>
      <c r="D851" s="9" t="s">
        <v>51</v>
      </c>
      <c r="E851" s="18" t="s">
        <v>52</v>
      </c>
      <c r="F851" s="18">
        <v>3</v>
      </c>
      <c r="G851" s="19">
        <v>20</v>
      </c>
      <c r="H851" s="42"/>
      <c r="I851" s="12"/>
      <c r="J851" s="12"/>
      <c r="K851" s="12"/>
      <c r="L851" s="12"/>
      <c r="M851" s="12"/>
      <c r="N851" s="12"/>
      <c r="O851" s="12"/>
      <c r="P851" s="12"/>
    </row>
    <row r="852" spans="1:16" ht="15.75" customHeight="1">
      <c r="A852" s="41">
        <v>44134</v>
      </c>
      <c r="B852" s="14" t="s">
        <v>47</v>
      </c>
      <c r="C852" s="14" t="s">
        <v>44</v>
      </c>
      <c r="D852" s="15" t="s">
        <v>51</v>
      </c>
      <c r="E852" s="14" t="s">
        <v>54</v>
      </c>
      <c r="F852" s="14">
        <v>1</v>
      </c>
      <c r="G852" s="16">
        <v>5</v>
      </c>
      <c r="H852" s="42"/>
      <c r="I852" s="12"/>
      <c r="J852" s="12"/>
      <c r="K852" s="12"/>
      <c r="L852" s="12"/>
      <c r="M852" s="12"/>
      <c r="N852" s="12"/>
      <c r="O852" s="12"/>
      <c r="P852" s="12"/>
    </row>
    <row r="853" spans="1:16" ht="15.75" customHeight="1">
      <c r="A853" s="43">
        <v>44134</v>
      </c>
      <c r="B853" s="18" t="s">
        <v>47</v>
      </c>
      <c r="C853" s="18" t="s">
        <v>44</v>
      </c>
      <c r="D853" s="9" t="s">
        <v>51</v>
      </c>
      <c r="E853" s="18" t="s">
        <v>53</v>
      </c>
      <c r="F853" s="18">
        <v>1</v>
      </c>
      <c r="G853" s="19">
        <v>5</v>
      </c>
      <c r="H853" s="42"/>
      <c r="I853" s="12"/>
      <c r="J853" s="12"/>
      <c r="K853" s="12"/>
      <c r="L853" s="12"/>
      <c r="M853" s="12"/>
      <c r="N853" s="12"/>
      <c r="O853" s="12"/>
      <c r="P853" s="12"/>
    </row>
    <row r="854" spans="1:16" ht="15.75" customHeight="1">
      <c r="A854" s="41">
        <v>44134</v>
      </c>
      <c r="B854" s="14" t="s">
        <v>9</v>
      </c>
      <c r="C854" s="14" t="s">
        <v>10</v>
      </c>
      <c r="D854" s="15" t="s">
        <v>11</v>
      </c>
      <c r="E854" s="14" t="s">
        <v>104</v>
      </c>
      <c r="F854" s="14">
        <v>1</v>
      </c>
      <c r="G854" s="16">
        <v>28</v>
      </c>
      <c r="H854" s="42"/>
      <c r="I854" s="12"/>
      <c r="J854" s="12"/>
      <c r="K854" s="12"/>
      <c r="L854" s="12"/>
      <c r="M854" s="12"/>
      <c r="N854" s="12"/>
      <c r="O854" s="12"/>
      <c r="P854" s="12"/>
    </row>
    <row r="855" spans="1:16" ht="15.75" customHeight="1">
      <c r="A855" s="43">
        <v>44134</v>
      </c>
      <c r="B855" s="18" t="s">
        <v>9</v>
      </c>
      <c r="C855" s="45" t="s">
        <v>18</v>
      </c>
      <c r="D855" s="9" t="s">
        <v>19</v>
      </c>
      <c r="E855" s="18" t="s">
        <v>523</v>
      </c>
      <c r="F855" s="45">
        <v>1</v>
      </c>
      <c r="G855" s="19">
        <v>1000</v>
      </c>
      <c r="H855" s="42"/>
      <c r="I855" s="12"/>
      <c r="J855" s="12"/>
      <c r="K855" s="12"/>
      <c r="L855" s="12"/>
      <c r="M855" s="12"/>
      <c r="N855" s="12"/>
      <c r="O855" s="12"/>
      <c r="P855" s="12"/>
    </row>
    <row r="856" spans="1:16" ht="15.75" customHeight="1">
      <c r="A856" s="41">
        <v>44134</v>
      </c>
      <c r="B856" s="14" t="s">
        <v>9</v>
      </c>
      <c r="C856" s="44" t="s">
        <v>221</v>
      </c>
      <c r="D856" s="15" t="s">
        <v>222</v>
      </c>
      <c r="E856" s="14" t="s">
        <v>524</v>
      </c>
      <c r="F856" s="44">
        <v>1</v>
      </c>
      <c r="G856" s="16">
        <v>500</v>
      </c>
      <c r="H856" s="42"/>
      <c r="I856" s="12"/>
      <c r="J856" s="12"/>
      <c r="K856" s="12"/>
      <c r="L856" s="12"/>
      <c r="M856" s="12"/>
      <c r="N856" s="12"/>
      <c r="O856" s="12"/>
      <c r="P856" s="12"/>
    </row>
    <row r="857" spans="1:16" ht="15.75" customHeight="1">
      <c r="A857" s="43">
        <v>44134</v>
      </c>
      <c r="B857" s="18" t="s">
        <v>9</v>
      </c>
      <c r="C857" s="45" t="s">
        <v>27</v>
      </c>
      <c r="D857" s="9" t="s">
        <v>11</v>
      </c>
      <c r="E857" s="18" t="s">
        <v>525</v>
      </c>
      <c r="F857" s="45">
        <v>1</v>
      </c>
      <c r="G857" s="19">
        <v>1900</v>
      </c>
      <c r="H857" s="42"/>
      <c r="I857" s="12"/>
      <c r="J857" s="12"/>
      <c r="K857" s="12"/>
      <c r="L857" s="12"/>
      <c r="M857" s="12"/>
      <c r="N857" s="12"/>
      <c r="O857" s="12"/>
      <c r="P857" s="12"/>
    </row>
    <row r="858" spans="1:16" ht="15.75" customHeight="1">
      <c r="A858" s="41">
        <v>44134</v>
      </c>
      <c r="B858" s="14" t="s">
        <v>9</v>
      </c>
      <c r="C858" s="44" t="s">
        <v>24</v>
      </c>
      <c r="D858" s="15" t="s">
        <v>226</v>
      </c>
      <c r="E858" s="14" t="s">
        <v>526</v>
      </c>
      <c r="F858" s="44">
        <v>1</v>
      </c>
      <c r="G858" s="16">
        <v>9000</v>
      </c>
      <c r="H858" s="42"/>
      <c r="I858" s="12"/>
      <c r="J858" s="12"/>
      <c r="K858" s="12"/>
      <c r="L858" s="12"/>
      <c r="M858" s="12"/>
      <c r="N858" s="12"/>
      <c r="O858" s="12"/>
      <c r="P858" s="12"/>
    </row>
    <row r="859" spans="1:16" ht="15.75" customHeight="1">
      <c r="A859" s="43">
        <v>44135</v>
      </c>
      <c r="B859" s="18" t="s">
        <v>9</v>
      </c>
      <c r="C859" s="18" t="s">
        <v>44</v>
      </c>
      <c r="D859" s="9" t="s">
        <v>263</v>
      </c>
      <c r="E859" s="18" t="s">
        <v>527</v>
      </c>
      <c r="F859" s="18">
        <v>1</v>
      </c>
      <c r="G859" s="19">
        <v>105</v>
      </c>
      <c r="H859" s="42"/>
      <c r="I859" s="12"/>
      <c r="J859" s="12"/>
      <c r="K859" s="12"/>
      <c r="L859" s="12"/>
      <c r="M859" s="12"/>
      <c r="N859" s="12"/>
      <c r="O859" s="12"/>
      <c r="P859" s="12"/>
    </row>
    <row r="860" spans="1:16" ht="15.75" customHeight="1">
      <c r="A860" s="41">
        <v>44135</v>
      </c>
      <c r="B860" s="14" t="s">
        <v>9</v>
      </c>
      <c r="C860" s="14" t="s">
        <v>44</v>
      </c>
      <c r="D860" s="15" t="s">
        <v>263</v>
      </c>
      <c r="E860" s="14" t="s">
        <v>528</v>
      </c>
      <c r="F860" s="14">
        <v>1</v>
      </c>
      <c r="G860" s="16">
        <v>125</v>
      </c>
      <c r="H860" s="42"/>
      <c r="I860" s="12"/>
      <c r="J860" s="12"/>
      <c r="K860" s="12"/>
      <c r="L860" s="12"/>
      <c r="M860" s="12"/>
      <c r="N860" s="12"/>
      <c r="O860" s="12"/>
      <c r="P860" s="12"/>
    </row>
    <row r="861" spans="1:16" ht="15.75" customHeight="1">
      <c r="A861" s="43">
        <v>44135</v>
      </c>
      <c r="B861" s="18" t="s">
        <v>9</v>
      </c>
      <c r="C861" s="18" t="s">
        <v>44</v>
      </c>
      <c r="D861" s="9" t="s">
        <v>263</v>
      </c>
      <c r="E861" s="18" t="s">
        <v>529</v>
      </c>
      <c r="F861" s="18">
        <v>1</v>
      </c>
      <c r="G861" s="19">
        <v>195</v>
      </c>
      <c r="H861" s="42"/>
      <c r="I861" s="12"/>
      <c r="J861" s="12"/>
      <c r="K861" s="12"/>
      <c r="L861" s="12"/>
      <c r="M861" s="12"/>
      <c r="N861" s="12"/>
      <c r="O861" s="12"/>
      <c r="P861" s="12"/>
    </row>
    <row r="862" spans="1:16" ht="15.75" customHeight="1">
      <c r="A862" s="41">
        <v>44135</v>
      </c>
      <c r="B862" s="14" t="s">
        <v>9</v>
      </c>
      <c r="C862" s="14" t="s">
        <v>36</v>
      </c>
      <c r="D862" s="15" t="s">
        <v>263</v>
      </c>
      <c r="E862" s="14" t="s">
        <v>530</v>
      </c>
      <c r="F862" s="14">
        <v>1</v>
      </c>
      <c r="G862" s="16">
        <v>94</v>
      </c>
      <c r="H862" s="42"/>
      <c r="I862" s="12"/>
      <c r="J862" s="12"/>
      <c r="K862" s="12"/>
      <c r="L862" s="12"/>
      <c r="M862" s="12"/>
      <c r="N862" s="12"/>
      <c r="O862" s="12"/>
      <c r="P862" s="12"/>
    </row>
    <row r="863" spans="1:16" ht="15.75" customHeight="1">
      <c r="A863" s="43">
        <v>44135</v>
      </c>
      <c r="B863" s="18" t="s">
        <v>30</v>
      </c>
      <c r="C863" s="18" t="s">
        <v>162</v>
      </c>
      <c r="D863" s="9" t="s">
        <v>263</v>
      </c>
      <c r="E863" s="18" t="s">
        <v>531</v>
      </c>
      <c r="F863" s="18">
        <v>1</v>
      </c>
      <c r="G863" s="19">
        <v>90</v>
      </c>
      <c r="H863" s="42"/>
      <c r="I863" s="12"/>
      <c r="J863" s="12"/>
      <c r="K863" s="12"/>
      <c r="L863" s="12"/>
      <c r="M863" s="12"/>
      <c r="N863" s="12"/>
      <c r="O863" s="12"/>
      <c r="P863" s="12"/>
    </row>
    <row r="864" spans="1:16" ht="15.75" customHeight="1">
      <c r="A864" s="41">
        <v>44135</v>
      </c>
      <c r="B864" s="14" t="s">
        <v>30</v>
      </c>
      <c r="C864" s="14" t="s">
        <v>77</v>
      </c>
      <c r="D864" s="15" t="s">
        <v>263</v>
      </c>
      <c r="E864" s="14" t="s">
        <v>532</v>
      </c>
      <c r="F864" s="14">
        <v>1</v>
      </c>
      <c r="G864" s="16">
        <v>279</v>
      </c>
      <c r="H864" s="42"/>
      <c r="I864" s="12"/>
      <c r="J864" s="12"/>
      <c r="K864" s="12"/>
      <c r="L864" s="12"/>
      <c r="M864" s="12"/>
      <c r="N864" s="12"/>
      <c r="O864" s="12"/>
      <c r="P864" s="12"/>
    </row>
    <row r="865" spans="1:16" ht="15.75" customHeight="1">
      <c r="A865" s="43">
        <v>44135</v>
      </c>
      <c r="B865" s="18" t="s">
        <v>30</v>
      </c>
      <c r="C865" s="18" t="s">
        <v>162</v>
      </c>
      <c r="D865" s="9" t="s">
        <v>263</v>
      </c>
      <c r="E865" s="18" t="s">
        <v>533</v>
      </c>
      <c r="F865" s="18">
        <v>1</v>
      </c>
      <c r="G865" s="19">
        <v>150</v>
      </c>
      <c r="H865" s="42"/>
      <c r="I865" s="12"/>
      <c r="J865" s="12"/>
      <c r="K865" s="12"/>
      <c r="L865" s="12"/>
      <c r="M865" s="12"/>
      <c r="N865" s="12"/>
      <c r="O865" s="12"/>
      <c r="P865" s="12"/>
    </row>
    <row r="866" spans="1:16" ht="15.75" customHeight="1">
      <c r="A866" s="41">
        <v>44135</v>
      </c>
      <c r="B866" s="14" t="s">
        <v>30</v>
      </c>
      <c r="C866" s="14" t="s">
        <v>77</v>
      </c>
      <c r="D866" s="15" t="s">
        <v>263</v>
      </c>
      <c r="E866" s="14" t="s">
        <v>534</v>
      </c>
      <c r="F866" s="14">
        <v>1</v>
      </c>
      <c r="G866" s="16">
        <v>95</v>
      </c>
      <c r="H866" s="42"/>
      <c r="I866" s="12"/>
      <c r="J866" s="12"/>
      <c r="K866" s="12"/>
      <c r="L866" s="12"/>
      <c r="M866" s="12"/>
      <c r="N866" s="12"/>
      <c r="O866" s="12"/>
      <c r="P866" s="12"/>
    </row>
    <row r="867" spans="1:16" ht="15.75" customHeight="1">
      <c r="A867" s="43">
        <v>44135</v>
      </c>
      <c r="B867" s="18" t="s">
        <v>30</v>
      </c>
      <c r="C867" s="18" t="s">
        <v>162</v>
      </c>
      <c r="D867" s="9" t="s">
        <v>263</v>
      </c>
      <c r="E867" s="18" t="s">
        <v>535</v>
      </c>
      <c r="F867" s="18">
        <v>1</v>
      </c>
      <c r="G867" s="19">
        <v>294</v>
      </c>
      <c r="H867" s="42"/>
      <c r="I867" s="12"/>
      <c r="J867" s="12"/>
      <c r="K867" s="12"/>
      <c r="L867" s="12"/>
      <c r="M867" s="12"/>
      <c r="N867" s="12"/>
      <c r="O867" s="12"/>
      <c r="P867" s="12"/>
    </row>
    <row r="868" spans="1:16" ht="15.75" customHeight="1">
      <c r="A868" s="41">
        <v>44135</v>
      </c>
      <c r="B868" s="14" t="s">
        <v>9</v>
      </c>
      <c r="C868" s="14" t="s">
        <v>44</v>
      </c>
      <c r="D868" s="15" t="s">
        <v>234</v>
      </c>
      <c r="E868" s="14" t="s">
        <v>235</v>
      </c>
      <c r="F868" s="14">
        <v>1</v>
      </c>
      <c r="G868" s="16">
        <v>290</v>
      </c>
      <c r="H868" s="42"/>
      <c r="I868" s="12"/>
      <c r="J868" s="12"/>
      <c r="K868" s="12"/>
      <c r="L868" s="12"/>
      <c r="M868" s="12"/>
      <c r="N868" s="12"/>
      <c r="O868" s="12"/>
      <c r="P868" s="12"/>
    </row>
    <row r="869" spans="1:16" ht="15.75" customHeight="1">
      <c r="A869" s="43">
        <v>44135</v>
      </c>
      <c r="B869" s="18" t="s">
        <v>9</v>
      </c>
      <c r="C869" s="18" t="s">
        <v>44</v>
      </c>
      <c r="D869" s="9" t="s">
        <v>488</v>
      </c>
      <c r="E869" s="18" t="s">
        <v>214</v>
      </c>
      <c r="F869" s="18">
        <v>2</v>
      </c>
      <c r="G869" s="19">
        <v>180</v>
      </c>
      <c r="H869" s="42"/>
      <c r="I869" s="12"/>
      <c r="J869" s="12"/>
      <c r="K869" s="12"/>
      <c r="L869" s="12"/>
      <c r="M869" s="12"/>
      <c r="N869" s="12"/>
      <c r="O869" s="12"/>
      <c r="P869" s="12"/>
    </row>
    <row r="870" spans="1:16" ht="15.75" customHeight="1">
      <c r="A870" s="41">
        <v>44135</v>
      </c>
      <c r="B870" s="14" t="s">
        <v>9</v>
      </c>
      <c r="C870" s="14" t="s">
        <v>44</v>
      </c>
      <c r="D870" s="15" t="s">
        <v>488</v>
      </c>
      <c r="E870" s="14" t="s">
        <v>290</v>
      </c>
      <c r="F870" s="14">
        <v>1</v>
      </c>
      <c r="G870" s="16">
        <v>40</v>
      </c>
      <c r="H870" s="42"/>
      <c r="I870" s="12"/>
      <c r="J870" s="12"/>
      <c r="K870" s="12"/>
      <c r="L870" s="12"/>
      <c r="M870" s="12"/>
      <c r="N870" s="12"/>
      <c r="O870" s="12"/>
      <c r="P870" s="12"/>
    </row>
    <row r="871" spans="1:16" ht="15.75" customHeight="1">
      <c r="A871" s="43">
        <v>44135</v>
      </c>
      <c r="B871" s="18" t="s">
        <v>9</v>
      </c>
      <c r="C871" s="18" t="s">
        <v>31</v>
      </c>
      <c r="D871" s="9" t="s">
        <v>19</v>
      </c>
      <c r="E871" s="18" t="s">
        <v>425</v>
      </c>
      <c r="F871" s="18">
        <v>1</v>
      </c>
      <c r="G871" s="19">
        <v>250</v>
      </c>
      <c r="H871" s="42"/>
      <c r="I871" s="12"/>
      <c r="J871" s="12"/>
      <c r="K871" s="12"/>
      <c r="L871" s="12"/>
      <c r="M871" s="12"/>
      <c r="N871" s="12"/>
      <c r="O871" s="12"/>
      <c r="P871" s="12"/>
    </row>
    <row r="872" spans="1:16" ht="15.75" customHeight="1">
      <c r="A872" s="41">
        <v>44135</v>
      </c>
      <c r="B872" s="14" t="s">
        <v>9</v>
      </c>
      <c r="C872" s="14" t="s">
        <v>10</v>
      </c>
      <c r="D872" s="15" t="s">
        <v>11</v>
      </c>
      <c r="E872" s="14" t="s">
        <v>536</v>
      </c>
      <c r="F872" s="14">
        <v>1</v>
      </c>
      <c r="G872" s="16">
        <v>23</v>
      </c>
      <c r="H872" s="42"/>
      <c r="I872" s="12"/>
      <c r="J872" s="12"/>
      <c r="K872" s="12"/>
      <c r="L872" s="12"/>
      <c r="M872" s="12"/>
      <c r="N872" s="12"/>
      <c r="O872" s="12"/>
      <c r="P872" s="12"/>
    </row>
    <row r="873" spans="1:16" ht="15.75" customHeight="1">
      <c r="A873" s="43">
        <v>44135</v>
      </c>
      <c r="B873" s="18" t="s">
        <v>9</v>
      </c>
      <c r="C873" s="18" t="s">
        <v>472</v>
      </c>
      <c r="D873" s="9" t="s">
        <v>186</v>
      </c>
      <c r="E873" s="18" t="s">
        <v>537</v>
      </c>
      <c r="F873" s="18">
        <v>2</v>
      </c>
      <c r="G873" s="19">
        <v>100</v>
      </c>
      <c r="H873" s="42"/>
      <c r="I873" s="12"/>
      <c r="J873" s="12"/>
      <c r="K873" s="12"/>
      <c r="L873" s="12"/>
      <c r="M873" s="12"/>
      <c r="N873" s="12"/>
      <c r="O873" s="12"/>
      <c r="P873" s="12"/>
    </row>
    <row r="874" spans="1:16" ht="15.75" customHeight="1">
      <c r="A874" s="41">
        <v>44135</v>
      </c>
      <c r="B874" s="14" t="s">
        <v>9</v>
      </c>
      <c r="C874" s="14" t="s">
        <v>472</v>
      </c>
      <c r="D874" s="15" t="s">
        <v>186</v>
      </c>
      <c r="E874" s="14" t="s">
        <v>473</v>
      </c>
      <c r="F874" s="14">
        <v>5</v>
      </c>
      <c r="G874" s="16">
        <v>100</v>
      </c>
      <c r="H874" s="42"/>
      <c r="I874" s="12"/>
      <c r="J874" s="12"/>
      <c r="K874" s="12"/>
      <c r="L874" s="12"/>
      <c r="M874" s="12"/>
      <c r="N874" s="12"/>
      <c r="O874" s="12"/>
      <c r="P874" s="12"/>
    </row>
    <row r="875" spans="1:16" ht="15.75" customHeight="1">
      <c r="A875" s="43">
        <v>44136</v>
      </c>
      <c r="B875" s="18" t="s">
        <v>30</v>
      </c>
      <c r="C875" s="18" t="s">
        <v>31</v>
      </c>
      <c r="D875" s="9" t="s">
        <v>538</v>
      </c>
      <c r="E875" s="18" t="s">
        <v>539</v>
      </c>
      <c r="F875" s="18">
        <v>2</v>
      </c>
      <c r="G875" s="24">
        <f>109.9*2</f>
        <v>219.8</v>
      </c>
      <c r="H875" s="42"/>
      <c r="I875" s="12"/>
      <c r="J875" s="12"/>
      <c r="K875" s="12"/>
      <c r="L875" s="12"/>
      <c r="M875" s="12"/>
      <c r="N875" s="12"/>
      <c r="O875" s="12"/>
      <c r="P875" s="12"/>
    </row>
    <row r="876" spans="1:16" ht="15.75" customHeight="1">
      <c r="A876" s="41">
        <v>44134</v>
      </c>
      <c r="B876" s="14" t="s">
        <v>30</v>
      </c>
      <c r="C876" s="14" t="s">
        <v>31</v>
      </c>
      <c r="D876" s="15" t="s">
        <v>95</v>
      </c>
      <c r="E876" s="14" t="s">
        <v>96</v>
      </c>
      <c r="F876" s="14">
        <v>1</v>
      </c>
      <c r="G876" s="16">
        <v>1200</v>
      </c>
      <c r="H876" s="42"/>
      <c r="I876" s="12"/>
      <c r="J876" s="12"/>
      <c r="K876" s="12"/>
      <c r="L876" s="12"/>
      <c r="M876" s="12"/>
      <c r="N876" s="12"/>
      <c r="O876" s="12"/>
      <c r="P876" s="12"/>
    </row>
    <row r="877" spans="1:16" ht="15.75" customHeight="1">
      <c r="A877" s="22">
        <v>44136</v>
      </c>
      <c r="B877" s="18" t="s">
        <v>9</v>
      </c>
      <c r="C877" s="18" t="s">
        <v>13</v>
      </c>
      <c r="D877" s="9" t="s">
        <v>515</v>
      </c>
      <c r="E877" s="18" t="s">
        <v>540</v>
      </c>
      <c r="F877" s="18">
        <v>1</v>
      </c>
      <c r="G877" s="19">
        <v>27071</v>
      </c>
      <c r="H877" s="42"/>
      <c r="I877" s="12"/>
      <c r="J877" s="12"/>
      <c r="K877" s="12"/>
      <c r="L877" s="12"/>
      <c r="M877" s="12"/>
      <c r="N877" s="12"/>
      <c r="O877" s="12"/>
      <c r="P877" s="12"/>
    </row>
    <row r="878" spans="1:16" ht="15.75" customHeight="1">
      <c r="A878" s="20">
        <v>44136</v>
      </c>
      <c r="B878" s="14" t="s">
        <v>9</v>
      </c>
      <c r="C878" s="14" t="s">
        <v>13</v>
      </c>
      <c r="D878" s="15" t="s">
        <v>496</v>
      </c>
      <c r="E878" s="14" t="s">
        <v>541</v>
      </c>
      <c r="F878" s="14">
        <v>1</v>
      </c>
      <c r="G878" s="16">
        <f>4873+(914/2)</f>
        <v>5330</v>
      </c>
      <c r="H878" s="42"/>
      <c r="I878" s="12"/>
      <c r="J878" s="12"/>
      <c r="K878" s="12"/>
      <c r="L878" s="12"/>
      <c r="M878" s="12"/>
      <c r="N878" s="12"/>
      <c r="O878" s="12"/>
      <c r="P878" s="12"/>
    </row>
    <row r="879" spans="1:16" ht="15.75" customHeight="1">
      <c r="A879" s="22">
        <v>44136</v>
      </c>
      <c r="B879" s="18" t="s">
        <v>9</v>
      </c>
      <c r="C879" s="18" t="s">
        <v>13</v>
      </c>
      <c r="D879" s="9" t="s">
        <v>496</v>
      </c>
      <c r="E879" s="18" t="s">
        <v>542</v>
      </c>
      <c r="F879" s="18">
        <v>1</v>
      </c>
      <c r="G879" s="19">
        <f>1658+(914/2)</f>
        <v>2115</v>
      </c>
      <c r="H879" s="42"/>
      <c r="I879" s="12"/>
      <c r="J879" s="12"/>
      <c r="K879" s="12"/>
      <c r="L879" s="12"/>
      <c r="M879" s="12"/>
      <c r="N879" s="12"/>
      <c r="O879" s="12"/>
      <c r="P879" s="12"/>
    </row>
    <row r="880" spans="1:16" ht="15.75" customHeight="1">
      <c r="A880" s="20">
        <v>44136</v>
      </c>
      <c r="B880" s="14" t="s">
        <v>47</v>
      </c>
      <c r="C880" s="14" t="s">
        <v>44</v>
      </c>
      <c r="D880" s="15" t="s">
        <v>45</v>
      </c>
      <c r="E880" s="14" t="s">
        <v>146</v>
      </c>
      <c r="F880" s="14">
        <v>10</v>
      </c>
      <c r="G880" s="16">
        <v>120</v>
      </c>
      <c r="H880" s="42"/>
      <c r="I880" s="12"/>
      <c r="J880" s="12"/>
      <c r="K880" s="12"/>
      <c r="L880" s="12"/>
      <c r="M880" s="12"/>
      <c r="N880" s="12"/>
      <c r="O880" s="12"/>
      <c r="P880" s="12"/>
    </row>
    <row r="881" spans="1:16" ht="15.75" customHeight="1">
      <c r="A881" s="22">
        <v>44136</v>
      </c>
      <c r="B881" s="18" t="s">
        <v>47</v>
      </c>
      <c r="C881" s="18" t="s">
        <v>44</v>
      </c>
      <c r="D881" s="9" t="s">
        <v>51</v>
      </c>
      <c r="E881" s="18" t="s">
        <v>52</v>
      </c>
      <c r="F881" s="18">
        <v>3</v>
      </c>
      <c r="G881" s="19">
        <v>20</v>
      </c>
      <c r="H881" s="42"/>
      <c r="I881" s="12"/>
      <c r="J881" s="12"/>
      <c r="K881" s="12"/>
      <c r="L881" s="12"/>
      <c r="M881" s="12"/>
      <c r="N881" s="12"/>
      <c r="O881" s="12"/>
      <c r="P881" s="12"/>
    </row>
    <row r="882" spans="1:16" ht="15.75" customHeight="1">
      <c r="A882" s="20">
        <v>44136</v>
      </c>
      <c r="B882" s="14" t="s">
        <v>47</v>
      </c>
      <c r="C882" s="14" t="s">
        <v>44</v>
      </c>
      <c r="D882" s="15" t="s">
        <v>51</v>
      </c>
      <c r="E882" s="14" t="s">
        <v>298</v>
      </c>
      <c r="F882" s="14">
        <v>3</v>
      </c>
      <c r="G882" s="16">
        <v>20</v>
      </c>
      <c r="H882" s="42"/>
      <c r="I882" s="12"/>
      <c r="J882" s="12"/>
      <c r="K882" s="12"/>
      <c r="L882" s="12"/>
      <c r="M882" s="12"/>
      <c r="N882" s="12"/>
      <c r="O882" s="12"/>
      <c r="P882" s="12"/>
    </row>
    <row r="883" spans="1:16" ht="15.75" customHeight="1">
      <c r="A883" s="22">
        <v>44136</v>
      </c>
      <c r="B883" s="18" t="s">
        <v>47</v>
      </c>
      <c r="C883" s="18" t="s">
        <v>36</v>
      </c>
      <c r="D883" s="9" t="s">
        <v>51</v>
      </c>
      <c r="E883" s="18" t="s">
        <v>55</v>
      </c>
      <c r="F883" s="18">
        <v>1</v>
      </c>
      <c r="G883" s="19">
        <v>10</v>
      </c>
      <c r="H883" s="42"/>
      <c r="I883" s="12"/>
      <c r="J883" s="12"/>
      <c r="K883" s="12"/>
      <c r="L883" s="12"/>
      <c r="M883" s="12"/>
      <c r="N883" s="12"/>
      <c r="O883" s="12"/>
      <c r="P883" s="12"/>
    </row>
    <row r="884" spans="1:16" ht="15.75" customHeight="1">
      <c r="A884" s="20">
        <v>44136</v>
      </c>
      <c r="B884" s="14" t="s">
        <v>47</v>
      </c>
      <c r="C884" s="14" t="s">
        <v>36</v>
      </c>
      <c r="D884" s="15" t="s">
        <v>263</v>
      </c>
      <c r="E884" s="14" t="s">
        <v>483</v>
      </c>
      <c r="F884" s="14">
        <v>1</v>
      </c>
      <c r="G884" s="16">
        <v>90</v>
      </c>
      <c r="H884" s="42"/>
      <c r="I884" s="12"/>
      <c r="J884" s="12"/>
      <c r="K884" s="12"/>
      <c r="L884" s="12"/>
      <c r="M884" s="12"/>
      <c r="N884" s="12"/>
      <c r="O884" s="12"/>
      <c r="P884" s="12"/>
    </row>
    <row r="885" spans="1:16" ht="15.75" customHeight="1">
      <c r="A885" s="22">
        <v>44136</v>
      </c>
      <c r="B885" s="18" t="s">
        <v>47</v>
      </c>
      <c r="C885" s="18" t="s">
        <v>36</v>
      </c>
      <c r="D885" s="9" t="s">
        <v>263</v>
      </c>
      <c r="E885" s="18" t="s">
        <v>543</v>
      </c>
      <c r="F885" s="18">
        <v>1</v>
      </c>
      <c r="G885" s="19">
        <v>120</v>
      </c>
      <c r="H885" s="42"/>
      <c r="I885" s="12"/>
      <c r="J885" s="12"/>
      <c r="K885" s="12"/>
      <c r="L885" s="12"/>
      <c r="M885" s="12"/>
      <c r="N885" s="12"/>
      <c r="O885" s="12"/>
      <c r="P885" s="12"/>
    </row>
    <row r="886" spans="1:16" ht="15.75" customHeight="1">
      <c r="A886" s="20">
        <v>44136</v>
      </c>
      <c r="B886" s="14" t="s">
        <v>47</v>
      </c>
      <c r="C886" s="14" t="s">
        <v>36</v>
      </c>
      <c r="D886" s="15" t="s">
        <v>263</v>
      </c>
      <c r="E886" s="14" t="s">
        <v>544</v>
      </c>
      <c r="F886" s="14">
        <v>1</v>
      </c>
      <c r="G886" s="16">
        <v>118</v>
      </c>
      <c r="H886" s="42"/>
      <c r="I886" s="12"/>
      <c r="J886" s="12"/>
      <c r="K886" s="12"/>
      <c r="L886" s="12"/>
      <c r="M886" s="12"/>
      <c r="N886" s="12"/>
      <c r="O886" s="12"/>
      <c r="P886" s="12"/>
    </row>
    <row r="887" spans="1:16" ht="15.75" customHeight="1">
      <c r="A887" s="43">
        <v>44137</v>
      </c>
      <c r="B887" s="18" t="s">
        <v>9</v>
      </c>
      <c r="C887" s="18" t="s">
        <v>36</v>
      </c>
      <c r="D887" s="9" t="s">
        <v>45</v>
      </c>
      <c r="E887" s="18" t="s">
        <v>545</v>
      </c>
      <c r="F887" s="18">
        <v>1</v>
      </c>
      <c r="G887" s="19">
        <v>180</v>
      </c>
      <c r="H887" s="42"/>
      <c r="I887" s="12"/>
      <c r="J887" s="12"/>
      <c r="K887" s="12"/>
      <c r="L887" s="12"/>
      <c r="M887" s="12"/>
      <c r="N887" s="12"/>
      <c r="O887" s="12"/>
      <c r="P887" s="12"/>
    </row>
    <row r="888" spans="1:16" ht="15.75" customHeight="1">
      <c r="A888" s="41">
        <v>44137</v>
      </c>
      <c r="B888" s="14" t="s">
        <v>47</v>
      </c>
      <c r="C888" s="14" t="s">
        <v>44</v>
      </c>
      <c r="D888" s="15" t="s">
        <v>45</v>
      </c>
      <c r="E888" s="14" t="s">
        <v>546</v>
      </c>
      <c r="F888" s="14">
        <v>1</v>
      </c>
      <c r="G888" s="16">
        <v>50</v>
      </c>
      <c r="H888" s="42"/>
      <c r="I888" s="12"/>
      <c r="J888" s="12"/>
      <c r="K888" s="12"/>
      <c r="L888" s="12"/>
      <c r="M888" s="12"/>
      <c r="N888" s="12"/>
      <c r="O888" s="12"/>
      <c r="P888" s="12"/>
    </row>
    <row r="889" spans="1:16" ht="15.75" customHeight="1">
      <c r="A889" s="43">
        <v>44137</v>
      </c>
      <c r="B889" s="18" t="s">
        <v>47</v>
      </c>
      <c r="C889" s="18" t="s">
        <v>44</v>
      </c>
      <c r="D889" s="9" t="s">
        <v>51</v>
      </c>
      <c r="E889" s="18" t="s">
        <v>52</v>
      </c>
      <c r="F889" s="18">
        <v>4</v>
      </c>
      <c r="G889" s="19">
        <v>20</v>
      </c>
      <c r="H889" s="42"/>
      <c r="I889" s="12"/>
      <c r="J889" s="12"/>
      <c r="K889" s="12"/>
      <c r="L889" s="12"/>
      <c r="M889" s="12"/>
      <c r="N889" s="12"/>
      <c r="O889" s="12"/>
      <c r="P889" s="12"/>
    </row>
    <row r="890" spans="1:16" ht="15.75" customHeight="1">
      <c r="A890" s="41">
        <v>44137</v>
      </c>
      <c r="B890" s="14" t="s">
        <v>47</v>
      </c>
      <c r="C890" s="14" t="s">
        <v>44</v>
      </c>
      <c r="D890" s="15" t="s">
        <v>51</v>
      </c>
      <c r="E890" s="14" t="s">
        <v>53</v>
      </c>
      <c r="F890" s="14">
        <v>1</v>
      </c>
      <c r="G890" s="16">
        <v>5</v>
      </c>
      <c r="H890" s="42"/>
      <c r="I890" s="12"/>
      <c r="J890" s="12"/>
      <c r="K890" s="12"/>
      <c r="L890" s="12"/>
      <c r="M890" s="12"/>
      <c r="N890" s="12"/>
      <c r="O890" s="12"/>
      <c r="P890" s="12"/>
    </row>
    <row r="891" spans="1:16" ht="15.75" customHeight="1">
      <c r="A891" s="43">
        <v>44138</v>
      </c>
      <c r="B891" s="18" t="s">
        <v>47</v>
      </c>
      <c r="C891" s="18" t="s">
        <v>44</v>
      </c>
      <c r="D891" s="9" t="s">
        <v>51</v>
      </c>
      <c r="E891" s="18" t="s">
        <v>298</v>
      </c>
      <c r="F891" s="18">
        <v>2</v>
      </c>
      <c r="G891" s="19">
        <v>10</v>
      </c>
      <c r="H891" s="42"/>
      <c r="I891" s="12"/>
      <c r="J891" s="12"/>
      <c r="K891" s="12"/>
      <c r="L891" s="12"/>
      <c r="M891" s="12"/>
      <c r="N891" s="12"/>
      <c r="O891" s="12"/>
      <c r="P891" s="12"/>
    </row>
    <row r="892" spans="1:16" ht="15.75" customHeight="1">
      <c r="A892" s="41">
        <v>44138</v>
      </c>
      <c r="B892" s="14" t="s">
        <v>47</v>
      </c>
      <c r="C892" s="14" t="s">
        <v>44</v>
      </c>
      <c r="D892" s="15" t="s">
        <v>51</v>
      </c>
      <c r="E892" s="14" t="s">
        <v>52</v>
      </c>
      <c r="F892" s="14">
        <v>3</v>
      </c>
      <c r="G892" s="16">
        <v>20</v>
      </c>
      <c r="H892" s="42"/>
      <c r="I892" s="12"/>
      <c r="J892" s="12"/>
      <c r="K892" s="12"/>
      <c r="L892" s="12"/>
      <c r="M892" s="12"/>
      <c r="N892" s="12"/>
      <c r="O892" s="12"/>
      <c r="P892" s="12"/>
    </row>
    <row r="893" spans="1:16" ht="15.75" customHeight="1">
      <c r="A893" s="43">
        <v>44138</v>
      </c>
      <c r="B893" s="18" t="s">
        <v>47</v>
      </c>
      <c r="C893" s="18" t="s">
        <v>44</v>
      </c>
      <c r="D893" s="9" t="s">
        <v>51</v>
      </c>
      <c r="E893" s="18" t="s">
        <v>55</v>
      </c>
      <c r="F893" s="18">
        <v>1</v>
      </c>
      <c r="G893" s="19">
        <v>10</v>
      </c>
      <c r="H893" s="42"/>
      <c r="I893" s="12"/>
      <c r="J893" s="12"/>
      <c r="K893" s="12"/>
      <c r="L893" s="12"/>
      <c r="M893" s="12"/>
      <c r="N893" s="12"/>
      <c r="O893" s="12"/>
      <c r="P893" s="12"/>
    </row>
    <row r="894" spans="1:16" ht="15.75" customHeight="1">
      <c r="A894" s="41">
        <v>44138</v>
      </c>
      <c r="B894" s="14" t="s">
        <v>47</v>
      </c>
      <c r="C894" s="14" t="s">
        <v>44</v>
      </c>
      <c r="D894" s="15" t="s">
        <v>51</v>
      </c>
      <c r="E894" s="14" t="s">
        <v>53</v>
      </c>
      <c r="F894" s="14">
        <v>1</v>
      </c>
      <c r="G894" s="16">
        <v>5</v>
      </c>
      <c r="H894" s="42"/>
      <c r="I894" s="12"/>
      <c r="J894" s="12"/>
      <c r="K894" s="12"/>
      <c r="L894" s="12"/>
      <c r="M894" s="12"/>
      <c r="N894" s="12"/>
      <c r="O894" s="12"/>
      <c r="P894" s="12"/>
    </row>
    <row r="895" spans="1:16" ht="15.75" customHeight="1">
      <c r="A895" s="43">
        <v>44139</v>
      </c>
      <c r="B895" s="18" t="s">
        <v>47</v>
      </c>
      <c r="C895" s="18" t="s">
        <v>44</v>
      </c>
      <c r="D895" s="9" t="s">
        <v>51</v>
      </c>
      <c r="E895" s="18" t="s">
        <v>98</v>
      </c>
      <c r="F895" s="18">
        <v>4</v>
      </c>
      <c r="G895" s="19">
        <v>60</v>
      </c>
      <c r="H895" s="42"/>
      <c r="I895" s="12"/>
      <c r="J895" s="12"/>
      <c r="K895" s="12"/>
      <c r="L895" s="12"/>
      <c r="M895" s="12"/>
      <c r="N895" s="12"/>
      <c r="O895" s="12"/>
      <c r="P895" s="12"/>
    </row>
    <row r="896" spans="1:16" ht="15.75" customHeight="1">
      <c r="A896" s="41">
        <v>44139</v>
      </c>
      <c r="B896" s="14" t="s">
        <v>47</v>
      </c>
      <c r="C896" s="14" t="s">
        <v>44</v>
      </c>
      <c r="D896" s="15" t="s">
        <v>51</v>
      </c>
      <c r="E896" s="14" t="s">
        <v>52</v>
      </c>
      <c r="F896" s="14">
        <v>3</v>
      </c>
      <c r="G896" s="16">
        <v>20</v>
      </c>
      <c r="H896" s="42"/>
      <c r="I896" s="12"/>
      <c r="J896" s="12"/>
      <c r="K896" s="12"/>
      <c r="L896" s="12"/>
      <c r="M896" s="12"/>
      <c r="N896" s="12"/>
      <c r="O896" s="12"/>
      <c r="P896" s="12"/>
    </row>
    <row r="897" spans="1:16" ht="15.75" customHeight="1">
      <c r="A897" s="43">
        <v>44139</v>
      </c>
      <c r="B897" s="18" t="s">
        <v>47</v>
      </c>
      <c r="C897" s="18" t="s">
        <v>44</v>
      </c>
      <c r="D897" s="9" t="s">
        <v>51</v>
      </c>
      <c r="E897" s="18" t="s">
        <v>53</v>
      </c>
      <c r="F897" s="18">
        <v>1</v>
      </c>
      <c r="G897" s="19">
        <v>5</v>
      </c>
      <c r="H897" s="42"/>
      <c r="I897" s="12"/>
      <c r="J897" s="12"/>
      <c r="K897" s="12"/>
      <c r="L897" s="12"/>
      <c r="M897" s="12"/>
      <c r="N897" s="12"/>
      <c r="O897" s="12"/>
      <c r="P897" s="12"/>
    </row>
    <row r="898" spans="1:16" ht="15.75" customHeight="1">
      <c r="A898" s="41">
        <v>44139</v>
      </c>
      <c r="B898" s="14" t="s">
        <v>9</v>
      </c>
      <c r="C898" s="14" t="s">
        <v>10</v>
      </c>
      <c r="D898" s="15" t="s">
        <v>11</v>
      </c>
      <c r="E898" s="14" t="s">
        <v>104</v>
      </c>
      <c r="F898" s="14">
        <v>1</v>
      </c>
      <c r="G898" s="16">
        <v>27</v>
      </c>
      <c r="H898" s="42"/>
      <c r="I898" s="12"/>
      <c r="J898" s="12"/>
      <c r="K898" s="12"/>
      <c r="L898" s="12"/>
      <c r="M898" s="12"/>
      <c r="N898" s="12"/>
      <c r="O898" s="12"/>
      <c r="P898" s="12"/>
    </row>
    <row r="899" spans="1:16" ht="15.75" customHeight="1">
      <c r="A899" s="43">
        <v>44139</v>
      </c>
      <c r="B899" s="18" t="s">
        <v>9</v>
      </c>
      <c r="C899" s="18" t="s">
        <v>455</v>
      </c>
      <c r="D899" s="9" t="s">
        <v>456</v>
      </c>
      <c r="E899" s="18" t="s">
        <v>457</v>
      </c>
      <c r="F899" s="18">
        <v>1</v>
      </c>
      <c r="G899" s="19">
        <v>530</v>
      </c>
      <c r="H899" s="42"/>
      <c r="I899" s="12"/>
      <c r="J899" s="12"/>
      <c r="K899" s="12"/>
      <c r="L899" s="12"/>
      <c r="M899" s="12"/>
      <c r="N899" s="12"/>
      <c r="O899" s="12"/>
      <c r="P899" s="12"/>
    </row>
    <row r="900" spans="1:16" ht="15.75" customHeight="1">
      <c r="A900" s="41">
        <v>44139</v>
      </c>
      <c r="B900" s="14" t="s">
        <v>9</v>
      </c>
      <c r="C900" s="14" t="s">
        <v>10</v>
      </c>
      <c r="D900" s="15" t="s">
        <v>11</v>
      </c>
      <c r="E900" s="14" t="s">
        <v>547</v>
      </c>
      <c r="F900" s="14">
        <v>1</v>
      </c>
      <c r="G900" s="16">
        <v>27</v>
      </c>
      <c r="H900" s="42"/>
      <c r="I900" s="12"/>
      <c r="J900" s="12"/>
      <c r="K900" s="12"/>
      <c r="L900" s="12"/>
      <c r="M900" s="12"/>
      <c r="N900" s="12"/>
      <c r="O900" s="12"/>
      <c r="P900" s="12"/>
    </row>
    <row r="901" spans="1:16" ht="15.75" customHeight="1">
      <c r="A901" s="43">
        <v>44140</v>
      </c>
      <c r="B901" s="18" t="s">
        <v>9</v>
      </c>
      <c r="C901" s="18" t="s">
        <v>44</v>
      </c>
      <c r="D901" s="9" t="s">
        <v>51</v>
      </c>
      <c r="E901" s="18" t="s">
        <v>146</v>
      </c>
      <c r="F901" s="18">
        <v>10</v>
      </c>
      <c r="G901" s="19">
        <v>110</v>
      </c>
      <c r="H901" s="42"/>
      <c r="I901" s="12"/>
      <c r="J901" s="12"/>
      <c r="K901" s="12"/>
      <c r="L901" s="12"/>
      <c r="M901" s="12"/>
      <c r="N901" s="12"/>
      <c r="O901" s="12"/>
      <c r="P901" s="12"/>
    </row>
    <row r="902" spans="1:16" ht="15.75" customHeight="1">
      <c r="A902" s="41">
        <v>44140</v>
      </c>
      <c r="B902" s="14" t="s">
        <v>47</v>
      </c>
      <c r="C902" s="14" t="s">
        <v>44</v>
      </c>
      <c r="D902" s="15" t="s">
        <v>51</v>
      </c>
      <c r="E902" s="14" t="s">
        <v>52</v>
      </c>
      <c r="F902" s="14">
        <v>3</v>
      </c>
      <c r="G902" s="16">
        <v>20</v>
      </c>
      <c r="H902" s="42"/>
      <c r="I902" s="12"/>
      <c r="J902" s="12"/>
      <c r="K902" s="12"/>
      <c r="L902" s="12"/>
      <c r="M902" s="12"/>
      <c r="N902" s="12"/>
      <c r="O902" s="12"/>
      <c r="P902" s="12"/>
    </row>
    <row r="903" spans="1:16" ht="15.75" customHeight="1">
      <c r="A903" s="43">
        <v>44140</v>
      </c>
      <c r="B903" s="18" t="s">
        <v>47</v>
      </c>
      <c r="C903" s="18" t="s">
        <v>44</v>
      </c>
      <c r="D903" s="9" t="s">
        <v>51</v>
      </c>
      <c r="E903" s="18" t="s">
        <v>298</v>
      </c>
      <c r="F903" s="18">
        <v>2</v>
      </c>
      <c r="G903" s="19">
        <v>10</v>
      </c>
      <c r="H903" s="42"/>
      <c r="I903" s="12"/>
      <c r="J903" s="12"/>
      <c r="K903" s="12"/>
      <c r="L903" s="12"/>
      <c r="M903" s="12"/>
      <c r="N903" s="12"/>
      <c r="O903" s="12"/>
      <c r="P903" s="12"/>
    </row>
    <row r="904" spans="1:16" ht="15.75" customHeight="1">
      <c r="A904" s="41">
        <v>44140</v>
      </c>
      <c r="B904" s="14" t="s">
        <v>47</v>
      </c>
      <c r="C904" s="14" t="s">
        <v>44</v>
      </c>
      <c r="D904" s="15" t="s">
        <v>51</v>
      </c>
      <c r="E904" s="14" t="s">
        <v>548</v>
      </c>
      <c r="F904" s="14">
        <v>1</v>
      </c>
      <c r="G904" s="16">
        <v>20</v>
      </c>
      <c r="H904" s="42"/>
      <c r="I904" s="12"/>
      <c r="J904" s="12"/>
      <c r="K904" s="12"/>
      <c r="L904" s="12"/>
      <c r="M904" s="12"/>
      <c r="N904" s="12"/>
      <c r="O904" s="12"/>
      <c r="P904" s="12"/>
    </row>
    <row r="905" spans="1:16" ht="15.75" customHeight="1">
      <c r="A905" s="43">
        <v>44141</v>
      </c>
      <c r="B905" s="18" t="s">
        <v>9</v>
      </c>
      <c r="C905" s="18" t="s">
        <v>44</v>
      </c>
      <c r="D905" s="9" t="s">
        <v>123</v>
      </c>
      <c r="E905" s="18" t="s">
        <v>549</v>
      </c>
      <c r="F905" s="18">
        <v>1</v>
      </c>
      <c r="G905" s="19">
        <v>1100</v>
      </c>
      <c r="H905" s="42"/>
      <c r="I905" s="12"/>
      <c r="J905" s="12"/>
      <c r="K905" s="12"/>
      <c r="L905" s="12"/>
      <c r="M905" s="12"/>
      <c r="N905" s="12"/>
      <c r="O905" s="12"/>
      <c r="P905" s="12"/>
    </row>
    <row r="906" spans="1:16" ht="15.75" customHeight="1">
      <c r="A906" s="41">
        <v>44140</v>
      </c>
      <c r="B906" s="14" t="s">
        <v>9</v>
      </c>
      <c r="C906" s="14" t="s">
        <v>44</v>
      </c>
      <c r="D906" s="15" t="s">
        <v>351</v>
      </c>
      <c r="E906" s="14" t="s">
        <v>550</v>
      </c>
      <c r="F906" s="14">
        <v>1</v>
      </c>
      <c r="G906" s="16">
        <v>250</v>
      </c>
      <c r="H906" s="42"/>
      <c r="I906" s="12"/>
      <c r="J906" s="12"/>
      <c r="K906" s="12"/>
      <c r="L906" s="12"/>
      <c r="M906" s="12"/>
      <c r="N906" s="12"/>
      <c r="O906" s="12"/>
      <c r="P906" s="12"/>
    </row>
    <row r="907" spans="1:16" ht="15.75" customHeight="1">
      <c r="A907" s="43">
        <v>44140</v>
      </c>
      <c r="B907" s="18" t="s">
        <v>9</v>
      </c>
      <c r="C907" s="18" t="s">
        <v>44</v>
      </c>
      <c r="D907" s="9" t="s">
        <v>51</v>
      </c>
      <c r="E907" s="18" t="s">
        <v>551</v>
      </c>
      <c r="F907" s="18">
        <v>2</v>
      </c>
      <c r="G907" s="19">
        <v>20</v>
      </c>
      <c r="H907" s="42"/>
      <c r="I907" s="12"/>
      <c r="J907" s="12"/>
      <c r="K907" s="12"/>
      <c r="L907" s="12"/>
      <c r="M907" s="12"/>
      <c r="N907" s="12"/>
      <c r="O907" s="12"/>
      <c r="P907" s="12"/>
    </row>
    <row r="908" spans="1:16" ht="15.75" customHeight="1">
      <c r="A908" s="41">
        <v>44141</v>
      </c>
      <c r="B908" s="14" t="s">
        <v>9</v>
      </c>
      <c r="C908" s="14" t="s">
        <v>18</v>
      </c>
      <c r="D908" s="15" t="s">
        <v>19</v>
      </c>
      <c r="E908" s="14" t="s">
        <v>425</v>
      </c>
      <c r="F908" s="14">
        <v>1</v>
      </c>
      <c r="G908" s="16">
        <v>250</v>
      </c>
      <c r="H908" s="42"/>
      <c r="I908" s="12"/>
      <c r="J908" s="12"/>
      <c r="K908" s="12"/>
      <c r="L908" s="12"/>
      <c r="M908" s="12"/>
      <c r="N908" s="12"/>
      <c r="O908" s="12"/>
      <c r="P908" s="12"/>
    </row>
    <row r="909" spans="1:16" ht="15.75" customHeight="1">
      <c r="A909" s="43">
        <v>44141</v>
      </c>
      <c r="B909" s="18" t="s">
        <v>9</v>
      </c>
      <c r="C909" s="18" t="s">
        <v>10</v>
      </c>
      <c r="D909" s="9" t="s">
        <v>11</v>
      </c>
      <c r="E909" s="18" t="s">
        <v>552</v>
      </c>
      <c r="F909" s="18">
        <v>1</v>
      </c>
      <c r="G909" s="19">
        <v>23</v>
      </c>
      <c r="H909" s="42"/>
      <c r="I909" s="12"/>
      <c r="J909" s="12"/>
      <c r="K909" s="12"/>
      <c r="L909" s="12"/>
      <c r="M909" s="12"/>
      <c r="N909" s="12"/>
      <c r="O909" s="12"/>
      <c r="P909" s="12"/>
    </row>
    <row r="910" spans="1:16" ht="15.75" customHeight="1">
      <c r="A910" s="41">
        <v>44141</v>
      </c>
      <c r="B910" s="14" t="s">
        <v>9</v>
      </c>
      <c r="C910" s="14" t="s">
        <v>80</v>
      </c>
      <c r="D910" s="15" t="s">
        <v>496</v>
      </c>
      <c r="E910" s="14" t="s">
        <v>553</v>
      </c>
      <c r="F910" s="14">
        <v>1</v>
      </c>
      <c r="G910" s="16">
        <v>280</v>
      </c>
      <c r="H910" s="42"/>
      <c r="I910" s="12"/>
      <c r="J910" s="12"/>
      <c r="K910" s="12"/>
      <c r="L910" s="12"/>
      <c r="M910" s="12"/>
      <c r="N910" s="12"/>
      <c r="O910" s="12"/>
      <c r="P910" s="12"/>
    </row>
    <row r="911" spans="1:16" ht="15.75" customHeight="1">
      <c r="A911" s="43">
        <v>44142</v>
      </c>
      <c r="B911" s="18" t="s">
        <v>9</v>
      </c>
      <c r="C911" s="18" t="s">
        <v>36</v>
      </c>
      <c r="D911" s="9" t="s">
        <v>263</v>
      </c>
      <c r="E911" s="18" t="s">
        <v>554</v>
      </c>
      <c r="F911" s="18">
        <v>1</v>
      </c>
      <c r="G911" s="19">
        <v>600</v>
      </c>
      <c r="H911" s="42"/>
      <c r="I911" s="12"/>
      <c r="J911" s="12"/>
      <c r="K911" s="12"/>
      <c r="L911" s="12"/>
      <c r="M911" s="12"/>
      <c r="N911" s="12"/>
      <c r="O911" s="12"/>
      <c r="P911" s="12"/>
    </row>
    <row r="912" spans="1:16" ht="15.75" customHeight="1">
      <c r="A912" s="41">
        <v>44142</v>
      </c>
      <c r="B912" s="14" t="s">
        <v>9</v>
      </c>
      <c r="C912" s="14" t="s">
        <v>44</v>
      </c>
      <c r="D912" s="15" t="s">
        <v>45</v>
      </c>
      <c r="E912" s="14" t="s">
        <v>555</v>
      </c>
      <c r="F912" s="14">
        <v>1</v>
      </c>
      <c r="G912" s="16">
        <v>650</v>
      </c>
      <c r="H912" s="42"/>
      <c r="I912" s="12"/>
      <c r="J912" s="12"/>
      <c r="K912" s="12"/>
      <c r="L912" s="12"/>
      <c r="M912" s="12"/>
      <c r="N912" s="12"/>
      <c r="O912" s="12"/>
      <c r="P912" s="12"/>
    </row>
    <row r="913" spans="1:16" ht="15.75" customHeight="1">
      <c r="A913" s="43">
        <v>44142</v>
      </c>
      <c r="B913" s="18" t="s">
        <v>9</v>
      </c>
      <c r="C913" s="18" t="s">
        <v>39</v>
      </c>
      <c r="D913" s="9" t="s">
        <v>40</v>
      </c>
      <c r="E913" s="18" t="s">
        <v>556</v>
      </c>
      <c r="F913" s="18">
        <v>1</v>
      </c>
      <c r="G913" s="19">
        <v>630</v>
      </c>
      <c r="H913" s="42"/>
      <c r="I913" s="12"/>
      <c r="J913" s="12"/>
      <c r="K913" s="12"/>
      <c r="L913" s="12"/>
      <c r="M913" s="12"/>
      <c r="N913" s="12"/>
      <c r="O913" s="12"/>
      <c r="P913" s="12"/>
    </row>
    <row r="914" spans="1:16" ht="15.75" customHeight="1">
      <c r="A914" s="41">
        <v>44141</v>
      </c>
      <c r="B914" s="14" t="s">
        <v>9</v>
      </c>
      <c r="C914" s="14" t="s">
        <v>36</v>
      </c>
      <c r="D914" s="15" t="s">
        <v>45</v>
      </c>
      <c r="E914" s="14" t="s">
        <v>545</v>
      </c>
      <c r="F914" s="14">
        <v>1</v>
      </c>
      <c r="G914" s="16">
        <v>180</v>
      </c>
      <c r="H914" s="42"/>
      <c r="I914" s="12"/>
      <c r="J914" s="12"/>
      <c r="K914" s="12"/>
      <c r="L914" s="12"/>
      <c r="M914" s="12"/>
      <c r="N914" s="12"/>
      <c r="O914" s="12"/>
      <c r="P914" s="12"/>
    </row>
    <row r="915" spans="1:16" ht="15.75" customHeight="1">
      <c r="A915" s="43">
        <v>44141</v>
      </c>
      <c r="B915" s="18" t="s">
        <v>47</v>
      </c>
      <c r="C915" s="18" t="s">
        <v>44</v>
      </c>
      <c r="D915" s="9" t="s">
        <v>45</v>
      </c>
      <c r="E915" s="18" t="s">
        <v>546</v>
      </c>
      <c r="F915" s="18">
        <v>1</v>
      </c>
      <c r="G915" s="19">
        <v>50</v>
      </c>
      <c r="H915" s="42"/>
      <c r="I915" s="12"/>
      <c r="J915" s="12"/>
      <c r="K915" s="12"/>
      <c r="L915" s="12"/>
      <c r="M915" s="12"/>
      <c r="N915" s="12"/>
      <c r="O915" s="12"/>
      <c r="P915" s="12"/>
    </row>
    <row r="916" spans="1:16" ht="15.75" customHeight="1">
      <c r="A916" s="41">
        <v>44144</v>
      </c>
      <c r="B916" s="14" t="s">
        <v>47</v>
      </c>
      <c r="C916" s="14" t="s">
        <v>44</v>
      </c>
      <c r="D916" s="15" t="s">
        <v>51</v>
      </c>
      <c r="E916" s="14" t="s">
        <v>52</v>
      </c>
      <c r="F916" s="14">
        <v>3</v>
      </c>
      <c r="G916" s="16">
        <v>20</v>
      </c>
      <c r="H916" s="42"/>
      <c r="I916" s="12"/>
      <c r="J916" s="12"/>
      <c r="K916" s="12"/>
      <c r="L916" s="12"/>
      <c r="M916" s="12"/>
      <c r="N916" s="12"/>
      <c r="O916" s="12"/>
      <c r="P916" s="12"/>
    </row>
    <row r="917" spans="1:16" ht="15.75" customHeight="1">
      <c r="A917" s="43">
        <v>44144</v>
      </c>
      <c r="B917" s="18" t="s">
        <v>47</v>
      </c>
      <c r="C917" s="18" t="s">
        <v>44</v>
      </c>
      <c r="D917" s="9" t="s">
        <v>51</v>
      </c>
      <c r="E917" s="18" t="s">
        <v>53</v>
      </c>
      <c r="F917" s="18">
        <v>1</v>
      </c>
      <c r="G917" s="19">
        <v>5</v>
      </c>
      <c r="H917" s="42"/>
      <c r="I917" s="12"/>
      <c r="J917" s="12"/>
      <c r="K917" s="12"/>
      <c r="L917" s="12"/>
      <c r="M917" s="12"/>
      <c r="N917" s="12"/>
      <c r="O917" s="12"/>
      <c r="P917" s="12"/>
    </row>
    <row r="918" spans="1:16" ht="15.75" customHeight="1">
      <c r="A918" s="41">
        <v>44144</v>
      </c>
      <c r="B918" s="14" t="s">
        <v>47</v>
      </c>
      <c r="C918" s="14" t="s">
        <v>44</v>
      </c>
      <c r="D918" s="15" t="s">
        <v>51</v>
      </c>
      <c r="E918" s="14" t="s">
        <v>54</v>
      </c>
      <c r="F918" s="14">
        <v>2</v>
      </c>
      <c r="G918" s="16">
        <v>20</v>
      </c>
      <c r="H918" s="42"/>
      <c r="I918" s="12"/>
      <c r="J918" s="12"/>
      <c r="K918" s="12"/>
      <c r="L918" s="12"/>
      <c r="M918" s="12"/>
      <c r="N918" s="12"/>
      <c r="O918" s="12"/>
      <c r="P918" s="12"/>
    </row>
    <row r="919" spans="1:16" ht="15.75" customHeight="1">
      <c r="A919" s="43">
        <v>44144</v>
      </c>
      <c r="B919" s="18" t="s">
        <v>47</v>
      </c>
      <c r="C919" s="18" t="s">
        <v>44</v>
      </c>
      <c r="D919" s="9" t="s">
        <v>51</v>
      </c>
      <c r="E919" s="18" t="s">
        <v>55</v>
      </c>
      <c r="F919" s="18">
        <v>1</v>
      </c>
      <c r="G919" s="19">
        <v>10</v>
      </c>
      <c r="H919" s="42"/>
      <c r="I919" s="12"/>
      <c r="J919" s="12"/>
      <c r="K919" s="12"/>
      <c r="L919" s="12"/>
      <c r="M919" s="12"/>
      <c r="N919" s="12"/>
      <c r="O919" s="12"/>
      <c r="P919" s="12"/>
    </row>
    <row r="920" spans="1:16" ht="15.75" customHeight="1">
      <c r="A920" s="20">
        <v>44146</v>
      </c>
      <c r="B920" s="14" t="s">
        <v>47</v>
      </c>
      <c r="C920" s="14" t="s">
        <v>44</v>
      </c>
      <c r="D920" s="15" t="s">
        <v>51</v>
      </c>
      <c r="E920" s="14" t="s">
        <v>52</v>
      </c>
      <c r="F920" s="14">
        <v>3</v>
      </c>
      <c r="G920" s="16">
        <v>20</v>
      </c>
      <c r="H920" s="42"/>
      <c r="I920" s="12"/>
      <c r="J920" s="12"/>
      <c r="K920" s="12"/>
      <c r="L920" s="12"/>
      <c r="M920" s="12"/>
      <c r="N920" s="12"/>
      <c r="O920" s="12"/>
      <c r="P920" s="12"/>
    </row>
    <row r="921" spans="1:16" ht="15.75" customHeight="1">
      <c r="A921" s="22">
        <v>44146</v>
      </c>
      <c r="B921" s="18" t="s">
        <v>47</v>
      </c>
      <c r="C921" s="18" t="s">
        <v>44</v>
      </c>
      <c r="D921" s="9" t="s">
        <v>51</v>
      </c>
      <c r="E921" s="18" t="s">
        <v>53</v>
      </c>
      <c r="F921" s="18">
        <v>1</v>
      </c>
      <c r="G921" s="19">
        <v>5</v>
      </c>
      <c r="H921" s="42"/>
      <c r="I921" s="12"/>
      <c r="J921" s="12"/>
      <c r="K921" s="12"/>
      <c r="L921" s="12"/>
      <c r="M921" s="12"/>
      <c r="N921" s="12"/>
      <c r="O921" s="12"/>
      <c r="P921" s="12"/>
    </row>
    <row r="922" spans="1:16" ht="15.75" customHeight="1">
      <c r="A922" s="20">
        <v>44146</v>
      </c>
      <c r="B922" s="14" t="s">
        <v>47</v>
      </c>
      <c r="C922" s="14" t="s">
        <v>44</v>
      </c>
      <c r="D922" s="15" t="s">
        <v>51</v>
      </c>
      <c r="E922" s="14" t="s">
        <v>54</v>
      </c>
      <c r="F922" s="14">
        <v>2</v>
      </c>
      <c r="G922" s="16">
        <v>20</v>
      </c>
      <c r="H922" s="42"/>
      <c r="I922" s="12"/>
      <c r="J922" s="12"/>
      <c r="K922" s="12"/>
      <c r="L922" s="12"/>
      <c r="M922" s="12"/>
      <c r="N922" s="12"/>
      <c r="O922" s="12"/>
      <c r="P922" s="12"/>
    </row>
    <row r="923" spans="1:16" ht="15.75" customHeight="1">
      <c r="A923" s="22">
        <v>44146</v>
      </c>
      <c r="B923" s="18" t="s">
        <v>47</v>
      </c>
      <c r="C923" s="18" t="s">
        <v>44</v>
      </c>
      <c r="D923" s="9" t="s">
        <v>287</v>
      </c>
      <c r="E923" s="18" t="s">
        <v>557</v>
      </c>
      <c r="F923" s="18">
        <v>1</v>
      </c>
      <c r="G923" s="19">
        <v>100</v>
      </c>
      <c r="H923" s="42"/>
      <c r="I923" s="12"/>
      <c r="J923" s="12"/>
      <c r="K923" s="12"/>
      <c r="L923" s="12"/>
      <c r="M923" s="12"/>
      <c r="N923" s="12"/>
      <c r="O923" s="12"/>
      <c r="P923" s="12"/>
    </row>
    <row r="924" spans="1:16" ht="15.75" customHeight="1">
      <c r="A924" s="20">
        <v>44146</v>
      </c>
      <c r="B924" s="14" t="s">
        <v>9</v>
      </c>
      <c r="C924" s="14" t="s">
        <v>34</v>
      </c>
      <c r="D924" s="15" t="s">
        <v>93</v>
      </c>
      <c r="E924" s="14" t="s">
        <v>558</v>
      </c>
      <c r="F924" s="14">
        <v>1</v>
      </c>
      <c r="G924" s="16">
        <v>2500</v>
      </c>
      <c r="H924" s="42"/>
      <c r="I924" s="12"/>
      <c r="J924" s="12"/>
      <c r="K924" s="12"/>
      <c r="L924" s="12"/>
      <c r="M924" s="12"/>
      <c r="N924" s="12"/>
      <c r="O924" s="12"/>
      <c r="P924" s="12"/>
    </row>
    <row r="925" spans="1:16" ht="15.75" customHeight="1">
      <c r="A925" s="22">
        <v>44144</v>
      </c>
      <c r="B925" s="18" t="s">
        <v>47</v>
      </c>
      <c r="C925" s="18" t="s">
        <v>44</v>
      </c>
      <c r="D925" s="9" t="s">
        <v>51</v>
      </c>
      <c r="E925" s="18" t="s">
        <v>306</v>
      </c>
      <c r="F925" s="18">
        <v>3</v>
      </c>
      <c r="G925" s="24">
        <f>15*3</f>
        <v>45</v>
      </c>
      <c r="H925" s="42"/>
      <c r="I925" s="12"/>
      <c r="J925" s="12"/>
      <c r="K925" s="12"/>
      <c r="L925" s="12"/>
      <c r="M925" s="12"/>
      <c r="N925" s="12"/>
      <c r="O925" s="12"/>
      <c r="P925" s="12"/>
    </row>
    <row r="926" spans="1:16" ht="15.75" customHeight="1">
      <c r="A926" s="20">
        <v>44148</v>
      </c>
      <c r="B926" s="14" t="s">
        <v>9</v>
      </c>
      <c r="C926" s="14" t="s">
        <v>34</v>
      </c>
      <c r="D926" s="15" t="s">
        <v>28</v>
      </c>
      <c r="E926" s="14" t="s">
        <v>559</v>
      </c>
      <c r="F926" s="14">
        <v>1</v>
      </c>
      <c r="G926" s="16">
        <v>2500</v>
      </c>
      <c r="H926" s="42"/>
      <c r="I926" s="12"/>
      <c r="J926" s="12"/>
      <c r="K926" s="12"/>
      <c r="L926" s="12"/>
      <c r="M926" s="12"/>
      <c r="N926" s="12"/>
      <c r="O926" s="12"/>
      <c r="P926" s="12"/>
    </row>
    <row r="927" spans="1:16" ht="15.75" customHeight="1">
      <c r="A927" s="22">
        <v>44149</v>
      </c>
      <c r="B927" s="18" t="s">
        <v>47</v>
      </c>
      <c r="C927" s="18" t="s">
        <v>44</v>
      </c>
      <c r="D927" s="9" t="s">
        <v>51</v>
      </c>
      <c r="E927" s="18" t="s">
        <v>52</v>
      </c>
      <c r="F927" s="18">
        <v>6</v>
      </c>
      <c r="G927" s="19">
        <v>40</v>
      </c>
      <c r="H927" s="42"/>
      <c r="I927" s="12"/>
      <c r="J927" s="12"/>
      <c r="K927" s="12"/>
      <c r="L927" s="12"/>
      <c r="M927" s="12"/>
      <c r="N927" s="12"/>
      <c r="O927" s="12"/>
      <c r="P927" s="12"/>
    </row>
    <row r="928" spans="1:16" ht="15.75" customHeight="1">
      <c r="A928" s="20">
        <v>44149</v>
      </c>
      <c r="B928" s="14" t="s">
        <v>47</v>
      </c>
      <c r="C928" s="14" t="s">
        <v>44</v>
      </c>
      <c r="D928" s="15" t="s">
        <v>51</v>
      </c>
      <c r="E928" s="14" t="s">
        <v>53</v>
      </c>
      <c r="F928" s="14">
        <v>1</v>
      </c>
      <c r="G928" s="16">
        <v>5</v>
      </c>
      <c r="H928" s="42"/>
      <c r="I928" s="12"/>
      <c r="J928" s="12"/>
      <c r="K928" s="12"/>
      <c r="L928" s="12"/>
      <c r="M928" s="12"/>
      <c r="N928" s="12"/>
      <c r="O928" s="12"/>
      <c r="P928" s="12"/>
    </row>
    <row r="929" spans="1:16" ht="15.75" customHeight="1">
      <c r="A929" s="22">
        <v>44149</v>
      </c>
      <c r="B929" s="18" t="s">
        <v>47</v>
      </c>
      <c r="C929" s="18" t="s">
        <v>44</v>
      </c>
      <c r="D929" s="9" t="s">
        <v>51</v>
      </c>
      <c r="E929" s="18" t="s">
        <v>55</v>
      </c>
      <c r="F929" s="18">
        <v>1</v>
      </c>
      <c r="G929" s="19">
        <v>5</v>
      </c>
      <c r="H929" s="42"/>
      <c r="I929" s="12"/>
      <c r="J929" s="12"/>
      <c r="K929" s="12"/>
      <c r="L929" s="12"/>
      <c r="M929" s="12"/>
      <c r="N929" s="12"/>
      <c r="O929" s="12"/>
      <c r="P929" s="12"/>
    </row>
    <row r="930" spans="1:16" ht="15.75" customHeight="1">
      <c r="A930" s="20">
        <v>44149</v>
      </c>
      <c r="B930" s="14" t="s">
        <v>47</v>
      </c>
      <c r="C930" s="14" t="s">
        <v>44</v>
      </c>
      <c r="D930" s="15" t="s">
        <v>51</v>
      </c>
      <c r="E930" s="14" t="s">
        <v>54</v>
      </c>
      <c r="F930" s="14">
        <v>1</v>
      </c>
      <c r="G930" s="16">
        <v>5</v>
      </c>
      <c r="H930" s="42"/>
      <c r="I930" s="12"/>
      <c r="J930" s="12"/>
      <c r="K930" s="12"/>
      <c r="L930" s="12"/>
      <c r="M930" s="12"/>
      <c r="N930" s="12"/>
      <c r="O930" s="12"/>
      <c r="P930" s="12"/>
    </row>
    <row r="931" spans="1:16" ht="15.75" customHeight="1">
      <c r="A931" s="22">
        <v>44149</v>
      </c>
      <c r="B931" s="18" t="s">
        <v>9</v>
      </c>
      <c r="C931" s="18" t="s">
        <v>44</v>
      </c>
      <c r="D931" s="9" t="s">
        <v>45</v>
      </c>
      <c r="E931" s="18" t="s">
        <v>560</v>
      </c>
      <c r="F931" s="18">
        <v>1</v>
      </c>
      <c r="G931" s="19">
        <v>120</v>
      </c>
      <c r="H931" s="42"/>
      <c r="I931" s="12"/>
      <c r="J931" s="12"/>
      <c r="K931" s="12"/>
      <c r="L931" s="12"/>
      <c r="M931" s="12"/>
      <c r="N931" s="12"/>
      <c r="O931" s="12"/>
      <c r="P931" s="12"/>
    </row>
    <row r="932" spans="1:16" ht="15.75" customHeight="1">
      <c r="A932" s="20">
        <v>44149</v>
      </c>
      <c r="B932" s="14" t="s">
        <v>9</v>
      </c>
      <c r="C932" s="14" t="s">
        <v>36</v>
      </c>
      <c r="D932" s="15" t="s">
        <v>45</v>
      </c>
      <c r="E932" s="14" t="s">
        <v>561</v>
      </c>
      <c r="F932" s="14">
        <v>1</v>
      </c>
      <c r="G932" s="16">
        <v>180</v>
      </c>
      <c r="H932" s="42"/>
      <c r="I932" s="12"/>
      <c r="J932" s="12"/>
      <c r="K932" s="12"/>
      <c r="L932" s="12"/>
      <c r="M932" s="12"/>
      <c r="N932" s="12"/>
      <c r="O932" s="12"/>
      <c r="P932" s="12"/>
    </row>
    <row r="933" spans="1:16" ht="15.75" customHeight="1">
      <c r="A933" s="22">
        <v>44149</v>
      </c>
      <c r="B933" s="18" t="s">
        <v>9</v>
      </c>
      <c r="C933" s="18" t="s">
        <v>44</v>
      </c>
      <c r="D933" s="9" t="s">
        <v>45</v>
      </c>
      <c r="E933" s="18" t="s">
        <v>100</v>
      </c>
      <c r="F933" s="18">
        <v>1</v>
      </c>
      <c r="G933" s="19">
        <v>50</v>
      </c>
      <c r="H933" s="42"/>
      <c r="I933" s="12"/>
      <c r="J933" s="12"/>
      <c r="K933" s="12"/>
      <c r="L933" s="12"/>
      <c r="M933" s="12"/>
      <c r="N933" s="12"/>
      <c r="O933" s="12"/>
      <c r="P933" s="12"/>
    </row>
    <row r="934" spans="1:16" ht="15.75" customHeight="1">
      <c r="A934" s="20">
        <v>44149</v>
      </c>
      <c r="B934" s="14" t="s">
        <v>9</v>
      </c>
      <c r="C934" s="14" t="s">
        <v>36</v>
      </c>
      <c r="D934" s="15" t="s">
        <v>45</v>
      </c>
      <c r="E934" s="14" t="s">
        <v>299</v>
      </c>
      <c r="F934" s="14">
        <v>1</v>
      </c>
      <c r="G934" s="16">
        <v>120</v>
      </c>
      <c r="H934" s="42"/>
      <c r="I934" s="12"/>
      <c r="J934" s="12"/>
      <c r="K934" s="12"/>
      <c r="L934" s="12"/>
      <c r="M934" s="12"/>
      <c r="N934" s="12"/>
      <c r="O934" s="12"/>
      <c r="P934" s="12"/>
    </row>
    <row r="935" spans="1:16" ht="15.75" customHeight="1">
      <c r="A935" s="22">
        <v>44149</v>
      </c>
      <c r="B935" s="18" t="s">
        <v>9</v>
      </c>
      <c r="C935" s="18" t="s">
        <v>44</v>
      </c>
      <c r="D935" s="9" t="s">
        <v>45</v>
      </c>
      <c r="E935" s="18" t="s">
        <v>562</v>
      </c>
      <c r="F935" s="18">
        <v>1</v>
      </c>
      <c r="G935" s="19">
        <v>110</v>
      </c>
      <c r="H935" s="42"/>
      <c r="I935" s="12"/>
      <c r="J935" s="12"/>
      <c r="K935" s="12"/>
      <c r="L935" s="12"/>
      <c r="M935" s="12"/>
      <c r="N935" s="12"/>
      <c r="O935" s="12"/>
      <c r="P935" s="12"/>
    </row>
    <row r="936" spans="1:16" ht="15.75" customHeight="1">
      <c r="A936" s="41">
        <v>44150</v>
      </c>
      <c r="B936" s="14" t="s">
        <v>47</v>
      </c>
      <c r="C936" s="14" t="s">
        <v>44</v>
      </c>
      <c r="D936" s="15" t="s">
        <v>51</v>
      </c>
      <c r="E936" s="14" t="s">
        <v>563</v>
      </c>
      <c r="F936" s="14">
        <v>1</v>
      </c>
      <c r="G936" s="16">
        <v>250</v>
      </c>
      <c r="H936" s="42"/>
      <c r="I936" s="12"/>
      <c r="J936" s="12"/>
      <c r="K936" s="12"/>
      <c r="L936" s="12"/>
      <c r="M936" s="12"/>
      <c r="N936" s="12"/>
      <c r="O936" s="12"/>
      <c r="P936" s="12"/>
    </row>
    <row r="937" spans="1:16" ht="15.75" customHeight="1">
      <c r="A937" s="43">
        <v>44150</v>
      </c>
      <c r="B937" s="18" t="s">
        <v>9</v>
      </c>
      <c r="C937" s="18" t="s">
        <v>44</v>
      </c>
      <c r="D937" s="9" t="s">
        <v>263</v>
      </c>
      <c r="E937" s="18" t="s">
        <v>275</v>
      </c>
      <c r="F937" s="18">
        <v>1</v>
      </c>
      <c r="G937" s="19">
        <v>150</v>
      </c>
      <c r="H937" s="42"/>
      <c r="I937" s="12"/>
      <c r="J937" s="12"/>
      <c r="K937" s="12"/>
      <c r="L937" s="12"/>
      <c r="M937" s="12"/>
      <c r="N937" s="12"/>
      <c r="O937" s="12"/>
      <c r="P937" s="12"/>
    </row>
    <row r="938" spans="1:16" ht="15.75" customHeight="1">
      <c r="A938" s="41">
        <v>44150</v>
      </c>
      <c r="B938" s="14" t="s">
        <v>9</v>
      </c>
      <c r="C938" s="14" t="s">
        <v>44</v>
      </c>
      <c r="D938" s="15" t="s">
        <v>263</v>
      </c>
      <c r="E938" s="14" t="s">
        <v>119</v>
      </c>
      <c r="F938" s="14">
        <v>1</v>
      </c>
      <c r="G938" s="16">
        <v>160</v>
      </c>
      <c r="H938" s="42"/>
      <c r="I938" s="12"/>
      <c r="J938" s="12"/>
      <c r="K938" s="12"/>
      <c r="L938" s="12"/>
      <c r="M938" s="12"/>
      <c r="N938" s="12"/>
      <c r="O938" s="12"/>
      <c r="P938" s="12"/>
    </row>
    <row r="939" spans="1:16" ht="15.75" customHeight="1">
      <c r="A939" s="43">
        <v>44150</v>
      </c>
      <c r="B939" s="18" t="s">
        <v>9</v>
      </c>
      <c r="C939" s="18" t="s">
        <v>162</v>
      </c>
      <c r="D939" s="9" t="s">
        <v>263</v>
      </c>
      <c r="E939" s="18" t="s">
        <v>564</v>
      </c>
      <c r="F939" s="18">
        <v>1</v>
      </c>
      <c r="G939" s="19">
        <v>520</v>
      </c>
      <c r="H939" s="42"/>
      <c r="I939" s="12"/>
      <c r="J939" s="12"/>
      <c r="K939" s="12"/>
      <c r="L939" s="12"/>
      <c r="M939" s="12"/>
      <c r="N939" s="12"/>
      <c r="O939" s="12"/>
      <c r="P939" s="12"/>
    </row>
    <row r="940" spans="1:16" ht="15.75" customHeight="1">
      <c r="A940" s="41">
        <v>44150</v>
      </c>
      <c r="B940" s="14" t="s">
        <v>9</v>
      </c>
      <c r="C940" s="14" t="s">
        <v>44</v>
      </c>
      <c r="D940" s="15" t="s">
        <v>287</v>
      </c>
      <c r="E940" s="14" t="s">
        <v>565</v>
      </c>
      <c r="F940" s="14">
        <v>1</v>
      </c>
      <c r="G940" s="16">
        <v>130</v>
      </c>
      <c r="H940" s="42"/>
      <c r="I940" s="12"/>
      <c r="J940" s="12"/>
      <c r="K940" s="12"/>
      <c r="L940" s="12"/>
      <c r="M940" s="12"/>
      <c r="N940" s="12"/>
      <c r="O940" s="12"/>
      <c r="P940" s="12"/>
    </row>
    <row r="941" spans="1:16" ht="15.75" customHeight="1">
      <c r="A941" s="22">
        <v>44151</v>
      </c>
      <c r="B941" s="18" t="s">
        <v>47</v>
      </c>
      <c r="C941" s="18" t="s">
        <v>44</v>
      </c>
      <c r="D941" s="9" t="s">
        <v>51</v>
      </c>
      <c r="E941" s="18" t="s">
        <v>57</v>
      </c>
      <c r="F941" s="18">
        <v>10</v>
      </c>
      <c r="G941" s="19">
        <v>100</v>
      </c>
      <c r="H941" s="42"/>
      <c r="I941" s="12"/>
      <c r="J941" s="12"/>
      <c r="K941" s="12"/>
      <c r="L941" s="12"/>
      <c r="M941" s="12"/>
      <c r="N941" s="12"/>
      <c r="O941" s="12"/>
      <c r="P941" s="12"/>
    </row>
    <row r="942" spans="1:16" ht="15.75" customHeight="1">
      <c r="A942" s="20">
        <v>44151</v>
      </c>
      <c r="B942" s="14" t="s">
        <v>47</v>
      </c>
      <c r="C942" s="14" t="s">
        <v>44</v>
      </c>
      <c r="D942" s="15" t="s">
        <v>45</v>
      </c>
      <c r="E942" s="14" t="s">
        <v>100</v>
      </c>
      <c r="F942" s="14">
        <v>1</v>
      </c>
      <c r="G942" s="16">
        <v>50</v>
      </c>
      <c r="H942" s="42"/>
      <c r="I942" s="12"/>
      <c r="J942" s="12"/>
      <c r="K942" s="12"/>
      <c r="L942" s="12"/>
      <c r="M942" s="12"/>
      <c r="N942" s="12"/>
      <c r="O942" s="12"/>
      <c r="P942" s="12"/>
    </row>
    <row r="943" spans="1:16" ht="15.75" customHeight="1">
      <c r="A943" s="22">
        <f>A942+2</f>
        <v>44153</v>
      </c>
      <c r="B943" s="18" t="s">
        <v>82</v>
      </c>
      <c r="C943" s="18" t="s">
        <v>27</v>
      </c>
      <c r="D943" s="9" t="s">
        <v>142</v>
      </c>
      <c r="E943" s="18" t="s">
        <v>566</v>
      </c>
      <c r="F943" s="18">
        <v>1</v>
      </c>
      <c r="G943" s="19">
        <v>1474</v>
      </c>
      <c r="H943" s="42"/>
      <c r="I943" s="12"/>
      <c r="J943" s="12"/>
      <c r="K943" s="12"/>
      <c r="L943" s="12"/>
      <c r="M943" s="12"/>
      <c r="N943" s="12"/>
      <c r="O943" s="12"/>
      <c r="P943" s="12"/>
    </row>
    <row r="944" spans="1:16" ht="15.75" customHeight="1">
      <c r="A944" s="41">
        <v>44154</v>
      </c>
      <c r="B944" s="14" t="s">
        <v>47</v>
      </c>
      <c r="C944" s="14" t="s">
        <v>44</v>
      </c>
      <c r="D944" s="15" t="s">
        <v>51</v>
      </c>
      <c r="E944" s="50" t="s">
        <v>52</v>
      </c>
      <c r="F944" s="50">
        <v>9</v>
      </c>
      <c r="G944" s="51">
        <v>60</v>
      </c>
      <c r="H944" s="42"/>
      <c r="I944" s="12"/>
      <c r="J944" s="12"/>
      <c r="K944" s="12"/>
      <c r="L944" s="12"/>
      <c r="M944" s="12"/>
      <c r="N944" s="12"/>
      <c r="O944" s="12"/>
      <c r="P944" s="12"/>
    </row>
    <row r="945" spans="1:16" ht="15.75" customHeight="1">
      <c r="A945" s="43">
        <v>44154</v>
      </c>
      <c r="B945" s="18" t="s">
        <v>47</v>
      </c>
      <c r="C945" s="18" t="s">
        <v>44</v>
      </c>
      <c r="D945" s="9" t="s">
        <v>51</v>
      </c>
      <c r="E945" s="52" t="s">
        <v>298</v>
      </c>
      <c r="F945" s="52">
        <v>6</v>
      </c>
      <c r="G945" s="53">
        <v>60</v>
      </c>
      <c r="H945" s="42"/>
      <c r="I945" s="12"/>
      <c r="J945" s="12"/>
      <c r="K945" s="12"/>
      <c r="L945" s="12"/>
      <c r="M945" s="12"/>
      <c r="N945" s="12"/>
      <c r="O945" s="12"/>
      <c r="P945" s="12"/>
    </row>
    <row r="946" spans="1:16" ht="15.75" customHeight="1">
      <c r="A946" s="41">
        <v>44154</v>
      </c>
      <c r="B946" s="14" t="s">
        <v>47</v>
      </c>
      <c r="C946" s="14" t="s">
        <v>44</v>
      </c>
      <c r="D946" s="15" t="s">
        <v>51</v>
      </c>
      <c r="E946" s="50" t="s">
        <v>55</v>
      </c>
      <c r="F946" s="50">
        <v>2</v>
      </c>
      <c r="G946" s="51">
        <v>20</v>
      </c>
      <c r="H946" s="42"/>
      <c r="I946" s="12"/>
      <c r="J946" s="12"/>
      <c r="K946" s="12"/>
      <c r="L946" s="12"/>
      <c r="M946" s="12"/>
      <c r="N946" s="12"/>
      <c r="O946" s="12"/>
      <c r="P946" s="12"/>
    </row>
    <row r="947" spans="1:16" ht="15.75" customHeight="1">
      <c r="A947" s="43">
        <v>44154</v>
      </c>
      <c r="B947" s="18" t="s">
        <v>47</v>
      </c>
      <c r="C947" s="18" t="s">
        <v>44</v>
      </c>
      <c r="D947" s="9" t="s">
        <v>51</v>
      </c>
      <c r="E947" s="52" t="s">
        <v>53</v>
      </c>
      <c r="F947" s="52">
        <v>1</v>
      </c>
      <c r="G947" s="53">
        <v>10</v>
      </c>
      <c r="H947" s="42"/>
      <c r="I947" s="12"/>
      <c r="J947" s="12"/>
      <c r="K947" s="12"/>
      <c r="L947" s="12"/>
      <c r="M947" s="12"/>
      <c r="N947" s="12"/>
      <c r="O947" s="12"/>
      <c r="P947" s="12"/>
    </row>
    <row r="948" spans="1:16" ht="15.75" customHeight="1">
      <c r="A948" s="41">
        <v>44154</v>
      </c>
      <c r="B948" s="14" t="s">
        <v>47</v>
      </c>
      <c r="C948" s="14" t="s">
        <v>44</v>
      </c>
      <c r="D948" s="15" t="s">
        <v>45</v>
      </c>
      <c r="E948" s="50" t="s">
        <v>567</v>
      </c>
      <c r="F948" s="50">
        <v>3</v>
      </c>
      <c r="G948" s="51">
        <v>90</v>
      </c>
      <c r="H948" s="42"/>
      <c r="I948" s="12"/>
      <c r="J948" s="12"/>
      <c r="K948" s="12"/>
      <c r="L948" s="12"/>
      <c r="M948" s="12"/>
      <c r="N948" s="12"/>
      <c r="O948" s="12"/>
      <c r="P948" s="12"/>
    </row>
    <row r="949" spans="1:16" ht="15.75" customHeight="1">
      <c r="A949" s="43">
        <v>44154</v>
      </c>
      <c r="B949" s="18" t="s">
        <v>47</v>
      </c>
      <c r="C949" s="18" t="s">
        <v>44</v>
      </c>
      <c r="D949" s="9" t="s">
        <v>45</v>
      </c>
      <c r="E949" s="52" t="s">
        <v>365</v>
      </c>
      <c r="F949" s="52">
        <v>2</v>
      </c>
      <c r="G949" s="53">
        <v>60</v>
      </c>
      <c r="H949" s="42"/>
      <c r="I949" s="12"/>
      <c r="J949" s="12"/>
      <c r="K949" s="12"/>
      <c r="L949" s="12"/>
      <c r="M949" s="12"/>
      <c r="N949" s="12"/>
      <c r="O949" s="12"/>
      <c r="P949" s="12"/>
    </row>
    <row r="950" spans="1:16" ht="15.75" customHeight="1">
      <c r="A950" s="41">
        <v>44154</v>
      </c>
      <c r="B950" s="14" t="s">
        <v>47</v>
      </c>
      <c r="C950" s="14" t="s">
        <v>44</v>
      </c>
      <c r="D950" s="15" t="s">
        <v>51</v>
      </c>
      <c r="E950" s="50" t="s">
        <v>568</v>
      </c>
      <c r="F950" s="50">
        <v>3</v>
      </c>
      <c r="G950" s="51">
        <v>15</v>
      </c>
      <c r="H950" s="42"/>
      <c r="I950" s="12"/>
      <c r="J950" s="12"/>
      <c r="K950" s="12"/>
      <c r="L950" s="12"/>
      <c r="M950" s="12"/>
      <c r="N950" s="12"/>
      <c r="O950" s="12"/>
      <c r="P950" s="12"/>
    </row>
    <row r="951" spans="1:16" ht="15.75" customHeight="1">
      <c r="A951" s="22"/>
      <c r="B951" s="18"/>
      <c r="C951" s="38"/>
      <c r="D951" s="9"/>
      <c r="E951" s="38"/>
      <c r="F951" s="38"/>
      <c r="G951" s="24"/>
      <c r="H951" s="42"/>
      <c r="I951" s="12"/>
      <c r="J951" s="12"/>
      <c r="K951" s="12"/>
      <c r="L951" s="12"/>
      <c r="M951" s="12"/>
      <c r="N951" s="12"/>
      <c r="O951" s="12"/>
      <c r="P951" s="12"/>
    </row>
    <row r="952" spans="1:16" ht="15.75" customHeight="1">
      <c r="A952" s="20"/>
      <c r="B952" s="14"/>
      <c r="C952" s="28"/>
      <c r="D952" s="15"/>
      <c r="E952" s="28"/>
      <c r="F952" s="28"/>
      <c r="G952" s="25"/>
      <c r="H952" s="42"/>
      <c r="I952" s="12"/>
      <c r="J952" s="12"/>
      <c r="K952" s="12"/>
      <c r="L952" s="12"/>
      <c r="M952" s="12"/>
      <c r="N952" s="12"/>
      <c r="O952" s="12"/>
      <c r="P952" s="12"/>
    </row>
    <row r="953" spans="1:16" ht="15.75" customHeight="1">
      <c r="A953" s="22"/>
      <c r="B953" s="18"/>
      <c r="C953" s="38"/>
      <c r="D953" s="9"/>
      <c r="E953" s="38"/>
      <c r="F953" s="38"/>
      <c r="G953" s="24"/>
      <c r="H953" s="42"/>
      <c r="I953" s="12"/>
      <c r="J953" s="12"/>
      <c r="K953" s="12"/>
      <c r="L953" s="12"/>
      <c r="M953" s="12"/>
      <c r="N953" s="12"/>
      <c r="O953" s="12"/>
      <c r="P953" s="12"/>
    </row>
    <row r="954" spans="1:16" ht="15.75" customHeight="1">
      <c r="A954" s="20"/>
      <c r="B954" s="14"/>
      <c r="C954" s="28"/>
      <c r="D954" s="15"/>
      <c r="E954" s="28"/>
      <c r="F954" s="28"/>
      <c r="G954" s="25"/>
      <c r="H954" s="42"/>
      <c r="I954" s="12"/>
      <c r="J954" s="12"/>
      <c r="K954" s="12"/>
      <c r="L954" s="12"/>
      <c r="M954" s="12"/>
      <c r="N954" s="12"/>
      <c r="O954" s="12"/>
      <c r="P954" s="12"/>
    </row>
    <row r="955" spans="1:16" ht="15.75" customHeight="1">
      <c r="A955" s="22"/>
      <c r="B955" s="18"/>
      <c r="C955" s="38"/>
      <c r="D955" s="9"/>
      <c r="E955" s="38"/>
      <c r="F955" s="38"/>
      <c r="G955" s="24"/>
      <c r="H955" s="42"/>
      <c r="I955" s="12"/>
      <c r="J955" s="12"/>
      <c r="K955" s="12"/>
      <c r="L955" s="12"/>
      <c r="M955" s="12"/>
      <c r="N955" s="12"/>
      <c r="O955" s="12"/>
      <c r="P955" s="12"/>
    </row>
    <row r="956" spans="1:16" ht="15.75" customHeight="1">
      <c r="A956" s="20"/>
      <c r="B956" s="14"/>
      <c r="C956" s="28"/>
      <c r="D956" s="15"/>
      <c r="E956" s="28"/>
      <c r="F956" s="28"/>
      <c r="G956" s="25"/>
      <c r="H956" s="42"/>
      <c r="I956" s="12"/>
      <c r="J956" s="12"/>
      <c r="K956" s="12"/>
      <c r="L956" s="12"/>
      <c r="M956" s="12"/>
      <c r="N956" s="12"/>
      <c r="O956" s="12"/>
      <c r="P956" s="12"/>
    </row>
    <row r="957" spans="1:16" ht="15.75" customHeight="1">
      <c r="A957" s="22"/>
      <c r="B957" s="18"/>
      <c r="C957" s="38"/>
      <c r="D957" s="9"/>
      <c r="E957" s="38"/>
      <c r="F957" s="38"/>
      <c r="G957" s="24"/>
      <c r="H957" s="42"/>
      <c r="I957" s="12"/>
      <c r="J957" s="12"/>
      <c r="K957" s="12"/>
      <c r="L957" s="12"/>
      <c r="M957" s="12"/>
      <c r="N957" s="12"/>
      <c r="O957" s="12"/>
      <c r="P957" s="12"/>
    </row>
    <row r="958" spans="1:16" ht="15.75" customHeight="1">
      <c r="A958" s="20"/>
      <c r="B958" s="14"/>
      <c r="C958" s="28"/>
      <c r="D958" s="15"/>
      <c r="E958" s="28"/>
      <c r="F958" s="28"/>
      <c r="G958" s="25"/>
      <c r="H958" s="42"/>
      <c r="I958" s="12"/>
      <c r="J958" s="12"/>
      <c r="K958" s="12"/>
      <c r="L958" s="12"/>
      <c r="M958" s="12"/>
      <c r="N958" s="12"/>
      <c r="O958" s="12"/>
      <c r="P958" s="12"/>
    </row>
    <row r="959" spans="1:16" ht="15.75" customHeight="1">
      <c r="A959" s="22"/>
      <c r="B959" s="18"/>
      <c r="C959" s="38"/>
      <c r="D959" s="9"/>
      <c r="E959" s="38"/>
      <c r="F959" s="38"/>
      <c r="G959" s="24"/>
      <c r="H959" s="42"/>
      <c r="I959" s="12"/>
      <c r="J959" s="12"/>
      <c r="K959" s="12"/>
      <c r="L959" s="12"/>
      <c r="M959" s="12"/>
      <c r="N959" s="12"/>
      <c r="O959" s="12"/>
      <c r="P959" s="12"/>
    </row>
    <row r="960" spans="1:16" ht="15.75" customHeight="1">
      <c r="A960" s="20"/>
      <c r="B960" s="14"/>
      <c r="C960" s="28"/>
      <c r="D960" s="15"/>
      <c r="E960" s="28"/>
      <c r="F960" s="28"/>
      <c r="G960" s="25"/>
      <c r="H960" s="42"/>
      <c r="I960" s="12"/>
      <c r="J960" s="12"/>
      <c r="K960" s="12"/>
      <c r="L960" s="12"/>
      <c r="M960" s="12"/>
      <c r="N960" s="12"/>
      <c r="O960" s="12"/>
      <c r="P960" s="12"/>
    </row>
    <row r="961" spans="1:16" ht="15.75" customHeight="1">
      <c r="A961" s="22"/>
      <c r="B961" s="18"/>
      <c r="C961" s="38"/>
      <c r="D961" s="9"/>
      <c r="E961" s="38"/>
      <c r="F961" s="38"/>
      <c r="G961" s="24"/>
      <c r="H961" s="42"/>
      <c r="I961" s="12"/>
      <c r="J961" s="12"/>
      <c r="K961" s="12"/>
      <c r="L961" s="12"/>
      <c r="M961" s="12"/>
      <c r="N961" s="12"/>
      <c r="O961" s="12"/>
      <c r="P961" s="12"/>
    </row>
    <row r="962" spans="1:16" ht="15.75" customHeight="1">
      <c r="A962" s="20"/>
      <c r="B962" s="14"/>
      <c r="C962" s="28"/>
      <c r="D962" s="15"/>
      <c r="E962" s="28"/>
      <c r="F962" s="28"/>
      <c r="G962" s="25"/>
      <c r="H962" s="42"/>
      <c r="I962" s="12"/>
      <c r="J962" s="12"/>
      <c r="K962" s="12"/>
      <c r="L962" s="12"/>
      <c r="M962" s="12"/>
      <c r="N962" s="12"/>
      <c r="O962" s="12"/>
      <c r="P962" s="12"/>
    </row>
    <row r="963" spans="1:16" ht="15.75" customHeight="1">
      <c r="A963" s="22"/>
      <c r="B963" s="18"/>
      <c r="C963" s="38"/>
      <c r="D963" s="9"/>
      <c r="E963" s="38"/>
      <c r="F963" s="38"/>
      <c r="G963" s="24"/>
      <c r="H963" s="42"/>
      <c r="I963" s="12"/>
      <c r="J963" s="12"/>
      <c r="K963" s="12"/>
      <c r="L963" s="12"/>
      <c r="M963" s="12"/>
      <c r="N963" s="12"/>
      <c r="O963" s="12"/>
      <c r="P963" s="12"/>
    </row>
    <row r="964" spans="1:16" ht="15.75" customHeight="1">
      <c r="A964" s="20"/>
      <c r="B964" s="14"/>
      <c r="C964" s="28"/>
      <c r="D964" s="15"/>
      <c r="E964" s="28"/>
      <c r="F964" s="28"/>
      <c r="G964" s="25"/>
      <c r="H964" s="42"/>
      <c r="I964" s="12"/>
      <c r="J964" s="12"/>
      <c r="K964" s="12"/>
      <c r="L964" s="12"/>
      <c r="M964" s="12"/>
      <c r="N964" s="12"/>
      <c r="O964" s="12"/>
      <c r="P964" s="12"/>
    </row>
    <row r="965" spans="1:16" ht="15.75" customHeight="1">
      <c r="A965" s="22"/>
      <c r="B965" s="18"/>
      <c r="C965" s="38"/>
      <c r="D965" s="9"/>
      <c r="E965" s="38"/>
      <c r="F965" s="38"/>
      <c r="G965" s="24"/>
      <c r="H965" s="42"/>
      <c r="I965" s="12"/>
      <c r="J965" s="12"/>
      <c r="K965" s="12"/>
      <c r="L965" s="12"/>
      <c r="M965" s="12"/>
      <c r="N965" s="12"/>
      <c r="O965" s="12"/>
      <c r="P965" s="12"/>
    </row>
    <row r="966" spans="1:16" ht="15.75" customHeight="1">
      <c r="A966" s="20"/>
      <c r="B966" s="14"/>
      <c r="C966" s="28"/>
      <c r="D966" s="15"/>
      <c r="E966" s="28"/>
      <c r="F966" s="28"/>
      <c r="G966" s="25"/>
      <c r="H966" s="42"/>
      <c r="I966" s="12"/>
      <c r="J966" s="12"/>
      <c r="K966" s="12"/>
      <c r="L966" s="12"/>
      <c r="M966" s="12"/>
      <c r="N966" s="12"/>
      <c r="O966" s="12"/>
      <c r="P966" s="12"/>
    </row>
    <row r="967" spans="1:16" ht="15.75" customHeight="1">
      <c r="A967" s="22"/>
      <c r="B967" s="18"/>
      <c r="C967" s="38"/>
      <c r="D967" s="9"/>
      <c r="E967" s="38"/>
      <c r="F967" s="38"/>
      <c r="G967" s="24"/>
      <c r="H967" s="42"/>
      <c r="I967" s="12"/>
      <c r="J967" s="12"/>
      <c r="K967" s="12"/>
      <c r="L967" s="12"/>
      <c r="M967" s="12"/>
      <c r="N967" s="12"/>
      <c r="O967" s="12"/>
      <c r="P967" s="12"/>
    </row>
    <row r="968" spans="1:16" ht="15.75" customHeight="1">
      <c r="A968" s="20"/>
      <c r="B968" s="14"/>
      <c r="C968" s="28"/>
      <c r="D968" s="15"/>
      <c r="E968" s="28"/>
      <c r="F968" s="28"/>
      <c r="G968" s="25"/>
      <c r="H968" s="42"/>
      <c r="I968" s="12"/>
      <c r="J968" s="12"/>
      <c r="K968" s="12"/>
      <c r="L968" s="12"/>
      <c r="M968" s="12"/>
      <c r="N968" s="12"/>
      <c r="O968" s="12"/>
      <c r="P968" s="12"/>
    </row>
    <row r="969" spans="1:16" ht="15.75" customHeight="1">
      <c r="A969" s="22"/>
      <c r="B969" s="18"/>
      <c r="C969" s="38"/>
      <c r="D969" s="9"/>
      <c r="E969" s="38"/>
      <c r="F969" s="38"/>
      <c r="G969" s="24"/>
      <c r="H969" s="42"/>
      <c r="I969" s="12"/>
      <c r="J969" s="12"/>
      <c r="K969" s="12"/>
      <c r="L969" s="12"/>
      <c r="M969" s="12"/>
      <c r="N969" s="12"/>
      <c r="O969" s="12"/>
      <c r="P969" s="12"/>
    </row>
    <row r="970" spans="1:16" ht="15.75" customHeight="1">
      <c r="A970" s="20"/>
      <c r="B970" s="14"/>
      <c r="C970" s="28"/>
      <c r="D970" s="15"/>
      <c r="E970" s="28"/>
      <c r="F970" s="28"/>
      <c r="G970" s="25"/>
      <c r="H970" s="42"/>
      <c r="I970" s="12"/>
      <c r="J970" s="12"/>
      <c r="K970" s="12"/>
      <c r="L970" s="12"/>
      <c r="M970" s="12"/>
      <c r="N970" s="12"/>
      <c r="O970" s="12"/>
      <c r="P970" s="12"/>
    </row>
    <row r="971" spans="1:16" ht="15.75" customHeight="1">
      <c r="A971" s="22"/>
      <c r="B971" s="18"/>
      <c r="C971" s="38"/>
      <c r="D971" s="9"/>
      <c r="E971" s="38"/>
      <c r="F971" s="38"/>
      <c r="G971" s="24"/>
      <c r="H971" s="42"/>
      <c r="I971" s="12"/>
      <c r="J971" s="12"/>
      <c r="K971" s="12"/>
      <c r="L971" s="12"/>
      <c r="M971" s="12"/>
      <c r="N971" s="12"/>
      <c r="O971" s="12"/>
      <c r="P971" s="12"/>
    </row>
    <row r="972" spans="1:16" ht="15.75" customHeight="1">
      <c r="A972" s="20"/>
      <c r="B972" s="14"/>
      <c r="C972" s="28"/>
      <c r="D972" s="15"/>
      <c r="E972" s="28"/>
      <c r="F972" s="28"/>
      <c r="G972" s="25"/>
      <c r="H972" s="42"/>
      <c r="I972" s="12"/>
      <c r="J972" s="12"/>
      <c r="K972" s="12"/>
      <c r="L972" s="12"/>
      <c r="M972" s="12"/>
      <c r="N972" s="12"/>
      <c r="O972" s="12"/>
      <c r="P972" s="12"/>
    </row>
    <row r="973" spans="1:16" ht="15.75" customHeight="1">
      <c r="A973" s="22"/>
      <c r="B973" s="18"/>
      <c r="C973" s="38"/>
      <c r="D973" s="9"/>
      <c r="E973" s="38"/>
      <c r="F973" s="38"/>
      <c r="G973" s="24"/>
      <c r="H973" s="42"/>
      <c r="I973" s="12"/>
      <c r="J973" s="12"/>
      <c r="K973" s="12"/>
      <c r="L973" s="12"/>
      <c r="M973" s="12"/>
      <c r="N973" s="12"/>
      <c r="O973" s="12"/>
      <c r="P973" s="12"/>
    </row>
    <row r="974" spans="1:16" ht="15.75" customHeight="1">
      <c r="A974" s="20"/>
      <c r="B974" s="14"/>
      <c r="C974" s="28"/>
      <c r="D974" s="15"/>
      <c r="E974" s="28"/>
      <c r="F974" s="28"/>
      <c r="G974" s="25"/>
      <c r="H974" s="42"/>
      <c r="I974" s="12"/>
      <c r="J974" s="12"/>
      <c r="K974" s="12"/>
      <c r="L974" s="12"/>
      <c r="M974" s="12"/>
      <c r="N974" s="12"/>
      <c r="O974" s="12"/>
      <c r="P974" s="12"/>
    </row>
    <row r="975" spans="1:16" ht="15.75" customHeight="1">
      <c r="A975" s="22"/>
      <c r="B975" s="18"/>
      <c r="C975" s="38"/>
      <c r="D975" s="9"/>
      <c r="E975" s="38"/>
      <c r="F975" s="38"/>
      <c r="G975" s="24"/>
      <c r="H975" s="42"/>
      <c r="I975" s="12"/>
      <c r="J975" s="12"/>
      <c r="K975" s="12"/>
      <c r="L975" s="12"/>
      <c r="M975" s="12"/>
      <c r="N975" s="12"/>
      <c r="O975" s="12"/>
      <c r="P975" s="12"/>
    </row>
    <row r="976" spans="1:16" ht="15.75" customHeight="1">
      <c r="A976" s="20"/>
      <c r="B976" s="14"/>
      <c r="C976" s="28"/>
      <c r="D976" s="15"/>
      <c r="E976" s="28"/>
      <c r="F976" s="28"/>
      <c r="G976" s="25"/>
      <c r="H976" s="42"/>
      <c r="I976" s="12"/>
      <c r="J976" s="12"/>
      <c r="K976" s="12"/>
      <c r="L976" s="12"/>
      <c r="M976" s="12"/>
      <c r="N976" s="12"/>
      <c r="O976" s="12"/>
      <c r="P976" s="12"/>
    </row>
    <row r="977" spans="1:16" ht="15.75" customHeight="1">
      <c r="A977" s="22"/>
      <c r="B977" s="18"/>
      <c r="C977" s="38"/>
      <c r="D977" s="9"/>
      <c r="E977" s="38"/>
      <c r="F977" s="38"/>
      <c r="G977" s="24"/>
      <c r="H977" s="42"/>
      <c r="I977" s="12"/>
      <c r="J977" s="12"/>
      <c r="K977" s="12"/>
      <c r="L977" s="12"/>
      <c r="M977" s="12"/>
      <c r="N977" s="12"/>
      <c r="O977" s="12"/>
      <c r="P977" s="12"/>
    </row>
    <row r="978" spans="1:16" ht="15.75" customHeight="1">
      <c r="A978" s="20"/>
      <c r="B978" s="14"/>
      <c r="C978" s="28"/>
      <c r="D978" s="15"/>
      <c r="E978" s="28"/>
      <c r="F978" s="28"/>
      <c r="G978" s="25"/>
      <c r="H978" s="42"/>
      <c r="I978" s="12"/>
      <c r="J978" s="12"/>
      <c r="K978" s="12"/>
      <c r="L978" s="12"/>
      <c r="M978" s="12"/>
      <c r="N978" s="12"/>
      <c r="O978" s="12"/>
      <c r="P978" s="12"/>
    </row>
    <row r="979" spans="1:16" ht="15.75" customHeight="1">
      <c r="A979" s="22"/>
      <c r="B979" s="18"/>
      <c r="C979" s="38"/>
      <c r="D979" s="9"/>
      <c r="E979" s="38"/>
      <c r="F979" s="38"/>
      <c r="G979" s="24"/>
      <c r="H979" s="42"/>
      <c r="I979" s="12"/>
      <c r="J979" s="12"/>
      <c r="K979" s="12"/>
      <c r="L979" s="12"/>
      <c r="M979" s="12"/>
      <c r="N979" s="12"/>
      <c r="O979" s="12"/>
      <c r="P979" s="12"/>
    </row>
    <row r="980" spans="1:16" ht="15.75" customHeight="1">
      <c r="A980" s="20"/>
      <c r="B980" s="14"/>
      <c r="C980" s="28"/>
      <c r="D980" s="15"/>
      <c r="E980" s="28"/>
      <c r="F980" s="28"/>
      <c r="G980" s="25"/>
      <c r="H980" s="42"/>
      <c r="I980" s="12"/>
      <c r="J980" s="12"/>
      <c r="K980" s="12"/>
      <c r="L980" s="12"/>
      <c r="M980" s="12"/>
      <c r="N980" s="12"/>
      <c r="O980" s="12"/>
      <c r="P980" s="12"/>
    </row>
    <row r="981" spans="1:16" ht="15.75" customHeight="1">
      <c r="A981" s="22"/>
      <c r="B981" s="18"/>
      <c r="C981" s="38"/>
      <c r="D981" s="9"/>
      <c r="E981" s="38"/>
      <c r="F981" s="38"/>
      <c r="G981" s="24"/>
      <c r="H981" s="42"/>
      <c r="I981" s="12"/>
      <c r="J981" s="12"/>
      <c r="K981" s="12"/>
      <c r="L981" s="12"/>
      <c r="M981" s="12"/>
      <c r="N981" s="12"/>
      <c r="O981" s="12"/>
      <c r="P981" s="12"/>
    </row>
    <row r="982" spans="1:16" ht="15.75" customHeight="1">
      <c r="A982" s="20"/>
      <c r="B982" s="14"/>
      <c r="C982" s="28"/>
      <c r="D982" s="15"/>
      <c r="E982" s="28"/>
      <c r="F982" s="28"/>
      <c r="G982" s="25"/>
      <c r="H982" s="42"/>
      <c r="I982" s="12"/>
      <c r="J982" s="12"/>
      <c r="K982" s="12"/>
      <c r="L982" s="12"/>
      <c r="M982" s="12"/>
      <c r="N982" s="12"/>
      <c r="O982" s="12"/>
      <c r="P982" s="12"/>
    </row>
    <row r="983" spans="1:16" ht="15.75" customHeight="1">
      <c r="A983" s="22"/>
      <c r="B983" s="18"/>
      <c r="C983" s="38"/>
      <c r="D983" s="9"/>
      <c r="E983" s="38"/>
      <c r="F983" s="38"/>
      <c r="G983" s="24"/>
      <c r="H983" s="42"/>
      <c r="I983" s="12"/>
      <c r="J983" s="12"/>
      <c r="K983" s="12"/>
      <c r="L983" s="12"/>
      <c r="M983" s="12"/>
      <c r="N983" s="12"/>
      <c r="O983" s="12"/>
      <c r="P983" s="12"/>
    </row>
    <row r="984" spans="1:16" ht="15.75" customHeight="1">
      <c r="A984" s="20"/>
      <c r="B984" s="14"/>
      <c r="C984" s="28"/>
      <c r="D984" s="15"/>
      <c r="E984" s="28"/>
      <c r="F984" s="28"/>
      <c r="G984" s="25"/>
      <c r="H984" s="42"/>
      <c r="I984" s="12"/>
      <c r="J984" s="12"/>
      <c r="K984" s="12"/>
      <c r="L984" s="12"/>
      <c r="M984" s="12"/>
      <c r="N984" s="12"/>
      <c r="O984" s="12"/>
      <c r="P984" s="12"/>
    </row>
    <row r="985" spans="1:16" ht="15.75" customHeight="1">
      <c r="A985" s="22"/>
      <c r="B985" s="18"/>
      <c r="C985" s="38"/>
      <c r="D985" s="9"/>
      <c r="E985" s="38"/>
      <c r="F985" s="38"/>
      <c r="G985" s="24"/>
      <c r="H985" s="42"/>
      <c r="I985" s="12"/>
      <c r="J985" s="12"/>
      <c r="K985" s="12"/>
      <c r="L985" s="12"/>
      <c r="M985" s="12"/>
      <c r="N985" s="12"/>
      <c r="O985" s="12"/>
      <c r="P985" s="12"/>
    </row>
    <row r="986" spans="1:16" ht="15.75" customHeight="1">
      <c r="A986" s="20"/>
      <c r="B986" s="14"/>
      <c r="C986" s="28"/>
      <c r="D986" s="15"/>
      <c r="E986" s="28"/>
      <c r="F986" s="28"/>
      <c r="G986" s="25"/>
      <c r="H986" s="42"/>
      <c r="I986" s="12"/>
      <c r="J986" s="12"/>
      <c r="K986" s="12"/>
      <c r="L986" s="12"/>
      <c r="M986" s="12"/>
      <c r="N986" s="12"/>
      <c r="O986" s="12"/>
      <c r="P986" s="12"/>
    </row>
    <row r="987" spans="1:16" ht="15.75" customHeight="1">
      <c r="A987" s="22"/>
      <c r="B987" s="18"/>
      <c r="C987" s="38"/>
      <c r="D987" s="9"/>
      <c r="E987" s="38"/>
      <c r="F987" s="38"/>
      <c r="G987" s="24"/>
      <c r="H987" s="42"/>
      <c r="I987" s="12"/>
      <c r="J987" s="12"/>
      <c r="K987" s="12"/>
      <c r="L987" s="12"/>
      <c r="M987" s="12"/>
      <c r="N987" s="12"/>
      <c r="O987" s="12"/>
      <c r="P987" s="12"/>
    </row>
    <row r="988" spans="1:16" ht="15.75" customHeight="1">
      <c r="A988" s="20"/>
      <c r="B988" s="14"/>
      <c r="C988" s="28"/>
      <c r="D988" s="15"/>
      <c r="E988" s="28"/>
      <c r="F988" s="28"/>
      <c r="G988" s="25"/>
      <c r="H988" s="42"/>
      <c r="I988" s="12"/>
      <c r="J988" s="12"/>
      <c r="K988" s="12"/>
      <c r="L988" s="12"/>
      <c r="M988" s="12"/>
      <c r="N988" s="12"/>
      <c r="O988" s="12"/>
      <c r="P988" s="12"/>
    </row>
    <row r="989" spans="1:16" ht="15.75" customHeight="1">
      <c r="A989" s="22"/>
      <c r="B989" s="18"/>
      <c r="C989" s="38"/>
      <c r="D989" s="9"/>
      <c r="E989" s="38"/>
      <c r="F989" s="38"/>
      <c r="G989" s="24"/>
      <c r="H989" s="42"/>
      <c r="I989" s="12"/>
      <c r="J989" s="12"/>
      <c r="K989" s="12"/>
      <c r="L989" s="12"/>
      <c r="M989" s="12"/>
      <c r="N989" s="12"/>
      <c r="O989" s="12"/>
      <c r="P989" s="12"/>
    </row>
    <row r="990" spans="1:16" ht="15.75" customHeight="1">
      <c r="A990" s="20"/>
      <c r="B990" s="14"/>
      <c r="C990" s="28"/>
      <c r="D990" s="15"/>
      <c r="E990" s="28"/>
      <c r="F990" s="28"/>
      <c r="G990" s="25"/>
      <c r="H990" s="42"/>
      <c r="I990" s="12"/>
      <c r="J990" s="12"/>
      <c r="K990" s="12"/>
      <c r="L990" s="12"/>
      <c r="M990" s="12"/>
      <c r="N990" s="12"/>
      <c r="O990" s="12"/>
      <c r="P990" s="12"/>
    </row>
    <row r="991" spans="1:16" ht="15.75" customHeight="1">
      <c r="A991" s="22"/>
      <c r="B991" s="18"/>
      <c r="C991" s="38"/>
      <c r="D991" s="9"/>
      <c r="E991" s="38"/>
      <c r="F991" s="38"/>
      <c r="G991" s="24"/>
      <c r="H991" s="42"/>
      <c r="I991" s="12"/>
      <c r="J991" s="12"/>
      <c r="K991" s="12"/>
      <c r="L991" s="12"/>
      <c r="M991" s="12"/>
      <c r="N991" s="12"/>
      <c r="O991" s="12"/>
      <c r="P991" s="12"/>
    </row>
    <row r="992" spans="1:16" ht="15.75" customHeight="1">
      <c r="A992" s="20"/>
      <c r="B992" s="14"/>
      <c r="C992" s="28"/>
      <c r="D992" s="15"/>
      <c r="E992" s="28"/>
      <c r="F992" s="28"/>
      <c r="G992" s="25"/>
      <c r="H992" s="42"/>
      <c r="I992" s="12"/>
      <c r="J992" s="12"/>
      <c r="K992" s="12"/>
      <c r="L992" s="12"/>
      <c r="M992" s="12"/>
      <c r="N992" s="12"/>
      <c r="O992" s="12"/>
      <c r="P992" s="12"/>
    </row>
    <row r="993" spans="1:16" ht="15.75" customHeight="1">
      <c r="A993" s="22"/>
      <c r="B993" s="18"/>
      <c r="C993" s="38"/>
      <c r="D993" s="9"/>
      <c r="E993" s="38"/>
      <c r="F993" s="38"/>
      <c r="G993" s="24"/>
      <c r="H993" s="42"/>
      <c r="I993" s="12"/>
      <c r="J993" s="12"/>
      <c r="K993" s="12"/>
      <c r="L993" s="12"/>
      <c r="M993" s="12"/>
      <c r="N993" s="12"/>
      <c r="O993" s="12"/>
      <c r="P993" s="12"/>
    </row>
    <row r="994" spans="1:16" ht="15.75" customHeight="1">
      <c r="A994" s="20"/>
      <c r="B994" s="14"/>
      <c r="C994" s="28"/>
      <c r="D994" s="15"/>
      <c r="E994" s="28"/>
      <c r="F994" s="28"/>
      <c r="G994" s="25"/>
      <c r="H994" s="42"/>
      <c r="I994" s="12"/>
      <c r="J994" s="12"/>
      <c r="K994" s="12"/>
      <c r="L994" s="12"/>
      <c r="M994" s="12"/>
      <c r="N994" s="12"/>
      <c r="O994" s="12"/>
      <c r="P994" s="12"/>
    </row>
    <row r="995" spans="1:16" ht="15.75" customHeight="1">
      <c r="A995" s="22"/>
      <c r="B995" s="18"/>
      <c r="C995" s="38"/>
      <c r="D995" s="9"/>
      <c r="E995" s="38"/>
      <c r="F995" s="38"/>
      <c r="G995" s="24"/>
      <c r="H995" s="42"/>
      <c r="I995" s="12"/>
      <c r="J995" s="12"/>
      <c r="K995" s="12"/>
      <c r="L995" s="12"/>
      <c r="M995" s="12"/>
      <c r="N995" s="12"/>
      <c r="O995" s="12"/>
      <c r="P995" s="12"/>
    </row>
    <row r="996" spans="1:16" ht="15.75" customHeight="1">
      <c r="A996" s="20"/>
      <c r="B996" s="14"/>
      <c r="C996" s="28"/>
      <c r="D996" s="15"/>
      <c r="E996" s="28"/>
      <c r="F996" s="28"/>
      <c r="G996" s="25"/>
      <c r="H996" s="42"/>
      <c r="I996" s="12"/>
      <c r="J996" s="12"/>
      <c r="K996" s="12"/>
      <c r="L996" s="12"/>
      <c r="M996" s="12"/>
      <c r="N996" s="12"/>
      <c r="O996" s="12"/>
      <c r="P996" s="12"/>
    </row>
    <row r="997" spans="1:16" ht="15.75" customHeight="1">
      <c r="A997" s="54"/>
      <c r="B997" s="55"/>
      <c r="C997" s="56"/>
      <c r="D997" s="57"/>
      <c r="E997" s="56"/>
      <c r="F997" s="56"/>
      <c r="G997" s="58"/>
      <c r="H997" s="42"/>
      <c r="I997" s="12"/>
      <c r="J997" s="12"/>
      <c r="K997" s="12"/>
      <c r="L997" s="12"/>
      <c r="M997" s="12"/>
      <c r="N997" s="12"/>
      <c r="O997" s="12"/>
      <c r="P997" s="12"/>
    </row>
  </sheetData>
  <autoFilter ref="A4:P997" xr:uid="{00000000-0009-0000-0000-000000000000}">
    <sortState xmlns:xlrd2="http://schemas.microsoft.com/office/spreadsheetml/2017/richdata2" ref="A4:P997">
      <sortCondition ref="A4:A997"/>
    </sortState>
  </autoFilter>
  <mergeCells count="2">
    <mergeCell ref="A1:E2"/>
    <mergeCell ref="A3:C3"/>
  </mergeCells>
  <dataValidations count="1">
    <dataValidation type="list" allowBlank="1" showErrorMessage="1" sqref="B5:B997" xr:uid="{00000000-0002-0000-0000-000000000000}">
      <formula1>"Cash,M-pesa,Card,Direct Debit"</formula1>
    </dataValidation>
  </dataValidations>
  <pageMargins left="0.7" right="0.7" top="0.75" bottom="0.75" header="0" footer="0"/>
  <pageSetup scale="61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'Quotas Data &amp; Analytics Working'!$A$3:$A997</xm:f>
          </x14:formula1>
          <xm:sqref>D5:D997</xm:sqref>
        </x14:dataValidation>
        <x14:dataValidation type="list" allowBlank="1" showErrorMessage="1" xr:uid="{00000000-0002-0000-0000-000002000000}">
          <x14:formula1>
            <xm:f>'Quotas Data &amp; Analytics Working'!$C$3:$C$40</xm:f>
          </x14:formula1>
          <xm:sqref>C5:C997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2161-88A2-4AA5-8338-7A166AEA150A}">
  <sheetPr>
    <tabColor rgb="FF00FF00"/>
  </sheetPr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P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625" defaultRowHeight="15" customHeight="1"/>
  <cols>
    <col min="1" max="1" width="11" customWidth="1"/>
    <col min="2" max="2" width="16" customWidth="1"/>
    <col min="3" max="3" width="19.5" customWidth="1"/>
    <col min="4" max="4" width="18.625" customWidth="1"/>
    <col min="5" max="5" width="24.75" customWidth="1"/>
    <col min="6" max="6" width="11.375" customWidth="1"/>
    <col min="7" max="7" width="8.25" customWidth="1"/>
    <col min="8" max="8" width="9.5" customWidth="1"/>
    <col min="9" max="11" width="6" customWidth="1"/>
    <col min="12" max="16" width="9.5" customWidth="1"/>
  </cols>
  <sheetData>
    <row r="1" spans="1:16">
      <c r="A1" s="132" t="s">
        <v>0</v>
      </c>
      <c r="B1" s="133"/>
      <c r="C1" s="133"/>
      <c r="D1" s="133"/>
      <c r="E1" s="134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35"/>
      <c r="B2" s="136"/>
      <c r="C2" s="136"/>
      <c r="D2" s="136"/>
      <c r="E2" s="137"/>
      <c r="G2" s="1"/>
      <c r="I2" s="2"/>
      <c r="J2" s="2"/>
      <c r="K2" s="2"/>
      <c r="L2" s="2"/>
      <c r="M2" s="2"/>
      <c r="N2" s="2"/>
      <c r="O2" s="2"/>
      <c r="P2" s="2"/>
    </row>
    <row r="3" spans="1:16">
      <c r="A3" s="138" t="s">
        <v>1</v>
      </c>
      <c r="B3" s="139"/>
      <c r="C3" s="139"/>
      <c r="G3" s="1"/>
      <c r="I3" s="2"/>
      <c r="J3" s="2"/>
      <c r="K3" s="2"/>
      <c r="L3" s="2"/>
      <c r="M3" s="2"/>
      <c r="N3" s="2"/>
      <c r="O3" s="2"/>
      <c r="P3" s="2"/>
    </row>
    <row r="4" spans="1:16" ht="40.5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6"/>
      <c r="I4" s="7"/>
      <c r="J4" s="7"/>
      <c r="K4" s="7"/>
      <c r="L4" s="7"/>
      <c r="M4" s="7"/>
      <c r="N4" s="7"/>
      <c r="O4" s="7"/>
      <c r="P4" s="7"/>
    </row>
    <row r="5" spans="1:16">
      <c r="A5" s="8"/>
      <c r="B5" s="9"/>
      <c r="C5" s="9"/>
      <c r="D5" s="9"/>
      <c r="E5" s="9"/>
      <c r="F5" s="9"/>
      <c r="G5" s="10"/>
      <c r="H5" s="11"/>
      <c r="I5" s="12"/>
      <c r="J5" s="12"/>
      <c r="K5" s="12"/>
      <c r="L5" s="12"/>
      <c r="M5" s="12"/>
      <c r="N5" s="12"/>
      <c r="O5" s="12"/>
      <c r="P5" s="12"/>
    </row>
    <row r="6" spans="1:16">
      <c r="A6" s="13"/>
      <c r="B6" s="14"/>
      <c r="C6" s="14"/>
      <c r="D6" s="15"/>
      <c r="E6" s="14"/>
      <c r="F6" s="14"/>
      <c r="G6" s="16"/>
      <c r="H6" s="11"/>
      <c r="I6" s="12"/>
      <c r="J6" s="12"/>
      <c r="K6" s="12"/>
      <c r="L6" s="12"/>
      <c r="M6" s="12"/>
      <c r="N6" s="12"/>
      <c r="O6" s="12"/>
      <c r="P6" s="12"/>
    </row>
    <row r="7" spans="1:16">
      <c r="A7" s="17"/>
      <c r="B7" s="18"/>
      <c r="C7" s="18"/>
      <c r="D7" s="9"/>
      <c r="E7" s="18"/>
      <c r="F7" s="18"/>
      <c r="G7" s="19"/>
      <c r="H7" s="11"/>
      <c r="I7" s="12"/>
      <c r="J7" s="12"/>
      <c r="K7" s="12"/>
      <c r="L7" s="12"/>
      <c r="M7" s="12"/>
      <c r="N7" s="12"/>
      <c r="O7" s="12"/>
      <c r="P7" s="12"/>
    </row>
    <row r="8" spans="1:16">
      <c r="A8" s="20"/>
      <c r="B8" s="14"/>
      <c r="C8" s="14"/>
      <c r="D8" s="15"/>
      <c r="E8" s="21"/>
      <c r="F8" s="14"/>
      <c r="G8" s="16"/>
      <c r="H8" s="11"/>
      <c r="I8" s="12"/>
      <c r="J8" s="12"/>
      <c r="K8" s="12"/>
      <c r="L8" s="12"/>
      <c r="M8" s="12"/>
      <c r="N8" s="12"/>
      <c r="O8" s="12"/>
      <c r="P8" s="12"/>
    </row>
    <row r="9" spans="1:16">
      <c r="A9" s="22"/>
      <c r="B9" s="18"/>
      <c r="C9" s="18"/>
      <c r="D9" s="9"/>
      <c r="E9" s="23"/>
      <c r="F9" s="18"/>
      <c r="G9" s="19"/>
      <c r="H9" s="11"/>
      <c r="I9" s="12"/>
      <c r="J9" s="12"/>
      <c r="K9" s="12"/>
      <c r="L9" s="12"/>
      <c r="M9" s="12"/>
      <c r="N9" s="12"/>
      <c r="O9" s="12"/>
      <c r="P9" s="12"/>
    </row>
    <row r="10" spans="1:16">
      <c r="A10" s="20"/>
      <c r="B10" s="14"/>
      <c r="C10" s="14"/>
      <c r="D10" s="15"/>
      <c r="E10" s="21"/>
      <c r="F10" s="14"/>
      <c r="G10" s="16"/>
      <c r="H10" s="11"/>
      <c r="I10" s="12"/>
      <c r="J10" s="12"/>
      <c r="K10" s="12"/>
      <c r="L10" s="12"/>
      <c r="M10" s="12"/>
      <c r="N10" s="12"/>
      <c r="O10" s="12"/>
      <c r="P10" s="12"/>
    </row>
    <row r="11" spans="1:16">
      <c r="A11" s="22"/>
      <c r="B11" s="18"/>
      <c r="C11" s="18"/>
      <c r="D11" s="9"/>
      <c r="E11" s="23"/>
      <c r="F11" s="18"/>
      <c r="G11" s="19"/>
      <c r="H11" s="11"/>
      <c r="I11" s="12"/>
      <c r="J11" s="12"/>
      <c r="K11" s="12"/>
      <c r="L11" s="12"/>
      <c r="M11" s="12"/>
      <c r="N11" s="12"/>
      <c r="O11" s="12"/>
      <c r="P11" s="12"/>
    </row>
    <row r="12" spans="1:16">
      <c r="A12" s="13"/>
      <c r="B12" s="14"/>
      <c r="C12" s="14"/>
      <c r="D12" s="15"/>
      <c r="E12" s="14"/>
      <c r="F12" s="14"/>
      <c r="G12" s="16"/>
      <c r="H12" s="11"/>
      <c r="I12" s="12"/>
      <c r="J12" s="12"/>
      <c r="K12" s="12"/>
      <c r="L12" s="12"/>
      <c r="M12" s="12"/>
      <c r="N12" s="12"/>
      <c r="O12" s="12"/>
      <c r="P12" s="12"/>
    </row>
    <row r="13" spans="1:16" ht="15.75" customHeight="1">
      <c r="A13" s="22"/>
      <c r="B13" s="18"/>
      <c r="C13" s="18"/>
      <c r="D13" s="9"/>
      <c r="E13" s="23"/>
      <c r="F13" s="18"/>
      <c r="G13" s="19"/>
      <c r="H13" s="11"/>
      <c r="I13" s="12"/>
      <c r="J13" s="12"/>
      <c r="K13" s="12"/>
      <c r="L13" s="12"/>
      <c r="M13" s="12"/>
      <c r="N13" s="12"/>
      <c r="O13" s="12"/>
      <c r="P13" s="12"/>
    </row>
    <row r="14" spans="1:16" ht="15.75" customHeight="1">
      <c r="A14" s="20"/>
      <c r="B14" s="14"/>
      <c r="C14" s="14"/>
      <c r="D14" s="15"/>
      <c r="E14" s="21"/>
      <c r="F14" s="14"/>
      <c r="G14" s="16"/>
      <c r="H14" s="11"/>
      <c r="I14" s="12"/>
      <c r="J14" s="12"/>
      <c r="K14" s="12"/>
      <c r="L14" s="12"/>
      <c r="M14" s="12"/>
      <c r="N14" s="12"/>
      <c r="O14" s="12"/>
      <c r="P14" s="12"/>
    </row>
    <row r="15" spans="1:16" ht="15.75" customHeight="1">
      <c r="A15" s="17"/>
      <c r="B15" s="18"/>
      <c r="C15" s="18"/>
      <c r="D15" s="9"/>
      <c r="E15" s="23"/>
      <c r="F15" s="18"/>
      <c r="G15" s="19"/>
      <c r="H15" s="11"/>
      <c r="I15" s="12"/>
      <c r="J15" s="12"/>
      <c r="K15" s="12"/>
      <c r="L15" s="12"/>
      <c r="M15" s="12"/>
      <c r="N15" s="12"/>
      <c r="O15" s="12"/>
      <c r="P15" s="12"/>
    </row>
    <row r="16" spans="1:16" ht="15.75" customHeight="1">
      <c r="A16" s="13"/>
      <c r="B16" s="14"/>
      <c r="C16" s="14"/>
      <c r="D16" s="15"/>
      <c r="E16" s="14"/>
      <c r="F16" s="14"/>
      <c r="G16" s="16"/>
      <c r="H16" s="11"/>
      <c r="I16" s="12"/>
      <c r="J16" s="12"/>
      <c r="K16" s="12"/>
      <c r="L16" s="12"/>
      <c r="M16" s="12"/>
      <c r="N16" s="12"/>
      <c r="O16" s="12"/>
      <c r="P16" s="12"/>
    </row>
    <row r="17" spans="1:16" ht="15.75" customHeight="1">
      <c r="A17" s="17"/>
      <c r="B17" s="18"/>
      <c r="C17" s="18"/>
      <c r="D17" s="9"/>
      <c r="E17" s="23"/>
      <c r="F17" s="18"/>
      <c r="G17" s="19"/>
      <c r="H17" s="11"/>
      <c r="I17" s="12"/>
      <c r="J17" s="12"/>
      <c r="K17" s="12"/>
      <c r="L17" s="12"/>
      <c r="M17" s="12"/>
      <c r="N17" s="12"/>
      <c r="O17" s="12"/>
      <c r="P17" s="12"/>
    </row>
    <row r="18" spans="1:16" ht="15.75" customHeight="1">
      <c r="A18" s="13"/>
      <c r="B18" s="14"/>
      <c r="C18" s="14"/>
      <c r="D18" s="15"/>
      <c r="E18" s="21"/>
      <c r="F18" s="14"/>
      <c r="G18" s="16"/>
      <c r="H18" s="11"/>
      <c r="I18" s="12"/>
      <c r="J18" s="12"/>
      <c r="K18" s="12"/>
      <c r="L18" s="12"/>
      <c r="M18" s="12"/>
      <c r="N18" s="12"/>
      <c r="O18" s="12"/>
      <c r="P18" s="12"/>
    </row>
    <row r="19" spans="1:16" ht="15.75" customHeight="1">
      <c r="A19" s="17"/>
      <c r="B19" s="18"/>
      <c r="C19" s="18"/>
      <c r="D19" s="9"/>
      <c r="E19" s="23"/>
      <c r="F19" s="18"/>
      <c r="G19" s="19"/>
      <c r="H19" s="11"/>
      <c r="I19" s="12"/>
      <c r="J19" s="12"/>
      <c r="K19" s="12"/>
      <c r="L19" s="12"/>
      <c r="M19" s="12"/>
      <c r="N19" s="12"/>
      <c r="O19" s="12"/>
      <c r="P19" s="12"/>
    </row>
    <row r="20" spans="1:16" ht="15.75" customHeight="1">
      <c r="A20" s="13"/>
      <c r="B20" s="14"/>
      <c r="C20" s="14"/>
      <c r="D20" s="15"/>
      <c r="E20" s="21"/>
      <c r="F20" s="14"/>
      <c r="G20" s="16"/>
      <c r="H20" s="11"/>
      <c r="I20" s="12"/>
      <c r="J20" s="12"/>
      <c r="K20" s="12"/>
      <c r="L20" s="12"/>
      <c r="M20" s="12"/>
      <c r="N20" s="12"/>
      <c r="O20" s="12"/>
      <c r="P20" s="12"/>
    </row>
    <row r="21" spans="1:16" ht="15.75" customHeight="1">
      <c r="A21" s="17"/>
      <c r="B21" s="18"/>
      <c r="C21" s="18"/>
      <c r="D21" s="9"/>
      <c r="E21" s="23"/>
      <c r="F21" s="18"/>
      <c r="G21" s="19"/>
      <c r="H21" s="11"/>
      <c r="I21" s="12"/>
      <c r="J21" s="12"/>
      <c r="K21" s="12"/>
      <c r="L21" s="12"/>
      <c r="M21" s="12"/>
      <c r="N21" s="12"/>
      <c r="O21" s="12"/>
      <c r="P21" s="12"/>
    </row>
    <row r="22" spans="1:16" ht="15.75" customHeight="1">
      <c r="A22" s="13"/>
      <c r="B22" s="14"/>
      <c r="C22" s="14"/>
      <c r="D22" s="15"/>
      <c r="E22" s="21"/>
      <c r="F22" s="14"/>
      <c r="G22" s="16"/>
      <c r="H22" s="11"/>
      <c r="I22" s="12"/>
      <c r="J22" s="12"/>
      <c r="K22" s="12"/>
      <c r="L22" s="12"/>
      <c r="M22" s="12"/>
      <c r="N22" s="12"/>
      <c r="O22" s="12"/>
      <c r="P22" s="12"/>
    </row>
    <row r="23" spans="1:16" ht="15.75" customHeight="1">
      <c r="A23" s="17"/>
      <c r="B23" s="18"/>
      <c r="C23" s="18"/>
      <c r="D23" s="9"/>
      <c r="E23" s="23"/>
      <c r="F23" s="18"/>
      <c r="G23" s="19"/>
      <c r="H23" s="11"/>
      <c r="I23" s="12"/>
      <c r="J23" s="12"/>
      <c r="K23" s="12"/>
      <c r="L23" s="12"/>
      <c r="M23" s="12"/>
      <c r="N23" s="12"/>
      <c r="O23" s="12"/>
      <c r="P23" s="12"/>
    </row>
    <row r="24" spans="1:16" ht="15.75" customHeight="1">
      <c r="A24" s="13"/>
      <c r="B24" s="14"/>
      <c r="C24" s="14"/>
      <c r="D24" s="15"/>
      <c r="E24" s="14"/>
      <c r="F24" s="14"/>
      <c r="G24" s="16"/>
      <c r="H24" s="11"/>
      <c r="I24" s="12"/>
      <c r="J24" s="12"/>
      <c r="K24" s="12"/>
      <c r="L24" s="12"/>
      <c r="M24" s="12"/>
      <c r="N24" s="12"/>
      <c r="O24" s="12"/>
      <c r="P24" s="12"/>
    </row>
    <row r="25" spans="1:16" ht="15.75" customHeight="1">
      <c r="A25" s="17"/>
      <c r="B25" s="18"/>
      <c r="C25" s="18"/>
      <c r="D25" s="9"/>
      <c r="E25" s="18"/>
      <c r="F25" s="18"/>
      <c r="G25" s="19"/>
      <c r="H25" s="11"/>
      <c r="I25" s="12"/>
      <c r="J25" s="12"/>
      <c r="K25" s="12"/>
      <c r="L25" s="12"/>
      <c r="M25" s="12"/>
      <c r="N25" s="12"/>
      <c r="O25" s="12"/>
      <c r="P25" s="12"/>
    </row>
    <row r="26" spans="1:16" ht="15.75" customHeight="1">
      <c r="A26" s="13"/>
      <c r="B26" s="14"/>
      <c r="C26" s="14"/>
      <c r="D26" s="15"/>
      <c r="E26" s="14"/>
      <c r="F26" s="14"/>
      <c r="G26" s="16"/>
      <c r="H26" s="11"/>
      <c r="I26" s="12"/>
      <c r="J26" s="12"/>
      <c r="K26" s="12"/>
      <c r="L26" s="12"/>
      <c r="M26" s="12"/>
      <c r="N26" s="12"/>
      <c r="O26" s="12"/>
      <c r="P26" s="12"/>
    </row>
    <row r="27" spans="1:16" ht="15.75" customHeight="1">
      <c r="A27" s="17"/>
      <c r="B27" s="18"/>
      <c r="C27" s="18"/>
      <c r="D27" s="9"/>
      <c r="E27" s="18"/>
      <c r="F27" s="18"/>
      <c r="G27" s="19"/>
      <c r="H27" s="11"/>
      <c r="I27" s="12"/>
      <c r="J27" s="12"/>
      <c r="K27" s="12"/>
      <c r="L27" s="12"/>
      <c r="M27" s="12"/>
      <c r="N27" s="12"/>
      <c r="O27" s="12"/>
      <c r="P27" s="12"/>
    </row>
    <row r="28" spans="1:16" ht="15.75" customHeight="1">
      <c r="A28" s="13"/>
      <c r="B28" s="14"/>
      <c r="C28" s="14"/>
      <c r="D28" s="15"/>
      <c r="E28" s="14"/>
      <c r="F28" s="14"/>
      <c r="G28" s="16"/>
      <c r="H28" s="11"/>
      <c r="I28" s="12"/>
      <c r="J28" s="12"/>
      <c r="K28" s="12"/>
      <c r="L28" s="12"/>
      <c r="M28" s="12"/>
      <c r="N28" s="12"/>
      <c r="O28" s="12"/>
      <c r="P28" s="12"/>
    </row>
    <row r="29" spans="1:16" ht="15.75" customHeight="1">
      <c r="A29" s="17"/>
      <c r="B29" s="18"/>
      <c r="C29" s="18"/>
      <c r="D29" s="9"/>
      <c r="E29" s="18"/>
      <c r="F29" s="18"/>
      <c r="G29" s="19"/>
      <c r="H29" s="11"/>
      <c r="I29" s="12"/>
      <c r="J29" s="12"/>
      <c r="K29" s="12"/>
      <c r="L29" s="12"/>
      <c r="M29" s="12"/>
      <c r="N29" s="12"/>
      <c r="O29" s="12"/>
      <c r="P29" s="12"/>
    </row>
    <row r="30" spans="1:16" ht="15.75" customHeight="1">
      <c r="A30" s="13"/>
      <c r="B30" s="14"/>
      <c r="C30" s="14"/>
      <c r="D30" s="15"/>
      <c r="E30" s="14"/>
      <c r="F30" s="14"/>
      <c r="G30" s="16"/>
      <c r="H30" s="11"/>
      <c r="I30" s="12"/>
      <c r="J30" s="12"/>
      <c r="K30" s="12"/>
      <c r="L30" s="12"/>
      <c r="M30" s="12"/>
      <c r="N30" s="12"/>
      <c r="O30" s="12"/>
      <c r="P30" s="12"/>
    </row>
    <row r="31" spans="1:16" ht="15.75" customHeight="1">
      <c r="A31" s="17"/>
      <c r="B31" s="18"/>
      <c r="C31" s="18"/>
      <c r="D31" s="9"/>
      <c r="E31" s="18"/>
      <c r="F31" s="18"/>
      <c r="G31" s="19"/>
      <c r="H31" s="11"/>
      <c r="I31" s="12"/>
      <c r="J31" s="12"/>
      <c r="K31" s="12"/>
      <c r="L31" s="12"/>
      <c r="M31" s="12"/>
      <c r="N31" s="12"/>
      <c r="O31" s="12"/>
      <c r="P31" s="12"/>
    </row>
    <row r="32" spans="1:16" ht="15.75" customHeight="1">
      <c r="A32" s="13"/>
      <c r="B32" s="14"/>
      <c r="C32" s="14"/>
      <c r="D32" s="15"/>
      <c r="E32" s="14"/>
      <c r="F32" s="14"/>
      <c r="G32" s="16"/>
      <c r="H32" s="11"/>
      <c r="I32" s="12"/>
      <c r="J32" s="12"/>
      <c r="K32" s="12"/>
      <c r="L32" s="12"/>
      <c r="M32" s="12"/>
      <c r="N32" s="12"/>
      <c r="O32" s="12"/>
      <c r="P32" s="12"/>
    </row>
    <row r="33" spans="1:16" ht="15.75" customHeight="1">
      <c r="A33" s="17"/>
      <c r="B33" s="18"/>
      <c r="C33" s="18"/>
      <c r="D33" s="9"/>
      <c r="E33" s="18"/>
      <c r="F33" s="18"/>
      <c r="G33" s="19"/>
      <c r="H33" s="11"/>
      <c r="I33" s="12"/>
      <c r="J33" s="12"/>
      <c r="K33" s="12"/>
      <c r="L33" s="12"/>
      <c r="M33" s="12"/>
      <c r="N33" s="12"/>
      <c r="O33" s="12"/>
      <c r="P33" s="12"/>
    </row>
    <row r="34" spans="1:16" ht="15.75" customHeight="1">
      <c r="A34" s="13"/>
      <c r="B34" s="14"/>
      <c r="C34" s="14"/>
      <c r="D34" s="15"/>
      <c r="E34" s="14"/>
      <c r="F34" s="14"/>
      <c r="G34" s="16"/>
      <c r="H34" s="11"/>
      <c r="I34" s="12"/>
      <c r="J34" s="12"/>
      <c r="K34" s="12"/>
      <c r="L34" s="12"/>
      <c r="M34" s="12"/>
      <c r="N34" s="12"/>
      <c r="O34" s="12"/>
      <c r="P34" s="12"/>
    </row>
    <row r="35" spans="1:16" ht="15.75" customHeight="1">
      <c r="A35" s="17"/>
      <c r="B35" s="18"/>
      <c r="C35" s="18"/>
      <c r="D35" s="9"/>
      <c r="E35" s="18"/>
      <c r="F35" s="18"/>
      <c r="G35" s="19"/>
      <c r="H35" s="11"/>
      <c r="I35" s="12"/>
      <c r="J35" s="12"/>
      <c r="K35" s="12"/>
      <c r="L35" s="12"/>
      <c r="M35" s="12"/>
      <c r="N35" s="12"/>
      <c r="O35" s="12"/>
      <c r="P35" s="12"/>
    </row>
    <row r="36" spans="1:16" ht="15.75" customHeight="1">
      <c r="A36" s="13"/>
      <c r="B36" s="14"/>
      <c r="C36" s="14"/>
      <c r="D36" s="15"/>
      <c r="E36" s="14"/>
      <c r="F36" s="14"/>
      <c r="G36" s="16"/>
      <c r="H36" s="11"/>
      <c r="I36" s="12"/>
      <c r="J36" s="12"/>
      <c r="K36" s="12"/>
      <c r="L36" s="12"/>
      <c r="M36" s="12"/>
      <c r="N36" s="12"/>
      <c r="O36" s="12"/>
      <c r="P36" s="12"/>
    </row>
    <row r="37" spans="1:16" ht="15.75" customHeight="1">
      <c r="A37" s="17"/>
      <c r="B37" s="18"/>
      <c r="C37" s="18"/>
      <c r="D37" s="9"/>
      <c r="E37" s="18"/>
      <c r="F37" s="18"/>
      <c r="G37" s="19"/>
      <c r="H37" s="11"/>
      <c r="I37" s="12"/>
      <c r="J37" s="12"/>
      <c r="K37" s="12"/>
      <c r="L37" s="12"/>
      <c r="M37" s="12"/>
      <c r="N37" s="12"/>
      <c r="O37" s="12"/>
      <c r="P37" s="12"/>
    </row>
    <row r="38" spans="1:16" ht="15.75" customHeight="1">
      <c r="A38" s="13"/>
      <c r="B38" s="14"/>
      <c r="C38" s="14"/>
      <c r="D38" s="15"/>
      <c r="E38" s="14"/>
      <c r="F38" s="14"/>
      <c r="G38" s="16"/>
      <c r="H38" s="11"/>
      <c r="I38" s="12"/>
      <c r="J38" s="12"/>
      <c r="K38" s="12"/>
      <c r="L38" s="12"/>
      <c r="M38" s="12"/>
      <c r="N38" s="12"/>
      <c r="O38" s="12"/>
      <c r="P38" s="12"/>
    </row>
    <row r="39" spans="1:16" ht="15.75" customHeight="1">
      <c r="A39" s="17"/>
      <c r="B39" s="18"/>
      <c r="C39" s="18"/>
      <c r="D39" s="9"/>
      <c r="E39" s="18"/>
      <c r="F39" s="18"/>
      <c r="G39" s="19"/>
      <c r="H39" s="11"/>
      <c r="I39" s="12"/>
      <c r="J39" s="12"/>
      <c r="K39" s="12"/>
      <c r="L39" s="12"/>
      <c r="M39" s="12"/>
      <c r="N39" s="12"/>
      <c r="O39" s="12"/>
      <c r="P39" s="12"/>
    </row>
    <row r="40" spans="1:16" ht="15.75" customHeight="1">
      <c r="A40" s="13"/>
      <c r="B40" s="14"/>
      <c r="C40" s="14"/>
      <c r="D40" s="15"/>
      <c r="E40" s="14"/>
      <c r="F40" s="14"/>
      <c r="G40" s="16"/>
      <c r="H40" s="11"/>
      <c r="I40" s="12"/>
      <c r="J40" s="12"/>
      <c r="K40" s="12"/>
      <c r="L40" s="12"/>
      <c r="M40" s="12"/>
      <c r="N40" s="12"/>
      <c r="O40" s="12"/>
      <c r="P40" s="12"/>
    </row>
    <row r="41" spans="1:16" ht="15.75" customHeight="1">
      <c r="A41" s="17"/>
      <c r="B41" s="18"/>
      <c r="C41" s="18"/>
      <c r="D41" s="9"/>
      <c r="E41" s="18"/>
      <c r="F41" s="18"/>
      <c r="G41" s="19"/>
      <c r="H41" s="11"/>
      <c r="I41" s="12"/>
      <c r="J41" s="12"/>
      <c r="K41" s="12"/>
      <c r="L41" s="12"/>
      <c r="M41" s="12"/>
      <c r="N41" s="12"/>
      <c r="O41" s="12"/>
      <c r="P41" s="12"/>
    </row>
    <row r="42" spans="1:16" ht="15.75" customHeight="1">
      <c r="A42" s="13"/>
      <c r="B42" s="14"/>
      <c r="C42" s="14"/>
      <c r="D42" s="15"/>
      <c r="E42" s="14"/>
      <c r="F42" s="14"/>
      <c r="G42" s="16"/>
      <c r="H42" s="11"/>
      <c r="I42" s="12"/>
      <c r="J42" s="12"/>
      <c r="K42" s="12"/>
      <c r="L42" s="12"/>
      <c r="M42" s="12"/>
      <c r="N42" s="12"/>
      <c r="O42" s="12"/>
      <c r="P42" s="12"/>
    </row>
    <row r="43" spans="1:16" ht="15.75" customHeight="1">
      <c r="A43" s="17"/>
      <c r="B43" s="18"/>
      <c r="C43" s="18"/>
      <c r="D43" s="9"/>
      <c r="E43" s="18"/>
      <c r="F43" s="18"/>
      <c r="G43" s="19"/>
      <c r="H43" s="11"/>
      <c r="I43" s="12"/>
      <c r="J43" s="12"/>
      <c r="K43" s="12"/>
      <c r="L43" s="12"/>
      <c r="M43" s="12"/>
      <c r="N43" s="12"/>
      <c r="O43" s="12"/>
      <c r="P43" s="12"/>
    </row>
    <row r="44" spans="1:16" ht="15.75" customHeight="1">
      <c r="A44" s="13"/>
      <c r="B44" s="14"/>
      <c r="C44" s="14"/>
      <c r="D44" s="15"/>
      <c r="E44" s="14"/>
      <c r="F44" s="14"/>
      <c r="G44" s="16"/>
      <c r="H44" s="11"/>
      <c r="I44" s="12"/>
      <c r="J44" s="12"/>
      <c r="K44" s="12"/>
      <c r="L44" s="12"/>
      <c r="M44" s="12"/>
      <c r="N44" s="12"/>
      <c r="O44" s="12"/>
      <c r="P44" s="12"/>
    </row>
    <row r="45" spans="1:16" ht="15.75" customHeight="1">
      <c r="A45" s="17"/>
      <c r="B45" s="18"/>
      <c r="C45" s="18"/>
      <c r="D45" s="9"/>
      <c r="E45" s="18"/>
      <c r="F45" s="18"/>
      <c r="G45" s="19"/>
      <c r="H45" s="11"/>
      <c r="I45" s="12"/>
      <c r="J45" s="12"/>
      <c r="K45" s="12"/>
      <c r="L45" s="12"/>
      <c r="M45" s="12"/>
      <c r="N45" s="12"/>
      <c r="O45" s="12"/>
      <c r="P45" s="12"/>
    </row>
    <row r="46" spans="1:16" ht="15.75" customHeight="1">
      <c r="A46" s="13"/>
      <c r="B46" s="14"/>
      <c r="C46" s="14"/>
      <c r="D46" s="15"/>
      <c r="E46" s="14"/>
      <c r="F46" s="14"/>
      <c r="G46" s="16"/>
      <c r="H46" s="11"/>
      <c r="I46" s="12"/>
      <c r="J46" s="12"/>
      <c r="K46" s="12"/>
      <c r="L46" s="12"/>
      <c r="M46" s="12"/>
      <c r="N46" s="12"/>
      <c r="O46" s="12"/>
      <c r="P46" s="12"/>
    </row>
    <row r="47" spans="1:16" ht="15.75" customHeight="1">
      <c r="A47" s="17"/>
      <c r="B47" s="18"/>
      <c r="C47" s="18"/>
      <c r="D47" s="9"/>
      <c r="E47" s="18"/>
      <c r="F47" s="18"/>
      <c r="G47" s="19"/>
      <c r="H47" s="11"/>
      <c r="I47" s="12"/>
      <c r="J47" s="12"/>
      <c r="K47" s="12"/>
      <c r="L47" s="12"/>
      <c r="M47" s="12"/>
      <c r="N47" s="12"/>
      <c r="O47" s="12"/>
      <c r="P47" s="12"/>
    </row>
    <row r="48" spans="1:16" ht="15.75" customHeight="1">
      <c r="A48" s="13"/>
      <c r="B48" s="14"/>
      <c r="C48" s="14"/>
      <c r="D48" s="15"/>
      <c r="E48" s="14"/>
      <c r="F48" s="14"/>
      <c r="G48" s="16"/>
      <c r="H48" s="11"/>
      <c r="I48" s="12"/>
      <c r="J48" s="12"/>
      <c r="K48" s="12"/>
      <c r="L48" s="12"/>
      <c r="M48" s="12"/>
      <c r="N48" s="12"/>
      <c r="O48" s="12"/>
      <c r="P48" s="12"/>
    </row>
    <row r="49" spans="1:16" ht="15.75" customHeight="1">
      <c r="A49" s="22"/>
      <c r="B49" s="18"/>
      <c r="C49" s="18"/>
      <c r="D49" s="9"/>
      <c r="E49" s="18"/>
      <c r="F49" s="18"/>
      <c r="G49" s="19"/>
      <c r="H49" s="11"/>
      <c r="I49" s="12"/>
      <c r="J49" s="12"/>
      <c r="K49" s="12"/>
      <c r="L49" s="12"/>
      <c r="M49" s="12"/>
      <c r="N49" s="12"/>
      <c r="O49" s="12"/>
      <c r="P49" s="12"/>
    </row>
    <row r="50" spans="1:16" ht="15.75" customHeight="1">
      <c r="A50" s="20"/>
      <c r="B50" s="14"/>
      <c r="C50" s="14"/>
      <c r="D50" s="15"/>
      <c r="E50" s="14"/>
      <c r="F50" s="14"/>
      <c r="G50" s="16"/>
      <c r="H50" s="11"/>
      <c r="I50" s="12"/>
      <c r="J50" s="12"/>
      <c r="K50" s="12"/>
      <c r="L50" s="12"/>
      <c r="M50" s="12"/>
      <c r="N50" s="12"/>
      <c r="O50" s="12"/>
      <c r="P50" s="12"/>
    </row>
    <row r="51" spans="1:16" ht="15.75" customHeight="1">
      <c r="A51" s="22"/>
      <c r="B51" s="18"/>
      <c r="C51" s="18"/>
      <c r="D51" s="9"/>
      <c r="E51" s="18"/>
      <c r="F51" s="18"/>
      <c r="G51" s="19"/>
      <c r="H51" s="11"/>
      <c r="I51" s="12"/>
      <c r="J51" s="12"/>
      <c r="K51" s="12"/>
      <c r="L51" s="12"/>
      <c r="M51" s="12"/>
      <c r="N51" s="12"/>
      <c r="O51" s="12"/>
      <c r="P51" s="12"/>
    </row>
    <row r="52" spans="1:16" ht="15.75" customHeight="1">
      <c r="A52" s="13"/>
      <c r="B52" s="14"/>
      <c r="C52" s="14"/>
      <c r="D52" s="15"/>
      <c r="E52" s="14"/>
      <c r="F52" s="14"/>
      <c r="G52" s="16"/>
      <c r="H52" s="11"/>
      <c r="I52" s="12"/>
      <c r="J52" s="12"/>
      <c r="K52" s="12"/>
      <c r="L52" s="12"/>
      <c r="M52" s="12"/>
      <c r="N52" s="12"/>
      <c r="O52" s="12"/>
      <c r="P52" s="12"/>
    </row>
    <row r="53" spans="1:16" ht="15.75" customHeight="1">
      <c r="A53" s="22"/>
      <c r="B53" s="18"/>
      <c r="C53" s="18"/>
      <c r="D53" s="9"/>
      <c r="E53" s="18"/>
      <c r="F53" s="18"/>
      <c r="G53" s="19"/>
      <c r="H53" s="11"/>
      <c r="I53" s="12"/>
      <c r="J53" s="12"/>
      <c r="K53" s="12"/>
      <c r="L53" s="12"/>
      <c r="M53" s="12"/>
      <c r="N53" s="12"/>
      <c r="O53" s="12"/>
      <c r="P53" s="12"/>
    </row>
    <row r="54" spans="1:16" ht="15.75" customHeight="1">
      <c r="A54" s="20"/>
      <c r="B54" s="14"/>
      <c r="C54" s="14"/>
      <c r="D54" s="15"/>
      <c r="E54" s="14"/>
      <c r="F54" s="14"/>
      <c r="G54" s="16"/>
      <c r="H54" s="11"/>
      <c r="I54" s="12"/>
      <c r="J54" s="12"/>
      <c r="K54" s="12"/>
      <c r="L54" s="12"/>
      <c r="M54" s="12"/>
      <c r="N54" s="12"/>
      <c r="O54" s="12"/>
      <c r="P54" s="12"/>
    </row>
    <row r="55" spans="1:16" ht="15.75" customHeight="1">
      <c r="A55" s="22"/>
      <c r="B55" s="18"/>
      <c r="C55" s="18"/>
      <c r="D55" s="9"/>
      <c r="E55" s="18"/>
      <c r="F55" s="18"/>
      <c r="G55" s="19"/>
      <c r="H55" s="11"/>
      <c r="I55" s="12"/>
      <c r="J55" s="12"/>
      <c r="K55" s="12"/>
      <c r="L55" s="12"/>
      <c r="M55" s="12"/>
      <c r="N55" s="12"/>
      <c r="O55" s="12"/>
      <c r="P55" s="12"/>
    </row>
    <row r="56" spans="1:16" ht="15.75" customHeight="1">
      <c r="A56" s="20"/>
      <c r="B56" s="14"/>
      <c r="C56" s="14"/>
      <c r="D56" s="15"/>
      <c r="E56" s="14"/>
      <c r="F56" s="14"/>
      <c r="G56" s="16"/>
      <c r="H56" s="11"/>
      <c r="I56" s="12"/>
      <c r="J56" s="12"/>
      <c r="K56" s="12"/>
      <c r="L56" s="12"/>
      <c r="M56" s="12"/>
      <c r="N56" s="12"/>
      <c r="O56" s="12"/>
      <c r="P56" s="12"/>
    </row>
    <row r="57" spans="1:16" ht="15.75" customHeight="1">
      <c r="A57" s="17"/>
      <c r="B57" s="18"/>
      <c r="C57" s="18"/>
      <c r="D57" s="9"/>
      <c r="E57" s="18"/>
      <c r="F57" s="18"/>
      <c r="G57" s="19"/>
      <c r="H57" s="11"/>
      <c r="I57" s="12"/>
      <c r="J57" s="12"/>
      <c r="K57" s="12"/>
      <c r="L57" s="12"/>
      <c r="M57" s="12"/>
      <c r="N57" s="12"/>
      <c r="O57" s="12"/>
      <c r="P57" s="12"/>
    </row>
    <row r="58" spans="1:16" ht="15.75" customHeight="1">
      <c r="A58" s="20"/>
      <c r="B58" s="14"/>
      <c r="C58" s="14"/>
      <c r="D58" s="15"/>
      <c r="E58" s="14"/>
      <c r="F58" s="14"/>
      <c r="G58" s="16"/>
      <c r="H58" s="11"/>
      <c r="I58" s="12"/>
      <c r="J58" s="12"/>
      <c r="K58" s="12"/>
      <c r="L58" s="12"/>
      <c r="M58" s="12"/>
      <c r="N58" s="12"/>
      <c r="O58" s="12"/>
      <c r="P58" s="12"/>
    </row>
    <row r="59" spans="1:16" ht="15.75" customHeight="1">
      <c r="A59" s="22"/>
      <c r="B59" s="18"/>
      <c r="C59" s="18"/>
      <c r="D59" s="9"/>
      <c r="E59" s="18"/>
      <c r="F59" s="18"/>
      <c r="G59" s="19"/>
      <c r="H59" s="11"/>
      <c r="I59" s="12"/>
      <c r="J59" s="12"/>
      <c r="K59" s="12"/>
      <c r="L59" s="12"/>
      <c r="M59" s="12"/>
      <c r="N59" s="12"/>
      <c r="O59" s="12"/>
      <c r="P59" s="12"/>
    </row>
    <row r="60" spans="1:16" ht="15.75" customHeight="1">
      <c r="A60" s="20"/>
      <c r="B60" s="14"/>
      <c r="C60" s="14"/>
      <c r="D60" s="15"/>
      <c r="E60" s="14"/>
      <c r="F60" s="14"/>
      <c r="G60" s="16"/>
      <c r="H60" s="11"/>
      <c r="I60" s="12"/>
      <c r="J60" s="12"/>
      <c r="K60" s="12"/>
      <c r="L60" s="12"/>
      <c r="M60" s="12"/>
      <c r="N60" s="12"/>
      <c r="O60" s="12"/>
      <c r="P60" s="12"/>
    </row>
    <row r="61" spans="1:16" ht="15.75" customHeight="1">
      <c r="A61" s="22"/>
      <c r="B61" s="18"/>
      <c r="C61" s="18"/>
      <c r="D61" s="9"/>
      <c r="E61" s="18"/>
      <c r="F61" s="18"/>
      <c r="G61" s="19"/>
      <c r="H61" s="11"/>
      <c r="I61" s="12"/>
      <c r="J61" s="12"/>
      <c r="K61" s="12"/>
      <c r="L61" s="12"/>
      <c r="M61" s="12"/>
      <c r="N61" s="12"/>
      <c r="O61" s="12"/>
      <c r="P61" s="12"/>
    </row>
    <row r="62" spans="1:16" ht="15.75" customHeight="1">
      <c r="A62" s="20"/>
      <c r="B62" s="14"/>
      <c r="C62" s="14"/>
      <c r="D62" s="15"/>
      <c r="E62" s="14"/>
      <c r="F62" s="14"/>
      <c r="G62" s="16"/>
      <c r="H62" s="11"/>
      <c r="I62" s="12"/>
      <c r="J62" s="12"/>
      <c r="K62" s="12"/>
      <c r="L62" s="12"/>
      <c r="M62" s="12"/>
      <c r="N62" s="12"/>
      <c r="O62" s="12"/>
      <c r="P62" s="12"/>
    </row>
    <row r="63" spans="1:16" ht="15.75" customHeight="1">
      <c r="A63" s="22"/>
      <c r="B63" s="18"/>
      <c r="C63" s="18"/>
      <c r="D63" s="9"/>
      <c r="E63" s="18"/>
      <c r="F63" s="18"/>
      <c r="G63" s="19"/>
      <c r="H63" s="11"/>
      <c r="I63" s="12"/>
      <c r="J63" s="12"/>
      <c r="K63" s="12"/>
      <c r="L63" s="12"/>
      <c r="M63" s="12"/>
      <c r="N63" s="12"/>
      <c r="O63" s="12"/>
      <c r="P63" s="12"/>
    </row>
    <row r="64" spans="1:16" ht="15.75" customHeight="1">
      <c r="A64" s="20"/>
      <c r="B64" s="14"/>
      <c r="C64" s="14"/>
      <c r="D64" s="15"/>
      <c r="E64" s="14"/>
      <c r="F64" s="14"/>
      <c r="G64" s="16"/>
      <c r="H64" s="11"/>
      <c r="I64" s="12"/>
      <c r="J64" s="12"/>
      <c r="K64" s="12"/>
      <c r="L64" s="12"/>
      <c r="M64" s="12"/>
      <c r="N64" s="12"/>
      <c r="O64" s="12"/>
      <c r="P64" s="12"/>
    </row>
    <row r="65" spans="1:16" ht="15.75" customHeight="1">
      <c r="A65" s="17"/>
      <c r="B65" s="18"/>
      <c r="C65" s="18"/>
      <c r="D65" s="9"/>
      <c r="E65" s="18"/>
      <c r="F65" s="18"/>
      <c r="G65" s="19"/>
      <c r="H65" s="11"/>
      <c r="I65" s="12"/>
      <c r="J65" s="12"/>
      <c r="K65" s="12"/>
      <c r="L65" s="12"/>
      <c r="M65" s="12"/>
      <c r="N65" s="12"/>
      <c r="O65" s="12"/>
      <c r="P65" s="12"/>
    </row>
    <row r="66" spans="1:16" ht="15.75" customHeight="1">
      <c r="A66" s="20"/>
      <c r="B66" s="14"/>
      <c r="C66" s="14"/>
      <c r="D66" s="15"/>
      <c r="E66" s="14"/>
      <c r="F66" s="14"/>
      <c r="G66" s="16"/>
      <c r="H66" s="11"/>
      <c r="I66" s="12"/>
      <c r="J66" s="12"/>
      <c r="K66" s="12"/>
      <c r="L66" s="12"/>
      <c r="M66" s="12"/>
      <c r="N66" s="12"/>
      <c r="O66" s="12"/>
      <c r="P66" s="12"/>
    </row>
    <row r="67" spans="1:16" ht="15.75" customHeight="1">
      <c r="A67" s="22"/>
      <c r="B67" s="18"/>
      <c r="C67" s="18"/>
      <c r="D67" s="9"/>
      <c r="E67" s="18"/>
      <c r="F67" s="18"/>
      <c r="G67" s="19"/>
      <c r="H67" s="11"/>
      <c r="I67" s="12"/>
      <c r="J67" s="12"/>
      <c r="K67" s="12"/>
      <c r="L67" s="12"/>
      <c r="M67" s="12"/>
      <c r="N67" s="12"/>
      <c r="O67" s="12"/>
      <c r="P67" s="12"/>
    </row>
    <row r="68" spans="1:16" ht="15.75" customHeight="1">
      <c r="A68" s="20"/>
      <c r="B68" s="14"/>
      <c r="C68" s="14"/>
      <c r="D68" s="15"/>
      <c r="E68" s="14"/>
      <c r="F68" s="14"/>
      <c r="G68" s="16"/>
      <c r="H68" s="11"/>
      <c r="I68" s="12"/>
      <c r="J68" s="12"/>
      <c r="K68" s="12"/>
      <c r="L68" s="12"/>
      <c r="M68" s="12"/>
      <c r="N68" s="12"/>
      <c r="O68" s="12"/>
      <c r="P68" s="12"/>
    </row>
    <row r="69" spans="1:16" ht="15.75" customHeight="1">
      <c r="A69" s="22"/>
      <c r="B69" s="18"/>
      <c r="C69" s="18"/>
      <c r="D69" s="9"/>
      <c r="E69" s="18"/>
      <c r="F69" s="18"/>
      <c r="G69" s="19"/>
      <c r="H69" s="11"/>
      <c r="I69" s="12"/>
      <c r="J69" s="12"/>
      <c r="K69" s="12"/>
      <c r="L69" s="12"/>
      <c r="M69" s="12"/>
      <c r="N69" s="12"/>
      <c r="O69" s="12"/>
      <c r="P69" s="12"/>
    </row>
    <row r="70" spans="1:16" ht="15.75" customHeight="1">
      <c r="A70" s="20"/>
      <c r="B70" s="14"/>
      <c r="C70" s="14"/>
      <c r="D70" s="15"/>
      <c r="E70" s="14"/>
      <c r="F70" s="14"/>
      <c r="G70" s="16"/>
      <c r="H70" s="11"/>
      <c r="I70" s="12"/>
      <c r="J70" s="12"/>
      <c r="K70" s="12"/>
      <c r="L70" s="12"/>
      <c r="M70" s="12"/>
      <c r="N70" s="12"/>
      <c r="O70" s="12"/>
      <c r="P70" s="12"/>
    </row>
    <row r="71" spans="1:16" ht="15.75" customHeight="1">
      <c r="A71" s="22"/>
      <c r="B71" s="18"/>
      <c r="C71" s="18"/>
      <c r="D71" s="9"/>
      <c r="E71" s="18"/>
      <c r="F71" s="18"/>
      <c r="G71" s="19"/>
      <c r="H71" s="11"/>
      <c r="I71" s="12"/>
      <c r="J71" s="12"/>
      <c r="K71" s="12"/>
      <c r="L71" s="12"/>
      <c r="M71" s="12"/>
      <c r="N71" s="12"/>
      <c r="O71" s="12"/>
      <c r="P71" s="12"/>
    </row>
    <row r="72" spans="1:16" ht="15.75" customHeight="1">
      <c r="A72" s="20"/>
      <c r="B72" s="14"/>
      <c r="C72" s="14"/>
      <c r="D72" s="15"/>
      <c r="E72" s="14"/>
      <c r="F72" s="14"/>
      <c r="G72" s="16"/>
      <c r="H72" s="11"/>
      <c r="I72" s="12"/>
      <c r="J72" s="12"/>
      <c r="K72" s="12"/>
      <c r="L72" s="12"/>
      <c r="M72" s="12"/>
      <c r="N72" s="12"/>
      <c r="O72" s="12"/>
      <c r="P72" s="12"/>
    </row>
    <row r="73" spans="1:16" ht="15.75" customHeight="1">
      <c r="A73" s="22"/>
      <c r="B73" s="18"/>
      <c r="C73" s="18"/>
      <c r="D73" s="9"/>
      <c r="E73" s="18"/>
      <c r="F73" s="18"/>
      <c r="G73" s="19"/>
      <c r="H73" s="11"/>
      <c r="I73" s="12"/>
      <c r="J73" s="12"/>
      <c r="K73" s="12"/>
      <c r="L73" s="12"/>
      <c r="M73" s="12"/>
      <c r="N73" s="12"/>
      <c r="O73" s="12"/>
      <c r="P73" s="12"/>
    </row>
    <row r="74" spans="1:16" ht="15.75" customHeight="1">
      <c r="A74" s="20"/>
      <c r="B74" s="14"/>
      <c r="C74" s="14"/>
      <c r="D74" s="15"/>
      <c r="E74" s="14"/>
      <c r="F74" s="14"/>
      <c r="G74" s="16"/>
      <c r="H74" s="11"/>
      <c r="I74" s="12"/>
      <c r="J74" s="12"/>
      <c r="K74" s="12"/>
      <c r="L74" s="12"/>
      <c r="M74" s="12"/>
      <c r="N74" s="12"/>
      <c r="O74" s="12"/>
      <c r="P74" s="12"/>
    </row>
    <row r="75" spans="1:16" ht="15.75" customHeight="1">
      <c r="A75" s="22"/>
      <c r="B75" s="18"/>
      <c r="C75" s="18"/>
      <c r="D75" s="9"/>
      <c r="E75" s="18"/>
      <c r="F75" s="18"/>
      <c r="G75" s="19"/>
      <c r="H75" s="11"/>
      <c r="I75" s="12"/>
      <c r="J75" s="12"/>
      <c r="K75" s="12"/>
      <c r="L75" s="12"/>
      <c r="M75" s="12"/>
      <c r="N75" s="12"/>
      <c r="O75" s="12"/>
      <c r="P75" s="12"/>
    </row>
    <row r="76" spans="1:16" ht="15.75" customHeight="1">
      <c r="A76" s="20"/>
      <c r="B76" s="14"/>
      <c r="C76" s="14"/>
      <c r="D76" s="15"/>
      <c r="E76" s="14"/>
      <c r="F76" s="14"/>
      <c r="G76" s="16"/>
      <c r="H76" s="11"/>
      <c r="I76" s="12"/>
      <c r="J76" s="12"/>
      <c r="K76" s="12"/>
      <c r="L76" s="12"/>
      <c r="M76" s="12"/>
      <c r="N76" s="12"/>
      <c r="O76" s="12"/>
      <c r="P76" s="12"/>
    </row>
    <row r="77" spans="1:16" ht="15.75" customHeight="1">
      <c r="A77" s="22"/>
      <c r="B77" s="18"/>
      <c r="C77" s="18"/>
      <c r="D77" s="9"/>
      <c r="E77" s="18"/>
      <c r="F77" s="18"/>
      <c r="G77" s="19"/>
      <c r="H77" s="11"/>
      <c r="I77" s="12"/>
      <c r="J77" s="12"/>
      <c r="K77" s="12"/>
      <c r="L77" s="12"/>
      <c r="M77" s="12"/>
      <c r="N77" s="12"/>
      <c r="O77" s="12"/>
      <c r="P77" s="12"/>
    </row>
    <row r="78" spans="1:16" ht="15.75" customHeight="1">
      <c r="A78" s="20"/>
      <c r="B78" s="14"/>
      <c r="C78" s="14"/>
      <c r="D78" s="15"/>
      <c r="E78" s="14"/>
      <c r="F78" s="14"/>
      <c r="G78" s="16"/>
      <c r="H78" s="11"/>
      <c r="I78" s="12"/>
      <c r="J78" s="12"/>
      <c r="K78" s="12"/>
      <c r="L78" s="12"/>
      <c r="M78" s="12"/>
      <c r="N78" s="12"/>
      <c r="O78" s="12"/>
      <c r="P78" s="12"/>
    </row>
    <row r="79" spans="1:16" ht="15.75" customHeight="1">
      <c r="A79" s="22"/>
      <c r="B79" s="18"/>
      <c r="C79" s="18"/>
      <c r="D79" s="9"/>
      <c r="E79" s="18"/>
      <c r="F79" s="18"/>
      <c r="G79" s="19"/>
      <c r="H79" s="11"/>
      <c r="I79" s="12"/>
      <c r="J79" s="12"/>
      <c r="K79" s="12"/>
      <c r="L79" s="12"/>
      <c r="M79" s="12"/>
      <c r="N79" s="12"/>
      <c r="O79" s="12"/>
      <c r="P79" s="12"/>
    </row>
    <row r="80" spans="1:16" ht="15.75" customHeight="1">
      <c r="A80" s="20"/>
      <c r="B80" s="14"/>
      <c r="C80" s="14"/>
      <c r="D80" s="15"/>
      <c r="E80" s="14"/>
      <c r="F80" s="14"/>
      <c r="G80" s="16"/>
      <c r="H80" s="11"/>
      <c r="I80" s="12"/>
      <c r="J80" s="12"/>
      <c r="K80" s="12"/>
      <c r="L80" s="12"/>
      <c r="M80" s="12"/>
      <c r="N80" s="12"/>
      <c r="O80" s="12"/>
      <c r="P80" s="12"/>
    </row>
    <row r="81" spans="1:16" ht="15.75" customHeight="1">
      <c r="A81" s="22"/>
      <c r="B81" s="18"/>
      <c r="C81" s="18"/>
      <c r="D81" s="9"/>
      <c r="E81" s="18"/>
      <c r="F81" s="18"/>
      <c r="G81" s="19"/>
      <c r="H81" s="11"/>
      <c r="I81" s="12"/>
      <c r="J81" s="12"/>
      <c r="K81" s="12"/>
      <c r="L81" s="12"/>
      <c r="M81" s="12"/>
      <c r="N81" s="12"/>
      <c r="O81" s="12"/>
      <c r="P81" s="12"/>
    </row>
    <row r="82" spans="1:16" ht="15.75" customHeight="1">
      <c r="A82" s="20"/>
      <c r="B82" s="14"/>
      <c r="C82" s="14"/>
      <c r="D82" s="15"/>
      <c r="E82" s="14"/>
      <c r="F82" s="14"/>
      <c r="G82" s="16"/>
      <c r="H82" s="11"/>
      <c r="I82" s="12"/>
      <c r="J82" s="12"/>
      <c r="K82" s="12"/>
      <c r="L82" s="12"/>
      <c r="M82" s="12"/>
      <c r="N82" s="12"/>
      <c r="O82" s="12"/>
      <c r="P82" s="12"/>
    </row>
    <row r="83" spans="1:16" ht="15.75" customHeight="1">
      <c r="A83" s="22"/>
      <c r="B83" s="18"/>
      <c r="C83" s="18"/>
      <c r="D83" s="9"/>
      <c r="E83" s="18"/>
      <c r="F83" s="18"/>
      <c r="G83" s="19"/>
      <c r="H83" s="11"/>
      <c r="I83" s="12"/>
      <c r="J83" s="12"/>
      <c r="K83" s="12"/>
      <c r="L83" s="12"/>
      <c r="M83" s="12"/>
      <c r="N83" s="12"/>
      <c r="O83" s="12"/>
      <c r="P83" s="12"/>
    </row>
    <row r="84" spans="1:16" ht="15.75" customHeight="1">
      <c r="A84" s="20"/>
      <c r="B84" s="14"/>
      <c r="C84" s="14"/>
      <c r="D84" s="15"/>
      <c r="E84" s="14"/>
      <c r="F84" s="14"/>
      <c r="G84" s="16"/>
      <c r="H84" s="11"/>
      <c r="I84" s="12"/>
      <c r="J84" s="12"/>
      <c r="K84" s="12"/>
      <c r="L84" s="12"/>
      <c r="M84" s="12"/>
      <c r="N84" s="12"/>
      <c r="O84" s="12"/>
      <c r="P84" s="12"/>
    </row>
    <row r="85" spans="1:16" ht="15.75" customHeight="1">
      <c r="A85" s="22"/>
      <c r="B85" s="18"/>
      <c r="C85" s="18"/>
      <c r="D85" s="9"/>
      <c r="E85" s="18"/>
      <c r="F85" s="18"/>
      <c r="G85" s="19"/>
      <c r="H85" s="11"/>
      <c r="I85" s="12"/>
      <c r="J85" s="12"/>
      <c r="K85" s="12"/>
      <c r="L85" s="12"/>
      <c r="M85" s="12"/>
      <c r="N85" s="12"/>
      <c r="O85" s="12"/>
      <c r="P85" s="12"/>
    </row>
    <row r="86" spans="1:16" ht="15.75" customHeight="1">
      <c r="A86" s="13"/>
      <c r="B86" s="14"/>
      <c r="C86" s="14"/>
      <c r="D86" s="15"/>
      <c r="E86" s="14"/>
      <c r="F86" s="14"/>
      <c r="G86" s="16"/>
      <c r="H86" s="11"/>
      <c r="I86" s="12"/>
      <c r="J86" s="12"/>
      <c r="K86" s="12"/>
      <c r="L86" s="12"/>
      <c r="M86" s="12"/>
      <c r="N86" s="12"/>
      <c r="O86" s="12"/>
      <c r="P86" s="12"/>
    </row>
    <row r="87" spans="1:16" ht="15.75" customHeight="1">
      <c r="A87" s="22"/>
      <c r="B87" s="18"/>
      <c r="C87" s="18"/>
      <c r="D87" s="9"/>
      <c r="E87" s="18"/>
      <c r="F87" s="18"/>
      <c r="G87" s="19"/>
      <c r="H87" s="11"/>
      <c r="I87" s="12"/>
      <c r="J87" s="12"/>
      <c r="K87" s="12"/>
      <c r="L87" s="12"/>
      <c r="M87" s="12"/>
      <c r="N87" s="12"/>
      <c r="O87" s="12"/>
      <c r="P87" s="12"/>
    </row>
    <row r="88" spans="1:16" ht="15.75" customHeight="1">
      <c r="A88" s="20"/>
      <c r="B88" s="14"/>
      <c r="C88" s="14"/>
      <c r="D88" s="15"/>
      <c r="E88" s="14"/>
      <c r="F88" s="14"/>
      <c r="G88" s="16"/>
      <c r="H88" s="11"/>
      <c r="I88" s="12"/>
      <c r="J88" s="12"/>
      <c r="K88" s="12"/>
      <c r="L88" s="12"/>
      <c r="M88" s="12"/>
      <c r="N88" s="12"/>
      <c r="O88" s="12"/>
      <c r="P88" s="12"/>
    </row>
    <row r="89" spans="1:16" ht="15.75" customHeight="1">
      <c r="A89" s="22"/>
      <c r="B89" s="18"/>
      <c r="C89" s="18"/>
      <c r="D89" s="9"/>
      <c r="E89" s="18"/>
      <c r="F89" s="18"/>
      <c r="G89" s="19"/>
      <c r="H89" s="11"/>
      <c r="I89" s="12"/>
      <c r="J89" s="12"/>
      <c r="K89" s="12"/>
      <c r="L89" s="12"/>
      <c r="M89" s="12"/>
      <c r="N89" s="12"/>
      <c r="O89" s="12"/>
      <c r="P89" s="12"/>
    </row>
    <row r="90" spans="1:16" ht="15.75" customHeight="1">
      <c r="A90" s="20"/>
      <c r="B90" s="14"/>
      <c r="C90" s="14"/>
      <c r="D90" s="15"/>
      <c r="E90" s="14"/>
      <c r="F90" s="14"/>
      <c r="G90" s="16"/>
      <c r="H90" s="11"/>
      <c r="I90" s="12"/>
      <c r="J90" s="12"/>
      <c r="K90" s="12"/>
      <c r="L90" s="12"/>
      <c r="M90" s="12"/>
      <c r="N90" s="12"/>
      <c r="O90" s="12"/>
      <c r="P90" s="12"/>
    </row>
    <row r="91" spans="1:16" ht="15.75" customHeight="1">
      <c r="A91" s="22"/>
      <c r="B91" s="18"/>
      <c r="C91" s="18"/>
      <c r="D91" s="9"/>
      <c r="E91" s="18"/>
      <c r="F91" s="18"/>
      <c r="G91" s="19"/>
      <c r="H91" s="11"/>
      <c r="I91" s="12"/>
      <c r="J91" s="12"/>
      <c r="K91" s="12"/>
      <c r="L91" s="12"/>
      <c r="M91" s="12"/>
      <c r="N91" s="12"/>
      <c r="O91" s="12"/>
      <c r="P91" s="12"/>
    </row>
    <row r="92" spans="1:16" ht="15.75" customHeight="1">
      <c r="A92" s="20"/>
      <c r="B92" s="14"/>
      <c r="C92" s="14"/>
      <c r="D92" s="15"/>
      <c r="E92" s="14"/>
      <c r="F92" s="14"/>
      <c r="G92" s="16"/>
      <c r="H92" s="11"/>
      <c r="I92" s="12"/>
      <c r="J92" s="12"/>
      <c r="K92" s="12"/>
      <c r="L92" s="12"/>
      <c r="M92" s="12"/>
      <c r="N92" s="12"/>
      <c r="O92" s="12"/>
      <c r="P92" s="12"/>
    </row>
    <row r="93" spans="1:16" ht="15.75" customHeight="1">
      <c r="A93" s="22"/>
      <c r="B93" s="18"/>
      <c r="C93" s="18"/>
      <c r="D93" s="9"/>
      <c r="E93" s="18"/>
      <c r="F93" s="18"/>
      <c r="G93" s="19"/>
      <c r="H93" s="11"/>
      <c r="I93" s="12"/>
      <c r="J93" s="12"/>
      <c r="K93" s="12"/>
      <c r="L93" s="12"/>
      <c r="M93" s="12"/>
      <c r="N93" s="12"/>
      <c r="O93" s="12"/>
      <c r="P93" s="12"/>
    </row>
    <row r="94" spans="1:16" ht="15.75" customHeight="1">
      <c r="A94" s="20"/>
      <c r="B94" s="14"/>
      <c r="C94" s="14"/>
      <c r="D94" s="15"/>
      <c r="E94" s="14"/>
      <c r="F94" s="14"/>
      <c r="G94" s="16"/>
      <c r="H94" s="11"/>
      <c r="I94" s="12"/>
      <c r="J94" s="12"/>
      <c r="K94" s="12"/>
      <c r="L94" s="12"/>
      <c r="M94" s="12"/>
      <c r="N94" s="12"/>
      <c r="O94" s="12"/>
      <c r="P94" s="12"/>
    </row>
    <row r="95" spans="1:16" ht="15.75" customHeight="1">
      <c r="A95" s="22"/>
      <c r="B95" s="18"/>
      <c r="C95" s="18"/>
      <c r="D95" s="9"/>
      <c r="E95" s="18"/>
      <c r="F95" s="18"/>
      <c r="G95" s="19"/>
      <c r="H95" s="11"/>
      <c r="I95" s="12"/>
      <c r="J95" s="12"/>
      <c r="K95" s="12"/>
      <c r="L95" s="12"/>
      <c r="M95" s="12"/>
      <c r="N95" s="12"/>
      <c r="O95" s="12"/>
      <c r="P95" s="12"/>
    </row>
    <row r="96" spans="1:16" ht="15.75" customHeight="1">
      <c r="A96" s="20"/>
      <c r="B96" s="14"/>
      <c r="C96" s="14"/>
      <c r="D96" s="15"/>
      <c r="E96" s="14"/>
      <c r="F96" s="14"/>
      <c r="G96" s="16"/>
      <c r="H96" s="11"/>
      <c r="I96" s="12"/>
      <c r="J96" s="12"/>
      <c r="K96" s="12"/>
      <c r="L96" s="12"/>
      <c r="M96" s="12"/>
      <c r="N96" s="12"/>
      <c r="O96" s="12"/>
      <c r="P96" s="12"/>
    </row>
    <row r="97" spans="1:16" ht="15.75" customHeight="1">
      <c r="A97" s="22"/>
      <c r="B97" s="18"/>
      <c r="C97" s="18"/>
      <c r="D97" s="9"/>
      <c r="E97" s="18"/>
      <c r="F97" s="18"/>
      <c r="G97" s="19"/>
      <c r="H97" s="11"/>
      <c r="I97" s="12"/>
      <c r="J97" s="12"/>
      <c r="K97" s="12"/>
      <c r="L97" s="12"/>
      <c r="M97" s="12"/>
      <c r="N97" s="12"/>
      <c r="O97" s="12"/>
      <c r="P97" s="12"/>
    </row>
    <row r="98" spans="1:16" ht="15.75" customHeight="1">
      <c r="A98" s="20"/>
      <c r="B98" s="14"/>
      <c r="C98" s="14"/>
      <c r="D98" s="15"/>
      <c r="E98" s="14"/>
      <c r="F98" s="14"/>
      <c r="G98" s="16"/>
      <c r="H98" s="11"/>
      <c r="I98" s="12"/>
      <c r="J98" s="12"/>
      <c r="K98" s="12"/>
      <c r="L98" s="12"/>
      <c r="M98" s="12"/>
      <c r="N98" s="12"/>
      <c r="O98" s="12"/>
      <c r="P98" s="12"/>
    </row>
    <row r="99" spans="1:16" ht="15.75" customHeight="1">
      <c r="A99" s="22"/>
      <c r="B99" s="18"/>
      <c r="C99" s="18"/>
      <c r="D99" s="9"/>
      <c r="E99" s="18"/>
      <c r="F99" s="18"/>
      <c r="G99" s="19"/>
      <c r="H99" s="11"/>
      <c r="I99" s="12"/>
      <c r="J99" s="12"/>
      <c r="K99" s="12"/>
      <c r="L99" s="12"/>
      <c r="M99" s="12"/>
      <c r="N99" s="12"/>
      <c r="O99" s="12"/>
      <c r="P99" s="12"/>
    </row>
    <row r="100" spans="1:16" ht="15.75" customHeight="1">
      <c r="A100" s="20"/>
      <c r="B100" s="14"/>
      <c r="C100" s="14"/>
      <c r="D100" s="15"/>
      <c r="E100" s="14"/>
      <c r="F100" s="14"/>
      <c r="G100" s="16"/>
      <c r="H100" s="11"/>
      <c r="I100" s="12"/>
      <c r="J100" s="12"/>
      <c r="K100" s="12"/>
      <c r="L100" s="12"/>
      <c r="M100" s="12"/>
      <c r="N100" s="12"/>
      <c r="O100" s="12"/>
      <c r="P100" s="12"/>
    </row>
    <row r="101" spans="1:16" ht="15.75" customHeight="1">
      <c r="A101" s="22"/>
      <c r="B101" s="18"/>
      <c r="C101" s="18"/>
      <c r="D101" s="9"/>
      <c r="E101" s="18"/>
      <c r="F101" s="18"/>
      <c r="G101" s="19"/>
      <c r="H101" s="11"/>
      <c r="I101" s="12"/>
      <c r="J101" s="12"/>
      <c r="K101" s="12"/>
      <c r="L101" s="12"/>
      <c r="M101" s="12"/>
      <c r="N101" s="12"/>
      <c r="O101" s="12"/>
      <c r="P101" s="12"/>
    </row>
    <row r="102" spans="1:16" ht="15.75" customHeight="1">
      <c r="A102" s="20"/>
      <c r="B102" s="14"/>
      <c r="C102" s="14"/>
      <c r="D102" s="15"/>
      <c r="E102" s="14"/>
      <c r="F102" s="14"/>
      <c r="G102" s="16"/>
      <c r="H102" s="11"/>
      <c r="I102" s="12"/>
      <c r="J102" s="12"/>
      <c r="K102" s="12"/>
      <c r="L102" s="12"/>
      <c r="M102" s="12"/>
      <c r="N102" s="12"/>
      <c r="O102" s="12"/>
      <c r="P102" s="12"/>
    </row>
    <row r="103" spans="1:16" ht="15.75" customHeight="1">
      <c r="A103" s="22"/>
      <c r="B103" s="18"/>
      <c r="C103" s="18"/>
      <c r="D103" s="9"/>
      <c r="E103" s="18"/>
      <c r="F103" s="18"/>
      <c r="G103" s="19"/>
      <c r="H103" s="11"/>
      <c r="I103" s="12"/>
      <c r="J103" s="12"/>
      <c r="K103" s="12"/>
      <c r="L103" s="12"/>
      <c r="M103" s="12"/>
      <c r="N103" s="12"/>
      <c r="O103" s="12"/>
      <c r="P103" s="12"/>
    </row>
    <row r="104" spans="1:16" ht="15.75" customHeight="1">
      <c r="A104" s="13"/>
      <c r="B104" s="14"/>
      <c r="C104" s="14"/>
      <c r="D104" s="15"/>
      <c r="E104" s="14"/>
      <c r="F104" s="14"/>
      <c r="G104" s="16"/>
      <c r="H104" s="11"/>
      <c r="I104" s="12"/>
      <c r="J104" s="12"/>
      <c r="K104" s="12"/>
      <c r="L104" s="12"/>
      <c r="M104" s="12"/>
      <c r="N104" s="12"/>
      <c r="O104" s="12"/>
      <c r="P104" s="12"/>
    </row>
    <row r="105" spans="1:16" ht="15.75" customHeight="1">
      <c r="A105" s="17"/>
      <c r="B105" s="18"/>
      <c r="C105" s="18"/>
      <c r="D105" s="9"/>
      <c r="E105" s="18"/>
      <c r="F105" s="18"/>
      <c r="G105" s="19"/>
      <c r="H105" s="11"/>
      <c r="I105" s="12"/>
      <c r="J105" s="12"/>
      <c r="K105" s="12"/>
      <c r="L105" s="12"/>
      <c r="M105" s="12"/>
      <c r="N105" s="12"/>
      <c r="O105" s="12"/>
      <c r="P105" s="12"/>
    </row>
    <row r="106" spans="1:16" ht="15.75" customHeight="1">
      <c r="A106" s="13"/>
      <c r="B106" s="14"/>
      <c r="C106" s="14"/>
      <c r="D106" s="15"/>
      <c r="E106" s="14"/>
      <c r="F106" s="14"/>
      <c r="G106" s="16"/>
      <c r="H106" s="11"/>
      <c r="I106" s="12"/>
      <c r="J106" s="12"/>
      <c r="K106" s="12"/>
      <c r="L106" s="12"/>
      <c r="M106" s="12"/>
      <c r="N106" s="12"/>
      <c r="O106" s="12"/>
      <c r="P106" s="12"/>
    </row>
    <row r="107" spans="1:16" ht="15.75" customHeight="1">
      <c r="A107" s="17"/>
      <c r="B107" s="18"/>
      <c r="C107" s="18"/>
      <c r="D107" s="9"/>
      <c r="E107" s="18"/>
      <c r="F107" s="18"/>
      <c r="G107" s="19"/>
      <c r="H107" s="11"/>
      <c r="I107" s="12"/>
      <c r="J107" s="12"/>
      <c r="K107" s="12"/>
      <c r="L107" s="12"/>
      <c r="M107" s="12"/>
      <c r="N107" s="12"/>
      <c r="O107" s="12"/>
      <c r="P107" s="12"/>
    </row>
    <row r="108" spans="1:16" ht="15.75" customHeight="1">
      <c r="A108" s="13"/>
      <c r="B108" s="14"/>
      <c r="C108" s="14"/>
      <c r="D108" s="15"/>
      <c r="E108" s="14"/>
      <c r="F108" s="14"/>
      <c r="G108" s="16"/>
      <c r="H108" s="11"/>
      <c r="I108" s="12"/>
      <c r="J108" s="12"/>
      <c r="K108" s="12"/>
      <c r="L108" s="12"/>
      <c r="M108" s="12"/>
      <c r="N108" s="12"/>
      <c r="O108" s="12"/>
      <c r="P108" s="12"/>
    </row>
    <row r="109" spans="1:16" ht="15.75" customHeight="1">
      <c r="A109" s="17"/>
      <c r="B109" s="18"/>
      <c r="C109" s="18"/>
      <c r="D109" s="9"/>
      <c r="E109" s="18"/>
      <c r="F109" s="18"/>
      <c r="G109" s="19"/>
      <c r="H109" s="11"/>
      <c r="I109" s="12"/>
      <c r="J109" s="12"/>
      <c r="K109" s="12"/>
      <c r="L109" s="12"/>
      <c r="M109" s="12"/>
      <c r="N109" s="12"/>
      <c r="O109" s="12"/>
      <c r="P109" s="12"/>
    </row>
    <row r="110" spans="1:16" ht="15.75" customHeight="1">
      <c r="A110" s="13"/>
      <c r="B110" s="14"/>
      <c r="C110" s="14"/>
      <c r="D110" s="15"/>
      <c r="E110" s="14"/>
      <c r="F110" s="14"/>
      <c r="G110" s="16"/>
      <c r="H110" s="11"/>
      <c r="I110" s="12"/>
      <c r="J110" s="12"/>
      <c r="K110" s="12"/>
      <c r="L110" s="12"/>
      <c r="M110" s="12"/>
      <c r="N110" s="12"/>
      <c r="O110" s="12"/>
      <c r="P110" s="12"/>
    </row>
    <row r="111" spans="1:16" ht="15.75" customHeight="1">
      <c r="A111" s="17"/>
      <c r="B111" s="18"/>
      <c r="C111" s="18"/>
      <c r="D111" s="9"/>
      <c r="E111" s="18"/>
      <c r="F111" s="18"/>
      <c r="G111" s="19"/>
      <c r="H111" s="11"/>
      <c r="I111" s="12"/>
      <c r="J111" s="12"/>
      <c r="K111" s="12"/>
      <c r="L111" s="12"/>
      <c r="M111" s="12"/>
      <c r="N111" s="12"/>
      <c r="O111" s="12"/>
      <c r="P111" s="12"/>
    </row>
    <row r="112" spans="1:16" ht="15.75" customHeight="1">
      <c r="A112" s="13"/>
      <c r="B112" s="14"/>
      <c r="C112" s="14"/>
      <c r="D112" s="15"/>
      <c r="E112" s="14"/>
      <c r="F112" s="14"/>
      <c r="G112" s="16"/>
      <c r="H112" s="11"/>
      <c r="I112" s="12"/>
      <c r="J112" s="12"/>
      <c r="K112" s="12"/>
      <c r="L112" s="12"/>
      <c r="M112" s="12"/>
      <c r="N112" s="12"/>
      <c r="O112" s="12"/>
      <c r="P112" s="12"/>
    </row>
    <row r="113" spans="1:16" ht="15.75" customHeight="1">
      <c r="A113" s="17"/>
      <c r="B113" s="18"/>
      <c r="C113" s="18"/>
      <c r="D113" s="9"/>
      <c r="E113" s="18"/>
      <c r="F113" s="18"/>
      <c r="G113" s="19"/>
      <c r="H113" s="11"/>
      <c r="I113" s="12"/>
      <c r="J113" s="12"/>
      <c r="K113" s="12"/>
      <c r="L113" s="12"/>
      <c r="M113" s="12"/>
      <c r="N113" s="12"/>
      <c r="O113" s="12"/>
      <c r="P113" s="12"/>
    </row>
    <row r="114" spans="1:16" ht="15.75" customHeight="1">
      <c r="A114" s="13"/>
      <c r="B114" s="14"/>
      <c r="C114" s="14"/>
      <c r="D114" s="15"/>
      <c r="E114" s="14"/>
      <c r="F114" s="14"/>
      <c r="G114" s="16"/>
      <c r="H114" s="11"/>
      <c r="I114" s="12"/>
      <c r="J114" s="12"/>
      <c r="K114" s="12"/>
      <c r="L114" s="12"/>
      <c r="M114" s="12"/>
      <c r="N114" s="12"/>
      <c r="O114" s="12"/>
      <c r="P114" s="12"/>
    </row>
    <row r="115" spans="1:16" ht="15.75" customHeight="1">
      <c r="A115" s="17"/>
      <c r="B115" s="18"/>
      <c r="C115" s="18"/>
      <c r="D115" s="9"/>
      <c r="E115" s="18"/>
      <c r="F115" s="18"/>
      <c r="G115" s="19"/>
      <c r="H115" s="11"/>
      <c r="I115" s="12"/>
      <c r="J115" s="12"/>
      <c r="K115" s="12"/>
      <c r="L115" s="12"/>
      <c r="M115" s="12"/>
      <c r="N115" s="12"/>
      <c r="O115" s="12"/>
      <c r="P115" s="12"/>
    </row>
    <row r="116" spans="1:16" ht="15.75" customHeight="1">
      <c r="A116" s="13"/>
      <c r="B116" s="14"/>
      <c r="C116" s="14"/>
      <c r="D116" s="15"/>
      <c r="E116" s="14"/>
      <c r="F116" s="14"/>
      <c r="G116" s="16"/>
      <c r="H116" s="11"/>
      <c r="I116" s="12"/>
      <c r="J116" s="12"/>
      <c r="K116" s="12"/>
      <c r="L116" s="12"/>
      <c r="M116" s="12"/>
      <c r="N116" s="12"/>
      <c r="O116" s="12"/>
      <c r="P116" s="12"/>
    </row>
    <row r="117" spans="1:16" ht="15.75" customHeight="1">
      <c r="A117" s="17"/>
      <c r="B117" s="18"/>
      <c r="C117" s="18"/>
      <c r="D117" s="9"/>
      <c r="E117" s="18"/>
      <c r="F117" s="18"/>
      <c r="G117" s="19"/>
      <c r="H117" s="11"/>
      <c r="I117" s="12"/>
      <c r="J117" s="12"/>
      <c r="K117" s="12"/>
      <c r="L117" s="12"/>
      <c r="M117" s="12"/>
      <c r="N117" s="12"/>
      <c r="O117" s="12"/>
      <c r="P117" s="12"/>
    </row>
    <row r="118" spans="1:16" ht="15.75" customHeight="1">
      <c r="A118" s="13"/>
      <c r="B118" s="14"/>
      <c r="C118" s="14"/>
      <c r="D118" s="15"/>
      <c r="E118" s="14"/>
      <c r="F118" s="14"/>
      <c r="G118" s="16"/>
      <c r="H118" s="11"/>
      <c r="I118" s="12"/>
      <c r="J118" s="12"/>
      <c r="K118" s="12"/>
      <c r="L118" s="12"/>
      <c r="M118" s="12"/>
      <c r="N118" s="12"/>
      <c r="O118" s="12"/>
      <c r="P118" s="12"/>
    </row>
    <row r="119" spans="1:16" ht="15.75" customHeight="1">
      <c r="A119" s="17"/>
      <c r="B119" s="18"/>
      <c r="C119" s="18"/>
      <c r="D119" s="9"/>
      <c r="E119" s="18"/>
      <c r="F119" s="18"/>
      <c r="G119" s="19"/>
      <c r="H119" s="11"/>
      <c r="I119" s="12"/>
      <c r="J119" s="12"/>
      <c r="K119" s="12"/>
      <c r="L119" s="12"/>
      <c r="M119" s="12"/>
      <c r="N119" s="12"/>
      <c r="O119" s="12"/>
      <c r="P119" s="12"/>
    </row>
    <row r="120" spans="1:16" ht="15.75" customHeight="1">
      <c r="A120" s="13"/>
      <c r="B120" s="14"/>
      <c r="C120" s="14"/>
      <c r="D120" s="15"/>
      <c r="E120" s="14"/>
      <c r="F120" s="14"/>
      <c r="G120" s="16"/>
      <c r="H120" s="11"/>
      <c r="I120" s="12"/>
      <c r="J120" s="12"/>
      <c r="K120" s="12"/>
      <c r="L120" s="12"/>
      <c r="M120" s="12"/>
      <c r="N120" s="12"/>
      <c r="O120" s="12"/>
      <c r="P120" s="12"/>
    </row>
    <row r="121" spans="1:16" ht="15.75" customHeight="1">
      <c r="A121" s="17"/>
      <c r="B121" s="18"/>
      <c r="C121" s="18"/>
      <c r="D121" s="9"/>
      <c r="E121" s="18"/>
      <c r="F121" s="18"/>
      <c r="G121" s="19"/>
      <c r="H121" s="11"/>
      <c r="I121" s="12"/>
      <c r="J121" s="12"/>
      <c r="K121" s="12"/>
      <c r="L121" s="12"/>
      <c r="M121" s="12"/>
      <c r="N121" s="12"/>
      <c r="O121" s="12"/>
      <c r="P121" s="12"/>
    </row>
    <row r="122" spans="1:16" ht="15.75" customHeight="1">
      <c r="A122" s="13"/>
      <c r="B122" s="14"/>
      <c r="C122" s="14"/>
      <c r="D122" s="15"/>
      <c r="E122" s="14"/>
      <c r="F122" s="14"/>
      <c r="G122" s="16"/>
      <c r="H122" s="11"/>
      <c r="I122" s="12"/>
      <c r="J122" s="12"/>
      <c r="K122" s="12"/>
      <c r="L122" s="12"/>
      <c r="M122" s="12"/>
      <c r="N122" s="12"/>
      <c r="O122" s="12"/>
      <c r="P122" s="12"/>
    </row>
    <row r="123" spans="1:16" ht="15.75" customHeight="1">
      <c r="A123" s="22"/>
      <c r="B123" s="18"/>
      <c r="C123" s="18"/>
      <c r="D123" s="9"/>
      <c r="E123" s="18"/>
      <c r="F123" s="18"/>
      <c r="G123" s="19"/>
      <c r="H123" s="11"/>
      <c r="I123" s="12"/>
      <c r="J123" s="12"/>
      <c r="K123" s="12"/>
      <c r="L123" s="12"/>
      <c r="M123" s="12"/>
      <c r="N123" s="12"/>
      <c r="O123" s="12"/>
      <c r="P123" s="12"/>
    </row>
    <row r="124" spans="1:16" ht="15.75" customHeight="1">
      <c r="A124" s="20"/>
      <c r="B124" s="14"/>
      <c r="C124" s="14"/>
      <c r="D124" s="15"/>
      <c r="E124" s="14"/>
      <c r="F124" s="14"/>
      <c r="G124" s="16"/>
      <c r="H124" s="11"/>
      <c r="I124" s="12"/>
      <c r="J124" s="12"/>
      <c r="K124" s="12"/>
      <c r="L124" s="12"/>
      <c r="M124" s="12"/>
      <c r="N124" s="12"/>
      <c r="O124" s="12"/>
      <c r="P124" s="12"/>
    </row>
    <row r="125" spans="1:16" ht="15.75" customHeight="1">
      <c r="A125" s="22"/>
      <c r="B125" s="18"/>
      <c r="C125" s="18"/>
      <c r="D125" s="9"/>
      <c r="E125" s="18"/>
      <c r="F125" s="18"/>
      <c r="G125" s="19"/>
      <c r="H125" s="11"/>
      <c r="I125" s="12"/>
      <c r="J125" s="12"/>
      <c r="K125" s="12"/>
      <c r="L125" s="12"/>
      <c r="M125" s="12"/>
      <c r="N125" s="12"/>
      <c r="O125" s="12"/>
      <c r="P125" s="12"/>
    </row>
    <row r="126" spans="1:16" ht="15.75" customHeight="1">
      <c r="A126" s="20"/>
      <c r="B126" s="14"/>
      <c r="C126" s="14"/>
      <c r="D126" s="15"/>
      <c r="E126" s="14"/>
      <c r="F126" s="14"/>
      <c r="G126" s="16"/>
      <c r="H126" s="11"/>
      <c r="I126" s="12"/>
      <c r="J126" s="12"/>
      <c r="K126" s="12"/>
      <c r="L126" s="12"/>
      <c r="M126" s="12"/>
      <c r="N126" s="12"/>
      <c r="O126" s="12"/>
      <c r="P126" s="12"/>
    </row>
    <row r="127" spans="1:16" ht="15.75" customHeight="1">
      <c r="A127" s="22"/>
      <c r="B127" s="18"/>
      <c r="C127" s="18"/>
      <c r="D127" s="9"/>
      <c r="E127" s="18"/>
      <c r="F127" s="18"/>
      <c r="G127" s="19"/>
      <c r="H127" s="11"/>
      <c r="I127" s="12"/>
      <c r="J127" s="12"/>
      <c r="K127" s="12"/>
      <c r="L127" s="12"/>
      <c r="M127" s="12"/>
      <c r="N127" s="12"/>
      <c r="O127" s="12"/>
      <c r="P127" s="12"/>
    </row>
    <row r="128" spans="1:16" ht="15.75" customHeight="1">
      <c r="A128" s="20"/>
      <c r="B128" s="14"/>
      <c r="C128" s="14"/>
      <c r="D128" s="15"/>
      <c r="E128" s="14"/>
      <c r="F128" s="14"/>
      <c r="G128" s="16"/>
      <c r="H128" s="11"/>
      <c r="I128" s="12"/>
      <c r="J128" s="12"/>
      <c r="K128" s="12"/>
      <c r="L128" s="12"/>
      <c r="M128" s="12"/>
      <c r="N128" s="12"/>
      <c r="O128" s="12"/>
      <c r="P128" s="12"/>
    </row>
    <row r="129" spans="1:16" ht="15.75" customHeight="1">
      <c r="A129" s="22"/>
      <c r="B129" s="18"/>
      <c r="C129" s="18"/>
      <c r="D129" s="9"/>
      <c r="E129" s="18"/>
      <c r="F129" s="18"/>
      <c r="G129" s="19"/>
      <c r="H129" s="11"/>
      <c r="I129" s="12"/>
      <c r="J129" s="12"/>
      <c r="K129" s="12"/>
      <c r="L129" s="12"/>
      <c r="M129" s="12"/>
      <c r="N129" s="12"/>
      <c r="O129" s="12"/>
      <c r="P129" s="12"/>
    </row>
    <row r="130" spans="1:16" ht="15.75" customHeight="1">
      <c r="A130" s="20"/>
      <c r="B130" s="14"/>
      <c r="C130" s="14"/>
      <c r="D130" s="15"/>
      <c r="E130" s="14"/>
      <c r="F130" s="14"/>
      <c r="G130" s="16"/>
      <c r="H130" s="11"/>
      <c r="I130" s="12"/>
      <c r="J130" s="12"/>
      <c r="K130" s="12"/>
      <c r="L130" s="12"/>
      <c r="M130" s="12"/>
      <c r="N130" s="12"/>
      <c r="O130" s="12"/>
      <c r="P130" s="12"/>
    </row>
    <row r="131" spans="1:16" ht="15.75" customHeight="1">
      <c r="A131" s="22"/>
      <c r="B131" s="18"/>
      <c r="C131" s="18"/>
      <c r="D131" s="9"/>
      <c r="E131" s="18"/>
      <c r="F131" s="18"/>
      <c r="G131" s="19"/>
      <c r="H131" s="11"/>
      <c r="I131" s="12"/>
      <c r="J131" s="12"/>
      <c r="K131" s="12"/>
      <c r="L131" s="12"/>
      <c r="M131" s="12"/>
      <c r="N131" s="12"/>
      <c r="O131" s="12"/>
      <c r="P131" s="12"/>
    </row>
    <row r="132" spans="1:16" ht="15.75" customHeight="1">
      <c r="A132" s="20"/>
      <c r="B132" s="14"/>
      <c r="C132" s="14"/>
      <c r="D132" s="15"/>
      <c r="E132" s="14"/>
      <c r="F132" s="14"/>
      <c r="G132" s="16"/>
      <c r="H132" s="11"/>
      <c r="I132" s="12"/>
      <c r="J132" s="12"/>
      <c r="K132" s="12"/>
      <c r="L132" s="12"/>
      <c r="M132" s="12"/>
      <c r="N132" s="12"/>
      <c r="O132" s="12"/>
      <c r="P132" s="12"/>
    </row>
    <row r="133" spans="1:16" ht="15.75" customHeight="1">
      <c r="A133" s="22"/>
      <c r="B133" s="18"/>
      <c r="C133" s="18"/>
      <c r="D133" s="9"/>
      <c r="E133" s="18"/>
      <c r="F133" s="18"/>
      <c r="G133" s="24"/>
      <c r="H133" s="11"/>
      <c r="I133" s="12"/>
      <c r="J133" s="12"/>
      <c r="K133" s="12"/>
      <c r="L133" s="12"/>
      <c r="M133" s="12"/>
      <c r="N133" s="12"/>
      <c r="O133" s="12"/>
      <c r="P133" s="12"/>
    </row>
    <row r="134" spans="1:16" ht="15.75" customHeight="1">
      <c r="A134" s="20"/>
      <c r="B134" s="14"/>
      <c r="C134" s="14"/>
      <c r="D134" s="15"/>
      <c r="E134" s="14"/>
      <c r="F134" s="14"/>
      <c r="G134" s="16"/>
      <c r="H134" s="11"/>
      <c r="I134" s="12"/>
      <c r="J134" s="12"/>
      <c r="K134" s="12"/>
      <c r="L134" s="12"/>
      <c r="M134" s="12"/>
      <c r="N134" s="12"/>
      <c r="O134" s="12"/>
      <c r="P134" s="12"/>
    </row>
    <row r="135" spans="1:16" ht="15.75" customHeight="1">
      <c r="A135" s="22"/>
      <c r="B135" s="18"/>
      <c r="C135" s="18"/>
      <c r="D135" s="9"/>
      <c r="E135" s="18"/>
      <c r="F135" s="18"/>
      <c r="G135" s="19"/>
      <c r="H135" s="11"/>
      <c r="I135" s="12"/>
      <c r="J135" s="12"/>
      <c r="K135" s="12"/>
      <c r="L135" s="12"/>
      <c r="M135" s="12"/>
      <c r="N135" s="12"/>
      <c r="O135" s="12"/>
      <c r="P135" s="12"/>
    </row>
    <row r="136" spans="1:16" ht="15.75" customHeight="1">
      <c r="A136" s="20"/>
      <c r="B136" s="14"/>
      <c r="C136" s="14"/>
      <c r="D136" s="15"/>
      <c r="E136" s="14"/>
      <c r="F136" s="14"/>
      <c r="G136" s="16"/>
      <c r="H136" s="11"/>
      <c r="I136" s="12"/>
      <c r="J136" s="12"/>
      <c r="K136" s="12"/>
      <c r="L136" s="12"/>
      <c r="M136" s="12"/>
      <c r="N136" s="12"/>
      <c r="O136" s="12"/>
      <c r="P136" s="12"/>
    </row>
    <row r="137" spans="1:16" ht="15.75" customHeight="1">
      <c r="A137" s="22"/>
      <c r="B137" s="18"/>
      <c r="C137" s="18"/>
      <c r="D137" s="9"/>
      <c r="E137" s="18"/>
      <c r="F137" s="18"/>
      <c r="G137" s="19"/>
      <c r="H137" s="11"/>
      <c r="I137" s="12"/>
      <c r="J137" s="12"/>
      <c r="K137" s="12"/>
      <c r="L137" s="12"/>
      <c r="M137" s="12"/>
      <c r="N137" s="12"/>
      <c r="O137" s="12"/>
      <c r="P137" s="12"/>
    </row>
    <row r="138" spans="1:16" ht="15.75" customHeight="1">
      <c r="A138" s="20"/>
      <c r="B138" s="14"/>
      <c r="C138" s="14"/>
      <c r="D138" s="15"/>
      <c r="E138" s="14"/>
      <c r="F138" s="14"/>
      <c r="G138" s="16"/>
      <c r="H138" s="11"/>
      <c r="I138" s="12"/>
      <c r="J138" s="12"/>
      <c r="K138" s="12"/>
      <c r="L138" s="12"/>
      <c r="M138" s="12"/>
      <c r="N138" s="12"/>
      <c r="O138" s="12"/>
      <c r="P138" s="12"/>
    </row>
    <row r="139" spans="1:16" ht="15.75" customHeight="1">
      <c r="A139" s="22"/>
      <c r="B139" s="18"/>
      <c r="C139" s="18"/>
      <c r="D139" s="9"/>
      <c r="E139" s="18"/>
      <c r="F139" s="18"/>
      <c r="G139" s="19"/>
      <c r="H139" s="11"/>
      <c r="I139" s="12"/>
      <c r="J139" s="12"/>
      <c r="K139" s="12"/>
      <c r="L139" s="12"/>
      <c r="M139" s="12"/>
      <c r="N139" s="12"/>
      <c r="O139" s="12"/>
      <c r="P139" s="12"/>
    </row>
    <row r="140" spans="1:16" ht="15.75" customHeight="1">
      <c r="A140" s="20"/>
      <c r="B140" s="14"/>
      <c r="C140" s="14"/>
      <c r="D140" s="15"/>
      <c r="E140" s="14"/>
      <c r="F140" s="14"/>
      <c r="G140" s="16"/>
      <c r="H140" s="11"/>
      <c r="I140" s="12"/>
      <c r="J140" s="12"/>
      <c r="K140" s="12"/>
      <c r="L140" s="12"/>
      <c r="M140" s="12"/>
      <c r="N140" s="12"/>
      <c r="O140" s="12"/>
      <c r="P140" s="12"/>
    </row>
    <row r="141" spans="1:16" ht="15.75" customHeight="1">
      <c r="A141" s="22"/>
      <c r="B141" s="18"/>
      <c r="C141" s="18"/>
      <c r="D141" s="9"/>
      <c r="E141" s="18"/>
      <c r="F141" s="18"/>
      <c r="G141" s="19"/>
      <c r="H141" s="11"/>
      <c r="I141" s="12"/>
      <c r="J141" s="12"/>
      <c r="K141" s="12"/>
      <c r="L141" s="12"/>
      <c r="M141" s="12"/>
      <c r="N141" s="12"/>
      <c r="O141" s="12"/>
      <c r="P141" s="12"/>
    </row>
    <row r="142" spans="1:16" ht="15.75" customHeight="1">
      <c r="A142" s="20"/>
      <c r="B142" s="14"/>
      <c r="C142" s="14"/>
      <c r="D142" s="15"/>
      <c r="E142" s="14"/>
      <c r="F142" s="14"/>
      <c r="G142" s="16"/>
      <c r="H142" s="11"/>
      <c r="I142" s="12"/>
      <c r="J142" s="12"/>
      <c r="K142" s="12"/>
      <c r="L142" s="12"/>
      <c r="M142" s="12"/>
      <c r="N142" s="12"/>
      <c r="O142" s="12"/>
      <c r="P142" s="12"/>
    </row>
    <row r="143" spans="1:16" ht="15.75" customHeight="1">
      <c r="A143" s="22"/>
      <c r="B143" s="18"/>
      <c r="C143" s="18"/>
      <c r="D143" s="9"/>
      <c r="E143" s="18"/>
      <c r="F143" s="18"/>
      <c r="G143" s="19"/>
      <c r="H143" s="11"/>
      <c r="I143" s="12"/>
      <c r="J143" s="12"/>
      <c r="K143" s="12"/>
      <c r="L143" s="12"/>
      <c r="M143" s="12"/>
      <c r="N143" s="12"/>
      <c r="O143" s="12"/>
      <c r="P143" s="12"/>
    </row>
    <row r="144" spans="1:16" ht="15.75" customHeight="1">
      <c r="A144" s="20"/>
      <c r="B144" s="14"/>
      <c r="C144" s="14"/>
      <c r="D144" s="15"/>
      <c r="E144" s="14"/>
      <c r="F144" s="14"/>
      <c r="G144" s="16"/>
      <c r="H144" s="11"/>
      <c r="I144" s="12"/>
      <c r="J144" s="12"/>
      <c r="K144" s="12"/>
      <c r="L144" s="12"/>
      <c r="M144" s="12"/>
      <c r="N144" s="12"/>
      <c r="O144" s="12"/>
      <c r="P144" s="12"/>
    </row>
    <row r="145" spans="1:16" ht="15.75" customHeight="1">
      <c r="A145" s="22"/>
      <c r="B145" s="18"/>
      <c r="C145" s="18"/>
      <c r="D145" s="9"/>
      <c r="E145" s="18"/>
      <c r="F145" s="18"/>
      <c r="G145" s="24"/>
      <c r="H145" s="11"/>
      <c r="I145" s="12"/>
      <c r="J145" s="12"/>
      <c r="K145" s="12"/>
      <c r="L145" s="12"/>
      <c r="M145" s="12"/>
      <c r="N145" s="12"/>
      <c r="O145" s="12"/>
      <c r="P145" s="12"/>
    </row>
    <row r="146" spans="1:16" ht="15.75" customHeight="1">
      <c r="A146" s="20"/>
      <c r="B146" s="14"/>
      <c r="C146" s="14"/>
      <c r="D146" s="15"/>
      <c r="E146" s="14"/>
      <c r="F146" s="14"/>
      <c r="G146" s="16"/>
      <c r="H146" s="11"/>
      <c r="I146" s="12"/>
      <c r="J146" s="12"/>
      <c r="K146" s="12"/>
      <c r="L146" s="12"/>
      <c r="M146" s="12"/>
      <c r="N146" s="12"/>
      <c r="O146" s="12"/>
      <c r="P146" s="12"/>
    </row>
    <row r="147" spans="1:16" ht="15.75" customHeight="1">
      <c r="A147" s="22"/>
      <c r="B147" s="18"/>
      <c r="C147" s="18"/>
      <c r="D147" s="9"/>
      <c r="E147" s="18"/>
      <c r="F147" s="18"/>
      <c r="G147" s="19"/>
      <c r="H147" s="11"/>
      <c r="I147" s="12"/>
      <c r="J147" s="12"/>
      <c r="K147" s="12"/>
      <c r="L147" s="12"/>
      <c r="M147" s="12"/>
      <c r="N147" s="12"/>
      <c r="O147" s="12"/>
      <c r="P147" s="12"/>
    </row>
    <row r="148" spans="1:16" ht="15.75" customHeight="1">
      <c r="A148" s="20"/>
      <c r="B148" s="14"/>
      <c r="C148" s="14"/>
      <c r="D148" s="15"/>
      <c r="E148" s="14"/>
      <c r="F148" s="14"/>
      <c r="G148" s="16"/>
      <c r="H148" s="11"/>
      <c r="I148" s="12"/>
      <c r="J148" s="12"/>
      <c r="K148" s="12"/>
      <c r="L148" s="12"/>
      <c r="M148" s="12"/>
      <c r="N148" s="12"/>
      <c r="O148" s="12"/>
      <c r="P148" s="12"/>
    </row>
    <row r="149" spans="1:16" ht="15.75" customHeight="1">
      <c r="A149" s="22"/>
      <c r="B149" s="18"/>
      <c r="C149" s="18"/>
      <c r="D149" s="9"/>
      <c r="E149" s="18"/>
      <c r="F149" s="18"/>
      <c r="G149" s="19"/>
      <c r="H149" s="11"/>
      <c r="I149" s="12"/>
      <c r="J149" s="12"/>
      <c r="K149" s="12"/>
      <c r="L149" s="12"/>
      <c r="M149" s="12"/>
      <c r="N149" s="12"/>
      <c r="O149" s="12"/>
      <c r="P149" s="12"/>
    </row>
    <row r="150" spans="1:16" ht="15.75" customHeight="1">
      <c r="A150" s="20"/>
      <c r="B150" s="14"/>
      <c r="C150" s="14"/>
      <c r="D150" s="15"/>
      <c r="E150" s="14"/>
      <c r="F150" s="14"/>
      <c r="G150" s="16"/>
      <c r="H150" s="11"/>
      <c r="I150" s="12"/>
      <c r="J150" s="12"/>
      <c r="K150" s="12"/>
      <c r="L150" s="12"/>
      <c r="M150" s="12"/>
      <c r="N150" s="12"/>
      <c r="O150" s="12"/>
      <c r="P150" s="12"/>
    </row>
    <row r="151" spans="1:16" ht="15.75" customHeight="1">
      <c r="A151" s="22"/>
      <c r="B151" s="18"/>
      <c r="C151" s="18"/>
      <c r="D151" s="9"/>
      <c r="E151" s="18"/>
      <c r="F151" s="18"/>
      <c r="G151" s="19"/>
      <c r="H151" s="11"/>
      <c r="I151" s="12"/>
      <c r="J151" s="12"/>
      <c r="K151" s="12"/>
      <c r="L151" s="12"/>
      <c r="M151" s="12"/>
      <c r="N151" s="12"/>
      <c r="O151" s="12"/>
      <c r="P151" s="12"/>
    </row>
    <row r="152" spans="1:16" ht="15.75" customHeight="1">
      <c r="A152" s="20"/>
      <c r="B152" s="14"/>
      <c r="C152" s="14"/>
      <c r="D152" s="15"/>
      <c r="E152" s="14"/>
      <c r="F152" s="14"/>
      <c r="G152" s="16"/>
      <c r="H152" s="11"/>
      <c r="I152" s="12"/>
      <c r="J152" s="12"/>
      <c r="K152" s="12"/>
      <c r="L152" s="12"/>
      <c r="M152" s="12"/>
      <c r="N152" s="12"/>
      <c r="O152" s="12"/>
      <c r="P152" s="12"/>
    </row>
    <row r="153" spans="1:16" ht="15.75" customHeight="1">
      <c r="A153" s="22"/>
      <c r="B153" s="18"/>
      <c r="C153" s="18"/>
      <c r="D153" s="9"/>
      <c r="E153" s="18"/>
      <c r="F153" s="18"/>
      <c r="G153" s="19"/>
      <c r="H153" s="11"/>
      <c r="I153" s="12"/>
      <c r="J153" s="12"/>
      <c r="K153" s="12"/>
      <c r="L153" s="12"/>
      <c r="M153" s="12"/>
      <c r="N153" s="12"/>
      <c r="O153" s="12"/>
      <c r="P153" s="12"/>
    </row>
    <row r="154" spans="1:16" ht="15.75" customHeight="1">
      <c r="A154" s="20"/>
      <c r="B154" s="14"/>
      <c r="C154" s="14"/>
      <c r="D154" s="15"/>
      <c r="E154" s="14"/>
      <c r="F154" s="14"/>
      <c r="G154" s="16"/>
      <c r="H154" s="11"/>
      <c r="I154" s="12"/>
      <c r="J154" s="12"/>
      <c r="K154" s="12"/>
      <c r="L154" s="12"/>
      <c r="M154" s="12"/>
      <c r="N154" s="12"/>
      <c r="O154" s="12"/>
      <c r="P154" s="12"/>
    </row>
    <row r="155" spans="1:16" ht="15.75" customHeight="1">
      <c r="A155" s="22"/>
      <c r="B155" s="18"/>
      <c r="C155" s="18"/>
      <c r="D155" s="9"/>
      <c r="E155" s="18"/>
      <c r="F155" s="18"/>
      <c r="G155" s="19"/>
      <c r="H155" s="11"/>
      <c r="I155" s="12"/>
      <c r="J155" s="12"/>
      <c r="K155" s="12"/>
      <c r="L155" s="12"/>
      <c r="M155" s="12"/>
      <c r="N155" s="12"/>
      <c r="O155" s="12"/>
      <c r="P155" s="12"/>
    </row>
    <row r="156" spans="1:16" ht="15.75" customHeight="1">
      <c r="A156" s="20"/>
      <c r="B156" s="14"/>
      <c r="C156" s="14"/>
      <c r="D156" s="15"/>
      <c r="E156" s="14"/>
      <c r="F156" s="14"/>
      <c r="G156" s="16"/>
      <c r="H156" s="11"/>
      <c r="I156" s="12"/>
      <c r="J156" s="12"/>
      <c r="K156" s="12"/>
      <c r="L156" s="12"/>
      <c r="M156" s="12"/>
      <c r="N156" s="12"/>
      <c r="O156" s="12"/>
      <c r="P156" s="12"/>
    </row>
    <row r="157" spans="1:16" ht="15.75" customHeight="1">
      <c r="A157" s="22"/>
      <c r="B157" s="18"/>
      <c r="C157" s="18"/>
      <c r="D157" s="9"/>
      <c r="E157" s="18"/>
      <c r="F157" s="18"/>
      <c r="G157" s="19"/>
      <c r="H157" s="11"/>
      <c r="I157" s="12"/>
      <c r="J157" s="12"/>
      <c r="K157" s="12"/>
      <c r="L157" s="12"/>
      <c r="M157" s="12"/>
      <c r="N157" s="12"/>
      <c r="O157" s="12"/>
      <c r="P157" s="12"/>
    </row>
    <row r="158" spans="1:16" ht="15.75" customHeight="1">
      <c r="A158" s="20"/>
      <c r="B158" s="14"/>
      <c r="C158" s="14"/>
      <c r="D158" s="15"/>
      <c r="E158" s="14"/>
      <c r="F158" s="14"/>
      <c r="G158" s="16"/>
      <c r="H158" s="11"/>
      <c r="I158" s="12"/>
      <c r="J158" s="12"/>
      <c r="K158" s="12"/>
      <c r="L158" s="12"/>
      <c r="M158" s="12"/>
      <c r="N158" s="12"/>
      <c r="O158" s="12"/>
      <c r="P158" s="12"/>
    </row>
    <row r="159" spans="1:16" ht="15.75" customHeight="1">
      <c r="A159" s="22"/>
      <c r="B159" s="18"/>
      <c r="C159" s="18"/>
      <c r="D159" s="9"/>
      <c r="E159" s="18"/>
      <c r="F159" s="18"/>
      <c r="G159" s="19"/>
      <c r="H159" s="11"/>
      <c r="I159" s="12"/>
      <c r="J159" s="12"/>
      <c r="K159" s="12"/>
      <c r="L159" s="12"/>
      <c r="M159" s="12"/>
      <c r="N159" s="12"/>
      <c r="O159" s="12"/>
      <c r="P159" s="12"/>
    </row>
    <row r="160" spans="1:16" ht="15.75" customHeight="1">
      <c r="A160" s="20"/>
      <c r="B160" s="14"/>
      <c r="C160" s="14"/>
      <c r="D160" s="15"/>
      <c r="E160" s="14"/>
      <c r="F160" s="14"/>
      <c r="G160" s="16"/>
      <c r="H160" s="11"/>
      <c r="I160" s="12"/>
      <c r="J160" s="12"/>
      <c r="K160" s="12"/>
      <c r="L160" s="12"/>
      <c r="M160" s="12"/>
      <c r="N160" s="12"/>
      <c r="O160" s="12"/>
      <c r="P160" s="12"/>
    </row>
    <row r="161" spans="1:16" ht="15.75" customHeight="1">
      <c r="A161" s="22"/>
      <c r="B161" s="18"/>
      <c r="C161" s="18"/>
      <c r="D161" s="9"/>
      <c r="E161" s="18"/>
      <c r="F161" s="18"/>
      <c r="G161" s="19"/>
      <c r="H161" s="11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>
      <c r="A162" s="20"/>
      <c r="B162" s="14"/>
      <c r="C162" s="14"/>
      <c r="D162" s="15"/>
      <c r="E162" s="14"/>
      <c r="F162" s="14"/>
      <c r="G162" s="16"/>
      <c r="H162" s="11"/>
      <c r="I162" s="12"/>
      <c r="J162" s="12"/>
      <c r="K162" s="12"/>
      <c r="L162" s="12"/>
      <c r="M162" s="12"/>
      <c r="N162" s="12"/>
      <c r="O162" s="12"/>
      <c r="P162" s="12"/>
    </row>
    <row r="163" spans="1:16" ht="15.75" customHeight="1">
      <c r="A163" s="22"/>
      <c r="B163" s="18"/>
      <c r="C163" s="18"/>
      <c r="D163" s="9"/>
      <c r="E163" s="18"/>
      <c r="F163" s="18"/>
      <c r="G163" s="19"/>
      <c r="H163" s="11"/>
      <c r="I163" s="12"/>
      <c r="J163" s="12"/>
      <c r="K163" s="12"/>
      <c r="L163" s="12"/>
      <c r="M163" s="12"/>
      <c r="N163" s="12"/>
      <c r="O163" s="12"/>
      <c r="P163" s="12"/>
    </row>
    <row r="164" spans="1:16" ht="15.75" customHeight="1">
      <c r="A164" s="20"/>
      <c r="B164" s="14"/>
      <c r="C164" s="14"/>
      <c r="D164" s="15"/>
      <c r="E164" s="14"/>
      <c r="F164" s="14"/>
      <c r="G164" s="16"/>
      <c r="H164" s="11"/>
      <c r="I164" s="12"/>
      <c r="J164" s="12"/>
      <c r="K164" s="12"/>
      <c r="L164" s="12"/>
      <c r="M164" s="12"/>
      <c r="N164" s="12"/>
      <c r="O164" s="12"/>
      <c r="P164" s="12"/>
    </row>
    <row r="165" spans="1:16" ht="15.75" customHeight="1">
      <c r="A165" s="22"/>
      <c r="B165" s="18"/>
      <c r="C165" s="18"/>
      <c r="D165" s="9"/>
      <c r="E165" s="18"/>
      <c r="F165" s="18"/>
      <c r="G165" s="19"/>
      <c r="H165" s="11"/>
      <c r="I165" s="12"/>
      <c r="J165" s="12"/>
      <c r="K165" s="12"/>
      <c r="L165" s="12"/>
      <c r="M165" s="12"/>
      <c r="N165" s="12"/>
      <c r="O165" s="12"/>
      <c r="P165" s="12"/>
    </row>
    <row r="166" spans="1:16" ht="15.75" customHeight="1">
      <c r="A166" s="20"/>
      <c r="B166" s="14"/>
      <c r="C166" s="14"/>
      <c r="D166" s="15"/>
      <c r="E166" s="14"/>
      <c r="F166" s="14"/>
      <c r="G166" s="16"/>
      <c r="H166" s="11"/>
      <c r="I166" s="12"/>
      <c r="J166" s="12"/>
      <c r="K166" s="12"/>
      <c r="L166" s="12"/>
      <c r="M166" s="12"/>
      <c r="N166" s="12"/>
      <c r="O166" s="12"/>
      <c r="P166" s="12"/>
    </row>
    <row r="167" spans="1:16" ht="15.75" customHeight="1">
      <c r="A167" s="22"/>
      <c r="B167" s="18"/>
      <c r="C167" s="18"/>
      <c r="D167" s="9"/>
      <c r="E167" s="18"/>
      <c r="F167" s="18"/>
      <c r="G167" s="19"/>
      <c r="H167" s="11"/>
      <c r="I167" s="12"/>
      <c r="J167" s="12"/>
      <c r="K167" s="12"/>
      <c r="L167" s="12"/>
      <c r="M167" s="12"/>
      <c r="N167" s="12"/>
      <c r="O167" s="12"/>
      <c r="P167" s="12"/>
    </row>
    <row r="168" spans="1:16" ht="15.75" customHeight="1">
      <c r="A168" s="20"/>
      <c r="B168" s="14"/>
      <c r="C168" s="14"/>
      <c r="D168" s="15"/>
      <c r="E168" s="14"/>
      <c r="F168" s="14"/>
      <c r="G168" s="16"/>
      <c r="H168" s="11"/>
      <c r="I168" s="12"/>
      <c r="J168" s="12"/>
      <c r="K168" s="12"/>
      <c r="L168" s="12"/>
      <c r="M168" s="12"/>
      <c r="N168" s="12"/>
      <c r="O168" s="12"/>
      <c r="P168" s="12"/>
    </row>
    <row r="169" spans="1:16" ht="15.75" customHeight="1">
      <c r="A169" s="22"/>
      <c r="B169" s="18"/>
      <c r="C169" s="18"/>
      <c r="D169" s="9"/>
      <c r="E169" s="18"/>
      <c r="F169" s="18"/>
      <c r="G169" s="19"/>
      <c r="H169" s="11"/>
      <c r="I169" s="12"/>
      <c r="J169" s="12"/>
      <c r="K169" s="12"/>
      <c r="L169" s="12"/>
      <c r="M169" s="12"/>
      <c r="N169" s="12"/>
      <c r="O169" s="12"/>
      <c r="P169" s="12"/>
    </row>
    <row r="170" spans="1:16" ht="15.75" customHeight="1">
      <c r="A170" s="20"/>
      <c r="B170" s="14"/>
      <c r="C170" s="14"/>
      <c r="D170" s="15"/>
      <c r="E170" s="14"/>
      <c r="F170" s="14"/>
      <c r="G170" s="25"/>
      <c r="H170" s="11"/>
      <c r="I170" s="12"/>
      <c r="J170" s="12"/>
      <c r="K170" s="12"/>
      <c r="L170" s="12"/>
      <c r="M170" s="12"/>
      <c r="N170" s="12"/>
      <c r="O170" s="12"/>
      <c r="P170" s="12"/>
    </row>
    <row r="171" spans="1:16" ht="15.75" customHeight="1">
      <c r="A171" s="22"/>
      <c r="B171" s="18"/>
      <c r="C171" s="18"/>
      <c r="D171" s="9"/>
      <c r="E171" s="18"/>
      <c r="F171" s="18"/>
      <c r="G171" s="19"/>
      <c r="H171" s="11"/>
      <c r="I171" s="12"/>
      <c r="J171" s="12"/>
      <c r="K171" s="12"/>
      <c r="L171" s="12"/>
      <c r="M171" s="12"/>
      <c r="N171" s="12"/>
      <c r="O171" s="12"/>
      <c r="P171" s="12"/>
    </row>
    <row r="172" spans="1:16" ht="15.75" customHeight="1">
      <c r="A172" s="20"/>
      <c r="B172" s="14"/>
      <c r="C172" s="14"/>
      <c r="D172" s="15"/>
      <c r="E172" s="14"/>
      <c r="F172" s="14"/>
      <c r="G172" s="16"/>
      <c r="H172" s="11"/>
      <c r="I172" s="12"/>
      <c r="J172" s="12"/>
      <c r="K172" s="12"/>
      <c r="L172" s="12"/>
      <c r="M172" s="12"/>
      <c r="N172" s="12"/>
      <c r="O172" s="12"/>
      <c r="P172" s="12"/>
    </row>
    <row r="173" spans="1:16" ht="15.75" customHeight="1">
      <c r="A173" s="22"/>
      <c r="B173" s="18"/>
      <c r="C173" s="18"/>
      <c r="D173" s="9"/>
      <c r="E173" s="18"/>
      <c r="F173" s="18"/>
      <c r="G173" s="19"/>
      <c r="H173" s="11"/>
      <c r="I173" s="12"/>
      <c r="J173" s="12"/>
      <c r="K173" s="12"/>
      <c r="L173" s="12"/>
      <c r="M173" s="12"/>
      <c r="N173" s="12"/>
      <c r="O173" s="12"/>
      <c r="P173" s="12"/>
    </row>
    <row r="174" spans="1:16" ht="15.75" customHeight="1">
      <c r="A174" s="20"/>
      <c r="B174" s="14"/>
      <c r="C174" s="14"/>
      <c r="D174" s="15"/>
      <c r="E174" s="14"/>
      <c r="F174" s="14"/>
      <c r="G174" s="16"/>
      <c r="H174" s="11"/>
      <c r="I174" s="12"/>
      <c r="J174" s="12"/>
      <c r="K174" s="12"/>
      <c r="L174" s="12"/>
      <c r="M174" s="12"/>
      <c r="N174" s="12"/>
      <c r="O174" s="12"/>
      <c r="P174" s="12"/>
    </row>
    <row r="175" spans="1:16" ht="15.75" customHeight="1">
      <c r="A175" s="22"/>
      <c r="B175" s="18"/>
      <c r="C175" s="18"/>
      <c r="D175" s="9"/>
      <c r="E175" s="18"/>
      <c r="F175" s="18"/>
      <c r="G175" s="19"/>
      <c r="H175" s="11"/>
      <c r="I175" s="12"/>
      <c r="J175" s="12"/>
      <c r="K175" s="12"/>
      <c r="L175" s="12"/>
      <c r="M175" s="12"/>
      <c r="N175" s="12"/>
      <c r="O175" s="12"/>
      <c r="P175" s="12"/>
    </row>
    <row r="176" spans="1:16" ht="15.75" customHeight="1">
      <c r="A176" s="20"/>
      <c r="B176" s="14"/>
      <c r="C176" s="14"/>
      <c r="D176" s="15"/>
      <c r="E176" s="14"/>
      <c r="F176" s="14"/>
      <c r="G176" s="16"/>
      <c r="H176" s="11"/>
      <c r="I176" s="12"/>
      <c r="J176" s="12"/>
      <c r="K176" s="12"/>
      <c r="L176" s="12"/>
      <c r="M176" s="12"/>
      <c r="N176" s="12"/>
      <c r="O176" s="12"/>
      <c r="P176" s="12"/>
    </row>
    <row r="177" spans="1:16" ht="15.75" customHeight="1">
      <c r="A177" s="22"/>
      <c r="B177" s="18"/>
      <c r="C177" s="18"/>
      <c r="D177" s="9"/>
      <c r="E177" s="18"/>
      <c r="F177" s="18"/>
      <c r="G177" s="19"/>
      <c r="H177" s="11"/>
      <c r="I177" s="12"/>
      <c r="J177" s="12"/>
      <c r="K177" s="12"/>
      <c r="L177" s="12"/>
      <c r="M177" s="12"/>
      <c r="N177" s="12"/>
      <c r="O177" s="12"/>
      <c r="P177" s="12"/>
    </row>
    <row r="178" spans="1:16" ht="15.75" customHeight="1">
      <c r="A178" s="20"/>
      <c r="B178" s="14"/>
      <c r="C178" s="14"/>
      <c r="D178" s="15"/>
      <c r="E178" s="14"/>
      <c r="F178" s="14"/>
      <c r="G178" s="25"/>
      <c r="H178" s="11"/>
      <c r="I178" s="12"/>
      <c r="J178" s="12"/>
      <c r="K178" s="12"/>
      <c r="L178" s="12"/>
      <c r="M178" s="12"/>
      <c r="N178" s="12"/>
      <c r="O178" s="12"/>
      <c r="P178" s="12"/>
    </row>
    <row r="179" spans="1:16" ht="15.75" customHeight="1">
      <c r="A179" s="22"/>
      <c r="B179" s="18"/>
      <c r="C179" s="18"/>
      <c r="D179" s="9"/>
      <c r="E179" s="18"/>
      <c r="F179" s="18"/>
      <c r="G179" s="19"/>
      <c r="H179" s="11"/>
      <c r="I179" s="12"/>
      <c r="J179" s="12"/>
      <c r="K179" s="12"/>
      <c r="L179" s="12"/>
      <c r="M179" s="12"/>
      <c r="N179" s="12"/>
      <c r="O179" s="12"/>
      <c r="P179" s="12"/>
    </row>
    <row r="180" spans="1:16" ht="15.75" customHeight="1">
      <c r="A180" s="20"/>
      <c r="B180" s="14"/>
      <c r="C180" s="14"/>
      <c r="D180" s="15"/>
      <c r="E180" s="14"/>
      <c r="F180" s="14"/>
      <c r="G180" s="16"/>
      <c r="H180" s="11"/>
      <c r="I180" s="12"/>
      <c r="J180" s="12"/>
      <c r="K180" s="12"/>
      <c r="L180" s="12"/>
      <c r="M180" s="12"/>
      <c r="N180" s="12"/>
      <c r="O180" s="12"/>
      <c r="P180" s="12"/>
    </row>
    <row r="181" spans="1:16" ht="15.75" customHeight="1">
      <c r="A181" s="22"/>
      <c r="B181" s="18"/>
      <c r="C181" s="18"/>
      <c r="D181" s="9"/>
      <c r="E181" s="18"/>
      <c r="F181" s="18"/>
      <c r="G181" s="19"/>
      <c r="H181" s="11"/>
      <c r="I181" s="12"/>
      <c r="J181" s="12"/>
      <c r="K181" s="12"/>
      <c r="L181" s="12"/>
      <c r="M181" s="12"/>
      <c r="N181" s="12"/>
      <c r="O181" s="12"/>
      <c r="P181" s="12"/>
    </row>
    <row r="182" spans="1:16" ht="15.75" customHeight="1">
      <c r="A182" s="20"/>
      <c r="B182" s="14"/>
      <c r="C182" s="14"/>
      <c r="D182" s="15"/>
      <c r="E182" s="14"/>
      <c r="F182" s="14"/>
      <c r="G182" s="16"/>
      <c r="H182" s="11"/>
      <c r="I182" s="12"/>
      <c r="J182" s="12"/>
      <c r="K182" s="12"/>
      <c r="L182" s="12"/>
      <c r="M182" s="12"/>
      <c r="N182" s="12"/>
      <c r="O182" s="12"/>
      <c r="P182" s="12"/>
    </row>
    <row r="183" spans="1:16" ht="15.75" customHeight="1">
      <c r="A183" s="22"/>
      <c r="B183" s="18"/>
      <c r="C183" s="18"/>
      <c r="D183" s="9"/>
      <c r="E183" s="18"/>
      <c r="F183" s="18"/>
      <c r="G183" s="19"/>
      <c r="H183" s="11"/>
      <c r="I183" s="12"/>
      <c r="J183" s="12"/>
      <c r="K183" s="12"/>
      <c r="L183" s="12"/>
      <c r="M183" s="12"/>
      <c r="N183" s="12"/>
      <c r="O183" s="12"/>
      <c r="P183" s="12"/>
    </row>
    <row r="184" spans="1:16" ht="15.75" customHeight="1">
      <c r="A184" s="20"/>
      <c r="B184" s="14"/>
      <c r="C184" s="14"/>
      <c r="D184" s="15"/>
      <c r="E184" s="14"/>
      <c r="F184" s="14"/>
      <c r="G184" s="16"/>
      <c r="H184" s="11"/>
      <c r="I184" s="12"/>
      <c r="J184" s="12"/>
      <c r="K184" s="12"/>
      <c r="L184" s="12"/>
      <c r="M184" s="12"/>
      <c r="N184" s="12"/>
      <c r="O184" s="12"/>
      <c r="P184" s="12"/>
    </row>
    <row r="185" spans="1:16" ht="15.75" customHeight="1">
      <c r="A185" s="22"/>
      <c r="B185" s="18"/>
      <c r="C185" s="18"/>
      <c r="D185" s="9"/>
      <c r="E185" s="18"/>
      <c r="F185" s="18"/>
      <c r="G185" s="19"/>
      <c r="H185" s="11"/>
      <c r="I185" s="12"/>
      <c r="J185" s="12"/>
      <c r="K185" s="12"/>
      <c r="L185" s="12"/>
      <c r="M185" s="12"/>
      <c r="N185" s="12"/>
      <c r="O185" s="12"/>
      <c r="P185" s="12"/>
    </row>
    <row r="186" spans="1:16" ht="15.75" customHeight="1">
      <c r="A186" s="20"/>
      <c r="B186" s="14"/>
      <c r="C186" s="14"/>
      <c r="D186" s="15"/>
      <c r="E186" s="14"/>
      <c r="F186" s="14"/>
      <c r="G186" s="16"/>
      <c r="H186" s="11"/>
      <c r="I186" s="12"/>
      <c r="J186" s="12"/>
      <c r="K186" s="12"/>
      <c r="L186" s="12"/>
      <c r="M186" s="12"/>
      <c r="N186" s="12"/>
      <c r="O186" s="12"/>
      <c r="P186" s="12"/>
    </row>
    <row r="187" spans="1:16" ht="15.75" customHeight="1">
      <c r="A187" s="22"/>
      <c r="B187" s="18"/>
      <c r="C187" s="18"/>
      <c r="D187" s="9"/>
      <c r="E187" s="18"/>
      <c r="F187" s="18"/>
      <c r="G187" s="19"/>
      <c r="H187" s="11"/>
      <c r="I187" s="12"/>
      <c r="J187" s="12"/>
      <c r="K187" s="12"/>
      <c r="L187" s="12"/>
      <c r="M187" s="12"/>
      <c r="N187" s="12"/>
      <c r="O187" s="12"/>
      <c r="P187" s="12"/>
    </row>
    <row r="188" spans="1:16" ht="15.75" customHeight="1">
      <c r="A188" s="20"/>
      <c r="B188" s="14"/>
      <c r="C188" s="14"/>
      <c r="D188" s="15"/>
      <c r="E188" s="14"/>
      <c r="F188" s="14"/>
      <c r="G188" s="16"/>
      <c r="H188" s="11"/>
      <c r="I188" s="12"/>
      <c r="J188" s="12"/>
      <c r="K188" s="12"/>
      <c r="L188" s="12"/>
      <c r="M188" s="12"/>
      <c r="N188" s="12"/>
      <c r="O188" s="12"/>
      <c r="P188" s="12"/>
    </row>
    <row r="189" spans="1:16" ht="15.75" customHeight="1">
      <c r="A189" s="22"/>
      <c r="B189" s="18"/>
      <c r="C189" s="18"/>
      <c r="D189" s="9"/>
      <c r="E189" s="18"/>
      <c r="F189" s="18"/>
      <c r="G189" s="19"/>
      <c r="H189" s="11"/>
      <c r="I189" s="12"/>
      <c r="J189" s="12"/>
      <c r="K189" s="12"/>
      <c r="L189" s="12"/>
      <c r="M189" s="12"/>
      <c r="N189" s="12"/>
      <c r="O189" s="12"/>
      <c r="P189" s="12"/>
    </row>
    <row r="190" spans="1:16" ht="15.75" customHeight="1">
      <c r="A190" s="20"/>
      <c r="B190" s="14"/>
      <c r="C190" s="14"/>
      <c r="D190" s="15"/>
      <c r="E190" s="14"/>
      <c r="F190" s="14"/>
      <c r="G190" s="16"/>
      <c r="H190" s="11"/>
      <c r="I190" s="12"/>
      <c r="J190" s="12"/>
      <c r="K190" s="12"/>
      <c r="L190" s="12"/>
      <c r="M190" s="12"/>
      <c r="N190" s="12"/>
      <c r="O190" s="12"/>
      <c r="P190" s="12"/>
    </row>
    <row r="191" spans="1:16" ht="15.75" customHeight="1">
      <c r="A191" s="22"/>
      <c r="B191" s="18"/>
      <c r="C191" s="18"/>
      <c r="D191" s="9"/>
      <c r="E191" s="18"/>
      <c r="F191" s="18"/>
      <c r="G191" s="19"/>
      <c r="H191" s="11"/>
      <c r="I191" s="12"/>
      <c r="J191" s="12"/>
      <c r="K191" s="12"/>
      <c r="L191" s="12"/>
      <c r="M191" s="12"/>
      <c r="N191" s="12"/>
      <c r="O191" s="12"/>
      <c r="P191" s="12"/>
    </row>
    <row r="192" spans="1:16" ht="15.75" customHeight="1">
      <c r="A192" s="20"/>
      <c r="B192" s="14"/>
      <c r="C192" s="14"/>
      <c r="D192" s="15"/>
      <c r="E192" s="14"/>
      <c r="F192" s="14"/>
      <c r="G192" s="16"/>
      <c r="H192" s="11"/>
      <c r="I192" s="12"/>
      <c r="J192" s="12"/>
      <c r="K192" s="12"/>
      <c r="L192" s="12"/>
      <c r="M192" s="12"/>
      <c r="N192" s="12"/>
      <c r="O192" s="12"/>
      <c r="P192" s="12"/>
    </row>
    <row r="193" spans="1:16" ht="15.75" customHeight="1">
      <c r="A193" s="22"/>
      <c r="B193" s="18"/>
      <c r="C193" s="18"/>
      <c r="D193" s="9"/>
      <c r="E193" s="18"/>
      <c r="F193" s="18"/>
      <c r="G193" s="19"/>
      <c r="H193" s="11"/>
      <c r="I193" s="12"/>
      <c r="J193" s="12"/>
      <c r="K193" s="12"/>
      <c r="L193" s="12"/>
      <c r="M193" s="12"/>
      <c r="N193" s="12"/>
      <c r="O193" s="12"/>
      <c r="P193" s="12"/>
    </row>
    <row r="194" spans="1:16" ht="15.75" customHeight="1">
      <c r="A194" s="20"/>
      <c r="B194" s="14"/>
      <c r="C194" s="14"/>
      <c r="D194" s="15"/>
      <c r="E194" s="14"/>
      <c r="F194" s="14"/>
      <c r="G194" s="16"/>
      <c r="H194" s="11"/>
      <c r="I194" s="12"/>
      <c r="J194" s="12"/>
      <c r="K194" s="12"/>
      <c r="L194" s="12"/>
      <c r="M194" s="12"/>
      <c r="N194" s="12"/>
      <c r="O194" s="12"/>
      <c r="P194" s="12"/>
    </row>
    <row r="195" spans="1:16" ht="15.75" customHeight="1">
      <c r="A195" s="22"/>
      <c r="B195" s="18"/>
      <c r="C195" s="18"/>
      <c r="D195" s="9"/>
      <c r="E195" s="18"/>
      <c r="F195" s="18"/>
      <c r="G195" s="19"/>
      <c r="H195" s="11"/>
      <c r="I195" s="12"/>
      <c r="J195" s="12"/>
      <c r="K195" s="12"/>
      <c r="L195" s="12"/>
      <c r="M195" s="12"/>
      <c r="N195" s="12"/>
      <c r="O195" s="12"/>
      <c r="P195" s="12"/>
    </row>
    <row r="196" spans="1:16" ht="15.75" customHeight="1">
      <c r="A196" s="20"/>
      <c r="B196" s="14"/>
      <c r="C196" s="14"/>
      <c r="D196" s="15"/>
      <c r="E196" s="14"/>
      <c r="F196" s="14"/>
      <c r="G196" s="16"/>
      <c r="H196" s="11"/>
      <c r="I196" s="12"/>
      <c r="J196" s="12"/>
      <c r="K196" s="12"/>
      <c r="L196" s="12"/>
      <c r="M196" s="12"/>
      <c r="N196" s="12"/>
      <c r="O196" s="12"/>
      <c r="P196" s="12"/>
    </row>
    <row r="197" spans="1:16" ht="15.75" customHeight="1">
      <c r="A197" s="22"/>
      <c r="B197" s="18"/>
      <c r="C197" s="18"/>
      <c r="D197" s="9"/>
      <c r="E197" s="18"/>
      <c r="F197" s="18"/>
      <c r="G197" s="19"/>
      <c r="H197" s="11"/>
      <c r="I197" s="12"/>
      <c r="J197" s="12"/>
      <c r="K197" s="12"/>
      <c r="L197" s="12"/>
      <c r="M197" s="12"/>
      <c r="N197" s="12"/>
      <c r="O197" s="12"/>
      <c r="P197" s="12"/>
    </row>
    <row r="198" spans="1:16" ht="15.75" customHeight="1">
      <c r="A198" s="20"/>
      <c r="B198" s="14"/>
      <c r="C198" s="14"/>
      <c r="D198" s="15"/>
      <c r="E198" s="14"/>
      <c r="F198" s="14"/>
      <c r="G198" s="16"/>
      <c r="H198" s="11"/>
      <c r="I198" s="12"/>
      <c r="J198" s="12"/>
      <c r="K198" s="12"/>
      <c r="L198" s="12"/>
      <c r="M198" s="12"/>
      <c r="N198" s="12"/>
      <c r="O198" s="12"/>
      <c r="P198" s="12"/>
    </row>
    <row r="199" spans="1:16" ht="15.75" customHeight="1">
      <c r="A199" s="22"/>
      <c r="B199" s="18"/>
      <c r="C199" s="18"/>
      <c r="D199" s="9"/>
      <c r="E199" s="18"/>
      <c r="F199" s="18"/>
      <c r="G199" s="19"/>
      <c r="H199" s="11"/>
      <c r="I199" s="12"/>
      <c r="J199" s="12"/>
      <c r="K199" s="12"/>
      <c r="L199" s="12"/>
      <c r="M199" s="12"/>
      <c r="N199" s="12"/>
      <c r="O199" s="12"/>
      <c r="P199" s="12"/>
    </row>
    <row r="200" spans="1:16" ht="15.75" customHeight="1">
      <c r="A200" s="20"/>
      <c r="B200" s="14"/>
      <c r="C200" s="14"/>
      <c r="D200" s="15"/>
      <c r="E200" s="14"/>
      <c r="F200" s="14"/>
      <c r="G200" s="16"/>
      <c r="H200" s="11"/>
      <c r="I200" s="12"/>
      <c r="J200" s="12"/>
      <c r="K200" s="12"/>
      <c r="L200" s="12"/>
      <c r="M200" s="12"/>
      <c r="N200" s="12"/>
      <c r="O200" s="12"/>
      <c r="P200" s="12"/>
    </row>
    <row r="201" spans="1:16" ht="15.75" customHeight="1">
      <c r="A201" s="22"/>
      <c r="B201" s="18"/>
      <c r="C201" s="18"/>
      <c r="D201" s="9"/>
      <c r="E201" s="18"/>
      <c r="F201" s="18"/>
      <c r="G201" s="19"/>
      <c r="H201" s="11"/>
      <c r="I201" s="12"/>
      <c r="J201" s="12"/>
      <c r="K201" s="12"/>
      <c r="L201" s="12"/>
      <c r="M201" s="12"/>
      <c r="N201" s="12"/>
      <c r="O201" s="12"/>
      <c r="P201" s="12"/>
    </row>
    <row r="202" spans="1:16" ht="15.75" customHeight="1">
      <c r="A202" s="20"/>
      <c r="B202" s="14"/>
      <c r="C202" s="14"/>
      <c r="D202" s="15"/>
      <c r="E202" s="14"/>
      <c r="F202" s="14"/>
      <c r="G202" s="16"/>
      <c r="H202" s="11"/>
      <c r="I202" s="12"/>
      <c r="J202" s="12"/>
      <c r="K202" s="12"/>
      <c r="L202" s="12"/>
      <c r="M202" s="12"/>
      <c r="N202" s="12"/>
      <c r="O202" s="12"/>
      <c r="P202" s="12"/>
    </row>
    <row r="203" spans="1:16" ht="15.75" customHeight="1">
      <c r="A203" s="22"/>
      <c r="B203" s="18"/>
      <c r="C203" s="18"/>
      <c r="D203" s="9"/>
      <c r="E203" s="18"/>
      <c r="F203" s="18"/>
      <c r="G203" s="19"/>
      <c r="H203" s="11"/>
      <c r="I203" s="12"/>
      <c r="J203" s="12"/>
      <c r="K203" s="12"/>
      <c r="L203" s="12"/>
      <c r="M203" s="12"/>
      <c r="N203" s="12"/>
      <c r="O203" s="12"/>
      <c r="P203" s="12"/>
    </row>
    <row r="204" spans="1:16" ht="15.75" customHeight="1">
      <c r="A204" s="20"/>
      <c r="B204" s="14"/>
      <c r="C204" s="14"/>
      <c r="D204" s="15"/>
      <c r="E204" s="14"/>
      <c r="F204" s="14"/>
      <c r="G204" s="16"/>
      <c r="H204" s="11"/>
      <c r="I204" s="12"/>
      <c r="J204" s="12"/>
      <c r="K204" s="12"/>
      <c r="L204" s="12"/>
      <c r="M204" s="12"/>
      <c r="N204" s="12"/>
      <c r="O204" s="12"/>
      <c r="P204" s="12"/>
    </row>
    <row r="205" spans="1:16" ht="15.75" customHeight="1">
      <c r="A205" s="22"/>
      <c r="B205" s="18"/>
      <c r="C205" s="18"/>
      <c r="D205" s="9"/>
      <c r="E205" s="18"/>
      <c r="F205" s="18"/>
      <c r="G205" s="19"/>
      <c r="H205" s="11"/>
      <c r="I205" s="12"/>
      <c r="J205" s="12"/>
      <c r="K205" s="12"/>
      <c r="L205" s="12"/>
      <c r="M205" s="12"/>
      <c r="N205" s="12"/>
      <c r="O205" s="12"/>
      <c r="P205" s="12"/>
    </row>
    <row r="206" spans="1:16" ht="15.75" customHeight="1">
      <c r="A206" s="20"/>
      <c r="B206" s="14"/>
      <c r="C206" s="14"/>
      <c r="D206" s="15"/>
      <c r="E206" s="14"/>
      <c r="F206" s="14"/>
      <c r="G206" s="16"/>
      <c r="H206" s="11"/>
      <c r="I206" s="12"/>
      <c r="J206" s="12"/>
      <c r="K206" s="12"/>
      <c r="L206" s="12"/>
      <c r="M206" s="12"/>
      <c r="N206" s="12"/>
      <c r="O206" s="12"/>
      <c r="P206" s="12"/>
    </row>
    <row r="207" spans="1:16" ht="15.75" customHeight="1">
      <c r="A207" s="22"/>
      <c r="B207" s="18"/>
      <c r="C207" s="18"/>
      <c r="D207" s="9"/>
      <c r="E207" s="18"/>
      <c r="F207" s="18"/>
      <c r="G207" s="19"/>
      <c r="H207" s="11"/>
      <c r="I207" s="12"/>
      <c r="J207" s="12"/>
      <c r="K207" s="12"/>
      <c r="L207" s="12"/>
      <c r="M207" s="12"/>
      <c r="N207" s="12"/>
      <c r="O207" s="12"/>
      <c r="P207" s="12"/>
    </row>
    <row r="208" spans="1:16" ht="15.75" customHeight="1">
      <c r="A208" s="20"/>
      <c r="B208" s="14"/>
      <c r="C208" s="14"/>
      <c r="D208" s="15"/>
      <c r="E208" s="14"/>
      <c r="F208" s="14"/>
      <c r="G208" s="16"/>
      <c r="H208" s="11"/>
      <c r="I208" s="12"/>
      <c r="J208" s="12"/>
      <c r="K208" s="12"/>
      <c r="L208" s="12"/>
      <c r="M208" s="12"/>
      <c r="N208" s="12"/>
      <c r="O208" s="12"/>
      <c r="P208" s="12"/>
    </row>
    <row r="209" spans="1:16" ht="15.75" customHeight="1">
      <c r="A209" s="22"/>
      <c r="B209" s="18"/>
      <c r="C209" s="18"/>
      <c r="D209" s="9"/>
      <c r="E209" s="18"/>
      <c r="F209" s="18"/>
      <c r="G209" s="19"/>
      <c r="H209" s="11"/>
      <c r="I209" s="12"/>
      <c r="J209" s="12"/>
      <c r="K209" s="12"/>
      <c r="L209" s="12"/>
      <c r="M209" s="12"/>
      <c r="N209" s="12"/>
      <c r="O209" s="12"/>
      <c r="P209" s="12"/>
    </row>
    <row r="210" spans="1:16" ht="15.75" customHeight="1">
      <c r="A210" s="13"/>
      <c r="B210" s="14"/>
      <c r="C210" s="14"/>
      <c r="D210" s="15"/>
      <c r="E210" s="14"/>
      <c r="F210" s="14"/>
      <c r="G210" s="25"/>
      <c r="H210" s="11"/>
      <c r="I210" s="12"/>
      <c r="J210" s="12"/>
      <c r="K210" s="12"/>
      <c r="L210" s="12"/>
      <c r="M210" s="12"/>
      <c r="N210" s="12"/>
      <c r="O210" s="12"/>
      <c r="P210" s="12"/>
    </row>
    <row r="211" spans="1:16" ht="15.75" customHeight="1">
      <c r="A211" s="17"/>
      <c r="B211" s="18"/>
      <c r="C211" s="18"/>
      <c r="D211" s="9"/>
      <c r="E211" s="18"/>
      <c r="F211" s="18"/>
      <c r="G211" s="19"/>
      <c r="H211" s="11"/>
      <c r="I211" s="12"/>
      <c r="J211" s="12"/>
      <c r="K211" s="12"/>
      <c r="L211" s="12"/>
      <c r="M211" s="12"/>
      <c r="N211" s="12"/>
      <c r="O211" s="12"/>
      <c r="P211" s="12"/>
    </row>
    <row r="212" spans="1:16" ht="15.75" customHeight="1">
      <c r="A212" s="13"/>
      <c r="B212" s="14"/>
      <c r="C212" s="14"/>
      <c r="D212" s="15"/>
      <c r="E212" s="14"/>
      <c r="F212" s="14"/>
      <c r="G212" s="16"/>
      <c r="H212" s="11"/>
      <c r="I212" s="12"/>
      <c r="J212" s="12"/>
      <c r="K212" s="12"/>
      <c r="L212" s="12"/>
      <c r="M212" s="12"/>
      <c r="N212" s="12"/>
      <c r="O212" s="12"/>
      <c r="P212" s="12"/>
    </row>
    <row r="213" spans="1:16" ht="15.75" customHeight="1">
      <c r="A213" s="17"/>
      <c r="B213" s="18"/>
      <c r="C213" s="18"/>
      <c r="D213" s="9"/>
      <c r="E213" s="18"/>
      <c r="F213" s="18"/>
      <c r="G213" s="26"/>
      <c r="H213" s="11"/>
      <c r="I213" s="12"/>
      <c r="J213" s="12"/>
      <c r="K213" s="12"/>
      <c r="L213" s="12"/>
      <c r="M213" s="12"/>
      <c r="N213" s="12"/>
      <c r="O213" s="12"/>
      <c r="P213" s="12"/>
    </row>
    <row r="214" spans="1:16" ht="15.75" customHeight="1">
      <c r="A214" s="13"/>
      <c r="B214" s="14"/>
      <c r="C214" s="14"/>
      <c r="D214" s="15"/>
      <c r="E214" s="14"/>
      <c r="F214" s="14"/>
      <c r="G214" s="27"/>
      <c r="H214" s="11"/>
      <c r="I214" s="12"/>
      <c r="J214" s="12"/>
      <c r="K214" s="12"/>
      <c r="L214" s="12"/>
      <c r="M214" s="12"/>
      <c r="N214" s="12"/>
      <c r="O214" s="12"/>
      <c r="P214" s="12"/>
    </row>
    <row r="215" spans="1:16" ht="15.75" customHeight="1">
      <c r="A215" s="17"/>
      <c r="B215" s="18"/>
      <c r="C215" s="18"/>
      <c r="D215" s="9"/>
      <c r="E215" s="18"/>
      <c r="F215" s="18"/>
      <c r="G215" s="26"/>
      <c r="H215" s="11"/>
      <c r="I215" s="12"/>
      <c r="J215" s="12"/>
      <c r="K215" s="12"/>
      <c r="L215" s="12"/>
      <c r="M215" s="12"/>
      <c r="N215" s="12"/>
      <c r="O215" s="12"/>
      <c r="P215" s="12"/>
    </row>
    <row r="216" spans="1:16" ht="15.75" customHeight="1">
      <c r="A216" s="13"/>
      <c r="B216" s="14"/>
      <c r="C216" s="14"/>
      <c r="D216" s="15"/>
      <c r="E216" s="14"/>
      <c r="F216" s="14"/>
      <c r="G216" s="27"/>
      <c r="H216" s="11"/>
      <c r="I216" s="12"/>
      <c r="J216" s="12"/>
      <c r="K216" s="12"/>
      <c r="L216" s="12"/>
      <c r="M216" s="12"/>
      <c r="N216" s="12"/>
      <c r="O216" s="12"/>
      <c r="P216" s="12"/>
    </row>
    <row r="217" spans="1:16" ht="15.75" customHeight="1">
      <c r="A217" s="17"/>
      <c r="B217" s="18"/>
      <c r="C217" s="18"/>
      <c r="D217" s="9"/>
      <c r="E217" s="18"/>
      <c r="F217" s="18"/>
      <c r="G217" s="19"/>
      <c r="H217" s="11"/>
      <c r="I217" s="12"/>
      <c r="J217" s="12"/>
      <c r="K217" s="12"/>
      <c r="L217" s="12"/>
      <c r="M217" s="12"/>
      <c r="N217" s="12"/>
      <c r="O217" s="12"/>
      <c r="P217" s="12"/>
    </row>
    <row r="218" spans="1:16" ht="15.75" customHeight="1">
      <c r="A218" s="13"/>
      <c r="B218" s="14"/>
      <c r="C218" s="14"/>
      <c r="D218" s="15"/>
      <c r="E218" s="14"/>
      <c r="F218" s="14"/>
      <c r="G218" s="16"/>
      <c r="H218" s="11"/>
      <c r="I218" s="12"/>
      <c r="J218" s="12"/>
      <c r="K218" s="12"/>
      <c r="L218" s="12"/>
      <c r="M218" s="12"/>
      <c r="N218" s="12"/>
      <c r="O218" s="12"/>
      <c r="P218" s="12"/>
    </row>
    <row r="219" spans="1:16" ht="15.75" customHeight="1">
      <c r="A219" s="17"/>
      <c r="B219" s="18"/>
      <c r="C219" s="18"/>
      <c r="D219" s="9"/>
      <c r="E219" s="18"/>
      <c r="F219" s="18"/>
      <c r="G219" s="19"/>
      <c r="H219" s="11"/>
      <c r="I219" s="12"/>
      <c r="J219" s="12"/>
      <c r="K219" s="12"/>
      <c r="L219" s="12"/>
      <c r="M219" s="12"/>
      <c r="N219" s="12"/>
      <c r="O219" s="12"/>
      <c r="P219" s="12"/>
    </row>
    <row r="220" spans="1:16" ht="15.75" customHeight="1">
      <c r="A220" s="13"/>
      <c r="B220" s="14"/>
      <c r="C220" s="14"/>
      <c r="D220" s="15"/>
      <c r="E220" s="14"/>
      <c r="F220" s="14"/>
      <c r="G220" s="16"/>
      <c r="H220" s="11"/>
      <c r="I220" s="12"/>
      <c r="J220" s="12"/>
      <c r="K220" s="12"/>
      <c r="L220" s="12"/>
      <c r="M220" s="12"/>
      <c r="N220" s="12"/>
      <c r="O220" s="12"/>
      <c r="P220" s="12"/>
    </row>
    <row r="221" spans="1:16" ht="15.75" customHeight="1">
      <c r="A221" s="17"/>
      <c r="B221" s="18"/>
      <c r="C221" s="18"/>
      <c r="D221" s="9"/>
      <c r="E221" s="18"/>
      <c r="F221" s="18"/>
      <c r="G221" s="26"/>
      <c r="H221" s="11"/>
      <c r="I221" s="12"/>
      <c r="J221" s="12"/>
      <c r="K221" s="12"/>
      <c r="L221" s="12"/>
      <c r="M221" s="12"/>
      <c r="N221" s="12"/>
      <c r="O221" s="12"/>
      <c r="P221" s="12"/>
    </row>
    <row r="222" spans="1:16" ht="15.75" customHeight="1">
      <c r="A222" s="13"/>
      <c r="B222" s="14"/>
      <c r="C222" s="14"/>
      <c r="D222" s="15"/>
      <c r="E222" s="14"/>
      <c r="F222" s="14"/>
      <c r="G222" s="16"/>
      <c r="H222" s="11"/>
      <c r="I222" s="12"/>
      <c r="J222" s="12"/>
      <c r="K222" s="12"/>
      <c r="L222" s="12"/>
      <c r="M222" s="12"/>
      <c r="N222" s="12"/>
      <c r="O222" s="12"/>
      <c r="P222" s="12"/>
    </row>
    <row r="223" spans="1:16" ht="15.75" customHeight="1">
      <c r="A223" s="17"/>
      <c r="B223" s="18"/>
      <c r="C223" s="18"/>
      <c r="D223" s="9"/>
      <c r="E223" s="18"/>
      <c r="F223" s="18"/>
      <c r="G223" s="19"/>
      <c r="H223" s="11"/>
      <c r="I223" s="12"/>
      <c r="J223" s="12"/>
      <c r="K223" s="12"/>
      <c r="L223" s="12"/>
      <c r="M223" s="12"/>
      <c r="N223" s="12"/>
      <c r="O223" s="12"/>
      <c r="P223" s="12"/>
    </row>
    <row r="224" spans="1:16" ht="15.75" customHeight="1">
      <c r="A224" s="13"/>
      <c r="B224" s="14"/>
      <c r="C224" s="14"/>
      <c r="D224" s="15"/>
      <c r="E224" s="14"/>
      <c r="F224" s="14"/>
      <c r="G224" s="16"/>
      <c r="H224" s="11"/>
      <c r="I224" s="12"/>
      <c r="J224" s="12"/>
      <c r="K224" s="12"/>
      <c r="L224" s="12"/>
      <c r="M224" s="12"/>
      <c r="N224" s="12"/>
      <c r="O224" s="12"/>
      <c r="P224" s="12"/>
    </row>
    <row r="225" spans="1:16" ht="15.75" customHeight="1">
      <c r="A225" s="17"/>
      <c r="B225" s="18"/>
      <c r="C225" s="18"/>
      <c r="D225" s="9"/>
      <c r="E225" s="18"/>
      <c r="F225" s="18"/>
      <c r="G225" s="19"/>
      <c r="H225" s="11"/>
      <c r="I225" s="12"/>
      <c r="J225" s="12"/>
      <c r="K225" s="12"/>
      <c r="L225" s="12"/>
      <c r="M225" s="12"/>
      <c r="N225" s="12"/>
      <c r="O225" s="12"/>
      <c r="P225" s="12"/>
    </row>
    <row r="226" spans="1:16" ht="15.75" customHeight="1">
      <c r="A226" s="13"/>
      <c r="B226" s="14"/>
      <c r="C226" s="14"/>
      <c r="D226" s="15"/>
      <c r="E226" s="14"/>
      <c r="F226" s="14"/>
      <c r="G226" s="16"/>
      <c r="H226" s="11"/>
      <c r="I226" s="12"/>
      <c r="J226" s="12"/>
      <c r="K226" s="12"/>
      <c r="L226" s="12"/>
      <c r="M226" s="12"/>
      <c r="N226" s="12"/>
      <c r="O226" s="12"/>
      <c r="P226" s="12"/>
    </row>
    <row r="227" spans="1:16" ht="15.75" customHeight="1">
      <c r="A227" s="22"/>
      <c r="B227" s="18"/>
      <c r="C227" s="18"/>
      <c r="D227" s="9"/>
      <c r="E227" s="18"/>
      <c r="F227" s="18"/>
      <c r="G227" s="19"/>
      <c r="H227" s="11"/>
      <c r="I227" s="12"/>
      <c r="J227" s="12"/>
      <c r="K227" s="12"/>
      <c r="L227" s="12"/>
      <c r="M227" s="12"/>
      <c r="N227" s="12"/>
      <c r="O227" s="12"/>
      <c r="P227" s="12"/>
    </row>
    <row r="228" spans="1:16" ht="15.75" customHeight="1">
      <c r="A228" s="20"/>
      <c r="B228" s="14"/>
      <c r="C228" s="14"/>
      <c r="D228" s="15"/>
      <c r="E228" s="14"/>
      <c r="F228" s="14"/>
      <c r="G228" s="16"/>
      <c r="H228" s="11"/>
      <c r="I228" s="12"/>
      <c r="J228" s="12"/>
      <c r="K228" s="12"/>
      <c r="L228" s="12"/>
      <c r="M228" s="12"/>
      <c r="N228" s="12"/>
      <c r="O228" s="12"/>
      <c r="P228" s="12"/>
    </row>
    <row r="229" spans="1:16" ht="15.75" customHeight="1">
      <c r="A229" s="22"/>
      <c r="B229" s="18"/>
      <c r="C229" s="18"/>
      <c r="D229" s="9"/>
      <c r="E229" s="18"/>
      <c r="F229" s="18"/>
      <c r="G229" s="19"/>
      <c r="H229" s="11"/>
      <c r="I229" s="12"/>
      <c r="J229" s="12"/>
      <c r="K229" s="12"/>
      <c r="L229" s="12"/>
      <c r="M229" s="12"/>
      <c r="N229" s="12"/>
      <c r="O229" s="12"/>
      <c r="P229" s="12"/>
    </row>
    <row r="230" spans="1:16" ht="15.75" customHeight="1">
      <c r="A230" s="20"/>
      <c r="B230" s="14"/>
      <c r="C230" s="14"/>
      <c r="D230" s="15"/>
      <c r="E230" s="14"/>
      <c r="F230" s="14"/>
      <c r="G230" s="16"/>
      <c r="H230" s="11"/>
      <c r="I230" s="12"/>
      <c r="J230" s="12"/>
      <c r="K230" s="12"/>
      <c r="L230" s="12"/>
      <c r="M230" s="12"/>
      <c r="N230" s="12"/>
      <c r="O230" s="12"/>
      <c r="P230" s="12"/>
    </row>
    <row r="231" spans="1:16" ht="15.75" customHeight="1">
      <c r="A231" s="22"/>
      <c r="B231" s="18"/>
      <c r="C231" s="18"/>
      <c r="D231" s="9"/>
      <c r="E231" s="18"/>
      <c r="F231" s="18"/>
      <c r="G231" s="19"/>
      <c r="H231" s="11"/>
      <c r="I231" s="12"/>
      <c r="J231" s="12"/>
      <c r="K231" s="12"/>
      <c r="L231" s="12"/>
      <c r="M231" s="12"/>
      <c r="N231" s="12"/>
      <c r="O231" s="12"/>
      <c r="P231" s="12"/>
    </row>
    <row r="232" spans="1:16" ht="15.75" customHeight="1">
      <c r="A232" s="20"/>
      <c r="B232" s="14"/>
      <c r="C232" s="14"/>
      <c r="D232" s="15"/>
      <c r="E232" s="14"/>
      <c r="F232" s="14"/>
      <c r="G232" s="16"/>
      <c r="H232" s="11"/>
      <c r="I232" s="12"/>
      <c r="J232" s="12"/>
      <c r="K232" s="12"/>
      <c r="L232" s="12"/>
      <c r="M232" s="12"/>
      <c r="N232" s="12"/>
      <c r="O232" s="12"/>
      <c r="P232" s="12"/>
    </row>
    <row r="233" spans="1:16" ht="15.75" customHeight="1">
      <c r="A233" s="22"/>
      <c r="B233" s="18"/>
      <c r="C233" s="18"/>
      <c r="D233" s="9"/>
      <c r="E233" s="18"/>
      <c r="F233" s="18"/>
      <c r="G233" s="19"/>
      <c r="H233" s="11"/>
      <c r="I233" s="12"/>
      <c r="J233" s="12"/>
      <c r="K233" s="12"/>
      <c r="L233" s="12"/>
      <c r="M233" s="12"/>
      <c r="N233" s="12"/>
      <c r="O233" s="12"/>
      <c r="P233" s="12"/>
    </row>
    <row r="234" spans="1:16" ht="15.75" customHeight="1">
      <c r="A234" s="20"/>
      <c r="B234" s="14"/>
      <c r="C234" s="14"/>
      <c r="D234" s="15"/>
      <c r="E234" s="14"/>
      <c r="F234" s="14"/>
      <c r="G234" s="16"/>
      <c r="H234" s="11"/>
      <c r="I234" s="12"/>
      <c r="J234" s="12"/>
      <c r="K234" s="12"/>
      <c r="L234" s="12"/>
      <c r="M234" s="12"/>
      <c r="N234" s="12"/>
      <c r="O234" s="12"/>
      <c r="P234" s="12"/>
    </row>
    <row r="235" spans="1:16" ht="15.75" customHeight="1">
      <c r="A235" s="17"/>
      <c r="B235" s="18"/>
      <c r="C235" s="18"/>
      <c r="D235" s="9"/>
      <c r="E235" s="18"/>
      <c r="F235" s="18"/>
      <c r="G235" s="19"/>
      <c r="H235" s="11"/>
      <c r="I235" s="12"/>
      <c r="J235" s="12"/>
      <c r="K235" s="12"/>
      <c r="L235" s="12"/>
      <c r="M235" s="12"/>
      <c r="N235" s="12"/>
      <c r="O235" s="12"/>
      <c r="P235" s="12"/>
    </row>
    <row r="236" spans="1:16" ht="15.75" customHeight="1">
      <c r="A236" s="13"/>
      <c r="B236" s="14"/>
      <c r="C236" s="14"/>
      <c r="D236" s="15"/>
      <c r="E236" s="14"/>
      <c r="F236" s="14"/>
      <c r="G236" s="16"/>
      <c r="H236" s="11"/>
      <c r="I236" s="12"/>
      <c r="J236" s="12"/>
      <c r="K236" s="12"/>
      <c r="L236" s="12"/>
      <c r="M236" s="12"/>
      <c r="N236" s="12"/>
      <c r="O236" s="12"/>
      <c r="P236" s="12"/>
    </row>
    <row r="237" spans="1:16" ht="15.75" customHeight="1">
      <c r="A237" s="17"/>
      <c r="B237" s="18"/>
      <c r="C237" s="18"/>
      <c r="D237" s="9"/>
      <c r="E237" s="18"/>
      <c r="F237" s="18"/>
      <c r="G237" s="19"/>
      <c r="H237" s="11"/>
      <c r="I237" s="12"/>
      <c r="J237" s="12"/>
      <c r="K237" s="12"/>
      <c r="L237" s="12"/>
      <c r="M237" s="12"/>
      <c r="N237" s="12"/>
      <c r="O237" s="12"/>
      <c r="P237" s="12"/>
    </row>
    <row r="238" spans="1:16" ht="15.75" customHeight="1">
      <c r="A238" s="13"/>
      <c r="B238" s="14"/>
      <c r="C238" s="14"/>
      <c r="D238" s="15"/>
      <c r="E238" s="14"/>
      <c r="F238" s="14"/>
      <c r="G238" s="16"/>
      <c r="H238" s="11"/>
      <c r="I238" s="12"/>
      <c r="J238" s="12"/>
      <c r="K238" s="12"/>
      <c r="L238" s="12"/>
      <c r="M238" s="12"/>
      <c r="N238" s="12"/>
      <c r="O238" s="12"/>
      <c r="P238" s="12"/>
    </row>
    <row r="239" spans="1:16" ht="15.75" customHeight="1">
      <c r="A239" s="17"/>
      <c r="B239" s="18"/>
      <c r="C239" s="18"/>
      <c r="D239" s="9"/>
      <c r="E239" s="18"/>
      <c r="F239" s="18"/>
      <c r="G239" s="19"/>
      <c r="H239" s="11"/>
      <c r="I239" s="12"/>
      <c r="J239" s="12"/>
      <c r="K239" s="12"/>
      <c r="L239" s="12"/>
      <c r="M239" s="12"/>
      <c r="N239" s="12"/>
      <c r="O239" s="12"/>
      <c r="P239" s="12"/>
    </row>
    <row r="240" spans="1:16" ht="15.75" customHeight="1">
      <c r="A240" s="13"/>
      <c r="B240" s="14"/>
      <c r="C240" s="14"/>
      <c r="D240" s="15"/>
      <c r="E240" s="14"/>
      <c r="F240" s="14"/>
      <c r="G240" s="16"/>
      <c r="H240" s="11"/>
      <c r="I240" s="12"/>
      <c r="J240" s="12"/>
      <c r="K240" s="12"/>
      <c r="L240" s="12"/>
      <c r="M240" s="12"/>
      <c r="N240" s="12"/>
      <c r="O240" s="12"/>
      <c r="P240" s="12"/>
    </row>
    <row r="241" spans="1:16" ht="15.75" customHeight="1">
      <c r="A241" s="17"/>
      <c r="B241" s="18"/>
      <c r="C241" s="18"/>
      <c r="D241" s="9"/>
      <c r="E241" s="18"/>
      <c r="F241" s="18"/>
      <c r="G241" s="19"/>
      <c r="H241" s="11"/>
      <c r="I241" s="12"/>
      <c r="J241" s="12"/>
      <c r="K241" s="12"/>
      <c r="L241" s="12"/>
      <c r="M241" s="12"/>
      <c r="N241" s="12"/>
      <c r="O241" s="12"/>
      <c r="P241" s="12"/>
    </row>
    <row r="242" spans="1:16" ht="15.75" customHeight="1">
      <c r="A242" s="13"/>
      <c r="B242" s="14"/>
      <c r="C242" s="14"/>
      <c r="D242" s="15"/>
      <c r="E242" s="14"/>
      <c r="F242" s="14"/>
      <c r="G242" s="16"/>
      <c r="H242" s="11"/>
      <c r="I242" s="12"/>
      <c r="J242" s="12"/>
      <c r="K242" s="12"/>
      <c r="L242" s="12"/>
      <c r="M242" s="12"/>
      <c r="N242" s="12"/>
      <c r="O242" s="12"/>
      <c r="P242" s="12"/>
    </row>
    <row r="243" spans="1:16" ht="15.75" customHeight="1">
      <c r="A243" s="17"/>
      <c r="B243" s="18"/>
      <c r="C243" s="18"/>
      <c r="D243" s="9"/>
      <c r="E243" s="18"/>
      <c r="F243" s="18"/>
      <c r="G243" s="19"/>
      <c r="H243" s="11"/>
      <c r="I243" s="12"/>
      <c r="J243" s="12"/>
      <c r="K243" s="12"/>
      <c r="L243" s="12"/>
      <c r="M243" s="12"/>
      <c r="N243" s="12"/>
      <c r="O243" s="12"/>
      <c r="P243" s="12"/>
    </row>
    <row r="244" spans="1:16" ht="15.75" customHeight="1">
      <c r="A244" s="13"/>
      <c r="B244" s="14"/>
      <c r="C244" s="14"/>
      <c r="D244" s="15"/>
      <c r="E244" s="14"/>
      <c r="F244" s="14"/>
      <c r="G244" s="16"/>
      <c r="H244" s="11"/>
      <c r="I244" s="12"/>
      <c r="J244" s="12"/>
      <c r="K244" s="12"/>
      <c r="L244" s="12"/>
      <c r="M244" s="12"/>
      <c r="N244" s="12"/>
      <c r="O244" s="12"/>
      <c r="P244" s="12"/>
    </row>
    <row r="245" spans="1:16" ht="15.75" customHeight="1">
      <c r="A245" s="17"/>
      <c r="B245" s="18"/>
      <c r="C245" s="18"/>
      <c r="D245" s="9"/>
      <c r="E245" s="18"/>
      <c r="F245" s="18"/>
      <c r="G245" s="19"/>
      <c r="H245" s="11"/>
      <c r="I245" s="12"/>
      <c r="J245" s="12"/>
      <c r="K245" s="12"/>
      <c r="L245" s="12"/>
      <c r="M245" s="12"/>
      <c r="N245" s="12"/>
      <c r="O245" s="12"/>
      <c r="P245" s="12"/>
    </row>
    <row r="246" spans="1:16" ht="15.75" customHeight="1">
      <c r="A246" s="13"/>
      <c r="B246" s="14"/>
      <c r="C246" s="14"/>
      <c r="D246" s="15"/>
      <c r="E246" s="28"/>
      <c r="F246" s="14"/>
      <c r="G246" s="16"/>
      <c r="H246" s="11"/>
      <c r="I246" s="12"/>
      <c r="J246" s="12"/>
      <c r="K246" s="12"/>
      <c r="L246" s="12"/>
      <c r="M246" s="12"/>
      <c r="N246" s="12"/>
      <c r="O246" s="12"/>
      <c r="P246" s="12"/>
    </row>
    <row r="247" spans="1:16" ht="15.75" customHeight="1">
      <c r="A247" s="22"/>
      <c r="B247" s="18"/>
      <c r="C247" s="18"/>
      <c r="D247" s="9"/>
      <c r="E247" s="18"/>
      <c r="F247" s="18"/>
      <c r="G247" s="19"/>
      <c r="H247" s="11"/>
      <c r="I247" s="12"/>
      <c r="J247" s="12"/>
      <c r="K247" s="12"/>
      <c r="L247" s="12"/>
      <c r="M247" s="12"/>
      <c r="N247" s="12"/>
      <c r="O247" s="12"/>
      <c r="P247" s="12"/>
    </row>
    <row r="248" spans="1:16" ht="15.75" customHeight="1">
      <c r="A248" s="13"/>
      <c r="B248" s="14"/>
      <c r="C248" s="14"/>
      <c r="D248" s="15"/>
      <c r="E248" s="14"/>
      <c r="F248" s="14"/>
      <c r="G248" s="16"/>
      <c r="H248" s="11"/>
      <c r="I248" s="12"/>
      <c r="J248" s="12"/>
      <c r="K248" s="12"/>
      <c r="L248" s="12"/>
      <c r="M248" s="12"/>
      <c r="N248" s="12"/>
      <c r="O248" s="12"/>
      <c r="P248" s="12"/>
    </row>
    <row r="249" spans="1:16" ht="15.75" customHeight="1">
      <c r="A249" s="17"/>
      <c r="B249" s="18"/>
      <c r="C249" s="18"/>
      <c r="D249" s="9"/>
      <c r="E249" s="18"/>
      <c r="F249" s="18"/>
      <c r="G249" s="19"/>
      <c r="H249" s="11"/>
      <c r="I249" s="12"/>
      <c r="J249" s="12"/>
      <c r="K249" s="12"/>
      <c r="L249" s="12"/>
      <c r="M249" s="12"/>
      <c r="N249" s="12"/>
      <c r="O249" s="12"/>
      <c r="P249" s="12"/>
    </row>
    <row r="250" spans="1:16" ht="15.75" customHeight="1">
      <c r="A250" s="13"/>
      <c r="B250" s="14"/>
      <c r="C250" s="14"/>
      <c r="D250" s="15"/>
      <c r="E250" s="14"/>
      <c r="F250" s="14"/>
      <c r="G250" s="16"/>
      <c r="H250" s="11"/>
      <c r="I250" s="12"/>
      <c r="J250" s="12"/>
      <c r="K250" s="12"/>
      <c r="L250" s="12"/>
      <c r="M250" s="12"/>
      <c r="N250" s="12"/>
      <c r="O250" s="12"/>
      <c r="P250" s="12"/>
    </row>
    <row r="251" spans="1:16" ht="15.75" customHeight="1">
      <c r="A251" s="17"/>
      <c r="B251" s="18"/>
      <c r="C251" s="18"/>
      <c r="D251" s="9"/>
      <c r="E251" s="18"/>
      <c r="F251" s="18"/>
      <c r="G251" s="19"/>
      <c r="H251" s="11"/>
      <c r="I251" s="12"/>
      <c r="J251" s="12"/>
      <c r="K251" s="12"/>
      <c r="L251" s="12"/>
      <c r="M251" s="12"/>
      <c r="N251" s="12"/>
      <c r="O251" s="12"/>
      <c r="P251" s="12"/>
    </row>
    <row r="252" spans="1:16" ht="15.75" customHeight="1">
      <c r="A252" s="13"/>
      <c r="B252" s="14"/>
      <c r="C252" s="14"/>
      <c r="D252" s="15"/>
      <c r="E252" s="14"/>
      <c r="F252" s="14"/>
      <c r="G252" s="16"/>
      <c r="H252" s="11"/>
      <c r="I252" s="12"/>
      <c r="J252" s="12"/>
      <c r="K252" s="12"/>
      <c r="L252" s="12"/>
      <c r="M252" s="12"/>
      <c r="N252" s="12"/>
      <c r="O252" s="12"/>
      <c r="P252" s="12"/>
    </row>
    <row r="253" spans="1:16" ht="15.75" customHeight="1">
      <c r="A253" s="17"/>
      <c r="B253" s="18"/>
      <c r="C253" s="18"/>
      <c r="D253" s="9"/>
      <c r="E253" s="18"/>
      <c r="F253" s="18"/>
      <c r="G253" s="19"/>
      <c r="H253" s="11"/>
      <c r="I253" s="12"/>
      <c r="J253" s="12"/>
      <c r="K253" s="12"/>
      <c r="L253" s="12"/>
      <c r="M253" s="12"/>
      <c r="N253" s="12"/>
      <c r="O253" s="12"/>
      <c r="P253" s="12"/>
    </row>
    <row r="254" spans="1:16" ht="15.75" customHeight="1">
      <c r="A254" s="13"/>
      <c r="B254" s="14"/>
      <c r="C254" s="14"/>
      <c r="D254" s="15"/>
      <c r="E254" s="14"/>
      <c r="F254" s="14"/>
      <c r="G254" s="16"/>
      <c r="H254" s="11"/>
      <c r="I254" s="12"/>
      <c r="J254" s="12"/>
      <c r="K254" s="12"/>
      <c r="L254" s="12"/>
      <c r="M254" s="12"/>
      <c r="N254" s="12"/>
      <c r="O254" s="12"/>
      <c r="P254" s="12"/>
    </row>
    <row r="255" spans="1:16" ht="15.75" customHeight="1">
      <c r="A255" s="17"/>
      <c r="B255" s="18"/>
      <c r="C255" s="18"/>
      <c r="D255" s="9"/>
      <c r="E255" s="18"/>
      <c r="F255" s="18"/>
      <c r="G255" s="19"/>
      <c r="H255" s="11"/>
      <c r="I255" s="12"/>
      <c r="J255" s="12"/>
      <c r="K255" s="12"/>
      <c r="L255" s="12"/>
      <c r="M255" s="12"/>
      <c r="N255" s="12"/>
      <c r="O255" s="12"/>
      <c r="P255" s="12"/>
    </row>
    <row r="256" spans="1:16" ht="15.75" customHeight="1">
      <c r="A256" s="20"/>
      <c r="B256" s="14"/>
      <c r="C256" s="14"/>
      <c r="D256" s="15"/>
      <c r="E256" s="14"/>
      <c r="F256" s="14"/>
      <c r="G256" s="16"/>
      <c r="H256" s="11"/>
      <c r="I256" s="12"/>
      <c r="J256" s="12"/>
      <c r="K256" s="12"/>
      <c r="L256" s="12"/>
      <c r="M256" s="12"/>
      <c r="N256" s="12"/>
      <c r="O256" s="12"/>
      <c r="P256" s="12"/>
    </row>
    <row r="257" spans="1:16" ht="15.75" customHeight="1">
      <c r="A257" s="22"/>
      <c r="B257" s="18"/>
      <c r="C257" s="18"/>
      <c r="D257" s="9"/>
      <c r="E257" s="18"/>
      <c r="F257" s="18"/>
      <c r="G257" s="19"/>
      <c r="H257" s="11"/>
      <c r="I257" s="12"/>
      <c r="J257" s="12"/>
      <c r="K257" s="12"/>
      <c r="L257" s="12"/>
      <c r="M257" s="12"/>
      <c r="N257" s="12"/>
      <c r="O257" s="12"/>
      <c r="P257" s="12"/>
    </row>
    <row r="258" spans="1:16" ht="15.75" customHeight="1">
      <c r="A258" s="20"/>
      <c r="B258" s="14"/>
      <c r="C258" s="14"/>
      <c r="D258" s="15"/>
      <c r="E258" s="14"/>
      <c r="F258" s="14"/>
      <c r="G258" s="16"/>
      <c r="H258" s="11"/>
      <c r="I258" s="12"/>
      <c r="J258" s="12"/>
      <c r="K258" s="12"/>
      <c r="L258" s="12"/>
      <c r="M258" s="12"/>
      <c r="N258" s="12"/>
      <c r="O258" s="12"/>
      <c r="P258" s="12"/>
    </row>
    <row r="259" spans="1:16" ht="15.75" customHeight="1">
      <c r="A259" s="22"/>
      <c r="B259" s="18"/>
      <c r="C259" s="18"/>
      <c r="D259" s="9"/>
      <c r="E259" s="18"/>
      <c r="F259" s="18"/>
      <c r="G259" s="19"/>
      <c r="H259" s="11"/>
      <c r="I259" s="12"/>
      <c r="J259" s="12"/>
      <c r="K259" s="12"/>
      <c r="L259" s="12"/>
      <c r="M259" s="12"/>
      <c r="N259" s="12"/>
      <c r="O259" s="12"/>
      <c r="P259" s="12"/>
    </row>
    <row r="260" spans="1:16" ht="15.75" customHeight="1">
      <c r="A260" s="20"/>
      <c r="B260" s="14"/>
      <c r="C260" s="14"/>
      <c r="D260" s="15"/>
      <c r="E260" s="14"/>
      <c r="F260" s="14"/>
      <c r="G260" s="16"/>
      <c r="H260" s="11"/>
      <c r="I260" s="12"/>
      <c r="J260" s="12"/>
      <c r="K260" s="12"/>
      <c r="L260" s="12"/>
      <c r="M260" s="12"/>
      <c r="N260" s="12"/>
      <c r="O260" s="12"/>
      <c r="P260" s="12"/>
    </row>
    <row r="261" spans="1:16" ht="15.75" customHeight="1">
      <c r="A261" s="29"/>
      <c r="B261" s="18"/>
      <c r="C261" s="18"/>
      <c r="D261" s="9"/>
      <c r="E261" s="18"/>
      <c r="F261" s="18"/>
      <c r="G261" s="19"/>
      <c r="H261" s="11"/>
      <c r="I261" s="12"/>
      <c r="J261" s="12"/>
      <c r="K261" s="12"/>
      <c r="L261" s="12"/>
      <c r="M261" s="12"/>
      <c r="N261" s="12"/>
      <c r="O261" s="12"/>
      <c r="P261" s="12"/>
    </row>
    <row r="262" spans="1:16" ht="15.75" customHeight="1">
      <c r="A262" s="30"/>
      <c r="B262" s="14"/>
      <c r="C262" s="14"/>
      <c r="D262" s="15"/>
      <c r="E262" s="14"/>
      <c r="F262" s="14"/>
      <c r="G262" s="16"/>
      <c r="H262" s="11"/>
      <c r="I262" s="12"/>
      <c r="J262" s="12"/>
      <c r="K262" s="12"/>
      <c r="L262" s="12"/>
      <c r="M262" s="12"/>
      <c r="N262" s="12"/>
      <c r="O262" s="12"/>
      <c r="P262" s="12"/>
    </row>
    <row r="263" spans="1:16" ht="15.75" customHeight="1">
      <c r="A263" s="29"/>
      <c r="B263" s="18"/>
      <c r="C263" s="18"/>
      <c r="D263" s="9"/>
      <c r="E263" s="18"/>
      <c r="F263" s="18"/>
      <c r="G263" s="19"/>
      <c r="H263" s="11"/>
      <c r="I263" s="12"/>
      <c r="J263" s="12"/>
      <c r="K263" s="12"/>
      <c r="L263" s="12"/>
      <c r="M263" s="12"/>
      <c r="N263" s="12"/>
      <c r="O263" s="12"/>
      <c r="P263" s="12"/>
    </row>
    <row r="264" spans="1:16" ht="15.75" customHeight="1">
      <c r="A264" s="13"/>
      <c r="B264" s="14"/>
      <c r="C264" s="14"/>
      <c r="D264" s="15"/>
      <c r="E264" s="14"/>
      <c r="F264" s="14"/>
      <c r="G264" s="16"/>
      <c r="H264" s="11"/>
      <c r="I264" s="12"/>
      <c r="J264" s="12"/>
      <c r="K264" s="12"/>
      <c r="L264" s="12"/>
      <c r="M264" s="12"/>
      <c r="N264" s="12"/>
      <c r="O264" s="12"/>
      <c r="P264" s="12"/>
    </row>
    <row r="265" spans="1:16" ht="15.75" customHeight="1">
      <c r="A265" s="17"/>
      <c r="B265" s="18"/>
      <c r="C265" s="18"/>
      <c r="D265" s="9"/>
      <c r="E265" s="18"/>
      <c r="F265" s="18"/>
      <c r="G265" s="19"/>
      <c r="H265" s="11"/>
      <c r="I265" s="12"/>
      <c r="J265" s="12"/>
      <c r="K265" s="12"/>
      <c r="L265" s="12"/>
      <c r="M265" s="12"/>
      <c r="N265" s="12"/>
      <c r="O265" s="12"/>
      <c r="P265" s="12"/>
    </row>
    <row r="266" spans="1:16" ht="15.75" customHeight="1">
      <c r="A266" s="30"/>
      <c r="B266" s="14"/>
      <c r="C266" s="14"/>
      <c r="D266" s="15"/>
      <c r="E266" s="14"/>
      <c r="F266" s="14"/>
      <c r="G266" s="16"/>
      <c r="H266" s="11"/>
      <c r="I266" s="12"/>
      <c r="J266" s="12"/>
      <c r="K266" s="12"/>
      <c r="L266" s="12"/>
      <c r="M266" s="12"/>
      <c r="N266" s="12"/>
      <c r="O266" s="12"/>
      <c r="P266" s="12"/>
    </row>
    <row r="267" spans="1:16" ht="15.75" customHeight="1">
      <c r="A267" s="29"/>
      <c r="B267" s="18"/>
      <c r="C267" s="18"/>
      <c r="D267" s="9"/>
      <c r="E267" s="18"/>
      <c r="F267" s="18"/>
      <c r="G267" s="19"/>
      <c r="H267" s="11"/>
      <c r="I267" s="12"/>
      <c r="J267" s="12"/>
      <c r="K267" s="12"/>
      <c r="L267" s="12"/>
      <c r="M267" s="12"/>
      <c r="N267" s="12"/>
      <c r="O267" s="12"/>
      <c r="P267" s="12"/>
    </row>
    <row r="268" spans="1:16" ht="15.75" customHeight="1">
      <c r="A268" s="30"/>
      <c r="B268" s="14"/>
      <c r="C268" s="14"/>
      <c r="D268" s="15"/>
      <c r="E268" s="14"/>
      <c r="F268" s="14"/>
      <c r="G268" s="16"/>
      <c r="H268" s="11"/>
      <c r="I268" s="12"/>
      <c r="J268" s="12"/>
      <c r="K268" s="12"/>
      <c r="L268" s="12"/>
      <c r="M268" s="12"/>
      <c r="N268" s="12"/>
      <c r="O268" s="12"/>
      <c r="P268" s="12"/>
    </row>
    <row r="269" spans="1:16" ht="15.75" customHeight="1">
      <c r="A269" s="29"/>
      <c r="B269" s="18"/>
      <c r="C269" s="18"/>
      <c r="D269" s="9"/>
      <c r="E269" s="18"/>
      <c r="F269" s="18"/>
      <c r="G269" s="19"/>
      <c r="H269" s="11"/>
      <c r="I269" s="12"/>
      <c r="J269" s="12"/>
      <c r="K269" s="12"/>
      <c r="L269" s="12"/>
      <c r="M269" s="12"/>
      <c r="N269" s="12"/>
      <c r="O269" s="12"/>
      <c r="P269" s="12"/>
    </row>
    <row r="270" spans="1:16" ht="15.75" customHeight="1">
      <c r="A270" s="30"/>
      <c r="B270" s="14"/>
      <c r="C270" s="14"/>
      <c r="D270" s="15"/>
      <c r="E270" s="14"/>
      <c r="F270" s="14"/>
      <c r="G270" s="16"/>
      <c r="H270" s="11"/>
      <c r="I270" s="12"/>
      <c r="J270" s="12"/>
      <c r="K270" s="12"/>
      <c r="L270" s="12"/>
      <c r="M270" s="12"/>
      <c r="N270" s="12"/>
      <c r="O270" s="12"/>
      <c r="P270" s="12"/>
    </row>
    <row r="271" spans="1:16" ht="15.75" customHeight="1">
      <c r="A271" s="29"/>
      <c r="B271" s="18"/>
      <c r="C271" s="18"/>
      <c r="D271" s="9"/>
      <c r="E271" s="18"/>
      <c r="F271" s="18"/>
      <c r="G271" s="19"/>
      <c r="H271" s="11"/>
      <c r="I271" s="12"/>
      <c r="J271" s="12"/>
      <c r="K271" s="12"/>
      <c r="L271" s="12"/>
      <c r="M271" s="12"/>
      <c r="N271" s="12"/>
      <c r="O271" s="12"/>
      <c r="P271" s="12"/>
    </row>
    <row r="272" spans="1:16" ht="15.75" customHeight="1">
      <c r="A272" s="30"/>
      <c r="B272" s="14"/>
      <c r="C272" s="14"/>
      <c r="D272" s="15"/>
      <c r="E272" s="14"/>
      <c r="F272" s="14"/>
      <c r="G272" s="16"/>
      <c r="H272" s="11"/>
      <c r="I272" s="12"/>
      <c r="J272" s="12"/>
      <c r="K272" s="12"/>
      <c r="L272" s="12"/>
      <c r="M272" s="12"/>
      <c r="N272" s="12"/>
      <c r="O272" s="12"/>
      <c r="P272" s="12"/>
    </row>
    <row r="273" spans="1:16" ht="15.75" customHeight="1">
      <c r="A273" s="22"/>
      <c r="B273" s="18"/>
      <c r="C273" s="18"/>
      <c r="D273" s="9"/>
      <c r="E273" s="18"/>
      <c r="F273" s="18"/>
      <c r="G273" s="19"/>
      <c r="H273" s="11"/>
      <c r="I273" s="12"/>
      <c r="J273" s="12"/>
      <c r="K273" s="12"/>
      <c r="L273" s="12"/>
      <c r="M273" s="12"/>
      <c r="N273" s="12"/>
      <c r="O273" s="12"/>
      <c r="P273" s="12"/>
    </row>
    <row r="274" spans="1:16" ht="15.75" customHeight="1">
      <c r="A274" s="20"/>
      <c r="B274" s="14"/>
      <c r="C274" s="14"/>
      <c r="D274" s="15"/>
      <c r="E274" s="14"/>
      <c r="F274" s="14"/>
      <c r="G274" s="16"/>
      <c r="H274" s="11"/>
      <c r="I274" s="12"/>
      <c r="J274" s="12"/>
      <c r="K274" s="12"/>
      <c r="L274" s="12"/>
      <c r="M274" s="12"/>
      <c r="N274" s="12"/>
      <c r="O274" s="12"/>
      <c r="P274" s="12"/>
    </row>
    <row r="275" spans="1:16" ht="15.75" customHeight="1">
      <c r="A275" s="22"/>
      <c r="B275" s="18"/>
      <c r="C275" s="18"/>
      <c r="D275" s="9"/>
      <c r="E275" s="18"/>
      <c r="F275" s="18"/>
      <c r="G275" s="19"/>
      <c r="H275" s="11"/>
      <c r="I275" s="12"/>
      <c r="J275" s="12"/>
      <c r="K275" s="12"/>
      <c r="L275" s="12"/>
      <c r="M275" s="12"/>
      <c r="N275" s="12"/>
      <c r="O275" s="12"/>
      <c r="P275" s="12"/>
    </row>
    <row r="276" spans="1:16" ht="15.75" customHeight="1">
      <c r="A276" s="20"/>
      <c r="B276" s="14"/>
      <c r="C276" s="14"/>
      <c r="D276" s="15"/>
      <c r="E276" s="14"/>
      <c r="F276" s="14"/>
      <c r="G276" s="16"/>
      <c r="H276" s="11"/>
      <c r="I276" s="12"/>
      <c r="J276" s="12"/>
      <c r="K276" s="12"/>
      <c r="L276" s="12"/>
      <c r="M276" s="12"/>
      <c r="N276" s="12"/>
      <c r="O276" s="12"/>
      <c r="P276" s="12"/>
    </row>
    <row r="277" spans="1:16" ht="15.75" customHeight="1">
      <c r="A277" s="22"/>
      <c r="B277" s="18"/>
      <c r="C277" s="18"/>
      <c r="D277" s="9"/>
      <c r="E277" s="18"/>
      <c r="F277" s="18"/>
      <c r="G277" s="19"/>
      <c r="H277" s="11"/>
      <c r="I277" s="12"/>
      <c r="J277" s="12"/>
      <c r="K277" s="12"/>
      <c r="L277" s="12"/>
      <c r="M277" s="12"/>
      <c r="N277" s="12"/>
      <c r="O277" s="12"/>
      <c r="P277" s="12"/>
    </row>
    <row r="278" spans="1:16" ht="15.75" customHeight="1">
      <c r="A278" s="20"/>
      <c r="B278" s="14"/>
      <c r="C278" s="14"/>
      <c r="D278" s="15"/>
      <c r="E278" s="14"/>
      <c r="F278" s="14"/>
      <c r="G278" s="16"/>
      <c r="H278" s="11"/>
      <c r="I278" s="12"/>
      <c r="J278" s="12"/>
      <c r="K278" s="12"/>
      <c r="L278" s="12"/>
      <c r="M278" s="12"/>
      <c r="N278" s="12"/>
      <c r="O278" s="12"/>
      <c r="P278" s="12"/>
    </row>
    <row r="279" spans="1:16" ht="15.75" customHeight="1">
      <c r="A279" s="22"/>
      <c r="B279" s="18"/>
      <c r="C279" s="18"/>
      <c r="D279" s="9"/>
      <c r="E279" s="18"/>
      <c r="F279" s="18"/>
      <c r="G279" s="19"/>
      <c r="H279" s="11"/>
      <c r="I279" s="12"/>
      <c r="J279" s="12"/>
      <c r="K279" s="12"/>
      <c r="L279" s="12"/>
      <c r="M279" s="12"/>
      <c r="N279" s="12"/>
      <c r="O279" s="12"/>
      <c r="P279" s="12"/>
    </row>
    <row r="280" spans="1:16" ht="15.75" customHeight="1">
      <c r="A280" s="20"/>
      <c r="B280" s="14"/>
      <c r="C280" s="14"/>
      <c r="D280" s="15"/>
      <c r="E280" s="14"/>
      <c r="F280" s="14"/>
      <c r="G280" s="16"/>
      <c r="H280" s="11"/>
      <c r="I280" s="12"/>
      <c r="J280" s="12"/>
      <c r="K280" s="12"/>
      <c r="L280" s="12"/>
      <c r="M280" s="12"/>
      <c r="N280" s="12"/>
      <c r="O280" s="12"/>
      <c r="P280" s="12"/>
    </row>
    <row r="281" spans="1:16" ht="15.75" customHeight="1">
      <c r="A281" s="22"/>
      <c r="B281" s="18"/>
      <c r="C281" s="18"/>
      <c r="D281" s="9"/>
      <c r="E281" s="18"/>
      <c r="F281" s="18"/>
      <c r="G281" s="19"/>
      <c r="H281" s="11"/>
      <c r="I281" s="12"/>
      <c r="J281" s="12"/>
      <c r="K281" s="12"/>
      <c r="L281" s="12"/>
      <c r="M281" s="12"/>
      <c r="N281" s="12"/>
      <c r="O281" s="12"/>
      <c r="P281" s="12"/>
    </row>
    <row r="282" spans="1:16" ht="15.75" customHeight="1">
      <c r="A282" s="20"/>
      <c r="B282" s="14"/>
      <c r="C282" s="14"/>
      <c r="D282" s="15"/>
      <c r="E282" s="14"/>
      <c r="F282" s="14"/>
      <c r="G282" s="16"/>
      <c r="H282" s="11"/>
      <c r="I282" s="12"/>
      <c r="J282" s="12"/>
      <c r="K282" s="12"/>
      <c r="L282" s="12"/>
      <c r="M282" s="12"/>
      <c r="N282" s="12"/>
      <c r="O282" s="12"/>
      <c r="P282" s="12"/>
    </row>
    <row r="283" spans="1:16" ht="15.75" customHeight="1">
      <c r="A283" s="22"/>
      <c r="B283" s="18"/>
      <c r="C283" s="18"/>
      <c r="D283" s="9"/>
      <c r="E283" s="18"/>
      <c r="F283" s="18"/>
      <c r="G283" s="19"/>
      <c r="H283" s="11"/>
      <c r="I283" s="12"/>
      <c r="J283" s="12"/>
      <c r="K283" s="12"/>
      <c r="L283" s="12"/>
      <c r="M283" s="12"/>
      <c r="N283" s="12"/>
      <c r="O283" s="12"/>
      <c r="P283" s="12"/>
    </row>
    <row r="284" spans="1:16" ht="15.75" customHeight="1">
      <c r="A284" s="20"/>
      <c r="B284" s="14"/>
      <c r="C284" s="14"/>
      <c r="D284" s="15"/>
      <c r="E284" s="14"/>
      <c r="F284" s="14"/>
      <c r="G284" s="16"/>
      <c r="H284" s="11"/>
      <c r="I284" s="12"/>
      <c r="J284" s="12"/>
      <c r="K284" s="12"/>
      <c r="L284" s="12"/>
      <c r="M284" s="12"/>
      <c r="N284" s="12"/>
      <c r="O284" s="12"/>
      <c r="P284" s="12"/>
    </row>
    <row r="285" spans="1:16" ht="15.75" customHeight="1">
      <c r="A285" s="31"/>
      <c r="B285" s="32"/>
      <c r="C285" s="32"/>
      <c r="D285" s="9"/>
      <c r="E285" s="32"/>
      <c r="F285" s="32"/>
      <c r="G285" s="33"/>
      <c r="H285" s="34"/>
      <c r="I285" s="12"/>
      <c r="J285" s="12"/>
      <c r="K285" s="12"/>
      <c r="L285" s="12"/>
      <c r="M285" s="12"/>
      <c r="N285" s="12"/>
      <c r="O285" s="12"/>
      <c r="P285" s="12"/>
    </row>
    <row r="286" spans="1:16" ht="15.75" customHeight="1">
      <c r="A286" s="35"/>
      <c r="B286" s="36"/>
      <c r="C286" s="36"/>
      <c r="D286" s="15"/>
      <c r="E286" s="36"/>
      <c r="F286" s="36"/>
      <c r="G286" s="37"/>
      <c r="H286" s="34"/>
      <c r="I286" s="12"/>
      <c r="J286" s="12"/>
      <c r="K286" s="12"/>
      <c r="L286" s="12"/>
      <c r="M286" s="12"/>
      <c r="N286" s="12"/>
      <c r="O286" s="12"/>
      <c r="P286" s="12"/>
    </row>
    <row r="287" spans="1:16" ht="15.75" customHeight="1">
      <c r="A287" s="22"/>
      <c r="B287" s="18"/>
      <c r="C287" s="18"/>
      <c r="D287" s="9"/>
      <c r="E287" s="18"/>
      <c r="F287" s="18"/>
      <c r="G287" s="19"/>
      <c r="H287" s="11"/>
      <c r="I287" s="12"/>
      <c r="J287" s="12"/>
      <c r="K287" s="12"/>
      <c r="L287" s="12"/>
      <c r="M287" s="12"/>
      <c r="N287" s="12"/>
      <c r="O287" s="12"/>
      <c r="P287" s="12"/>
    </row>
    <row r="288" spans="1:16" ht="15.75" customHeight="1">
      <c r="A288" s="20"/>
      <c r="B288" s="14"/>
      <c r="C288" s="14"/>
      <c r="D288" s="15"/>
      <c r="E288" s="14"/>
      <c r="F288" s="14"/>
      <c r="G288" s="16"/>
      <c r="H288" s="11"/>
      <c r="I288" s="12"/>
      <c r="J288" s="12"/>
      <c r="K288" s="12"/>
      <c r="L288" s="12"/>
      <c r="M288" s="12"/>
      <c r="N288" s="12"/>
      <c r="O288" s="12"/>
      <c r="P288" s="12"/>
    </row>
    <row r="289" spans="1:16" ht="15.75" customHeight="1">
      <c r="A289" s="22"/>
      <c r="B289" s="18"/>
      <c r="C289" s="18"/>
      <c r="D289" s="9"/>
      <c r="E289" s="18"/>
      <c r="F289" s="18"/>
      <c r="G289" s="24"/>
      <c r="H289" s="11"/>
      <c r="I289" s="12"/>
      <c r="J289" s="12"/>
      <c r="K289" s="12"/>
      <c r="L289" s="12"/>
      <c r="M289" s="12"/>
      <c r="N289" s="12"/>
      <c r="O289" s="12"/>
      <c r="P289" s="12"/>
    </row>
    <row r="290" spans="1:16" ht="15.75" customHeight="1">
      <c r="A290" s="20"/>
      <c r="B290" s="14"/>
      <c r="C290" s="14"/>
      <c r="D290" s="15"/>
      <c r="E290" s="14"/>
      <c r="F290" s="14"/>
      <c r="G290" s="25"/>
      <c r="H290" s="11"/>
      <c r="I290" s="12"/>
      <c r="J290" s="12"/>
      <c r="K290" s="12"/>
      <c r="L290" s="12"/>
      <c r="M290" s="12"/>
      <c r="N290" s="12"/>
      <c r="O290" s="12"/>
      <c r="P290" s="12"/>
    </row>
    <row r="291" spans="1:16" ht="15.75" customHeight="1">
      <c r="A291" s="22"/>
      <c r="B291" s="18"/>
      <c r="C291" s="18"/>
      <c r="D291" s="9"/>
      <c r="E291" s="18"/>
      <c r="F291" s="18"/>
      <c r="G291" s="24"/>
      <c r="H291" s="11"/>
      <c r="I291" s="12"/>
      <c r="J291" s="12"/>
      <c r="K291" s="12"/>
      <c r="L291" s="12"/>
      <c r="M291" s="12"/>
      <c r="N291" s="12"/>
      <c r="O291" s="12"/>
      <c r="P291" s="12"/>
    </row>
    <row r="292" spans="1:16" ht="15.75" customHeight="1">
      <c r="A292" s="20"/>
      <c r="B292" s="14"/>
      <c r="C292" s="14"/>
      <c r="D292" s="15"/>
      <c r="E292" s="14"/>
      <c r="F292" s="14"/>
      <c r="G292" s="16"/>
      <c r="H292" s="11"/>
      <c r="I292" s="12"/>
      <c r="J292" s="12"/>
      <c r="K292" s="12"/>
      <c r="L292" s="12"/>
      <c r="M292" s="12"/>
      <c r="N292" s="12"/>
      <c r="O292" s="12"/>
      <c r="P292" s="12"/>
    </row>
    <row r="293" spans="1:16" ht="15.75" customHeight="1">
      <c r="A293" s="22"/>
      <c r="B293" s="18"/>
      <c r="C293" s="18"/>
      <c r="D293" s="9"/>
      <c r="E293" s="18"/>
      <c r="F293" s="18"/>
      <c r="G293" s="19"/>
      <c r="H293" s="11"/>
      <c r="I293" s="12"/>
      <c r="J293" s="12"/>
      <c r="K293" s="12"/>
      <c r="L293" s="12"/>
      <c r="M293" s="12"/>
      <c r="N293" s="12"/>
      <c r="O293" s="12"/>
      <c r="P293" s="12"/>
    </row>
    <row r="294" spans="1:16" ht="15.75" customHeight="1">
      <c r="A294" s="20"/>
      <c r="B294" s="14"/>
      <c r="C294" s="14"/>
      <c r="D294" s="15"/>
      <c r="E294" s="28"/>
      <c r="F294" s="14"/>
      <c r="G294" s="16"/>
      <c r="H294" s="11"/>
      <c r="I294" s="12"/>
      <c r="J294" s="12"/>
      <c r="K294" s="12"/>
      <c r="L294" s="12"/>
      <c r="M294" s="12"/>
      <c r="N294" s="12"/>
      <c r="O294" s="12"/>
      <c r="P294" s="12"/>
    </row>
    <row r="295" spans="1:16" ht="15.75" customHeight="1">
      <c r="A295" s="22"/>
      <c r="B295" s="18"/>
      <c r="C295" s="18"/>
      <c r="D295" s="9"/>
      <c r="E295" s="38"/>
      <c r="F295" s="18"/>
      <c r="G295" s="19"/>
      <c r="H295" s="11"/>
      <c r="I295" s="12"/>
      <c r="J295" s="12"/>
      <c r="K295" s="12"/>
      <c r="L295" s="12"/>
      <c r="M295" s="12"/>
      <c r="N295" s="12"/>
      <c r="O295" s="12"/>
      <c r="P295" s="12"/>
    </row>
    <row r="296" spans="1:16" ht="15.75" customHeight="1">
      <c r="A296" s="20"/>
      <c r="B296" s="14"/>
      <c r="C296" s="14"/>
      <c r="D296" s="15"/>
      <c r="E296" s="14"/>
      <c r="F296" s="14"/>
      <c r="G296" s="16"/>
      <c r="H296" s="11"/>
      <c r="I296" s="12"/>
      <c r="J296" s="12"/>
      <c r="K296" s="12"/>
      <c r="L296" s="12"/>
      <c r="M296" s="12"/>
      <c r="N296" s="12"/>
      <c r="O296" s="12"/>
      <c r="P296" s="12"/>
    </row>
    <row r="297" spans="1:16" ht="15.75" customHeight="1">
      <c r="A297" s="22"/>
      <c r="B297" s="18"/>
      <c r="C297" s="18"/>
      <c r="D297" s="9"/>
      <c r="E297" s="18"/>
      <c r="F297" s="18"/>
      <c r="G297" s="24"/>
      <c r="H297" s="11"/>
      <c r="I297" s="12"/>
      <c r="J297" s="12"/>
      <c r="K297" s="12"/>
      <c r="L297" s="12"/>
      <c r="M297" s="12"/>
      <c r="N297" s="12"/>
      <c r="O297" s="12"/>
      <c r="P297" s="12"/>
    </row>
    <row r="298" spans="1:16" ht="15.75" customHeight="1">
      <c r="A298" s="20"/>
      <c r="B298" s="14"/>
      <c r="C298" s="14"/>
      <c r="D298" s="15"/>
      <c r="E298" s="14"/>
      <c r="F298" s="14"/>
      <c r="G298" s="25"/>
      <c r="H298" s="11"/>
      <c r="I298" s="12"/>
      <c r="J298" s="12"/>
      <c r="K298" s="12"/>
      <c r="L298" s="12"/>
      <c r="M298" s="12"/>
      <c r="N298" s="12"/>
      <c r="O298" s="12"/>
      <c r="P298" s="12"/>
    </row>
    <row r="299" spans="1:16" ht="15.75" customHeight="1">
      <c r="A299" s="22"/>
      <c r="B299" s="18"/>
      <c r="C299" s="18"/>
      <c r="D299" s="9"/>
      <c r="E299" s="18"/>
      <c r="F299" s="18"/>
      <c r="G299" s="24"/>
      <c r="H299" s="11"/>
      <c r="I299" s="12"/>
      <c r="J299" s="12"/>
      <c r="K299" s="12"/>
      <c r="L299" s="12"/>
      <c r="M299" s="12"/>
      <c r="N299" s="12"/>
      <c r="O299" s="12"/>
      <c r="P299" s="12"/>
    </row>
    <row r="300" spans="1:16" ht="15.75" customHeight="1">
      <c r="A300" s="20"/>
      <c r="B300" s="14"/>
      <c r="C300" s="14"/>
      <c r="D300" s="15"/>
      <c r="E300" s="14"/>
      <c r="F300" s="14"/>
      <c r="G300" s="16"/>
      <c r="H300" s="11"/>
      <c r="I300" s="12"/>
      <c r="J300" s="12"/>
      <c r="K300" s="12"/>
      <c r="L300" s="12"/>
      <c r="M300" s="12"/>
      <c r="N300" s="12"/>
      <c r="O300" s="12"/>
      <c r="P300" s="12"/>
    </row>
    <row r="301" spans="1:16" ht="15.75" customHeight="1">
      <c r="A301" s="22"/>
      <c r="B301" s="18"/>
      <c r="C301" s="18"/>
      <c r="D301" s="9"/>
      <c r="E301" s="18"/>
      <c r="F301" s="18"/>
      <c r="G301" s="24"/>
      <c r="H301" s="11"/>
      <c r="I301" s="12"/>
      <c r="J301" s="12"/>
      <c r="K301" s="12"/>
      <c r="L301" s="12"/>
      <c r="M301" s="12"/>
      <c r="N301" s="12"/>
      <c r="O301" s="12"/>
      <c r="P301" s="12"/>
    </row>
    <row r="302" spans="1:16" ht="15.75" customHeight="1">
      <c r="A302" s="20"/>
      <c r="B302" s="14"/>
      <c r="C302" s="14"/>
      <c r="D302" s="15"/>
      <c r="E302" s="14"/>
      <c r="F302" s="14"/>
      <c r="G302" s="16"/>
      <c r="H302" s="11"/>
      <c r="I302" s="12"/>
      <c r="J302" s="12"/>
      <c r="K302" s="12"/>
      <c r="L302" s="12"/>
      <c r="M302" s="12"/>
      <c r="N302" s="12"/>
      <c r="O302" s="12"/>
      <c r="P302" s="12"/>
    </row>
    <row r="303" spans="1:16" ht="15.75" customHeight="1">
      <c r="A303" s="22"/>
      <c r="B303" s="18"/>
      <c r="C303" s="18"/>
      <c r="D303" s="9"/>
      <c r="E303" s="18"/>
      <c r="F303" s="18"/>
      <c r="G303" s="19"/>
      <c r="H303" s="11"/>
      <c r="I303" s="12"/>
      <c r="J303" s="12"/>
      <c r="K303" s="12"/>
      <c r="L303" s="12"/>
      <c r="M303" s="12"/>
      <c r="N303" s="12"/>
      <c r="O303" s="12"/>
      <c r="P303" s="12"/>
    </row>
    <row r="304" spans="1:16" ht="15.75" customHeight="1">
      <c r="A304" s="20"/>
      <c r="B304" s="14"/>
      <c r="C304" s="14"/>
      <c r="D304" s="15"/>
      <c r="E304" s="14"/>
      <c r="F304" s="14"/>
      <c r="G304" s="16"/>
      <c r="H304" s="11"/>
      <c r="I304" s="12"/>
      <c r="J304" s="12"/>
      <c r="K304" s="12"/>
      <c r="L304" s="12"/>
      <c r="M304" s="12"/>
      <c r="N304" s="12"/>
      <c r="O304" s="12"/>
      <c r="P304" s="12"/>
    </row>
    <row r="305" spans="1:16" ht="15.75" customHeight="1">
      <c r="A305" s="22"/>
      <c r="B305" s="18"/>
      <c r="C305" s="18"/>
      <c r="D305" s="9"/>
      <c r="E305" s="18"/>
      <c r="F305" s="18"/>
      <c r="G305" s="19"/>
      <c r="H305" s="11"/>
      <c r="I305" s="12"/>
      <c r="J305" s="12"/>
      <c r="K305" s="12"/>
      <c r="L305" s="12"/>
      <c r="M305" s="12"/>
      <c r="N305" s="12"/>
      <c r="O305" s="12"/>
      <c r="P305" s="12"/>
    </row>
    <row r="306" spans="1:16" ht="15.75" customHeight="1">
      <c r="A306" s="20"/>
      <c r="B306" s="14"/>
      <c r="C306" s="14"/>
      <c r="D306" s="15"/>
      <c r="E306" s="14"/>
      <c r="F306" s="14"/>
      <c r="G306" s="16"/>
      <c r="H306" s="11"/>
      <c r="I306" s="12"/>
      <c r="J306" s="12"/>
      <c r="K306" s="12"/>
      <c r="L306" s="12"/>
      <c r="M306" s="12"/>
      <c r="N306" s="12"/>
      <c r="O306" s="12"/>
      <c r="P306" s="12"/>
    </row>
    <row r="307" spans="1:16" ht="15.75" customHeight="1">
      <c r="A307" s="22"/>
      <c r="B307" s="18"/>
      <c r="C307" s="18"/>
      <c r="D307" s="9"/>
      <c r="E307" s="18"/>
      <c r="F307" s="18"/>
      <c r="G307" s="19"/>
      <c r="H307" s="11"/>
      <c r="I307" s="12"/>
      <c r="J307" s="12"/>
      <c r="K307" s="12"/>
      <c r="L307" s="12"/>
      <c r="M307" s="12"/>
      <c r="N307" s="12"/>
      <c r="O307" s="12"/>
      <c r="P307" s="12"/>
    </row>
    <row r="308" spans="1:16" ht="15.75" customHeight="1">
      <c r="A308" s="20"/>
      <c r="B308" s="14"/>
      <c r="C308" s="14"/>
      <c r="D308" s="15"/>
      <c r="E308" s="14"/>
      <c r="F308" s="14"/>
      <c r="G308" s="16"/>
      <c r="H308" s="11"/>
      <c r="I308" s="12"/>
      <c r="J308" s="12"/>
      <c r="K308" s="12"/>
      <c r="L308" s="12"/>
      <c r="M308" s="12"/>
      <c r="N308" s="12"/>
      <c r="O308" s="12"/>
      <c r="P308" s="12"/>
    </row>
    <row r="309" spans="1:16" ht="15.75" customHeight="1">
      <c r="A309" s="22"/>
      <c r="B309" s="18"/>
      <c r="C309" s="18"/>
      <c r="D309" s="9"/>
      <c r="E309" s="18"/>
      <c r="F309" s="18"/>
      <c r="G309" s="19"/>
      <c r="H309" s="11"/>
      <c r="I309" s="12"/>
      <c r="J309" s="12"/>
      <c r="K309" s="12"/>
      <c r="L309" s="12"/>
      <c r="M309" s="12"/>
      <c r="N309" s="12"/>
      <c r="O309" s="12"/>
      <c r="P309" s="12"/>
    </row>
    <row r="310" spans="1:16" ht="15.75" customHeight="1">
      <c r="A310" s="20"/>
      <c r="B310" s="14"/>
      <c r="C310" s="14"/>
      <c r="D310" s="15"/>
      <c r="E310" s="14"/>
      <c r="F310" s="14"/>
      <c r="G310" s="16"/>
      <c r="H310" s="11"/>
      <c r="I310" s="12"/>
      <c r="J310" s="12"/>
      <c r="K310" s="12"/>
      <c r="L310" s="12"/>
      <c r="M310" s="12"/>
      <c r="N310" s="12"/>
      <c r="O310" s="12"/>
      <c r="P310" s="12"/>
    </row>
    <row r="311" spans="1:16" ht="15.75" customHeight="1">
      <c r="A311" s="22"/>
      <c r="B311" s="18"/>
      <c r="C311" s="18"/>
      <c r="D311" s="9"/>
      <c r="E311" s="18"/>
      <c r="F311" s="18"/>
      <c r="G311" s="19"/>
      <c r="H311" s="11"/>
      <c r="I311" s="12"/>
      <c r="J311" s="12"/>
      <c r="K311" s="12"/>
      <c r="L311" s="12"/>
      <c r="M311" s="12"/>
      <c r="N311" s="12"/>
      <c r="O311" s="12"/>
      <c r="P311" s="12"/>
    </row>
    <row r="312" spans="1:16" ht="15.75" customHeight="1">
      <c r="A312" s="20"/>
      <c r="B312" s="14"/>
      <c r="C312" s="14"/>
      <c r="D312" s="15"/>
      <c r="E312" s="14"/>
      <c r="F312" s="14"/>
      <c r="G312" s="16"/>
      <c r="H312" s="11"/>
      <c r="I312" s="12"/>
      <c r="J312" s="12"/>
      <c r="K312" s="12"/>
      <c r="L312" s="12"/>
      <c r="M312" s="12"/>
      <c r="N312" s="12"/>
      <c r="O312" s="12"/>
      <c r="P312" s="12"/>
    </row>
    <row r="313" spans="1:16" ht="15.75" customHeight="1">
      <c r="A313" s="22"/>
      <c r="B313" s="18"/>
      <c r="C313" s="18"/>
      <c r="D313" s="9"/>
      <c r="E313" s="18"/>
      <c r="F313" s="18"/>
      <c r="G313" s="19"/>
      <c r="H313" s="11"/>
      <c r="I313" s="12"/>
      <c r="J313" s="12"/>
      <c r="K313" s="12"/>
      <c r="L313" s="12"/>
      <c r="M313" s="12"/>
      <c r="N313" s="12"/>
      <c r="O313" s="12"/>
      <c r="P313" s="12"/>
    </row>
    <row r="314" spans="1:16" ht="15.75" customHeight="1">
      <c r="A314" s="20"/>
      <c r="B314" s="14"/>
      <c r="C314" s="14"/>
      <c r="D314" s="15"/>
      <c r="E314" s="14"/>
      <c r="F314" s="14"/>
      <c r="G314" s="16"/>
      <c r="H314" s="11"/>
      <c r="I314" s="12"/>
      <c r="J314" s="12"/>
      <c r="K314" s="12"/>
      <c r="L314" s="12"/>
      <c r="M314" s="12"/>
      <c r="N314" s="12"/>
      <c r="O314" s="12"/>
      <c r="P314" s="12"/>
    </row>
    <row r="315" spans="1:16" ht="15.75" customHeight="1">
      <c r="A315" s="22"/>
      <c r="B315" s="18"/>
      <c r="C315" s="18"/>
      <c r="D315" s="9"/>
      <c r="E315" s="38"/>
      <c r="F315" s="18"/>
      <c r="G315" s="19"/>
      <c r="H315" s="11"/>
      <c r="I315" s="12"/>
      <c r="J315" s="12"/>
      <c r="K315" s="12"/>
      <c r="L315" s="12"/>
      <c r="M315" s="12"/>
      <c r="N315" s="12"/>
      <c r="O315" s="12"/>
      <c r="P315" s="12"/>
    </row>
    <row r="316" spans="1:16" ht="15.75" customHeight="1">
      <c r="A316" s="20"/>
      <c r="B316" s="14"/>
      <c r="C316" s="14"/>
      <c r="D316" s="15"/>
      <c r="E316" s="14"/>
      <c r="F316" s="14"/>
      <c r="G316" s="16"/>
      <c r="H316" s="11"/>
      <c r="I316" s="12"/>
      <c r="J316" s="12"/>
      <c r="K316" s="12"/>
      <c r="L316" s="12"/>
      <c r="M316" s="12"/>
      <c r="N316" s="12"/>
      <c r="O316" s="12"/>
      <c r="P316" s="12"/>
    </row>
    <row r="317" spans="1:16" ht="15.75" customHeight="1">
      <c r="A317" s="22"/>
      <c r="B317" s="18"/>
      <c r="C317" s="18"/>
      <c r="D317" s="9"/>
      <c r="E317" s="18"/>
      <c r="F317" s="18"/>
      <c r="G317" s="19"/>
      <c r="H317" s="11"/>
      <c r="I317" s="12"/>
      <c r="J317" s="12"/>
      <c r="K317" s="12"/>
      <c r="L317" s="12"/>
      <c r="M317" s="12"/>
      <c r="N317" s="12"/>
      <c r="O317" s="12"/>
      <c r="P317" s="12"/>
    </row>
    <row r="318" spans="1:16" ht="15.75" customHeight="1">
      <c r="A318" s="20"/>
      <c r="B318" s="14"/>
      <c r="C318" s="14"/>
      <c r="D318" s="15"/>
      <c r="E318" s="14"/>
      <c r="F318" s="14"/>
      <c r="G318" s="16"/>
      <c r="H318" s="11"/>
      <c r="I318" s="12"/>
      <c r="J318" s="12"/>
      <c r="K318" s="12"/>
      <c r="L318" s="12"/>
      <c r="M318" s="12"/>
      <c r="N318" s="12"/>
      <c r="O318" s="12"/>
      <c r="P318" s="12"/>
    </row>
    <row r="319" spans="1:16" ht="15.75" customHeight="1">
      <c r="A319" s="22"/>
      <c r="B319" s="18"/>
      <c r="C319" s="18"/>
      <c r="D319" s="9"/>
      <c r="E319" s="18"/>
      <c r="F319" s="18"/>
      <c r="G319" s="19"/>
      <c r="H319" s="11"/>
      <c r="I319" s="12"/>
      <c r="J319" s="12"/>
      <c r="K319" s="12"/>
      <c r="L319" s="12"/>
      <c r="M319" s="12"/>
      <c r="N319" s="12"/>
      <c r="O319" s="12"/>
      <c r="P319" s="12"/>
    </row>
    <row r="320" spans="1:16" ht="15.75" customHeight="1">
      <c r="A320" s="20"/>
      <c r="B320" s="14"/>
      <c r="C320" s="14"/>
      <c r="D320" s="15"/>
      <c r="E320" s="14"/>
      <c r="F320" s="14"/>
      <c r="G320" s="16"/>
      <c r="H320" s="11"/>
      <c r="I320" s="12"/>
      <c r="J320" s="12"/>
      <c r="K320" s="12"/>
      <c r="L320" s="12"/>
      <c r="M320" s="12"/>
      <c r="N320" s="12"/>
      <c r="O320" s="12"/>
      <c r="P320" s="12"/>
    </row>
    <row r="321" spans="1:16" ht="15.75" customHeight="1">
      <c r="A321" s="22"/>
      <c r="B321" s="18"/>
      <c r="C321" s="18"/>
      <c r="D321" s="9"/>
      <c r="E321" s="18"/>
      <c r="F321" s="18"/>
      <c r="G321" s="19"/>
      <c r="H321" s="11"/>
      <c r="I321" s="12"/>
      <c r="J321" s="12"/>
      <c r="K321" s="12"/>
      <c r="L321" s="12"/>
      <c r="M321" s="12"/>
      <c r="N321" s="12"/>
      <c r="O321" s="12"/>
      <c r="P321" s="12"/>
    </row>
    <row r="322" spans="1:16" ht="15.75" customHeight="1">
      <c r="A322" s="20"/>
      <c r="B322" s="14"/>
      <c r="C322" s="14"/>
      <c r="D322" s="15"/>
      <c r="E322" s="14"/>
      <c r="F322" s="14"/>
      <c r="G322" s="16"/>
      <c r="H322" s="11"/>
      <c r="I322" s="12"/>
      <c r="J322" s="12"/>
      <c r="K322" s="12"/>
      <c r="L322" s="12"/>
      <c r="M322" s="12"/>
      <c r="N322" s="12"/>
      <c r="O322" s="12"/>
      <c r="P322" s="12"/>
    </row>
    <row r="323" spans="1:16" ht="15.75" customHeight="1">
      <c r="A323" s="22"/>
      <c r="B323" s="18"/>
      <c r="C323" s="18"/>
      <c r="D323" s="9"/>
      <c r="E323" s="18"/>
      <c r="F323" s="18"/>
      <c r="G323" s="19"/>
      <c r="H323" s="11"/>
      <c r="I323" s="12"/>
      <c r="J323" s="12"/>
      <c r="K323" s="12"/>
      <c r="L323" s="12"/>
      <c r="M323" s="12"/>
      <c r="N323" s="12"/>
      <c r="O323" s="12"/>
      <c r="P323" s="12"/>
    </row>
    <row r="324" spans="1:16" ht="15.75" customHeight="1">
      <c r="A324" s="20"/>
      <c r="B324" s="14"/>
      <c r="C324" s="14"/>
      <c r="D324" s="15"/>
      <c r="E324" s="14"/>
      <c r="F324" s="14"/>
      <c r="G324" s="16"/>
      <c r="H324" s="11"/>
      <c r="I324" s="12"/>
      <c r="J324" s="12"/>
      <c r="K324" s="12"/>
      <c r="L324" s="12"/>
      <c r="M324" s="12"/>
      <c r="N324" s="12"/>
      <c r="O324" s="12"/>
      <c r="P324" s="12"/>
    </row>
    <row r="325" spans="1:16" ht="15.75" customHeight="1">
      <c r="A325" s="22"/>
      <c r="B325" s="18"/>
      <c r="C325" s="18"/>
      <c r="D325" s="9"/>
      <c r="E325" s="18"/>
      <c r="F325" s="18"/>
      <c r="G325" s="19"/>
      <c r="H325" s="11"/>
      <c r="I325" s="12"/>
      <c r="J325" s="12"/>
      <c r="K325" s="12"/>
      <c r="L325" s="12"/>
      <c r="M325" s="12"/>
      <c r="N325" s="12"/>
      <c r="O325" s="12"/>
      <c r="P325" s="12"/>
    </row>
    <row r="326" spans="1:16" ht="15.75" customHeight="1">
      <c r="A326" s="20"/>
      <c r="B326" s="14"/>
      <c r="C326" s="14"/>
      <c r="D326" s="15"/>
      <c r="E326" s="14"/>
      <c r="F326" s="14"/>
      <c r="G326" s="16"/>
      <c r="H326" s="11"/>
      <c r="I326" s="12"/>
      <c r="J326" s="12"/>
      <c r="K326" s="12"/>
      <c r="L326" s="12"/>
      <c r="M326" s="12"/>
      <c r="N326" s="12"/>
      <c r="O326" s="12"/>
      <c r="P326" s="12"/>
    </row>
    <row r="327" spans="1:16" ht="15.75" customHeight="1">
      <c r="A327" s="22"/>
      <c r="B327" s="18"/>
      <c r="C327" s="18"/>
      <c r="D327" s="9"/>
      <c r="E327" s="18"/>
      <c r="F327" s="18"/>
      <c r="G327" s="19"/>
      <c r="H327" s="11"/>
      <c r="I327" s="12"/>
      <c r="J327" s="12"/>
      <c r="K327" s="12"/>
      <c r="L327" s="12"/>
      <c r="M327" s="12"/>
      <c r="N327" s="12"/>
      <c r="O327" s="12"/>
      <c r="P327" s="12"/>
    </row>
    <row r="328" spans="1:16" ht="15.75" customHeight="1">
      <c r="A328" s="20"/>
      <c r="B328" s="14"/>
      <c r="C328" s="14"/>
      <c r="D328" s="15"/>
      <c r="E328" s="21"/>
      <c r="F328" s="14"/>
      <c r="G328" s="16"/>
      <c r="H328" s="11"/>
      <c r="I328" s="12"/>
      <c r="J328" s="12"/>
      <c r="K328" s="12"/>
      <c r="L328" s="12"/>
      <c r="M328" s="12"/>
      <c r="N328" s="12"/>
      <c r="O328" s="12"/>
      <c r="P328" s="12"/>
    </row>
    <row r="329" spans="1:16" ht="15.75" customHeight="1">
      <c r="A329" s="22"/>
      <c r="B329" s="18"/>
      <c r="C329" s="18"/>
      <c r="D329" s="9"/>
      <c r="E329" s="18"/>
      <c r="F329" s="18"/>
      <c r="G329" s="19"/>
      <c r="H329" s="11"/>
      <c r="I329" s="12"/>
      <c r="J329" s="12"/>
      <c r="K329" s="12"/>
      <c r="L329" s="12"/>
      <c r="M329" s="12"/>
      <c r="N329" s="12"/>
      <c r="O329" s="12"/>
      <c r="P329" s="12"/>
    </row>
    <row r="330" spans="1:16" ht="15.75" customHeight="1">
      <c r="A330" s="20"/>
      <c r="B330" s="14"/>
      <c r="C330" s="14"/>
      <c r="D330" s="15"/>
      <c r="E330" s="14"/>
      <c r="F330" s="14"/>
      <c r="G330" s="16"/>
      <c r="H330" s="11"/>
      <c r="I330" s="12"/>
      <c r="J330" s="12"/>
      <c r="K330" s="12"/>
      <c r="L330" s="12"/>
      <c r="M330" s="12"/>
      <c r="N330" s="12"/>
      <c r="O330" s="12"/>
      <c r="P330" s="12"/>
    </row>
    <row r="331" spans="1:16" ht="15.75" customHeight="1">
      <c r="A331" s="22"/>
      <c r="B331" s="18"/>
      <c r="C331" s="18"/>
      <c r="D331" s="9"/>
      <c r="E331" s="18"/>
      <c r="F331" s="18"/>
      <c r="G331" s="19"/>
      <c r="H331" s="11"/>
      <c r="I331" s="12"/>
      <c r="J331" s="12"/>
      <c r="K331" s="12"/>
      <c r="L331" s="12"/>
      <c r="M331" s="12"/>
      <c r="N331" s="12"/>
      <c r="O331" s="12"/>
      <c r="P331" s="12"/>
    </row>
    <row r="332" spans="1:16" ht="15.75" customHeight="1">
      <c r="A332" s="20"/>
      <c r="B332" s="14"/>
      <c r="C332" s="14"/>
      <c r="D332" s="15"/>
      <c r="E332" s="14"/>
      <c r="F332" s="14"/>
      <c r="G332" s="16"/>
      <c r="H332" s="11"/>
      <c r="I332" s="12"/>
      <c r="J332" s="12"/>
      <c r="K332" s="12"/>
      <c r="L332" s="12"/>
      <c r="M332" s="12"/>
      <c r="N332" s="12"/>
      <c r="O332" s="12"/>
      <c r="P332" s="12"/>
    </row>
    <row r="333" spans="1:16" ht="15.75" customHeight="1">
      <c r="A333" s="22"/>
      <c r="B333" s="18"/>
      <c r="C333" s="18"/>
      <c r="D333" s="9"/>
      <c r="E333" s="18"/>
      <c r="F333" s="18"/>
      <c r="G333" s="19"/>
      <c r="H333" s="11"/>
      <c r="I333" s="12"/>
      <c r="J333" s="12"/>
      <c r="K333" s="12"/>
      <c r="L333" s="12"/>
      <c r="M333" s="12"/>
      <c r="N333" s="12"/>
      <c r="O333" s="12"/>
      <c r="P333" s="12"/>
    </row>
    <row r="334" spans="1:16" ht="15.75" customHeight="1">
      <c r="A334" s="20"/>
      <c r="B334" s="14"/>
      <c r="C334" s="14"/>
      <c r="D334" s="15"/>
      <c r="E334" s="14"/>
      <c r="F334" s="14"/>
      <c r="G334" s="25"/>
      <c r="H334" s="11"/>
      <c r="I334" s="12"/>
      <c r="J334" s="12"/>
      <c r="K334" s="12"/>
      <c r="L334" s="12"/>
      <c r="M334" s="12"/>
      <c r="N334" s="12"/>
      <c r="O334" s="12"/>
      <c r="P334" s="12"/>
    </row>
    <row r="335" spans="1:16" ht="15.75" customHeight="1">
      <c r="A335" s="22"/>
      <c r="B335" s="18"/>
      <c r="C335" s="18"/>
      <c r="D335" s="9"/>
      <c r="E335" s="18"/>
      <c r="F335" s="18"/>
      <c r="G335" s="19"/>
      <c r="H335" s="11"/>
      <c r="I335" s="12"/>
      <c r="J335" s="12"/>
      <c r="K335" s="12"/>
      <c r="L335" s="12"/>
      <c r="M335" s="12"/>
      <c r="N335" s="12"/>
      <c r="O335" s="12"/>
      <c r="P335" s="12"/>
    </row>
    <row r="336" spans="1:16" ht="15.75" customHeight="1">
      <c r="A336" s="20"/>
      <c r="B336" s="14"/>
      <c r="C336" s="14"/>
      <c r="D336" s="15"/>
      <c r="E336" s="14"/>
      <c r="F336" s="14"/>
      <c r="G336" s="16"/>
      <c r="H336" s="11"/>
      <c r="I336" s="12"/>
      <c r="J336" s="12"/>
      <c r="K336" s="12"/>
      <c r="L336" s="12"/>
      <c r="M336" s="12"/>
      <c r="N336" s="12"/>
      <c r="O336" s="12"/>
      <c r="P336" s="12"/>
    </row>
    <row r="337" spans="1:16" ht="15.75" customHeight="1">
      <c r="A337" s="22"/>
      <c r="B337" s="18"/>
      <c r="C337" s="18"/>
      <c r="D337" s="9"/>
      <c r="E337" s="18"/>
      <c r="F337" s="18"/>
      <c r="G337" s="19"/>
      <c r="H337" s="11"/>
      <c r="I337" s="12"/>
      <c r="J337" s="12"/>
      <c r="K337" s="12"/>
      <c r="L337" s="12"/>
      <c r="M337" s="12"/>
      <c r="N337" s="12"/>
      <c r="O337" s="12"/>
      <c r="P337" s="12"/>
    </row>
    <row r="338" spans="1:16" ht="15.75" customHeight="1">
      <c r="A338" s="20"/>
      <c r="B338" s="14"/>
      <c r="C338" s="14"/>
      <c r="D338" s="15"/>
      <c r="E338" s="14"/>
      <c r="F338" s="14"/>
      <c r="G338" s="16"/>
      <c r="H338" s="11"/>
      <c r="I338" s="12"/>
      <c r="J338" s="12"/>
      <c r="K338" s="12"/>
      <c r="L338" s="12"/>
      <c r="M338" s="12"/>
      <c r="N338" s="12"/>
      <c r="O338" s="12"/>
      <c r="P338" s="12"/>
    </row>
    <row r="339" spans="1:16" ht="15.75" customHeight="1">
      <c r="A339" s="22"/>
      <c r="B339" s="18"/>
      <c r="C339" s="18"/>
      <c r="D339" s="9"/>
      <c r="E339" s="18"/>
      <c r="F339" s="18"/>
      <c r="G339" s="19"/>
      <c r="H339" s="11"/>
      <c r="I339" s="12"/>
      <c r="J339" s="12"/>
      <c r="K339" s="12"/>
      <c r="L339" s="12"/>
      <c r="M339" s="12"/>
      <c r="N339" s="12"/>
      <c r="O339" s="12"/>
      <c r="P339" s="12"/>
    </row>
    <row r="340" spans="1:16" ht="15.75" customHeight="1">
      <c r="A340" s="20"/>
      <c r="B340" s="14"/>
      <c r="C340" s="14"/>
      <c r="D340" s="15"/>
      <c r="E340" s="14"/>
      <c r="F340" s="14"/>
      <c r="G340" s="16"/>
      <c r="H340" s="11"/>
      <c r="I340" s="12"/>
      <c r="J340" s="12"/>
      <c r="K340" s="12"/>
      <c r="L340" s="12"/>
      <c r="M340" s="12"/>
      <c r="N340" s="12"/>
      <c r="O340" s="12"/>
      <c r="P340" s="12"/>
    </row>
    <row r="341" spans="1:16" ht="15.75" customHeight="1">
      <c r="A341" s="22"/>
      <c r="B341" s="18"/>
      <c r="C341" s="18"/>
      <c r="D341" s="9"/>
      <c r="E341" s="18"/>
      <c r="F341" s="18"/>
      <c r="G341" s="19"/>
      <c r="H341" s="11"/>
      <c r="I341" s="12"/>
      <c r="J341" s="12"/>
      <c r="K341" s="12"/>
      <c r="L341" s="12"/>
      <c r="M341" s="12"/>
      <c r="N341" s="12"/>
      <c r="O341" s="12"/>
      <c r="P341" s="12"/>
    </row>
    <row r="342" spans="1:16" ht="15.75" customHeight="1">
      <c r="A342" s="20"/>
      <c r="B342" s="14"/>
      <c r="C342" s="14"/>
      <c r="D342" s="15"/>
      <c r="E342" s="14"/>
      <c r="F342" s="14"/>
      <c r="G342" s="16"/>
      <c r="H342" s="11"/>
      <c r="I342" s="12"/>
      <c r="J342" s="12"/>
      <c r="K342" s="12"/>
      <c r="L342" s="12"/>
      <c r="M342" s="12"/>
      <c r="N342" s="12"/>
      <c r="O342" s="12"/>
      <c r="P342" s="12"/>
    </row>
    <row r="343" spans="1:16" ht="15.75" customHeight="1">
      <c r="A343" s="22"/>
      <c r="B343" s="18"/>
      <c r="C343" s="18"/>
      <c r="D343" s="9"/>
      <c r="E343" s="18"/>
      <c r="F343" s="18"/>
      <c r="G343" s="19"/>
      <c r="H343" s="11"/>
      <c r="I343" s="12"/>
      <c r="J343" s="12"/>
      <c r="K343" s="12"/>
      <c r="L343" s="12"/>
      <c r="M343" s="12"/>
      <c r="N343" s="12"/>
      <c r="O343" s="12"/>
      <c r="P343" s="12"/>
    </row>
    <row r="344" spans="1:16" ht="15.75" customHeight="1">
      <c r="A344" s="20"/>
      <c r="B344" s="14"/>
      <c r="C344" s="14"/>
      <c r="D344" s="15"/>
      <c r="E344" s="28"/>
      <c r="F344" s="14"/>
      <c r="G344" s="16"/>
      <c r="H344" s="11"/>
      <c r="I344" s="12"/>
      <c r="J344" s="12"/>
      <c r="K344" s="12"/>
      <c r="L344" s="12"/>
      <c r="M344" s="12"/>
      <c r="N344" s="12"/>
      <c r="O344" s="12"/>
      <c r="P344" s="12"/>
    </row>
    <row r="345" spans="1:16" ht="15.75" customHeight="1">
      <c r="A345" s="22"/>
      <c r="B345" s="18"/>
      <c r="C345" s="18"/>
      <c r="D345" s="9"/>
      <c r="E345" s="18"/>
      <c r="F345" s="18"/>
      <c r="G345" s="19"/>
      <c r="H345" s="11"/>
      <c r="I345" s="12"/>
      <c r="J345" s="12"/>
      <c r="K345" s="12"/>
      <c r="L345" s="12"/>
      <c r="M345" s="12"/>
      <c r="N345" s="12"/>
      <c r="O345" s="12"/>
      <c r="P345" s="12"/>
    </row>
    <row r="346" spans="1:16" ht="15.75" customHeight="1">
      <c r="A346" s="20"/>
      <c r="B346" s="14"/>
      <c r="C346" s="14"/>
      <c r="D346" s="15"/>
      <c r="E346" s="28"/>
      <c r="F346" s="14"/>
      <c r="G346" s="16"/>
      <c r="H346" s="11"/>
      <c r="I346" s="12"/>
      <c r="J346" s="12"/>
      <c r="K346" s="12"/>
      <c r="L346" s="12"/>
      <c r="M346" s="12"/>
      <c r="N346" s="12"/>
      <c r="O346" s="12"/>
      <c r="P346" s="12"/>
    </row>
    <row r="347" spans="1:16" ht="15.75" customHeight="1">
      <c r="A347" s="22"/>
      <c r="B347" s="18"/>
      <c r="C347" s="18"/>
      <c r="D347" s="9"/>
      <c r="E347" s="18"/>
      <c r="F347" s="18"/>
      <c r="G347" s="19"/>
      <c r="H347" s="11"/>
      <c r="I347" s="12"/>
      <c r="J347" s="12"/>
      <c r="K347" s="12"/>
      <c r="L347" s="12"/>
      <c r="M347" s="12"/>
      <c r="N347" s="12"/>
      <c r="O347" s="12"/>
      <c r="P347" s="12"/>
    </row>
    <row r="348" spans="1:16" ht="15.75" customHeight="1">
      <c r="A348" s="20"/>
      <c r="B348" s="14"/>
      <c r="C348" s="14"/>
      <c r="D348" s="15"/>
      <c r="E348" s="14"/>
      <c r="F348" s="14"/>
      <c r="G348" s="25"/>
      <c r="H348" s="11"/>
      <c r="I348" s="12"/>
      <c r="J348" s="12"/>
      <c r="K348" s="12"/>
      <c r="L348" s="12"/>
      <c r="M348" s="12"/>
      <c r="N348" s="12"/>
      <c r="O348" s="12"/>
      <c r="P348" s="12"/>
    </row>
    <row r="349" spans="1:16" ht="15.75" customHeight="1">
      <c r="A349" s="22"/>
      <c r="B349" s="18"/>
      <c r="C349" s="18"/>
      <c r="D349" s="9"/>
      <c r="E349" s="18"/>
      <c r="F349" s="18"/>
      <c r="G349" s="19"/>
      <c r="H349" s="11"/>
      <c r="I349" s="12"/>
      <c r="J349" s="12"/>
      <c r="K349" s="12"/>
      <c r="L349" s="12"/>
      <c r="M349" s="12"/>
      <c r="N349" s="12"/>
      <c r="O349" s="12"/>
      <c r="P349" s="12"/>
    </row>
    <row r="350" spans="1:16" ht="15.75" customHeight="1">
      <c r="A350" s="20"/>
      <c r="B350" s="14"/>
      <c r="C350" s="14"/>
      <c r="D350" s="15"/>
      <c r="E350" s="14"/>
      <c r="F350" s="14"/>
      <c r="G350" s="16"/>
      <c r="H350" s="11"/>
      <c r="I350" s="12"/>
      <c r="J350" s="12"/>
      <c r="K350" s="12"/>
      <c r="L350" s="12"/>
      <c r="M350" s="12"/>
      <c r="N350" s="12"/>
      <c r="O350" s="12"/>
      <c r="P350" s="12"/>
    </row>
    <row r="351" spans="1:16" ht="15.75" customHeight="1">
      <c r="A351" s="22"/>
      <c r="B351" s="18"/>
      <c r="C351" s="18"/>
      <c r="D351" s="9"/>
      <c r="E351" s="18"/>
      <c r="F351" s="18"/>
      <c r="G351" s="19"/>
      <c r="H351" s="11"/>
      <c r="I351" s="12"/>
      <c r="J351" s="12"/>
      <c r="K351" s="12"/>
      <c r="L351" s="12"/>
      <c r="M351" s="12"/>
      <c r="N351" s="12"/>
      <c r="O351" s="12"/>
      <c r="P351" s="12"/>
    </row>
    <row r="352" spans="1:16" ht="15.75" customHeight="1">
      <c r="A352" s="20"/>
      <c r="B352" s="14"/>
      <c r="C352" s="14"/>
      <c r="D352" s="15"/>
      <c r="E352" s="14"/>
      <c r="F352" s="14"/>
      <c r="G352" s="16"/>
      <c r="H352" s="11"/>
      <c r="I352" s="12"/>
      <c r="J352" s="12"/>
      <c r="K352" s="12"/>
      <c r="L352" s="12"/>
      <c r="M352" s="12"/>
      <c r="N352" s="12"/>
      <c r="O352" s="12"/>
      <c r="P352" s="12"/>
    </row>
    <row r="353" spans="1:16" ht="15.75" customHeight="1">
      <c r="A353" s="22"/>
      <c r="B353" s="18"/>
      <c r="C353" s="18"/>
      <c r="D353" s="9"/>
      <c r="E353" s="18"/>
      <c r="F353" s="18"/>
      <c r="G353" s="19"/>
      <c r="H353" s="11"/>
      <c r="I353" s="12"/>
      <c r="J353" s="12"/>
      <c r="K353" s="12"/>
      <c r="L353" s="12"/>
      <c r="M353" s="12"/>
      <c r="N353" s="12"/>
      <c r="O353" s="12"/>
      <c r="P353" s="12"/>
    </row>
    <row r="354" spans="1:16" ht="15.75" customHeight="1">
      <c r="A354" s="20"/>
      <c r="B354" s="14"/>
      <c r="C354" s="14"/>
      <c r="D354" s="15"/>
      <c r="E354" s="14"/>
      <c r="F354" s="14"/>
      <c r="G354" s="16"/>
      <c r="H354" s="11"/>
      <c r="I354" s="12"/>
      <c r="J354" s="12"/>
      <c r="K354" s="12"/>
      <c r="L354" s="12"/>
      <c r="M354" s="12"/>
      <c r="N354" s="12"/>
      <c r="O354" s="12"/>
      <c r="P354" s="12"/>
    </row>
    <row r="355" spans="1:16" ht="15.75" customHeight="1">
      <c r="A355" s="22"/>
      <c r="B355" s="18"/>
      <c r="C355" s="18"/>
      <c r="D355" s="9"/>
      <c r="E355" s="18"/>
      <c r="F355" s="18"/>
      <c r="G355" s="19"/>
      <c r="H355" s="11"/>
      <c r="I355" s="12"/>
      <c r="J355" s="12"/>
      <c r="K355" s="12"/>
      <c r="L355" s="12"/>
      <c r="M355" s="12"/>
      <c r="N355" s="12"/>
      <c r="O355" s="12"/>
      <c r="P355" s="12"/>
    </row>
    <row r="356" spans="1:16" ht="15.75" customHeight="1">
      <c r="A356" s="20"/>
      <c r="B356" s="14"/>
      <c r="C356" s="14"/>
      <c r="D356" s="15"/>
      <c r="E356" s="14"/>
      <c r="F356" s="14"/>
      <c r="G356" s="16"/>
      <c r="H356" s="11"/>
      <c r="I356" s="12"/>
      <c r="J356" s="12"/>
      <c r="K356" s="12"/>
      <c r="L356" s="12"/>
      <c r="M356" s="12"/>
      <c r="N356" s="12"/>
      <c r="O356" s="12"/>
      <c r="P356" s="12"/>
    </row>
    <row r="357" spans="1:16" ht="15.75" customHeight="1">
      <c r="A357" s="22"/>
      <c r="B357" s="18"/>
      <c r="C357" s="18"/>
      <c r="D357" s="9"/>
      <c r="E357" s="18"/>
      <c r="F357" s="18"/>
      <c r="G357" s="19"/>
      <c r="H357" s="11"/>
      <c r="I357" s="12"/>
      <c r="J357" s="12"/>
      <c r="K357" s="12"/>
      <c r="L357" s="12"/>
      <c r="M357" s="12"/>
      <c r="N357" s="12"/>
      <c r="O357" s="12"/>
      <c r="P357" s="12"/>
    </row>
    <row r="358" spans="1:16" ht="15.75" customHeight="1">
      <c r="A358" s="20"/>
      <c r="B358" s="14"/>
      <c r="C358" s="14"/>
      <c r="D358" s="15"/>
      <c r="E358" s="14"/>
      <c r="F358" s="14"/>
      <c r="G358" s="16"/>
      <c r="H358" s="11"/>
      <c r="I358" s="12"/>
      <c r="J358" s="12"/>
      <c r="K358" s="12"/>
      <c r="L358" s="12"/>
      <c r="M358" s="12"/>
      <c r="N358" s="12"/>
      <c r="O358" s="12"/>
      <c r="P358" s="12"/>
    </row>
    <row r="359" spans="1:16" ht="15.75" customHeight="1">
      <c r="A359" s="22"/>
      <c r="B359" s="18"/>
      <c r="C359" s="18"/>
      <c r="D359" s="9"/>
      <c r="E359" s="18"/>
      <c r="F359" s="18"/>
      <c r="G359" s="19"/>
      <c r="H359" s="11"/>
      <c r="I359" s="12"/>
      <c r="J359" s="12"/>
      <c r="K359" s="12"/>
      <c r="L359" s="12"/>
      <c r="M359" s="12"/>
      <c r="N359" s="12"/>
      <c r="O359" s="12"/>
      <c r="P359" s="12"/>
    </row>
    <row r="360" spans="1:16" ht="15.75" customHeight="1">
      <c r="A360" s="20"/>
      <c r="B360" s="14"/>
      <c r="C360" s="14"/>
      <c r="D360" s="15"/>
      <c r="E360" s="14"/>
      <c r="F360" s="14"/>
      <c r="G360" s="16"/>
      <c r="H360" s="11"/>
      <c r="I360" s="12"/>
      <c r="J360" s="12"/>
      <c r="K360" s="12"/>
      <c r="L360" s="12"/>
      <c r="M360" s="12"/>
      <c r="N360" s="12"/>
      <c r="O360" s="12"/>
      <c r="P360" s="12"/>
    </row>
    <row r="361" spans="1:16" ht="15.75" customHeight="1">
      <c r="A361" s="22"/>
      <c r="B361" s="18"/>
      <c r="C361" s="18"/>
      <c r="D361" s="9"/>
      <c r="E361" s="18"/>
      <c r="F361" s="18"/>
      <c r="G361" s="19"/>
      <c r="H361" s="11"/>
      <c r="I361" s="12"/>
      <c r="J361" s="12"/>
      <c r="K361" s="12"/>
      <c r="L361" s="12"/>
      <c r="M361" s="12"/>
      <c r="N361" s="12"/>
      <c r="O361" s="12"/>
      <c r="P361" s="12"/>
    </row>
    <row r="362" spans="1:16" ht="15.75" customHeight="1">
      <c r="A362" s="20"/>
      <c r="B362" s="14"/>
      <c r="C362" s="14"/>
      <c r="D362" s="15"/>
      <c r="E362" s="14"/>
      <c r="F362" s="14"/>
      <c r="G362" s="16"/>
      <c r="H362" s="11"/>
      <c r="I362" s="12"/>
      <c r="J362" s="12"/>
      <c r="K362" s="12"/>
      <c r="L362" s="12"/>
      <c r="M362" s="12"/>
      <c r="N362" s="12"/>
      <c r="O362" s="12"/>
      <c r="P362" s="12"/>
    </row>
    <row r="363" spans="1:16" ht="15.75" customHeight="1">
      <c r="A363" s="22"/>
      <c r="B363" s="18"/>
      <c r="C363" s="18"/>
      <c r="D363" s="9"/>
      <c r="E363" s="18"/>
      <c r="F363" s="18"/>
      <c r="G363" s="19"/>
      <c r="H363" s="11"/>
      <c r="I363" s="12"/>
      <c r="J363" s="12"/>
      <c r="K363" s="12"/>
      <c r="L363" s="12"/>
      <c r="M363" s="12"/>
      <c r="N363" s="12"/>
      <c r="O363" s="12"/>
      <c r="P363" s="12"/>
    </row>
    <row r="364" spans="1:16" ht="15.75" customHeight="1">
      <c r="A364" s="20"/>
      <c r="B364" s="14"/>
      <c r="C364" s="14"/>
      <c r="D364" s="15"/>
      <c r="E364" s="14"/>
      <c r="F364" s="14"/>
      <c r="G364" s="16"/>
      <c r="H364" s="11"/>
      <c r="I364" s="12"/>
      <c r="J364" s="12"/>
      <c r="K364" s="12"/>
      <c r="L364" s="12"/>
      <c r="M364" s="12"/>
      <c r="N364" s="12"/>
      <c r="O364" s="12"/>
      <c r="P364" s="12"/>
    </row>
    <row r="365" spans="1:16" ht="15.75" customHeight="1">
      <c r="A365" s="22"/>
      <c r="B365" s="18"/>
      <c r="C365" s="18"/>
      <c r="D365" s="9"/>
      <c r="E365" s="18"/>
      <c r="F365" s="18"/>
      <c r="G365" s="19"/>
      <c r="H365" s="11"/>
      <c r="I365" s="12"/>
      <c r="J365" s="12"/>
      <c r="K365" s="12"/>
      <c r="L365" s="12"/>
      <c r="M365" s="12"/>
      <c r="N365" s="12"/>
      <c r="O365" s="12"/>
      <c r="P365" s="12"/>
    </row>
    <row r="366" spans="1:16" ht="15.75" customHeight="1">
      <c r="A366" s="20"/>
      <c r="B366" s="14"/>
      <c r="C366" s="14"/>
      <c r="D366" s="15"/>
      <c r="E366" s="14"/>
      <c r="F366" s="14"/>
      <c r="G366" s="16"/>
      <c r="H366" s="11"/>
      <c r="I366" s="12"/>
      <c r="J366" s="12"/>
      <c r="K366" s="12"/>
      <c r="L366" s="12"/>
      <c r="M366" s="12"/>
      <c r="N366" s="12"/>
      <c r="O366" s="12"/>
      <c r="P366" s="12"/>
    </row>
    <row r="367" spans="1:16" ht="15.75" customHeight="1">
      <c r="A367" s="22"/>
      <c r="B367" s="18"/>
      <c r="C367" s="18"/>
      <c r="D367" s="9"/>
      <c r="E367" s="18"/>
      <c r="F367" s="18"/>
      <c r="G367" s="19"/>
      <c r="H367" s="11"/>
      <c r="I367" s="12"/>
      <c r="J367" s="12"/>
      <c r="K367" s="12"/>
      <c r="L367" s="12"/>
      <c r="M367" s="12"/>
      <c r="N367" s="12"/>
      <c r="O367" s="12"/>
      <c r="P367" s="12"/>
    </row>
    <row r="368" spans="1:16" ht="15.75" customHeight="1">
      <c r="A368" s="20"/>
      <c r="B368" s="14"/>
      <c r="C368" s="14"/>
      <c r="D368" s="15"/>
      <c r="E368" s="14"/>
      <c r="F368" s="14"/>
      <c r="G368" s="16"/>
      <c r="H368" s="11"/>
      <c r="I368" s="12"/>
      <c r="J368" s="12"/>
      <c r="K368" s="12"/>
      <c r="L368" s="12"/>
      <c r="M368" s="12"/>
      <c r="N368" s="12"/>
      <c r="O368" s="12"/>
      <c r="P368" s="12"/>
    </row>
    <row r="369" spans="1:16" ht="15.75" customHeight="1">
      <c r="A369" s="22"/>
      <c r="B369" s="18"/>
      <c r="C369" s="18"/>
      <c r="D369" s="9"/>
      <c r="E369" s="18"/>
      <c r="F369" s="18"/>
      <c r="G369" s="19"/>
      <c r="H369" s="11"/>
      <c r="I369" s="12"/>
      <c r="J369" s="12"/>
      <c r="K369" s="12"/>
      <c r="L369" s="12"/>
      <c r="M369" s="12"/>
      <c r="N369" s="12"/>
      <c r="O369" s="12"/>
      <c r="P369" s="12"/>
    </row>
    <row r="370" spans="1:16" ht="15.75" customHeight="1">
      <c r="A370" s="20"/>
      <c r="B370" s="14"/>
      <c r="C370" s="14"/>
      <c r="D370" s="15"/>
      <c r="E370" s="14"/>
      <c r="F370" s="14"/>
      <c r="G370" s="16"/>
      <c r="H370" s="11"/>
      <c r="I370" s="12"/>
      <c r="J370" s="12"/>
      <c r="K370" s="12"/>
      <c r="L370" s="12"/>
      <c r="M370" s="12"/>
      <c r="N370" s="12"/>
      <c r="O370" s="12"/>
      <c r="P370" s="12"/>
    </row>
    <row r="371" spans="1:16" ht="15.75" customHeight="1">
      <c r="A371" s="22"/>
      <c r="B371" s="18"/>
      <c r="C371" s="18"/>
      <c r="D371" s="9"/>
      <c r="E371" s="18"/>
      <c r="F371" s="18"/>
      <c r="G371" s="19"/>
      <c r="H371" s="11"/>
      <c r="I371" s="12"/>
      <c r="J371" s="12"/>
      <c r="K371" s="12"/>
      <c r="L371" s="12"/>
      <c r="M371" s="12"/>
      <c r="N371" s="12"/>
      <c r="O371" s="12"/>
      <c r="P371" s="12"/>
    </row>
    <row r="372" spans="1:16" ht="15.75" customHeight="1">
      <c r="A372" s="20"/>
      <c r="B372" s="14"/>
      <c r="C372" s="14"/>
      <c r="D372" s="15"/>
      <c r="E372" s="14"/>
      <c r="F372" s="14"/>
      <c r="G372" s="16"/>
      <c r="H372" s="11"/>
      <c r="I372" s="12"/>
      <c r="J372" s="12"/>
      <c r="K372" s="12"/>
      <c r="L372" s="12"/>
      <c r="M372" s="12"/>
      <c r="N372" s="12"/>
      <c r="O372" s="12"/>
      <c r="P372" s="12"/>
    </row>
    <row r="373" spans="1:16" ht="15.75" customHeight="1">
      <c r="A373" s="22"/>
      <c r="B373" s="18"/>
      <c r="C373" s="18"/>
      <c r="D373" s="9"/>
      <c r="E373" s="18"/>
      <c r="F373" s="18"/>
      <c r="G373" s="19"/>
      <c r="H373" s="11"/>
      <c r="I373" s="12"/>
      <c r="J373" s="12"/>
      <c r="K373" s="12"/>
      <c r="L373" s="12"/>
      <c r="M373" s="12"/>
      <c r="N373" s="12"/>
      <c r="O373" s="12"/>
      <c r="P373" s="12"/>
    </row>
    <row r="374" spans="1:16" ht="15.75" customHeight="1">
      <c r="A374" s="20"/>
      <c r="B374" s="14"/>
      <c r="C374" s="14"/>
      <c r="D374" s="15"/>
      <c r="E374" s="28"/>
      <c r="F374" s="28"/>
      <c r="G374" s="16"/>
      <c r="H374" s="11"/>
      <c r="I374" s="12"/>
      <c r="J374" s="12"/>
      <c r="K374" s="12"/>
      <c r="L374" s="12"/>
      <c r="M374" s="12"/>
      <c r="N374" s="12"/>
      <c r="O374" s="12"/>
      <c r="P374" s="12"/>
    </row>
    <row r="375" spans="1:16" ht="15.75" customHeight="1">
      <c r="A375" s="22"/>
      <c r="B375" s="18"/>
      <c r="C375" s="18"/>
      <c r="D375" s="9"/>
      <c r="E375" s="18"/>
      <c r="F375" s="18"/>
      <c r="G375" s="19"/>
      <c r="H375" s="11"/>
      <c r="I375" s="12"/>
      <c r="J375" s="12"/>
      <c r="K375" s="12"/>
      <c r="L375" s="12"/>
      <c r="M375" s="12"/>
      <c r="N375" s="12"/>
      <c r="O375" s="12"/>
      <c r="P375" s="12"/>
    </row>
    <row r="376" spans="1:16" ht="15.75" customHeight="1">
      <c r="A376" s="20"/>
      <c r="B376" s="14"/>
      <c r="C376" s="14"/>
      <c r="D376" s="15"/>
      <c r="E376" s="14"/>
      <c r="F376" s="14"/>
      <c r="G376" s="16"/>
      <c r="H376" s="11"/>
      <c r="I376" s="12"/>
      <c r="J376" s="12"/>
      <c r="K376" s="12"/>
      <c r="L376" s="12"/>
      <c r="M376" s="12"/>
      <c r="N376" s="12"/>
      <c r="O376" s="12"/>
      <c r="P376" s="12"/>
    </row>
    <row r="377" spans="1:16" ht="15.75" customHeight="1">
      <c r="A377" s="22"/>
      <c r="B377" s="18"/>
      <c r="C377" s="18"/>
      <c r="D377" s="9"/>
      <c r="E377" s="18"/>
      <c r="F377" s="18"/>
      <c r="G377" s="19"/>
      <c r="H377" s="11"/>
      <c r="I377" s="12"/>
      <c r="J377" s="12"/>
      <c r="K377" s="12"/>
      <c r="L377" s="12"/>
      <c r="M377" s="12"/>
      <c r="N377" s="12"/>
      <c r="O377" s="12"/>
      <c r="P377" s="12"/>
    </row>
    <row r="378" spans="1:16" ht="15.75" customHeight="1">
      <c r="A378" s="20"/>
      <c r="B378" s="14"/>
      <c r="C378" s="14"/>
      <c r="D378" s="15"/>
      <c r="E378" s="14"/>
      <c r="F378" s="14"/>
      <c r="G378" s="25"/>
      <c r="H378" s="11"/>
      <c r="I378" s="12"/>
      <c r="J378" s="12"/>
      <c r="K378" s="12"/>
      <c r="L378" s="12"/>
      <c r="M378" s="12"/>
      <c r="N378" s="12"/>
      <c r="O378" s="12"/>
      <c r="P378" s="12"/>
    </row>
    <row r="379" spans="1:16" ht="15.75" customHeight="1">
      <c r="A379" s="22"/>
      <c r="B379" s="18"/>
      <c r="C379" s="18"/>
      <c r="D379" s="9"/>
      <c r="E379" s="18"/>
      <c r="F379" s="18"/>
      <c r="G379" s="19"/>
      <c r="H379" s="11"/>
      <c r="I379" s="12"/>
      <c r="J379" s="12"/>
      <c r="K379" s="12"/>
      <c r="L379" s="12"/>
      <c r="M379" s="12"/>
      <c r="N379" s="12"/>
      <c r="O379" s="12"/>
      <c r="P379" s="12"/>
    </row>
    <row r="380" spans="1:16" ht="15.75" customHeight="1">
      <c r="A380" s="20"/>
      <c r="B380" s="14"/>
      <c r="C380" s="14"/>
      <c r="D380" s="15"/>
      <c r="E380" s="14"/>
      <c r="F380" s="14"/>
      <c r="G380" s="16"/>
      <c r="H380" s="11"/>
      <c r="I380" s="12"/>
      <c r="J380" s="12"/>
      <c r="K380" s="12"/>
      <c r="L380" s="12"/>
      <c r="M380" s="12"/>
      <c r="N380" s="12"/>
      <c r="O380" s="12"/>
      <c r="P380" s="12"/>
    </row>
    <row r="381" spans="1:16" ht="15.75" customHeight="1">
      <c r="A381" s="22"/>
      <c r="B381" s="18"/>
      <c r="C381" s="18"/>
      <c r="D381" s="9"/>
      <c r="E381" s="18"/>
      <c r="F381" s="18"/>
      <c r="G381" s="19"/>
      <c r="H381" s="11"/>
      <c r="I381" s="12"/>
      <c r="J381" s="12"/>
      <c r="K381" s="12"/>
      <c r="L381" s="12"/>
      <c r="M381" s="12"/>
      <c r="N381" s="12"/>
      <c r="O381" s="12"/>
      <c r="P381" s="12"/>
    </row>
    <row r="382" spans="1:16" ht="15.75" customHeight="1">
      <c r="A382" s="20"/>
      <c r="B382" s="14"/>
      <c r="C382" s="14"/>
      <c r="D382" s="15"/>
      <c r="E382" s="14"/>
      <c r="F382" s="14"/>
      <c r="G382" s="16"/>
      <c r="H382" s="11"/>
      <c r="I382" s="12"/>
      <c r="J382" s="12"/>
      <c r="K382" s="12"/>
      <c r="L382" s="12"/>
      <c r="M382" s="12"/>
      <c r="N382" s="12"/>
      <c r="O382" s="12"/>
      <c r="P382" s="12"/>
    </row>
    <row r="383" spans="1:16" ht="15.75" customHeight="1">
      <c r="A383" s="22"/>
      <c r="B383" s="18"/>
      <c r="C383" s="18"/>
      <c r="D383" s="9"/>
      <c r="E383" s="18"/>
      <c r="F383" s="18"/>
      <c r="G383" s="19"/>
      <c r="H383" s="11"/>
      <c r="I383" s="12"/>
      <c r="J383" s="12"/>
      <c r="K383" s="12"/>
      <c r="L383" s="12"/>
      <c r="M383" s="12"/>
      <c r="N383" s="12"/>
      <c r="O383" s="12"/>
      <c r="P383" s="12"/>
    </row>
    <row r="384" spans="1:16" ht="15.75" customHeight="1">
      <c r="A384" s="20"/>
      <c r="B384" s="14"/>
      <c r="C384" s="14"/>
      <c r="D384" s="15"/>
      <c r="E384" s="14"/>
      <c r="F384" s="14"/>
      <c r="G384" s="16"/>
      <c r="H384" s="11"/>
      <c r="I384" s="12"/>
      <c r="J384" s="12"/>
      <c r="K384" s="12"/>
      <c r="L384" s="12"/>
      <c r="M384" s="12"/>
      <c r="N384" s="12"/>
      <c r="O384" s="12"/>
      <c r="P384" s="12"/>
    </row>
    <row r="385" spans="1:16" ht="15.75" customHeight="1">
      <c r="A385" s="22"/>
      <c r="B385" s="18"/>
      <c r="C385" s="18"/>
      <c r="D385" s="9"/>
      <c r="E385" s="18"/>
      <c r="F385" s="18"/>
      <c r="G385" s="19"/>
      <c r="H385" s="11"/>
      <c r="I385" s="12"/>
      <c r="J385" s="12"/>
      <c r="K385" s="12"/>
      <c r="L385" s="12"/>
      <c r="M385" s="12"/>
      <c r="N385" s="12"/>
      <c r="O385" s="12"/>
      <c r="P385" s="12"/>
    </row>
    <row r="386" spans="1:16" ht="15.75" customHeight="1">
      <c r="A386" s="20"/>
      <c r="B386" s="14"/>
      <c r="C386" s="14"/>
      <c r="D386" s="15"/>
      <c r="E386" s="14"/>
      <c r="F386" s="14"/>
      <c r="G386" s="16"/>
      <c r="H386" s="11"/>
      <c r="I386" s="12"/>
      <c r="J386" s="12"/>
      <c r="K386" s="12"/>
      <c r="L386" s="12"/>
      <c r="M386" s="12"/>
      <c r="N386" s="12"/>
      <c r="O386" s="12"/>
      <c r="P386" s="12"/>
    </row>
    <row r="387" spans="1:16" ht="15.75" customHeight="1">
      <c r="A387" s="22"/>
      <c r="B387" s="18"/>
      <c r="C387" s="18"/>
      <c r="D387" s="9"/>
      <c r="E387" s="18"/>
      <c r="F387" s="18"/>
      <c r="G387" s="19"/>
      <c r="H387" s="11"/>
      <c r="I387" s="12"/>
      <c r="J387" s="12"/>
      <c r="K387" s="12"/>
      <c r="L387" s="12"/>
      <c r="M387" s="12"/>
      <c r="N387" s="12"/>
      <c r="O387" s="12"/>
      <c r="P387" s="12"/>
    </row>
    <row r="388" spans="1:16" ht="15.75" customHeight="1">
      <c r="A388" s="20"/>
      <c r="B388" s="14"/>
      <c r="C388" s="14"/>
      <c r="D388" s="15"/>
      <c r="E388" s="28"/>
      <c r="F388" s="14"/>
      <c r="G388" s="16"/>
      <c r="H388" s="11"/>
      <c r="I388" s="12"/>
      <c r="J388" s="12"/>
      <c r="K388" s="12"/>
      <c r="L388" s="12"/>
      <c r="M388" s="12"/>
      <c r="N388" s="12"/>
      <c r="O388" s="12"/>
      <c r="P388" s="12"/>
    </row>
    <row r="389" spans="1:16" ht="15.75" customHeight="1">
      <c r="A389" s="22"/>
      <c r="B389" s="18"/>
      <c r="C389" s="18"/>
      <c r="D389" s="9"/>
      <c r="E389" s="18"/>
      <c r="F389" s="18"/>
      <c r="G389" s="19"/>
      <c r="H389" s="11"/>
      <c r="I389" s="12"/>
      <c r="J389" s="12"/>
      <c r="K389" s="12"/>
      <c r="L389" s="12"/>
      <c r="M389" s="12"/>
      <c r="N389" s="12"/>
      <c r="O389" s="12"/>
      <c r="P389" s="12"/>
    </row>
    <row r="390" spans="1:16" ht="15.75" customHeight="1">
      <c r="A390" s="20"/>
      <c r="B390" s="14"/>
      <c r="C390" s="14"/>
      <c r="D390" s="15"/>
      <c r="E390" s="14"/>
      <c r="F390" s="14"/>
      <c r="G390" s="16"/>
      <c r="H390" s="11"/>
      <c r="I390" s="12"/>
      <c r="J390" s="12"/>
      <c r="K390" s="12"/>
      <c r="L390" s="12"/>
      <c r="M390" s="12"/>
      <c r="N390" s="12"/>
      <c r="O390" s="12"/>
      <c r="P390" s="12"/>
    </row>
    <row r="391" spans="1:16" ht="15.75" customHeight="1">
      <c r="A391" s="17"/>
      <c r="B391" s="18"/>
      <c r="C391" s="18"/>
      <c r="D391" s="9"/>
      <c r="E391" s="18"/>
      <c r="F391" s="18"/>
      <c r="G391" s="19"/>
      <c r="H391" s="11"/>
      <c r="I391" s="12"/>
      <c r="J391" s="12"/>
      <c r="K391" s="12"/>
      <c r="L391" s="12"/>
      <c r="M391" s="12"/>
      <c r="N391" s="12"/>
      <c r="O391" s="12"/>
      <c r="P391" s="12"/>
    </row>
    <row r="392" spans="1:16" ht="15.75" customHeight="1">
      <c r="A392" s="13"/>
      <c r="B392" s="14"/>
      <c r="C392" s="14"/>
      <c r="D392" s="15"/>
      <c r="E392" s="14"/>
      <c r="F392" s="14"/>
      <c r="G392" s="16"/>
      <c r="H392" s="11"/>
      <c r="I392" s="12"/>
      <c r="J392" s="12"/>
      <c r="K392" s="12"/>
      <c r="L392" s="12"/>
      <c r="M392" s="12"/>
      <c r="N392" s="12"/>
      <c r="O392" s="12"/>
      <c r="P392" s="12"/>
    </row>
    <row r="393" spans="1:16" ht="15.75" customHeight="1">
      <c r="A393" s="17"/>
      <c r="B393" s="18"/>
      <c r="C393" s="18"/>
      <c r="D393" s="9"/>
      <c r="E393" s="18"/>
      <c r="F393" s="18"/>
      <c r="G393" s="19"/>
      <c r="H393" s="11"/>
      <c r="I393" s="12"/>
      <c r="J393" s="12"/>
      <c r="K393" s="12"/>
      <c r="L393" s="12"/>
      <c r="M393" s="12"/>
      <c r="N393" s="12"/>
      <c r="O393" s="12"/>
      <c r="P393" s="12"/>
    </row>
    <row r="394" spans="1:16" ht="15.75" customHeight="1">
      <c r="A394" s="13"/>
      <c r="B394" s="14"/>
      <c r="C394" s="14"/>
      <c r="D394" s="15"/>
      <c r="E394" s="14"/>
      <c r="F394" s="14"/>
      <c r="G394" s="16"/>
      <c r="H394" s="11"/>
      <c r="I394" s="12"/>
      <c r="J394" s="12"/>
      <c r="K394" s="12"/>
      <c r="L394" s="12"/>
      <c r="M394" s="12"/>
      <c r="N394" s="12"/>
      <c r="O394" s="12"/>
      <c r="P394" s="12"/>
    </row>
    <row r="395" spans="1:16" ht="15.75" customHeight="1">
      <c r="A395" s="17"/>
      <c r="B395" s="18"/>
      <c r="C395" s="18"/>
      <c r="D395" s="9"/>
      <c r="E395" s="18"/>
      <c r="F395" s="18"/>
      <c r="G395" s="19"/>
      <c r="H395" s="11"/>
      <c r="I395" s="12"/>
      <c r="J395" s="12"/>
      <c r="K395" s="12"/>
      <c r="L395" s="12"/>
      <c r="M395" s="12"/>
      <c r="N395" s="12"/>
      <c r="O395" s="12"/>
      <c r="P395" s="12"/>
    </row>
    <row r="396" spans="1:16" ht="15.75" customHeight="1">
      <c r="A396" s="13"/>
      <c r="B396" s="14"/>
      <c r="C396" s="14"/>
      <c r="D396" s="15"/>
      <c r="E396" s="14"/>
      <c r="F396" s="14"/>
      <c r="G396" s="16"/>
      <c r="H396" s="11"/>
      <c r="I396" s="12"/>
      <c r="J396" s="12"/>
      <c r="K396" s="12"/>
      <c r="L396" s="12"/>
      <c r="M396" s="12"/>
      <c r="N396" s="12"/>
      <c r="O396" s="12"/>
      <c r="P396" s="12"/>
    </row>
    <row r="397" spans="1:16" ht="15.75" customHeight="1">
      <c r="A397" s="17"/>
      <c r="B397" s="18"/>
      <c r="C397" s="18"/>
      <c r="D397" s="9"/>
      <c r="E397" s="18"/>
      <c r="F397" s="18"/>
      <c r="G397" s="19"/>
      <c r="H397" s="11"/>
      <c r="I397" s="12"/>
      <c r="J397" s="12"/>
      <c r="K397" s="12"/>
      <c r="L397" s="12"/>
      <c r="M397" s="12"/>
      <c r="N397" s="12"/>
      <c r="O397" s="12"/>
      <c r="P397" s="12"/>
    </row>
    <row r="398" spans="1:16" ht="15.75" customHeight="1">
      <c r="A398" s="13"/>
      <c r="B398" s="14"/>
      <c r="C398" s="14"/>
      <c r="D398" s="15"/>
      <c r="E398" s="14"/>
      <c r="F398" s="14"/>
      <c r="G398" s="16"/>
      <c r="H398" s="11"/>
      <c r="I398" s="12"/>
      <c r="J398" s="12"/>
      <c r="K398" s="12"/>
      <c r="L398" s="12"/>
      <c r="M398" s="12"/>
      <c r="N398" s="12"/>
      <c r="O398" s="12"/>
      <c r="P398" s="12"/>
    </row>
    <row r="399" spans="1:16" ht="15.75" customHeight="1">
      <c r="A399" s="17"/>
      <c r="B399" s="18"/>
      <c r="C399" s="18"/>
      <c r="D399" s="9"/>
      <c r="E399" s="18"/>
      <c r="F399" s="18"/>
      <c r="G399" s="19"/>
      <c r="H399" s="11"/>
      <c r="I399" s="12"/>
      <c r="J399" s="12"/>
      <c r="K399" s="12"/>
      <c r="L399" s="12"/>
      <c r="M399" s="12"/>
      <c r="N399" s="12"/>
      <c r="O399" s="12"/>
      <c r="P399" s="12"/>
    </row>
    <row r="400" spans="1:16" ht="15.75" customHeight="1">
      <c r="A400" s="13"/>
      <c r="B400" s="14"/>
      <c r="C400" s="14"/>
      <c r="D400" s="15"/>
      <c r="E400" s="14"/>
      <c r="F400" s="14"/>
      <c r="G400" s="16"/>
      <c r="H400" s="11"/>
      <c r="I400" s="12"/>
      <c r="J400" s="12"/>
      <c r="K400" s="12"/>
      <c r="L400" s="12"/>
      <c r="M400" s="12"/>
      <c r="N400" s="12"/>
      <c r="O400" s="12"/>
      <c r="P400" s="12"/>
    </row>
    <row r="401" spans="1:16" ht="15.75" customHeight="1">
      <c r="A401" s="22"/>
      <c r="B401" s="18"/>
      <c r="C401" s="18"/>
      <c r="D401" s="9"/>
      <c r="E401" s="18"/>
      <c r="F401" s="18"/>
      <c r="G401" s="19"/>
      <c r="H401" s="11"/>
      <c r="I401" s="12"/>
      <c r="J401" s="12"/>
      <c r="K401" s="12"/>
      <c r="L401" s="12"/>
      <c r="M401" s="12"/>
      <c r="N401" s="12"/>
      <c r="O401" s="12"/>
      <c r="P401" s="12"/>
    </row>
    <row r="402" spans="1:16" ht="15.75" customHeight="1">
      <c r="A402" s="20"/>
      <c r="B402" s="14"/>
      <c r="C402" s="14"/>
      <c r="D402" s="15"/>
      <c r="E402" s="14"/>
      <c r="F402" s="14"/>
      <c r="G402" s="16"/>
      <c r="H402" s="11"/>
      <c r="I402" s="12"/>
      <c r="J402" s="12"/>
      <c r="K402" s="12"/>
      <c r="L402" s="12"/>
      <c r="M402" s="12"/>
      <c r="N402" s="12"/>
      <c r="O402" s="12"/>
      <c r="P402" s="12"/>
    </row>
    <row r="403" spans="1:16" ht="15.75" customHeight="1">
      <c r="A403" s="22"/>
      <c r="B403" s="18"/>
      <c r="C403" s="18"/>
      <c r="D403" s="9"/>
      <c r="E403" s="18"/>
      <c r="F403" s="18"/>
      <c r="G403" s="19"/>
      <c r="H403" s="11"/>
      <c r="I403" s="12"/>
      <c r="J403" s="12"/>
      <c r="K403" s="12"/>
      <c r="L403" s="12"/>
      <c r="M403" s="12"/>
      <c r="N403" s="12"/>
      <c r="O403" s="12"/>
      <c r="P403" s="12"/>
    </row>
    <row r="404" spans="1:16" ht="15.75" customHeight="1">
      <c r="A404" s="20"/>
      <c r="B404" s="14"/>
      <c r="C404" s="14"/>
      <c r="D404" s="15"/>
      <c r="E404" s="14"/>
      <c r="F404" s="14"/>
      <c r="G404" s="16"/>
      <c r="H404" s="11"/>
      <c r="I404" s="12"/>
      <c r="J404" s="12"/>
      <c r="K404" s="12"/>
      <c r="L404" s="12"/>
      <c r="M404" s="12"/>
      <c r="N404" s="12"/>
      <c r="O404" s="12"/>
      <c r="P404" s="12"/>
    </row>
    <row r="405" spans="1:16" ht="15.75" customHeight="1">
      <c r="A405" s="22"/>
      <c r="B405" s="18"/>
      <c r="C405" s="18"/>
      <c r="D405" s="9"/>
      <c r="E405" s="18"/>
      <c r="F405" s="18"/>
      <c r="G405" s="19"/>
      <c r="H405" s="11"/>
      <c r="I405" s="12"/>
      <c r="J405" s="12"/>
      <c r="K405" s="12"/>
      <c r="L405" s="12"/>
      <c r="M405" s="12"/>
      <c r="N405" s="12"/>
      <c r="O405" s="12"/>
      <c r="P405" s="12"/>
    </row>
    <row r="406" spans="1:16" ht="15.75" customHeight="1">
      <c r="A406" s="20"/>
      <c r="B406" s="14"/>
      <c r="C406" s="14"/>
      <c r="D406" s="15"/>
      <c r="E406" s="14"/>
      <c r="F406" s="14"/>
      <c r="G406" s="16"/>
      <c r="H406" s="11"/>
      <c r="I406" s="12"/>
      <c r="J406" s="12"/>
      <c r="K406" s="12"/>
      <c r="L406" s="12"/>
      <c r="M406" s="12"/>
      <c r="N406" s="12"/>
      <c r="O406" s="12"/>
      <c r="P406" s="12"/>
    </row>
    <row r="407" spans="1:16" ht="15.75" customHeight="1">
      <c r="A407" s="22"/>
      <c r="B407" s="18"/>
      <c r="C407" s="18"/>
      <c r="D407" s="9"/>
      <c r="E407" s="18"/>
      <c r="F407" s="18"/>
      <c r="G407" s="19"/>
      <c r="H407" s="11"/>
      <c r="I407" s="12"/>
      <c r="J407" s="12"/>
      <c r="K407" s="12"/>
      <c r="L407" s="12"/>
      <c r="M407" s="12"/>
      <c r="N407" s="12"/>
      <c r="O407" s="12"/>
      <c r="P407" s="12"/>
    </row>
    <row r="408" spans="1:16" ht="15.75" customHeight="1">
      <c r="A408" s="20"/>
      <c r="B408" s="14"/>
      <c r="C408" s="14"/>
      <c r="D408" s="15"/>
      <c r="E408" s="28"/>
      <c r="F408" s="28"/>
      <c r="G408" s="16"/>
      <c r="H408" s="11"/>
      <c r="I408" s="12"/>
      <c r="J408" s="12"/>
      <c r="K408" s="12"/>
      <c r="L408" s="12"/>
      <c r="M408" s="12"/>
      <c r="N408" s="12"/>
      <c r="O408" s="12"/>
      <c r="P408" s="12"/>
    </row>
    <row r="409" spans="1:16" ht="15.75" customHeight="1">
      <c r="A409" s="22"/>
      <c r="B409" s="18"/>
      <c r="C409" s="18"/>
      <c r="D409" s="9"/>
      <c r="E409" s="18"/>
      <c r="F409" s="18"/>
      <c r="G409" s="19"/>
      <c r="H409" s="11"/>
      <c r="I409" s="12"/>
      <c r="J409" s="12"/>
      <c r="K409" s="12"/>
      <c r="L409" s="12"/>
      <c r="M409" s="12"/>
      <c r="N409" s="12"/>
      <c r="O409" s="12"/>
      <c r="P409" s="12"/>
    </row>
    <row r="410" spans="1:16" ht="15.75" customHeight="1">
      <c r="A410" s="20"/>
      <c r="B410" s="14"/>
      <c r="C410" s="14"/>
      <c r="D410" s="15"/>
      <c r="E410" s="14"/>
      <c r="F410" s="14"/>
      <c r="G410" s="16"/>
      <c r="H410" s="11"/>
      <c r="I410" s="12"/>
      <c r="J410" s="12"/>
      <c r="K410" s="12"/>
      <c r="L410" s="12"/>
      <c r="M410" s="12"/>
      <c r="N410" s="12"/>
      <c r="O410" s="12"/>
      <c r="P410" s="12"/>
    </row>
    <row r="411" spans="1:16" ht="15.75" customHeight="1">
      <c r="A411" s="22"/>
      <c r="B411" s="18"/>
      <c r="C411" s="18"/>
      <c r="D411" s="9"/>
      <c r="E411" s="18"/>
      <c r="F411" s="18"/>
      <c r="G411" s="19"/>
      <c r="H411" s="11"/>
      <c r="I411" s="12"/>
      <c r="J411" s="12"/>
      <c r="K411" s="12"/>
      <c r="L411" s="12"/>
      <c r="M411" s="12"/>
      <c r="N411" s="12"/>
      <c r="O411" s="12"/>
      <c r="P411" s="12"/>
    </row>
    <row r="412" spans="1:16" ht="15.75" customHeight="1">
      <c r="A412" s="20"/>
      <c r="B412" s="14"/>
      <c r="C412" s="14"/>
      <c r="D412" s="15"/>
      <c r="E412" s="14"/>
      <c r="F412" s="14"/>
      <c r="G412" s="16"/>
      <c r="H412" s="11"/>
      <c r="I412" s="12"/>
      <c r="J412" s="12"/>
      <c r="K412" s="12"/>
      <c r="L412" s="12"/>
      <c r="M412" s="12"/>
      <c r="N412" s="12"/>
      <c r="O412" s="12"/>
      <c r="P412" s="12"/>
    </row>
    <row r="413" spans="1:16" ht="15.75" customHeight="1">
      <c r="A413" s="22"/>
      <c r="B413" s="18"/>
      <c r="C413" s="18"/>
      <c r="D413" s="9"/>
      <c r="E413" s="18"/>
      <c r="F413" s="18"/>
      <c r="G413" s="19"/>
      <c r="H413" s="11"/>
      <c r="I413" s="12"/>
      <c r="J413" s="12"/>
      <c r="K413" s="12"/>
      <c r="L413" s="12"/>
      <c r="M413" s="12"/>
      <c r="N413" s="12"/>
      <c r="O413" s="12"/>
      <c r="P413" s="12"/>
    </row>
    <row r="414" spans="1:16" ht="15.75" customHeight="1">
      <c r="A414" s="20"/>
      <c r="B414" s="14"/>
      <c r="C414" s="14"/>
      <c r="D414" s="15"/>
      <c r="E414" s="14"/>
      <c r="F414" s="14"/>
      <c r="G414" s="16"/>
      <c r="H414" s="11"/>
      <c r="I414" s="12"/>
      <c r="J414" s="12"/>
      <c r="K414" s="12"/>
      <c r="L414" s="12"/>
      <c r="M414" s="12"/>
      <c r="N414" s="12"/>
      <c r="O414" s="12"/>
      <c r="P414" s="12"/>
    </row>
    <row r="415" spans="1:16" ht="15.75" customHeight="1">
      <c r="A415" s="22"/>
      <c r="B415" s="18"/>
      <c r="C415" s="18"/>
      <c r="D415" s="9"/>
      <c r="E415" s="18"/>
      <c r="F415" s="18"/>
      <c r="G415" s="19"/>
      <c r="H415" s="11"/>
      <c r="I415" s="12"/>
      <c r="J415" s="12"/>
      <c r="K415" s="12"/>
      <c r="L415" s="12"/>
      <c r="M415" s="12"/>
      <c r="N415" s="12"/>
      <c r="O415" s="12"/>
      <c r="P415" s="12"/>
    </row>
    <row r="416" spans="1:16" ht="15.75" customHeight="1">
      <c r="A416" s="13"/>
      <c r="B416" s="14"/>
      <c r="C416" s="14"/>
      <c r="D416" s="15"/>
      <c r="E416" s="14"/>
      <c r="F416" s="14"/>
      <c r="G416" s="16"/>
      <c r="H416" s="11"/>
      <c r="I416" s="12"/>
      <c r="J416" s="12"/>
      <c r="K416" s="12"/>
      <c r="L416" s="12"/>
      <c r="M416" s="12"/>
      <c r="N416" s="12"/>
      <c r="O416" s="12"/>
      <c r="P416" s="12"/>
    </row>
    <row r="417" spans="1:16" ht="15.75" customHeight="1">
      <c r="A417" s="17"/>
      <c r="B417" s="18"/>
      <c r="C417" s="18"/>
      <c r="D417" s="9"/>
      <c r="E417" s="18"/>
      <c r="F417" s="18"/>
      <c r="G417" s="19"/>
      <c r="H417" s="11"/>
      <c r="I417" s="12"/>
      <c r="J417" s="12"/>
      <c r="K417" s="12"/>
      <c r="L417" s="12"/>
      <c r="M417" s="12"/>
      <c r="N417" s="12"/>
      <c r="O417" s="12"/>
      <c r="P417" s="12"/>
    </row>
    <row r="418" spans="1:16" ht="15.75" customHeight="1">
      <c r="A418" s="13"/>
      <c r="B418" s="14"/>
      <c r="C418" s="14"/>
      <c r="D418" s="15"/>
      <c r="E418" s="14"/>
      <c r="F418" s="14"/>
      <c r="G418" s="16"/>
      <c r="H418" s="11"/>
      <c r="I418" s="12"/>
      <c r="J418" s="12"/>
      <c r="K418" s="12"/>
      <c r="L418" s="12"/>
      <c r="M418" s="12"/>
      <c r="N418" s="12"/>
      <c r="O418" s="12"/>
      <c r="P418" s="12"/>
    </row>
    <row r="419" spans="1:16" ht="15.75" customHeight="1">
      <c r="A419" s="17"/>
      <c r="B419" s="18"/>
      <c r="C419" s="18"/>
      <c r="D419" s="9"/>
      <c r="E419" s="18"/>
      <c r="F419" s="18"/>
      <c r="G419" s="19"/>
      <c r="H419" s="11"/>
      <c r="I419" s="12"/>
      <c r="J419" s="12"/>
      <c r="K419" s="12"/>
      <c r="L419" s="12"/>
      <c r="M419" s="12"/>
      <c r="N419" s="12"/>
      <c r="O419" s="12"/>
      <c r="P419" s="12"/>
    </row>
    <row r="420" spans="1:16" ht="15.75" customHeight="1">
      <c r="A420" s="13"/>
      <c r="B420" s="14"/>
      <c r="C420" s="14"/>
      <c r="D420" s="15"/>
      <c r="E420" s="14"/>
      <c r="F420" s="14"/>
      <c r="G420" s="16"/>
      <c r="H420" s="11"/>
      <c r="I420" s="12"/>
      <c r="J420" s="12"/>
      <c r="K420" s="12"/>
      <c r="L420" s="12"/>
      <c r="M420" s="12"/>
      <c r="N420" s="12"/>
      <c r="O420" s="12"/>
      <c r="P420" s="12"/>
    </row>
    <row r="421" spans="1:16" ht="15.75" customHeight="1">
      <c r="A421" s="17"/>
      <c r="B421" s="18"/>
      <c r="C421" s="18"/>
      <c r="D421" s="9"/>
      <c r="E421" s="18"/>
      <c r="F421" s="18"/>
      <c r="G421" s="19"/>
      <c r="H421" s="11"/>
      <c r="I421" s="12"/>
      <c r="J421" s="12"/>
      <c r="K421" s="12"/>
      <c r="L421" s="12"/>
      <c r="M421" s="12"/>
      <c r="N421" s="12"/>
      <c r="O421" s="12"/>
      <c r="P421" s="12"/>
    </row>
    <row r="422" spans="1:16" ht="15.75" customHeight="1">
      <c r="A422" s="13"/>
      <c r="B422" s="14"/>
      <c r="C422" s="14"/>
      <c r="D422" s="15"/>
      <c r="E422" s="14"/>
      <c r="F422" s="14"/>
      <c r="G422" s="16"/>
      <c r="H422" s="11"/>
      <c r="I422" s="12"/>
      <c r="J422" s="12"/>
      <c r="K422" s="12"/>
      <c r="L422" s="12"/>
      <c r="M422" s="12"/>
      <c r="N422" s="12"/>
      <c r="O422" s="12"/>
      <c r="P422" s="12"/>
    </row>
    <row r="423" spans="1:16" ht="15.75" customHeight="1">
      <c r="A423" s="17"/>
      <c r="B423" s="18"/>
      <c r="C423" s="18"/>
      <c r="D423" s="9"/>
      <c r="E423" s="18"/>
      <c r="F423" s="18"/>
      <c r="G423" s="19"/>
      <c r="H423" s="11"/>
      <c r="I423" s="12"/>
      <c r="J423" s="12"/>
      <c r="K423" s="12"/>
      <c r="L423" s="12"/>
      <c r="M423" s="12"/>
      <c r="N423" s="12"/>
      <c r="O423" s="12"/>
      <c r="P423" s="12"/>
    </row>
    <row r="424" spans="1:16" ht="15.75" customHeight="1">
      <c r="A424" s="13"/>
      <c r="B424" s="14"/>
      <c r="C424" s="14"/>
      <c r="D424" s="15"/>
      <c r="E424" s="14"/>
      <c r="F424" s="14"/>
      <c r="G424" s="16"/>
      <c r="H424" s="11"/>
      <c r="I424" s="12"/>
      <c r="J424" s="12"/>
      <c r="K424" s="12"/>
      <c r="L424" s="12"/>
      <c r="M424" s="12"/>
      <c r="N424" s="12"/>
      <c r="O424" s="12"/>
      <c r="P424" s="12"/>
    </row>
    <row r="425" spans="1:16" ht="15.75" customHeight="1">
      <c r="A425" s="17"/>
      <c r="B425" s="18"/>
      <c r="C425" s="18"/>
      <c r="D425" s="9"/>
      <c r="E425" s="18"/>
      <c r="F425" s="18"/>
      <c r="G425" s="19"/>
      <c r="H425" s="11"/>
      <c r="I425" s="12"/>
      <c r="J425" s="12"/>
      <c r="K425" s="12"/>
      <c r="L425" s="12"/>
      <c r="M425" s="12"/>
      <c r="N425" s="12"/>
      <c r="O425" s="12"/>
      <c r="P425" s="12"/>
    </row>
    <row r="426" spans="1:16" ht="15.75" customHeight="1">
      <c r="A426" s="13"/>
      <c r="B426" s="14"/>
      <c r="C426" s="14"/>
      <c r="D426" s="15"/>
      <c r="E426" s="14"/>
      <c r="F426" s="14"/>
      <c r="G426" s="16"/>
      <c r="H426" s="11"/>
      <c r="I426" s="12"/>
      <c r="J426" s="12"/>
      <c r="K426" s="12"/>
      <c r="L426" s="12"/>
      <c r="M426" s="12"/>
      <c r="N426" s="12"/>
      <c r="O426" s="12"/>
      <c r="P426" s="12"/>
    </row>
    <row r="427" spans="1:16" ht="15.75" customHeight="1">
      <c r="A427" s="17"/>
      <c r="B427" s="18"/>
      <c r="C427" s="18"/>
      <c r="D427" s="9"/>
      <c r="E427" s="18"/>
      <c r="F427" s="18"/>
      <c r="G427" s="19"/>
      <c r="H427" s="11"/>
      <c r="I427" s="12"/>
      <c r="J427" s="12"/>
      <c r="K427" s="12"/>
      <c r="L427" s="12"/>
      <c r="M427" s="12"/>
      <c r="N427" s="12"/>
      <c r="O427" s="12"/>
      <c r="P427" s="12"/>
    </row>
    <row r="428" spans="1:16" ht="15.75" customHeight="1">
      <c r="A428" s="13"/>
      <c r="B428" s="14"/>
      <c r="C428" s="14"/>
      <c r="D428" s="15"/>
      <c r="E428" s="14"/>
      <c r="F428" s="14"/>
      <c r="G428" s="16"/>
      <c r="H428" s="11"/>
      <c r="I428" s="12"/>
      <c r="J428" s="12"/>
      <c r="K428" s="12"/>
      <c r="L428" s="12"/>
      <c r="M428" s="12"/>
      <c r="N428" s="12"/>
      <c r="O428" s="12"/>
      <c r="P428" s="12"/>
    </row>
    <row r="429" spans="1:16" ht="15.75" customHeight="1">
      <c r="A429" s="39"/>
      <c r="B429" s="18"/>
      <c r="C429" s="18"/>
      <c r="D429" s="9"/>
      <c r="E429" s="18"/>
      <c r="F429" s="18"/>
      <c r="G429" s="19"/>
      <c r="H429" s="11"/>
      <c r="I429" s="12"/>
      <c r="J429" s="12"/>
      <c r="K429" s="12"/>
      <c r="L429" s="12"/>
      <c r="M429" s="12"/>
      <c r="N429" s="12"/>
      <c r="O429" s="12"/>
      <c r="P429" s="12"/>
    </row>
    <row r="430" spans="1:16" ht="15.75" customHeight="1">
      <c r="A430" s="40"/>
      <c r="B430" s="14"/>
      <c r="C430" s="14"/>
      <c r="D430" s="15"/>
      <c r="E430" s="14"/>
      <c r="F430" s="14"/>
      <c r="G430" s="16"/>
      <c r="H430" s="11"/>
      <c r="I430" s="12"/>
      <c r="J430" s="12"/>
      <c r="K430" s="12"/>
      <c r="L430" s="12"/>
      <c r="M430" s="12"/>
      <c r="N430" s="12"/>
      <c r="O430" s="12"/>
      <c r="P430" s="12"/>
    </row>
    <row r="431" spans="1:16" ht="15.75" customHeight="1">
      <c r="A431" s="39"/>
      <c r="B431" s="18"/>
      <c r="C431" s="18"/>
      <c r="D431" s="9"/>
      <c r="E431" s="18"/>
      <c r="F431" s="18"/>
      <c r="G431" s="19"/>
      <c r="H431" s="11"/>
      <c r="I431" s="12"/>
      <c r="J431" s="12"/>
      <c r="K431" s="12"/>
      <c r="L431" s="12"/>
      <c r="M431" s="12"/>
      <c r="N431" s="12"/>
      <c r="O431" s="12"/>
      <c r="P431" s="12"/>
    </row>
    <row r="432" spans="1:16" ht="15.75" customHeight="1">
      <c r="A432" s="40"/>
      <c r="B432" s="14"/>
      <c r="C432" s="14"/>
      <c r="D432" s="15"/>
      <c r="E432" s="14"/>
      <c r="F432" s="14"/>
      <c r="G432" s="16"/>
      <c r="H432" s="11"/>
      <c r="I432" s="12"/>
      <c r="J432" s="12"/>
      <c r="K432" s="12"/>
      <c r="L432" s="12"/>
      <c r="M432" s="12"/>
      <c r="N432" s="12"/>
      <c r="O432" s="12"/>
      <c r="P432" s="12"/>
    </row>
    <row r="433" spans="1:16" ht="15.75" customHeight="1">
      <c r="A433" s="39"/>
      <c r="B433" s="18"/>
      <c r="C433" s="18"/>
      <c r="D433" s="9"/>
      <c r="E433" s="18"/>
      <c r="F433" s="18"/>
      <c r="G433" s="19"/>
      <c r="H433" s="11"/>
      <c r="I433" s="12"/>
      <c r="J433" s="12"/>
      <c r="K433" s="12"/>
      <c r="L433" s="12"/>
      <c r="M433" s="12"/>
      <c r="N433" s="12"/>
      <c r="O433" s="12"/>
      <c r="P433" s="12"/>
    </row>
    <row r="434" spans="1:16" ht="15.75" customHeight="1">
      <c r="A434" s="40"/>
      <c r="B434" s="14"/>
      <c r="C434" s="14"/>
      <c r="D434" s="15"/>
      <c r="E434" s="14"/>
      <c r="F434" s="14"/>
      <c r="G434" s="16"/>
      <c r="H434" s="11"/>
      <c r="I434" s="12"/>
      <c r="J434" s="12"/>
      <c r="K434" s="12"/>
      <c r="L434" s="12"/>
      <c r="M434" s="12"/>
      <c r="N434" s="12"/>
      <c r="O434" s="12"/>
      <c r="P434" s="12"/>
    </row>
    <row r="435" spans="1:16" ht="15.75" customHeight="1">
      <c r="A435" s="39"/>
      <c r="B435" s="18"/>
      <c r="C435" s="18"/>
      <c r="D435" s="9"/>
      <c r="E435" s="18"/>
      <c r="F435" s="18"/>
      <c r="G435" s="19"/>
      <c r="H435" s="11"/>
      <c r="I435" s="12"/>
      <c r="J435" s="12"/>
      <c r="K435" s="12"/>
      <c r="L435" s="12"/>
      <c r="M435" s="12"/>
      <c r="N435" s="12"/>
      <c r="O435" s="12"/>
      <c r="P435" s="12"/>
    </row>
    <row r="436" spans="1:16" ht="15.75" customHeight="1">
      <c r="A436" s="40"/>
      <c r="B436" s="14"/>
      <c r="C436" s="14"/>
      <c r="D436" s="15"/>
      <c r="E436" s="14"/>
      <c r="F436" s="14"/>
      <c r="G436" s="16"/>
      <c r="H436" s="11"/>
      <c r="I436" s="12"/>
      <c r="J436" s="12"/>
      <c r="K436" s="12"/>
      <c r="L436" s="12"/>
      <c r="M436" s="12"/>
      <c r="N436" s="12"/>
      <c r="O436" s="12"/>
      <c r="P436" s="12"/>
    </row>
    <row r="437" spans="1:16" ht="15.75" customHeight="1">
      <c r="A437" s="39"/>
      <c r="B437" s="18"/>
      <c r="C437" s="18"/>
      <c r="D437" s="9"/>
      <c r="E437" s="18"/>
      <c r="F437" s="18"/>
      <c r="G437" s="19"/>
      <c r="H437" s="11"/>
      <c r="I437" s="12"/>
      <c r="J437" s="12"/>
      <c r="K437" s="12"/>
      <c r="L437" s="12"/>
      <c r="M437" s="12"/>
      <c r="N437" s="12"/>
      <c r="O437" s="12"/>
      <c r="P437" s="12"/>
    </row>
    <row r="438" spans="1:16" ht="15.75" customHeight="1">
      <c r="A438" s="40"/>
      <c r="B438" s="14"/>
      <c r="C438" s="14"/>
      <c r="D438" s="15"/>
      <c r="E438" s="14"/>
      <c r="F438" s="14"/>
      <c r="G438" s="16"/>
      <c r="H438" s="11"/>
      <c r="I438" s="12"/>
      <c r="J438" s="12"/>
      <c r="K438" s="12"/>
      <c r="L438" s="12"/>
      <c r="M438" s="12"/>
      <c r="N438" s="12"/>
      <c r="O438" s="12"/>
      <c r="P438" s="12"/>
    </row>
    <row r="439" spans="1:16" ht="15.75" customHeight="1">
      <c r="A439" s="22"/>
      <c r="B439" s="18"/>
      <c r="C439" s="18"/>
      <c r="D439" s="9"/>
      <c r="E439" s="18"/>
      <c r="F439" s="18"/>
      <c r="G439" s="19"/>
      <c r="H439" s="11"/>
      <c r="I439" s="12"/>
      <c r="J439" s="12"/>
      <c r="K439" s="12"/>
      <c r="L439" s="12"/>
      <c r="M439" s="12"/>
      <c r="N439" s="12"/>
      <c r="O439" s="12"/>
      <c r="P439" s="12"/>
    </row>
    <row r="440" spans="1:16" ht="15.75" customHeight="1">
      <c r="A440" s="20"/>
      <c r="B440" s="14"/>
      <c r="C440" s="14"/>
      <c r="D440" s="15"/>
      <c r="E440" s="14"/>
      <c r="F440" s="14"/>
      <c r="G440" s="16"/>
      <c r="H440" s="11"/>
      <c r="I440" s="12"/>
      <c r="J440" s="12"/>
      <c r="K440" s="12"/>
      <c r="L440" s="12"/>
      <c r="M440" s="12"/>
      <c r="N440" s="12"/>
      <c r="O440" s="12"/>
      <c r="P440" s="12"/>
    </row>
    <row r="441" spans="1:16" ht="15.75" customHeight="1">
      <c r="A441" s="17"/>
      <c r="B441" s="18"/>
      <c r="C441" s="18"/>
      <c r="D441" s="9"/>
      <c r="E441" s="18"/>
      <c r="F441" s="18"/>
      <c r="G441" s="19"/>
      <c r="H441" s="11"/>
      <c r="I441" s="12"/>
      <c r="J441" s="12"/>
      <c r="K441" s="12"/>
      <c r="L441" s="12"/>
      <c r="M441" s="12"/>
      <c r="N441" s="12"/>
      <c r="O441" s="12"/>
      <c r="P441" s="12"/>
    </row>
    <row r="442" spans="1:16" ht="15.75" customHeight="1">
      <c r="A442" s="13"/>
      <c r="B442" s="14"/>
      <c r="C442" s="14"/>
      <c r="D442" s="15"/>
      <c r="E442" s="14"/>
      <c r="F442" s="14"/>
      <c r="G442" s="16"/>
      <c r="H442" s="11"/>
      <c r="I442" s="12"/>
      <c r="J442" s="12"/>
      <c r="K442" s="12"/>
      <c r="L442" s="12"/>
      <c r="M442" s="12"/>
      <c r="N442" s="12"/>
      <c r="O442" s="12"/>
      <c r="P442" s="12"/>
    </row>
    <row r="443" spans="1:16" ht="15.75" customHeight="1">
      <c r="A443" s="17"/>
      <c r="B443" s="18"/>
      <c r="C443" s="18"/>
      <c r="D443" s="9"/>
      <c r="E443" s="18"/>
      <c r="F443" s="18"/>
      <c r="G443" s="19"/>
      <c r="H443" s="11"/>
      <c r="I443" s="12"/>
      <c r="J443" s="12"/>
      <c r="K443" s="12"/>
      <c r="L443" s="12"/>
      <c r="M443" s="12"/>
      <c r="N443" s="12"/>
      <c r="O443" s="12"/>
      <c r="P443" s="12"/>
    </row>
    <row r="444" spans="1:16" ht="15.75" customHeight="1">
      <c r="A444" s="13"/>
      <c r="B444" s="14"/>
      <c r="C444" s="14"/>
      <c r="D444" s="15"/>
      <c r="E444" s="14"/>
      <c r="F444" s="14"/>
      <c r="G444" s="16"/>
      <c r="H444" s="11"/>
      <c r="I444" s="12"/>
      <c r="J444" s="12"/>
      <c r="K444" s="12"/>
      <c r="L444" s="12"/>
      <c r="M444" s="12"/>
      <c r="N444" s="12"/>
      <c r="O444" s="12"/>
      <c r="P444" s="12"/>
    </row>
    <row r="445" spans="1:16" ht="15.75" customHeight="1">
      <c r="A445" s="17"/>
      <c r="B445" s="18"/>
      <c r="C445" s="18"/>
      <c r="D445" s="9"/>
      <c r="E445" s="18"/>
      <c r="F445" s="18"/>
      <c r="G445" s="19"/>
      <c r="H445" s="11"/>
      <c r="I445" s="12"/>
      <c r="J445" s="12"/>
      <c r="K445" s="12"/>
      <c r="L445" s="12"/>
      <c r="M445" s="12"/>
      <c r="N445" s="12"/>
      <c r="O445" s="12"/>
      <c r="P445" s="12"/>
    </row>
    <row r="446" spans="1:16" ht="15.75" customHeight="1">
      <c r="A446" s="13"/>
      <c r="B446" s="14"/>
      <c r="C446" s="14"/>
      <c r="D446" s="15"/>
      <c r="E446" s="14"/>
      <c r="F446" s="14"/>
      <c r="G446" s="16"/>
      <c r="H446" s="11"/>
      <c r="I446" s="12"/>
      <c r="J446" s="12"/>
      <c r="K446" s="12"/>
      <c r="L446" s="12"/>
      <c r="M446" s="12"/>
      <c r="N446" s="12"/>
      <c r="O446" s="12"/>
      <c r="P446" s="12"/>
    </row>
    <row r="447" spans="1:16" ht="15.75" customHeight="1">
      <c r="A447" s="17"/>
      <c r="B447" s="18"/>
      <c r="C447" s="18"/>
      <c r="D447" s="9"/>
      <c r="E447" s="18"/>
      <c r="F447" s="18"/>
      <c r="G447" s="19"/>
      <c r="H447" s="11"/>
      <c r="I447" s="12"/>
      <c r="J447" s="12"/>
      <c r="K447" s="12"/>
      <c r="L447" s="12"/>
      <c r="M447" s="12"/>
      <c r="N447" s="12"/>
      <c r="O447" s="12"/>
      <c r="P447" s="12"/>
    </row>
    <row r="448" spans="1:16" ht="15.75" customHeight="1">
      <c r="A448" s="13"/>
      <c r="B448" s="14"/>
      <c r="C448" s="14"/>
      <c r="D448" s="15"/>
      <c r="E448" s="14"/>
      <c r="F448" s="14"/>
      <c r="G448" s="16"/>
      <c r="H448" s="11"/>
      <c r="I448" s="12"/>
      <c r="J448" s="12"/>
      <c r="K448" s="12"/>
      <c r="L448" s="12"/>
      <c r="M448" s="12"/>
      <c r="N448" s="12"/>
      <c r="O448" s="12"/>
      <c r="P448" s="12"/>
    </row>
    <row r="449" spans="1:16" ht="15.75" customHeight="1">
      <c r="A449" s="22"/>
      <c r="B449" s="18"/>
      <c r="C449" s="18"/>
      <c r="D449" s="9"/>
      <c r="E449" s="18"/>
      <c r="F449" s="18"/>
      <c r="G449" s="19"/>
      <c r="H449" s="11"/>
      <c r="I449" s="12"/>
      <c r="J449" s="12"/>
      <c r="K449" s="12"/>
      <c r="L449" s="12"/>
      <c r="M449" s="12"/>
      <c r="N449" s="12"/>
      <c r="O449" s="12"/>
      <c r="P449" s="12"/>
    </row>
    <row r="450" spans="1:16" ht="15.75" customHeight="1">
      <c r="A450" s="20"/>
      <c r="B450" s="14"/>
      <c r="C450" s="14"/>
      <c r="D450" s="15"/>
      <c r="E450" s="14"/>
      <c r="F450" s="14"/>
      <c r="G450" s="16"/>
      <c r="H450" s="11"/>
      <c r="I450" s="12"/>
      <c r="J450" s="12"/>
      <c r="K450" s="12"/>
      <c r="L450" s="12"/>
      <c r="M450" s="12"/>
      <c r="N450" s="12"/>
      <c r="O450" s="12"/>
      <c r="P450" s="12"/>
    </row>
    <row r="451" spans="1:16" ht="15.75" customHeight="1">
      <c r="A451" s="22"/>
      <c r="B451" s="18"/>
      <c r="C451" s="18"/>
      <c r="D451" s="9"/>
      <c r="E451" s="18"/>
      <c r="F451" s="18"/>
      <c r="G451" s="19"/>
      <c r="H451" s="11"/>
      <c r="I451" s="12"/>
      <c r="J451" s="12"/>
      <c r="K451" s="12"/>
      <c r="L451" s="12"/>
      <c r="M451" s="12"/>
      <c r="N451" s="12"/>
      <c r="O451" s="12"/>
      <c r="P451" s="12"/>
    </row>
    <row r="452" spans="1:16" ht="15.75" customHeight="1">
      <c r="A452" s="20"/>
      <c r="B452" s="14"/>
      <c r="C452" s="14"/>
      <c r="D452" s="15"/>
      <c r="E452" s="14"/>
      <c r="F452" s="14"/>
      <c r="G452" s="16"/>
      <c r="H452" s="11"/>
      <c r="I452" s="12"/>
      <c r="J452" s="12"/>
      <c r="K452" s="12"/>
      <c r="L452" s="12"/>
      <c r="M452" s="12"/>
      <c r="N452" s="12"/>
      <c r="O452" s="12"/>
      <c r="P452" s="12"/>
    </row>
    <row r="453" spans="1:16" ht="15.75" customHeight="1">
      <c r="A453" s="22"/>
      <c r="B453" s="18"/>
      <c r="C453" s="18"/>
      <c r="D453" s="9"/>
      <c r="E453" s="18"/>
      <c r="F453" s="18"/>
      <c r="G453" s="19"/>
      <c r="H453" s="11"/>
      <c r="I453" s="12"/>
      <c r="J453" s="12"/>
      <c r="K453" s="12"/>
      <c r="L453" s="12"/>
      <c r="M453" s="12"/>
      <c r="N453" s="12"/>
      <c r="O453" s="12"/>
      <c r="P453" s="12"/>
    </row>
    <row r="454" spans="1:16" ht="15.75" customHeight="1">
      <c r="A454" s="20"/>
      <c r="B454" s="14"/>
      <c r="C454" s="14"/>
      <c r="D454" s="15"/>
      <c r="E454" s="14"/>
      <c r="F454" s="14"/>
      <c r="G454" s="16"/>
      <c r="H454" s="11"/>
      <c r="I454" s="12"/>
      <c r="J454" s="12"/>
      <c r="K454" s="12"/>
      <c r="L454" s="12"/>
      <c r="M454" s="12"/>
      <c r="N454" s="12"/>
      <c r="O454" s="12"/>
      <c r="P454" s="12"/>
    </row>
    <row r="455" spans="1:16" ht="15.75" customHeight="1">
      <c r="A455" s="22"/>
      <c r="B455" s="18"/>
      <c r="C455" s="18"/>
      <c r="D455" s="9"/>
      <c r="E455" s="18"/>
      <c r="F455" s="18"/>
      <c r="G455" s="19"/>
      <c r="H455" s="11"/>
      <c r="I455" s="12"/>
      <c r="J455" s="12"/>
      <c r="K455" s="12"/>
      <c r="L455" s="12"/>
      <c r="M455" s="12"/>
      <c r="N455" s="12"/>
      <c r="O455" s="12"/>
      <c r="P455" s="12"/>
    </row>
    <row r="456" spans="1:16" ht="15.75" customHeight="1">
      <c r="A456" s="20"/>
      <c r="B456" s="14"/>
      <c r="C456" s="14"/>
      <c r="D456" s="15"/>
      <c r="E456" s="14"/>
      <c r="F456" s="14"/>
      <c r="G456" s="16"/>
      <c r="H456" s="11"/>
      <c r="I456" s="12"/>
      <c r="J456" s="12"/>
      <c r="K456" s="12"/>
      <c r="L456" s="12"/>
      <c r="M456" s="12"/>
      <c r="N456" s="12"/>
      <c r="O456" s="12"/>
      <c r="P456" s="12"/>
    </row>
    <row r="457" spans="1:16" ht="15.75" customHeight="1">
      <c r="A457" s="22"/>
      <c r="B457" s="18"/>
      <c r="C457" s="18"/>
      <c r="D457" s="9"/>
      <c r="E457" s="18"/>
      <c r="F457" s="18"/>
      <c r="G457" s="19"/>
      <c r="H457" s="11"/>
      <c r="I457" s="12"/>
      <c r="J457" s="12"/>
      <c r="K457" s="12"/>
      <c r="L457" s="12"/>
      <c r="M457" s="12"/>
      <c r="N457" s="12"/>
      <c r="O457" s="12"/>
      <c r="P457" s="12"/>
    </row>
    <row r="458" spans="1:16" ht="15.75" customHeight="1">
      <c r="A458" s="20"/>
      <c r="B458" s="14"/>
      <c r="C458" s="14"/>
      <c r="D458" s="15"/>
      <c r="E458" s="14"/>
      <c r="F458" s="14"/>
      <c r="G458" s="16"/>
      <c r="H458" s="11"/>
      <c r="I458" s="12"/>
      <c r="J458" s="12"/>
      <c r="K458" s="12"/>
      <c r="L458" s="12"/>
      <c r="M458" s="12"/>
      <c r="N458" s="12"/>
      <c r="O458" s="12"/>
      <c r="P458" s="12"/>
    </row>
    <row r="459" spans="1:16" ht="15.75" customHeight="1">
      <c r="A459" s="22"/>
      <c r="B459" s="18"/>
      <c r="C459" s="18"/>
      <c r="D459" s="9"/>
      <c r="E459" s="18"/>
      <c r="F459" s="18"/>
      <c r="G459" s="19"/>
      <c r="H459" s="11"/>
      <c r="I459" s="12"/>
      <c r="J459" s="12"/>
      <c r="K459" s="12"/>
      <c r="L459" s="12"/>
      <c r="M459" s="12"/>
      <c r="N459" s="12"/>
      <c r="O459" s="12"/>
      <c r="P459" s="12"/>
    </row>
    <row r="460" spans="1:16" ht="15.75" customHeight="1">
      <c r="A460" s="20"/>
      <c r="B460" s="14"/>
      <c r="C460" s="14"/>
      <c r="D460" s="15"/>
      <c r="E460" s="14"/>
      <c r="F460" s="14"/>
      <c r="G460" s="16"/>
      <c r="H460" s="11"/>
      <c r="I460" s="12"/>
      <c r="J460" s="12"/>
      <c r="K460" s="12"/>
      <c r="L460" s="12"/>
      <c r="M460" s="12"/>
      <c r="N460" s="12"/>
      <c r="O460" s="12"/>
      <c r="P460" s="12"/>
    </row>
    <row r="461" spans="1:16" ht="15.75" customHeight="1">
      <c r="A461" s="22"/>
      <c r="B461" s="18"/>
      <c r="C461" s="18"/>
      <c r="D461" s="9"/>
      <c r="E461" s="18"/>
      <c r="F461" s="18"/>
      <c r="G461" s="19"/>
      <c r="H461" s="11"/>
      <c r="I461" s="12"/>
      <c r="J461" s="12"/>
      <c r="K461" s="12"/>
      <c r="L461" s="12"/>
      <c r="M461" s="12"/>
      <c r="N461" s="12"/>
      <c r="O461" s="12"/>
      <c r="P461" s="12"/>
    </row>
    <row r="462" spans="1:16" ht="15.75" customHeight="1">
      <c r="A462" s="20"/>
      <c r="B462" s="14"/>
      <c r="C462" s="14"/>
      <c r="D462" s="15"/>
      <c r="E462" s="14"/>
      <c r="F462" s="14"/>
      <c r="G462" s="16"/>
      <c r="H462" s="11"/>
      <c r="I462" s="12"/>
      <c r="J462" s="12"/>
      <c r="K462" s="12"/>
      <c r="L462" s="12"/>
      <c r="M462" s="12"/>
      <c r="N462" s="12"/>
      <c r="O462" s="12"/>
      <c r="P462" s="12"/>
    </row>
    <row r="463" spans="1:16" ht="15.75" customHeight="1">
      <c r="A463" s="22"/>
      <c r="B463" s="18"/>
      <c r="C463" s="18"/>
      <c r="D463" s="9"/>
      <c r="E463" s="18"/>
      <c r="F463" s="18"/>
      <c r="G463" s="19"/>
      <c r="H463" s="11"/>
      <c r="I463" s="12"/>
      <c r="J463" s="12"/>
      <c r="K463" s="12"/>
      <c r="L463" s="12"/>
      <c r="M463" s="12"/>
      <c r="N463" s="12"/>
      <c r="O463" s="12"/>
      <c r="P463" s="12"/>
    </row>
    <row r="464" spans="1:16" ht="15.75" customHeight="1">
      <c r="A464" s="13"/>
      <c r="B464" s="14"/>
      <c r="C464" s="14"/>
      <c r="D464" s="15"/>
      <c r="E464" s="14"/>
      <c r="F464" s="14"/>
      <c r="G464" s="16"/>
      <c r="H464" s="11"/>
      <c r="I464" s="12"/>
      <c r="J464" s="12"/>
      <c r="K464" s="12"/>
      <c r="L464" s="12"/>
      <c r="M464" s="12"/>
      <c r="N464" s="12"/>
      <c r="O464" s="12"/>
      <c r="P464" s="12"/>
    </row>
    <row r="465" spans="1:16" ht="15.75" customHeight="1">
      <c r="A465" s="22"/>
      <c r="B465" s="18"/>
      <c r="C465" s="18"/>
      <c r="D465" s="9"/>
      <c r="E465" s="18"/>
      <c r="F465" s="18"/>
      <c r="G465" s="19"/>
      <c r="H465" s="11"/>
      <c r="I465" s="12"/>
      <c r="J465" s="12"/>
      <c r="K465" s="12"/>
      <c r="L465" s="12"/>
      <c r="M465" s="12"/>
      <c r="N465" s="12"/>
      <c r="O465" s="12"/>
      <c r="P465" s="12"/>
    </row>
    <row r="466" spans="1:16" ht="15.75" customHeight="1">
      <c r="A466" s="20"/>
      <c r="B466" s="14"/>
      <c r="C466" s="14"/>
      <c r="D466" s="15"/>
      <c r="E466" s="14"/>
      <c r="F466" s="14"/>
      <c r="G466" s="16"/>
      <c r="H466" s="11"/>
      <c r="I466" s="12"/>
      <c r="J466" s="12"/>
      <c r="K466" s="12"/>
      <c r="L466" s="12"/>
      <c r="M466" s="12"/>
      <c r="N466" s="12"/>
      <c r="O466" s="12"/>
      <c r="P466" s="12"/>
    </row>
    <row r="467" spans="1:16" ht="15.75" customHeight="1">
      <c r="A467" s="22"/>
      <c r="B467" s="18"/>
      <c r="C467" s="18"/>
      <c r="D467" s="9"/>
      <c r="E467" s="18"/>
      <c r="F467" s="18"/>
      <c r="G467" s="19"/>
      <c r="H467" s="11"/>
      <c r="I467" s="12"/>
      <c r="J467" s="12"/>
      <c r="K467" s="12"/>
      <c r="L467" s="12"/>
      <c r="M467" s="12"/>
      <c r="N467" s="12"/>
      <c r="O467" s="12"/>
      <c r="P467" s="12"/>
    </row>
    <row r="468" spans="1:16" ht="15.75" customHeight="1">
      <c r="A468" s="20"/>
      <c r="B468" s="14"/>
      <c r="C468" s="14"/>
      <c r="D468" s="15"/>
      <c r="E468" s="14"/>
      <c r="F468" s="14"/>
      <c r="G468" s="16"/>
      <c r="H468" s="11"/>
      <c r="I468" s="12"/>
      <c r="J468" s="12"/>
      <c r="K468" s="12"/>
      <c r="L468" s="12"/>
      <c r="M468" s="12"/>
      <c r="N468" s="12"/>
      <c r="O468" s="12"/>
      <c r="P468" s="12"/>
    </row>
    <row r="469" spans="1:16" ht="15.75" customHeight="1">
      <c r="A469" s="22"/>
      <c r="B469" s="18"/>
      <c r="C469" s="18"/>
      <c r="D469" s="9"/>
      <c r="E469" s="18"/>
      <c r="F469" s="18"/>
      <c r="G469" s="19"/>
      <c r="H469" s="11"/>
      <c r="I469" s="12"/>
      <c r="J469" s="12"/>
      <c r="K469" s="12"/>
      <c r="L469" s="12"/>
      <c r="M469" s="12"/>
      <c r="N469" s="12"/>
      <c r="O469" s="12"/>
      <c r="P469" s="12"/>
    </row>
    <row r="470" spans="1:16" ht="15.75" customHeight="1">
      <c r="A470" s="20"/>
      <c r="B470" s="14"/>
      <c r="C470" s="14"/>
      <c r="D470" s="15"/>
      <c r="E470" s="14"/>
      <c r="F470" s="14"/>
      <c r="G470" s="16"/>
      <c r="H470" s="11"/>
      <c r="I470" s="12"/>
      <c r="J470" s="12"/>
      <c r="K470" s="12"/>
      <c r="L470" s="12"/>
      <c r="M470" s="12"/>
      <c r="N470" s="12"/>
      <c r="O470" s="12"/>
      <c r="P470" s="12"/>
    </row>
    <row r="471" spans="1:16" ht="15.75" customHeight="1">
      <c r="A471" s="22"/>
      <c r="B471" s="18"/>
      <c r="C471" s="18"/>
      <c r="D471" s="9"/>
      <c r="E471" s="18"/>
      <c r="F471" s="18"/>
      <c r="G471" s="19"/>
      <c r="H471" s="11"/>
      <c r="I471" s="12"/>
      <c r="J471" s="12"/>
      <c r="K471" s="12"/>
      <c r="L471" s="12"/>
      <c r="M471" s="12"/>
      <c r="N471" s="12"/>
      <c r="O471" s="12"/>
      <c r="P471" s="12"/>
    </row>
    <row r="472" spans="1:16" ht="15.75" customHeight="1">
      <c r="A472" s="20"/>
      <c r="B472" s="14"/>
      <c r="C472" s="14"/>
      <c r="D472" s="15"/>
      <c r="E472" s="14"/>
      <c r="F472" s="14"/>
      <c r="G472" s="16"/>
      <c r="H472" s="11"/>
      <c r="I472" s="12"/>
      <c r="J472" s="12"/>
      <c r="K472" s="12"/>
      <c r="L472" s="12"/>
      <c r="M472" s="12"/>
      <c r="N472" s="12"/>
      <c r="O472" s="12"/>
      <c r="P472" s="12"/>
    </row>
    <row r="473" spans="1:16" ht="15.75" customHeight="1">
      <c r="A473" s="22"/>
      <c r="B473" s="18"/>
      <c r="C473" s="18"/>
      <c r="D473" s="9"/>
      <c r="E473" s="18"/>
      <c r="F473" s="18"/>
      <c r="G473" s="19"/>
      <c r="H473" s="11"/>
      <c r="I473" s="12"/>
      <c r="J473" s="12"/>
      <c r="K473" s="12"/>
      <c r="L473" s="12"/>
      <c r="M473" s="12"/>
      <c r="N473" s="12"/>
      <c r="O473" s="12"/>
      <c r="P473" s="12"/>
    </row>
    <row r="474" spans="1:16" ht="15.75" customHeight="1">
      <c r="A474" s="20"/>
      <c r="B474" s="14"/>
      <c r="C474" s="14"/>
      <c r="D474" s="15"/>
      <c r="E474" s="14"/>
      <c r="F474" s="14"/>
      <c r="G474" s="16"/>
      <c r="H474" s="11"/>
      <c r="I474" s="12"/>
      <c r="J474" s="12"/>
      <c r="K474" s="12"/>
      <c r="L474" s="12"/>
      <c r="M474" s="12"/>
      <c r="N474" s="12"/>
      <c r="O474" s="12"/>
      <c r="P474" s="12"/>
    </row>
    <row r="475" spans="1:16" ht="15.75" customHeight="1">
      <c r="A475" s="22"/>
      <c r="B475" s="18"/>
      <c r="C475" s="18"/>
      <c r="D475" s="9"/>
      <c r="E475" s="18"/>
      <c r="F475" s="18"/>
      <c r="G475" s="19"/>
      <c r="H475" s="11"/>
      <c r="I475" s="12"/>
      <c r="J475" s="12"/>
      <c r="K475" s="12"/>
      <c r="L475" s="12"/>
      <c r="M475" s="12"/>
      <c r="N475" s="12"/>
      <c r="O475" s="12"/>
      <c r="P475" s="12"/>
    </row>
    <row r="476" spans="1:16" ht="15.75" customHeight="1">
      <c r="A476" s="20"/>
      <c r="B476" s="14"/>
      <c r="C476" s="14"/>
      <c r="D476" s="15"/>
      <c r="E476" s="14"/>
      <c r="F476" s="14"/>
      <c r="G476" s="16"/>
      <c r="H476" s="11"/>
      <c r="I476" s="12"/>
      <c r="J476" s="12"/>
      <c r="K476" s="12"/>
      <c r="L476" s="12"/>
      <c r="M476" s="12"/>
      <c r="N476" s="12"/>
      <c r="O476" s="12"/>
      <c r="P476" s="12"/>
    </row>
    <row r="477" spans="1:16" ht="15.75" customHeight="1">
      <c r="A477" s="22"/>
      <c r="B477" s="18"/>
      <c r="C477" s="18"/>
      <c r="D477" s="9"/>
      <c r="E477" s="18"/>
      <c r="F477" s="18"/>
      <c r="G477" s="19"/>
      <c r="H477" s="11"/>
      <c r="I477" s="12"/>
      <c r="J477" s="12"/>
      <c r="K477" s="12"/>
      <c r="L477" s="12"/>
      <c r="M477" s="12"/>
      <c r="N477" s="12"/>
      <c r="O477" s="12"/>
      <c r="P477" s="12"/>
    </row>
    <row r="478" spans="1:16" ht="15.75" customHeight="1">
      <c r="A478" s="20"/>
      <c r="B478" s="14"/>
      <c r="C478" s="14"/>
      <c r="D478" s="15"/>
      <c r="E478" s="14"/>
      <c r="F478" s="14"/>
      <c r="G478" s="16"/>
      <c r="H478" s="11"/>
      <c r="I478" s="12"/>
      <c r="J478" s="12"/>
      <c r="K478" s="12"/>
      <c r="L478" s="12"/>
      <c r="M478" s="12"/>
      <c r="N478" s="12"/>
      <c r="O478" s="12"/>
      <c r="P478" s="12"/>
    </row>
    <row r="479" spans="1:16" ht="15.75" customHeight="1">
      <c r="A479" s="22"/>
      <c r="B479" s="18"/>
      <c r="C479" s="18"/>
      <c r="D479" s="9"/>
      <c r="E479" s="18"/>
      <c r="F479" s="18"/>
      <c r="G479" s="19"/>
      <c r="H479" s="11"/>
      <c r="I479" s="12"/>
      <c r="J479" s="12"/>
      <c r="K479" s="12"/>
      <c r="L479" s="12"/>
      <c r="M479" s="12"/>
      <c r="N479" s="12"/>
      <c r="O479" s="12"/>
      <c r="P479" s="12"/>
    </row>
    <row r="480" spans="1:16" ht="15.75" customHeight="1">
      <c r="A480" s="20"/>
      <c r="B480" s="14"/>
      <c r="C480" s="14"/>
      <c r="D480" s="15"/>
      <c r="E480" s="14"/>
      <c r="F480" s="14"/>
      <c r="G480" s="25"/>
      <c r="H480" s="11"/>
      <c r="I480" s="12"/>
      <c r="J480" s="12"/>
      <c r="K480" s="12"/>
      <c r="L480" s="12"/>
      <c r="M480" s="12"/>
      <c r="N480" s="12"/>
      <c r="O480" s="12"/>
      <c r="P480" s="12"/>
    </row>
    <row r="481" spans="1:16" ht="15.75" customHeight="1">
      <c r="A481" s="22"/>
      <c r="B481" s="18"/>
      <c r="C481" s="18"/>
      <c r="D481" s="9"/>
      <c r="E481" s="18"/>
      <c r="F481" s="18"/>
      <c r="G481" s="24"/>
      <c r="H481" s="11"/>
      <c r="I481" s="12"/>
      <c r="J481" s="12"/>
      <c r="K481" s="12"/>
      <c r="L481" s="12"/>
      <c r="M481" s="12"/>
      <c r="N481" s="12"/>
      <c r="O481" s="12"/>
      <c r="P481" s="12"/>
    </row>
    <row r="482" spans="1:16" ht="15.75" customHeight="1">
      <c r="A482" s="20"/>
      <c r="B482" s="14"/>
      <c r="C482" s="14"/>
      <c r="D482" s="15"/>
      <c r="E482" s="14"/>
      <c r="F482" s="14"/>
      <c r="G482" s="16"/>
      <c r="H482" s="11"/>
      <c r="I482" s="12"/>
      <c r="J482" s="12"/>
      <c r="K482" s="12"/>
      <c r="L482" s="12"/>
      <c r="M482" s="12"/>
      <c r="N482" s="12"/>
      <c r="O482" s="12"/>
      <c r="P482" s="12"/>
    </row>
    <row r="483" spans="1:16" ht="15.75" customHeight="1">
      <c r="A483" s="22"/>
      <c r="B483" s="18"/>
      <c r="C483" s="18"/>
      <c r="D483" s="9"/>
      <c r="E483" s="18"/>
      <c r="F483" s="18"/>
      <c r="G483" s="19"/>
      <c r="H483" s="11"/>
      <c r="I483" s="12"/>
      <c r="J483" s="12"/>
      <c r="K483" s="12"/>
      <c r="L483" s="12"/>
      <c r="M483" s="12"/>
      <c r="N483" s="12"/>
      <c r="O483" s="12"/>
      <c r="P483" s="12"/>
    </row>
    <row r="484" spans="1:16" ht="15.75" customHeight="1">
      <c r="A484" s="20"/>
      <c r="B484" s="14"/>
      <c r="C484" s="14"/>
      <c r="D484" s="15"/>
      <c r="E484" s="14"/>
      <c r="F484" s="14"/>
      <c r="G484" s="16"/>
      <c r="H484" s="11"/>
      <c r="I484" s="12"/>
      <c r="J484" s="12"/>
      <c r="K484" s="12"/>
      <c r="L484" s="12"/>
      <c r="M484" s="12"/>
      <c r="N484" s="12"/>
      <c r="O484" s="12"/>
      <c r="P484" s="12"/>
    </row>
    <row r="485" spans="1:16" ht="15.75" customHeight="1">
      <c r="A485" s="22"/>
      <c r="B485" s="18"/>
      <c r="C485" s="18"/>
      <c r="D485" s="9"/>
      <c r="E485" s="18"/>
      <c r="F485" s="18"/>
      <c r="G485" s="19"/>
      <c r="H485" s="11"/>
      <c r="I485" s="12"/>
      <c r="J485" s="12"/>
      <c r="K485" s="12"/>
      <c r="L485" s="12"/>
      <c r="M485" s="12"/>
      <c r="N485" s="12"/>
      <c r="O485" s="12"/>
      <c r="P485" s="12"/>
    </row>
    <row r="486" spans="1:16" ht="15.75" customHeight="1">
      <c r="A486" s="20"/>
      <c r="B486" s="14"/>
      <c r="C486" s="14"/>
      <c r="D486" s="15"/>
      <c r="E486" s="14"/>
      <c r="F486" s="14"/>
      <c r="G486" s="16"/>
      <c r="H486" s="11"/>
      <c r="I486" s="12"/>
      <c r="J486" s="12"/>
      <c r="K486" s="12"/>
      <c r="L486" s="12"/>
      <c r="M486" s="12"/>
      <c r="N486" s="12"/>
      <c r="O486" s="12"/>
      <c r="P486" s="12"/>
    </row>
    <row r="487" spans="1:16" ht="15.75" customHeight="1">
      <c r="A487" s="22"/>
      <c r="B487" s="18"/>
      <c r="C487" s="18"/>
      <c r="D487" s="9"/>
      <c r="E487" s="18"/>
      <c r="F487" s="18"/>
      <c r="G487" s="19"/>
      <c r="H487" s="11"/>
      <c r="I487" s="12"/>
      <c r="J487" s="12"/>
      <c r="K487" s="12"/>
      <c r="L487" s="12"/>
      <c r="M487" s="12"/>
      <c r="N487" s="12"/>
      <c r="O487" s="12"/>
      <c r="P487" s="12"/>
    </row>
    <row r="488" spans="1:16" ht="15.75" customHeight="1">
      <c r="A488" s="20"/>
      <c r="B488" s="14"/>
      <c r="C488" s="14"/>
      <c r="D488" s="15"/>
      <c r="E488" s="14"/>
      <c r="F488" s="14"/>
      <c r="G488" s="16"/>
      <c r="H488" s="11"/>
      <c r="I488" s="12"/>
      <c r="J488" s="12"/>
      <c r="K488" s="12"/>
      <c r="L488" s="12"/>
      <c r="M488" s="12"/>
      <c r="N488" s="12"/>
      <c r="O488" s="12"/>
      <c r="P488" s="12"/>
    </row>
    <row r="489" spans="1:16" ht="15.75" customHeight="1">
      <c r="A489" s="22"/>
      <c r="B489" s="18"/>
      <c r="C489" s="18"/>
      <c r="D489" s="9"/>
      <c r="E489" s="18"/>
      <c r="F489" s="18"/>
      <c r="G489" s="19"/>
      <c r="H489" s="11"/>
      <c r="I489" s="12"/>
      <c r="J489" s="12"/>
      <c r="K489" s="12"/>
      <c r="L489" s="12"/>
      <c r="M489" s="12"/>
      <c r="N489" s="12"/>
      <c r="O489" s="12"/>
      <c r="P489" s="12"/>
    </row>
    <row r="490" spans="1:16" ht="15.75" customHeight="1">
      <c r="A490" s="20"/>
      <c r="B490" s="14"/>
      <c r="C490" s="14"/>
      <c r="D490" s="15"/>
      <c r="E490" s="14"/>
      <c r="F490" s="14"/>
      <c r="G490" s="16"/>
      <c r="H490" s="11"/>
      <c r="I490" s="12"/>
      <c r="J490" s="12"/>
      <c r="K490" s="12"/>
      <c r="L490" s="12"/>
      <c r="M490" s="12"/>
      <c r="N490" s="12"/>
      <c r="O490" s="12"/>
      <c r="P490" s="12"/>
    </row>
    <row r="491" spans="1:16" ht="15.75" customHeight="1">
      <c r="A491" s="22"/>
      <c r="B491" s="18"/>
      <c r="C491" s="18"/>
      <c r="D491" s="9"/>
      <c r="E491" s="18"/>
      <c r="F491" s="18"/>
      <c r="G491" s="19"/>
      <c r="H491" s="11"/>
      <c r="I491" s="12"/>
      <c r="J491" s="12"/>
      <c r="K491" s="12"/>
      <c r="L491" s="12"/>
      <c r="M491" s="12"/>
      <c r="N491" s="12"/>
      <c r="O491" s="12"/>
      <c r="P491" s="12"/>
    </row>
    <row r="492" spans="1:16" ht="15.75" customHeight="1">
      <c r="A492" s="20"/>
      <c r="B492" s="14"/>
      <c r="C492" s="14"/>
      <c r="D492" s="15"/>
      <c r="E492" s="14"/>
      <c r="F492" s="14"/>
      <c r="G492" s="16"/>
      <c r="H492" s="11"/>
      <c r="I492" s="12"/>
      <c r="J492" s="12"/>
      <c r="K492" s="12"/>
      <c r="L492" s="12"/>
      <c r="M492" s="12"/>
      <c r="N492" s="12"/>
      <c r="O492" s="12"/>
      <c r="P492" s="12"/>
    </row>
    <row r="493" spans="1:16" ht="15.75" customHeight="1">
      <c r="A493" s="22"/>
      <c r="B493" s="18"/>
      <c r="C493" s="18"/>
      <c r="D493" s="9"/>
      <c r="E493" s="18"/>
      <c r="F493" s="18"/>
      <c r="G493" s="19"/>
      <c r="H493" s="11"/>
      <c r="I493" s="12"/>
      <c r="J493" s="12"/>
      <c r="K493" s="12"/>
      <c r="L493" s="12"/>
      <c r="M493" s="12"/>
      <c r="N493" s="12"/>
      <c r="O493" s="12"/>
      <c r="P493" s="12"/>
    </row>
    <row r="494" spans="1:16" ht="15.75" customHeight="1">
      <c r="A494" s="20"/>
      <c r="B494" s="14"/>
      <c r="C494" s="14"/>
      <c r="D494" s="15"/>
      <c r="E494" s="14"/>
      <c r="F494" s="14"/>
      <c r="G494" s="16"/>
      <c r="H494" s="11"/>
      <c r="I494" s="12"/>
      <c r="J494" s="12"/>
      <c r="K494" s="12"/>
      <c r="L494" s="12"/>
      <c r="M494" s="12"/>
      <c r="N494" s="12"/>
      <c r="O494" s="12"/>
      <c r="P494" s="12"/>
    </row>
    <row r="495" spans="1:16" ht="15.75" customHeight="1">
      <c r="A495" s="22"/>
      <c r="B495" s="18"/>
      <c r="C495" s="18"/>
      <c r="D495" s="9"/>
      <c r="E495" s="18"/>
      <c r="F495" s="18"/>
      <c r="G495" s="19"/>
      <c r="H495" s="11"/>
      <c r="I495" s="12"/>
      <c r="J495" s="12"/>
      <c r="K495" s="12"/>
      <c r="L495" s="12"/>
      <c r="M495" s="12"/>
      <c r="N495" s="12"/>
      <c r="O495" s="12"/>
      <c r="P495" s="12"/>
    </row>
    <row r="496" spans="1:16" ht="15.75" customHeight="1">
      <c r="A496" s="20"/>
      <c r="B496" s="14"/>
      <c r="C496" s="14"/>
      <c r="D496" s="15"/>
      <c r="E496" s="14"/>
      <c r="F496" s="14"/>
      <c r="G496" s="16"/>
      <c r="H496" s="11"/>
      <c r="I496" s="12"/>
      <c r="J496" s="12"/>
      <c r="K496" s="12"/>
      <c r="L496" s="12"/>
      <c r="M496" s="12"/>
      <c r="N496" s="12"/>
      <c r="O496" s="12"/>
      <c r="P496" s="12"/>
    </row>
    <row r="497" spans="1:16" ht="15.75" customHeight="1">
      <c r="A497" s="22"/>
      <c r="B497" s="18"/>
      <c r="C497" s="18"/>
      <c r="D497" s="9"/>
      <c r="E497" s="18"/>
      <c r="F497" s="18"/>
      <c r="G497" s="19"/>
      <c r="H497" s="11"/>
      <c r="I497" s="12"/>
      <c r="J497" s="12"/>
      <c r="K497" s="12"/>
      <c r="L497" s="12"/>
      <c r="M497" s="12"/>
      <c r="N497" s="12"/>
      <c r="O497" s="12"/>
      <c r="P497" s="12"/>
    </row>
    <row r="498" spans="1:16" ht="15.75" customHeight="1">
      <c r="A498" s="20"/>
      <c r="B498" s="14"/>
      <c r="C498" s="14"/>
      <c r="D498" s="15"/>
      <c r="E498" s="14"/>
      <c r="F498" s="14"/>
      <c r="G498" s="16"/>
      <c r="H498" s="11"/>
      <c r="I498" s="12"/>
      <c r="J498" s="12"/>
      <c r="K498" s="12"/>
      <c r="L498" s="12"/>
      <c r="M498" s="12"/>
      <c r="N498" s="12"/>
      <c r="O498" s="12"/>
      <c r="P498" s="12"/>
    </row>
    <row r="499" spans="1:16" ht="15.75" customHeight="1">
      <c r="A499" s="22"/>
      <c r="B499" s="18"/>
      <c r="C499" s="18"/>
      <c r="D499" s="9"/>
      <c r="E499" s="18"/>
      <c r="F499" s="18"/>
      <c r="G499" s="19"/>
      <c r="H499" s="11"/>
      <c r="I499" s="12"/>
      <c r="J499" s="12"/>
      <c r="K499" s="12"/>
      <c r="L499" s="12"/>
      <c r="M499" s="12"/>
      <c r="N499" s="12"/>
      <c r="O499" s="12"/>
      <c r="P499" s="12"/>
    </row>
    <row r="500" spans="1:16" ht="15.75" customHeight="1">
      <c r="A500" s="20"/>
      <c r="B500" s="14"/>
      <c r="C500" s="14"/>
      <c r="D500" s="15"/>
      <c r="E500" s="14"/>
      <c r="F500" s="14"/>
      <c r="G500" s="16"/>
      <c r="H500" s="11"/>
      <c r="I500" s="12"/>
      <c r="J500" s="12"/>
      <c r="K500" s="12"/>
      <c r="L500" s="12"/>
      <c r="M500" s="12"/>
      <c r="N500" s="12"/>
      <c r="O500" s="12"/>
      <c r="P500" s="12"/>
    </row>
    <row r="501" spans="1:16" ht="15.75" customHeight="1">
      <c r="A501" s="22"/>
      <c r="B501" s="18"/>
      <c r="C501" s="18"/>
      <c r="D501" s="9"/>
      <c r="E501" s="18"/>
      <c r="F501" s="18"/>
      <c r="G501" s="19"/>
      <c r="H501" s="11"/>
      <c r="I501" s="12"/>
      <c r="J501" s="12"/>
      <c r="K501" s="12"/>
      <c r="L501" s="12"/>
      <c r="M501" s="12"/>
      <c r="N501" s="12"/>
      <c r="O501" s="12"/>
      <c r="P501" s="12"/>
    </row>
    <row r="502" spans="1:16" ht="15.75" customHeight="1">
      <c r="A502" s="20"/>
      <c r="B502" s="14"/>
      <c r="C502" s="14"/>
      <c r="D502" s="15"/>
      <c r="E502" s="14"/>
      <c r="F502" s="14"/>
      <c r="G502" s="16"/>
      <c r="H502" s="11"/>
      <c r="I502" s="12"/>
      <c r="J502" s="12"/>
      <c r="K502" s="12"/>
      <c r="L502" s="12"/>
      <c r="M502" s="12"/>
      <c r="N502" s="12"/>
      <c r="O502" s="12"/>
      <c r="P502" s="12"/>
    </row>
    <row r="503" spans="1:16" ht="15.75" customHeight="1">
      <c r="A503" s="22"/>
      <c r="B503" s="18"/>
      <c r="C503" s="18"/>
      <c r="D503" s="9"/>
      <c r="E503" s="18"/>
      <c r="F503" s="18"/>
      <c r="G503" s="19"/>
      <c r="H503" s="11"/>
      <c r="I503" s="12"/>
      <c r="J503" s="12"/>
      <c r="K503" s="12"/>
      <c r="L503" s="12"/>
      <c r="M503" s="12"/>
      <c r="N503" s="12"/>
      <c r="O503" s="12"/>
      <c r="P503" s="12"/>
    </row>
    <row r="504" spans="1:16" ht="15.75" customHeight="1">
      <c r="A504" s="20"/>
      <c r="B504" s="14"/>
      <c r="C504" s="14"/>
      <c r="D504" s="15"/>
      <c r="E504" s="14"/>
      <c r="F504" s="14"/>
      <c r="G504" s="16"/>
      <c r="H504" s="11"/>
      <c r="I504" s="12"/>
      <c r="J504" s="12"/>
      <c r="K504" s="12"/>
      <c r="L504" s="12"/>
      <c r="M504" s="12"/>
      <c r="N504" s="12"/>
      <c r="O504" s="12"/>
      <c r="P504" s="12"/>
    </row>
    <row r="505" spans="1:16" ht="15.75" customHeight="1">
      <c r="A505" s="22"/>
      <c r="B505" s="18"/>
      <c r="C505" s="18"/>
      <c r="D505" s="9"/>
      <c r="E505" s="18"/>
      <c r="F505" s="18"/>
      <c r="G505" s="19"/>
      <c r="H505" s="11"/>
      <c r="I505" s="12"/>
      <c r="J505" s="12"/>
      <c r="K505" s="12"/>
      <c r="L505" s="12"/>
      <c r="M505" s="12"/>
      <c r="N505" s="12"/>
      <c r="O505" s="12"/>
      <c r="P505" s="12"/>
    </row>
    <row r="506" spans="1:16" ht="15.75" customHeight="1">
      <c r="A506" s="20"/>
      <c r="B506" s="14"/>
      <c r="C506" s="14"/>
      <c r="D506" s="15"/>
      <c r="E506" s="14"/>
      <c r="F506" s="14"/>
      <c r="G506" s="16"/>
      <c r="H506" s="11"/>
      <c r="I506" s="12"/>
      <c r="J506" s="12"/>
      <c r="K506" s="12"/>
      <c r="L506" s="12"/>
      <c r="M506" s="12"/>
      <c r="N506" s="12"/>
      <c r="O506" s="12"/>
      <c r="P506" s="12"/>
    </row>
    <row r="507" spans="1:16" ht="15.75" customHeight="1">
      <c r="A507" s="22"/>
      <c r="B507" s="18"/>
      <c r="C507" s="18"/>
      <c r="D507" s="9"/>
      <c r="E507" s="18"/>
      <c r="F507" s="18"/>
      <c r="G507" s="19"/>
      <c r="H507" s="11"/>
      <c r="I507" s="12"/>
      <c r="J507" s="12"/>
      <c r="K507" s="12"/>
      <c r="L507" s="12"/>
      <c r="M507" s="12"/>
      <c r="N507" s="12"/>
      <c r="O507" s="12"/>
      <c r="P507" s="12"/>
    </row>
    <row r="508" spans="1:16" ht="15.75" customHeight="1">
      <c r="A508" s="20"/>
      <c r="B508" s="14"/>
      <c r="C508" s="14"/>
      <c r="D508" s="15"/>
      <c r="E508" s="14"/>
      <c r="F508" s="14"/>
      <c r="G508" s="16"/>
      <c r="H508" s="11"/>
      <c r="I508" s="12"/>
      <c r="J508" s="12"/>
      <c r="K508" s="12"/>
      <c r="L508" s="12"/>
      <c r="M508" s="12"/>
      <c r="N508" s="12"/>
      <c r="O508" s="12"/>
      <c r="P508" s="12"/>
    </row>
    <row r="509" spans="1:16" ht="15.75" customHeight="1">
      <c r="A509" s="22"/>
      <c r="B509" s="18"/>
      <c r="C509" s="18"/>
      <c r="D509" s="9"/>
      <c r="E509" s="18"/>
      <c r="F509" s="18"/>
      <c r="G509" s="19"/>
      <c r="H509" s="11"/>
      <c r="I509" s="12"/>
      <c r="J509" s="12"/>
      <c r="K509" s="12"/>
      <c r="L509" s="12"/>
      <c r="M509" s="12"/>
      <c r="N509" s="12"/>
      <c r="O509" s="12"/>
      <c r="P509" s="12"/>
    </row>
    <row r="510" spans="1:16" ht="15.75" customHeight="1">
      <c r="A510" s="41"/>
      <c r="B510" s="14"/>
      <c r="C510" s="14"/>
      <c r="D510" s="15"/>
      <c r="E510" s="14"/>
      <c r="F510" s="14"/>
      <c r="G510" s="16"/>
      <c r="H510" s="11"/>
      <c r="I510" s="12"/>
      <c r="J510" s="12"/>
      <c r="K510" s="12"/>
      <c r="L510" s="12"/>
      <c r="M510" s="12"/>
      <c r="N510" s="12"/>
      <c r="O510" s="12"/>
      <c r="P510" s="12"/>
    </row>
    <row r="511" spans="1:16" ht="15.75" customHeight="1">
      <c r="A511" s="22"/>
      <c r="B511" s="18"/>
      <c r="C511" s="18"/>
      <c r="D511" s="9"/>
      <c r="E511" s="18"/>
      <c r="F511" s="18"/>
      <c r="G511" s="19"/>
      <c r="H511" s="42"/>
      <c r="I511" s="12"/>
      <c r="J511" s="12"/>
      <c r="K511" s="12"/>
      <c r="L511" s="12"/>
      <c r="M511" s="12"/>
      <c r="N511" s="12"/>
      <c r="O511" s="12"/>
      <c r="P511" s="12"/>
    </row>
    <row r="512" spans="1:16" ht="15.75" customHeight="1">
      <c r="A512" s="41"/>
      <c r="B512" s="14"/>
      <c r="C512" s="14"/>
      <c r="D512" s="15"/>
      <c r="E512" s="14"/>
      <c r="F512" s="14"/>
      <c r="G512" s="16"/>
      <c r="H512" s="11"/>
      <c r="I512" s="12"/>
      <c r="J512" s="12"/>
      <c r="K512" s="12"/>
      <c r="L512" s="12"/>
      <c r="M512" s="12"/>
      <c r="N512" s="12"/>
      <c r="O512" s="12"/>
      <c r="P512" s="12"/>
    </row>
    <row r="513" spans="1:16" ht="15.75" customHeight="1">
      <c r="A513" s="43"/>
      <c r="B513" s="18"/>
      <c r="C513" s="18"/>
      <c r="D513" s="9"/>
      <c r="E513" s="18"/>
      <c r="F513" s="18"/>
      <c r="G513" s="19"/>
      <c r="H513" s="11"/>
      <c r="I513" s="12"/>
      <c r="J513" s="12"/>
      <c r="K513" s="12"/>
      <c r="L513" s="12"/>
      <c r="M513" s="12"/>
      <c r="N513" s="12"/>
      <c r="O513" s="12"/>
      <c r="P513" s="12"/>
    </row>
    <row r="514" spans="1:16" ht="15.75" customHeight="1">
      <c r="A514" s="20"/>
      <c r="B514" s="14"/>
      <c r="C514" s="14"/>
      <c r="D514" s="15"/>
      <c r="E514" s="14"/>
      <c r="F514" s="14"/>
      <c r="G514" s="16"/>
      <c r="H514" s="11"/>
      <c r="I514" s="12"/>
      <c r="J514" s="12"/>
      <c r="K514" s="12"/>
      <c r="L514" s="12"/>
      <c r="M514" s="12"/>
      <c r="N514" s="12"/>
      <c r="O514" s="12"/>
      <c r="P514" s="12"/>
    </row>
    <row r="515" spans="1:16" ht="15.75" customHeight="1">
      <c r="A515" s="22"/>
      <c r="B515" s="18"/>
      <c r="C515" s="18"/>
      <c r="D515" s="9"/>
      <c r="E515" s="18"/>
      <c r="F515" s="18"/>
      <c r="G515" s="19"/>
      <c r="H515" s="11"/>
      <c r="I515" s="12"/>
      <c r="J515" s="12"/>
      <c r="K515" s="12"/>
      <c r="L515" s="12"/>
      <c r="M515" s="12"/>
      <c r="N515" s="12"/>
      <c r="O515" s="12"/>
      <c r="P515" s="12"/>
    </row>
    <row r="516" spans="1:16" ht="15.75" customHeight="1">
      <c r="A516" s="20"/>
      <c r="B516" s="14"/>
      <c r="C516" s="14"/>
      <c r="D516" s="15"/>
      <c r="E516" s="14"/>
      <c r="F516" s="14"/>
      <c r="G516" s="16"/>
      <c r="H516" s="11"/>
      <c r="I516" s="12"/>
      <c r="J516" s="12"/>
      <c r="K516" s="12"/>
      <c r="L516" s="12"/>
      <c r="M516" s="12"/>
      <c r="N516" s="12"/>
      <c r="O516" s="12"/>
      <c r="P516" s="12"/>
    </row>
    <row r="517" spans="1:16" ht="15.75" customHeight="1">
      <c r="A517" s="22"/>
      <c r="B517" s="18"/>
      <c r="C517" s="18"/>
      <c r="D517" s="9"/>
      <c r="E517" s="18"/>
      <c r="F517" s="18"/>
      <c r="G517" s="19"/>
      <c r="H517" s="11"/>
      <c r="I517" s="12"/>
      <c r="J517" s="12"/>
      <c r="K517" s="12"/>
      <c r="L517" s="12"/>
      <c r="M517" s="12"/>
      <c r="N517" s="12"/>
      <c r="O517" s="12"/>
      <c r="P517" s="12"/>
    </row>
    <row r="518" spans="1:16" ht="15.75" customHeight="1">
      <c r="A518" s="20"/>
      <c r="B518" s="14"/>
      <c r="C518" s="14"/>
      <c r="D518" s="15"/>
      <c r="E518" s="14"/>
      <c r="F518" s="14"/>
      <c r="G518" s="16"/>
      <c r="H518" s="42"/>
      <c r="I518" s="12"/>
      <c r="J518" s="12"/>
      <c r="K518" s="12"/>
      <c r="L518" s="12"/>
      <c r="M518" s="12"/>
      <c r="N518" s="12"/>
      <c r="O518" s="12"/>
      <c r="P518" s="12"/>
    </row>
    <row r="519" spans="1:16" ht="15.75" customHeight="1">
      <c r="A519" s="22"/>
      <c r="B519" s="18"/>
      <c r="C519" s="18"/>
      <c r="D519" s="9"/>
      <c r="E519" s="18"/>
      <c r="F519" s="18"/>
      <c r="G519" s="19"/>
      <c r="H519" s="42"/>
      <c r="I519" s="12"/>
      <c r="J519" s="12"/>
      <c r="K519" s="12"/>
      <c r="L519" s="12"/>
      <c r="M519" s="12"/>
      <c r="N519" s="12"/>
      <c r="O519" s="12"/>
      <c r="P519" s="12"/>
    </row>
    <row r="520" spans="1:16" ht="15.75" customHeight="1">
      <c r="A520" s="20"/>
      <c r="B520" s="14"/>
      <c r="C520" s="14"/>
      <c r="D520" s="15"/>
      <c r="E520" s="14"/>
      <c r="F520" s="14"/>
      <c r="G520" s="16"/>
      <c r="H520" s="42"/>
      <c r="I520" s="12"/>
      <c r="J520" s="12"/>
      <c r="K520" s="12"/>
      <c r="L520" s="12"/>
      <c r="M520" s="12"/>
      <c r="N520" s="12"/>
      <c r="O520" s="12"/>
      <c r="P520" s="12"/>
    </row>
    <row r="521" spans="1:16" ht="15.75" customHeight="1">
      <c r="A521" s="22"/>
      <c r="B521" s="18"/>
      <c r="C521" s="18"/>
      <c r="D521" s="9"/>
      <c r="E521" s="18"/>
      <c r="F521" s="18"/>
      <c r="G521" s="19"/>
      <c r="H521" s="42"/>
      <c r="I521" s="12"/>
      <c r="J521" s="12"/>
      <c r="K521" s="12"/>
      <c r="L521" s="12"/>
      <c r="M521" s="12"/>
      <c r="N521" s="12"/>
      <c r="O521" s="12"/>
      <c r="P521" s="12"/>
    </row>
    <row r="522" spans="1:16" ht="15.75" customHeight="1">
      <c r="A522" s="20"/>
      <c r="B522" s="14"/>
      <c r="C522" s="14"/>
      <c r="D522" s="15"/>
      <c r="E522" s="14"/>
      <c r="F522" s="14"/>
      <c r="G522" s="16"/>
      <c r="H522" s="42"/>
      <c r="I522" s="12"/>
      <c r="J522" s="12"/>
      <c r="K522" s="12"/>
      <c r="L522" s="12"/>
      <c r="M522" s="12"/>
      <c r="N522" s="12"/>
      <c r="O522" s="12"/>
      <c r="P522" s="12"/>
    </row>
    <row r="523" spans="1:16" ht="15.75" customHeight="1">
      <c r="A523" s="22"/>
      <c r="B523" s="18"/>
      <c r="C523" s="18"/>
      <c r="D523" s="9"/>
      <c r="E523" s="18"/>
      <c r="F523" s="18"/>
      <c r="G523" s="19"/>
      <c r="H523" s="42"/>
      <c r="I523" s="12"/>
      <c r="J523" s="12"/>
      <c r="K523" s="12"/>
      <c r="L523" s="12"/>
      <c r="M523" s="12"/>
      <c r="N523" s="12"/>
      <c r="O523" s="12"/>
      <c r="P523" s="12"/>
    </row>
    <row r="524" spans="1:16" ht="15.75" customHeight="1">
      <c r="A524" s="20"/>
      <c r="B524" s="14"/>
      <c r="C524" s="14"/>
      <c r="D524" s="15"/>
      <c r="E524" s="14"/>
      <c r="F524" s="14"/>
      <c r="G524" s="16"/>
      <c r="H524" s="42"/>
      <c r="I524" s="12"/>
      <c r="J524" s="12"/>
      <c r="K524" s="12"/>
      <c r="L524" s="12"/>
      <c r="M524" s="12"/>
      <c r="N524" s="12"/>
      <c r="O524" s="12"/>
      <c r="P524" s="12"/>
    </row>
    <row r="525" spans="1:16" ht="15.75" customHeight="1">
      <c r="A525" s="22"/>
      <c r="B525" s="18"/>
      <c r="C525" s="18"/>
      <c r="D525" s="9"/>
      <c r="E525" s="18"/>
      <c r="F525" s="18"/>
      <c r="G525" s="19"/>
      <c r="H525" s="42"/>
      <c r="I525" s="12"/>
      <c r="J525" s="12"/>
      <c r="K525" s="12"/>
      <c r="L525" s="12"/>
      <c r="M525" s="12"/>
      <c r="N525" s="12"/>
      <c r="O525" s="12"/>
      <c r="P525" s="12"/>
    </row>
    <row r="526" spans="1:16" ht="15.75" customHeight="1">
      <c r="A526" s="20"/>
      <c r="B526" s="14"/>
      <c r="C526" s="14"/>
      <c r="D526" s="15"/>
      <c r="E526" s="14"/>
      <c r="F526" s="14"/>
      <c r="G526" s="16"/>
      <c r="H526" s="42"/>
      <c r="I526" s="12"/>
      <c r="J526" s="12"/>
      <c r="K526" s="12"/>
      <c r="L526" s="12"/>
      <c r="M526" s="12"/>
      <c r="N526" s="12"/>
      <c r="O526" s="12"/>
      <c r="P526" s="12"/>
    </row>
    <row r="527" spans="1:16" ht="15.75" customHeight="1">
      <c r="A527" s="22"/>
      <c r="B527" s="18"/>
      <c r="C527" s="18"/>
      <c r="D527" s="9"/>
      <c r="E527" s="18"/>
      <c r="F527" s="18"/>
      <c r="G527" s="19"/>
      <c r="H527" s="42"/>
      <c r="I527" s="12"/>
      <c r="J527" s="12"/>
      <c r="K527" s="12"/>
      <c r="L527" s="12"/>
      <c r="M527" s="12"/>
      <c r="N527" s="12"/>
      <c r="O527" s="12"/>
      <c r="P527" s="12"/>
    </row>
    <row r="528" spans="1:16" ht="15.75" customHeight="1">
      <c r="A528" s="20"/>
      <c r="B528" s="14"/>
      <c r="C528" s="14"/>
      <c r="D528" s="15"/>
      <c r="E528" s="14"/>
      <c r="F528" s="14"/>
      <c r="G528" s="16"/>
      <c r="H528" s="42"/>
      <c r="I528" s="12"/>
      <c r="J528" s="12"/>
      <c r="K528" s="12"/>
      <c r="L528" s="12"/>
      <c r="M528" s="12"/>
      <c r="N528" s="12"/>
      <c r="O528" s="12"/>
      <c r="P528" s="12"/>
    </row>
    <row r="529" spans="1:16" ht="15.75" customHeight="1">
      <c r="A529" s="22"/>
      <c r="B529" s="18"/>
      <c r="C529" s="18"/>
      <c r="D529" s="9"/>
      <c r="E529" s="18"/>
      <c r="F529" s="18"/>
      <c r="G529" s="19"/>
      <c r="H529" s="42"/>
      <c r="I529" s="12"/>
      <c r="J529" s="12"/>
      <c r="K529" s="12"/>
      <c r="L529" s="12"/>
      <c r="M529" s="12"/>
      <c r="N529" s="12"/>
      <c r="O529" s="12"/>
      <c r="P529" s="12"/>
    </row>
    <row r="530" spans="1:16" ht="15.75" customHeight="1">
      <c r="A530" s="20"/>
      <c r="B530" s="14"/>
      <c r="C530" s="14"/>
      <c r="D530" s="15"/>
      <c r="E530" s="14"/>
      <c r="F530" s="14"/>
      <c r="G530" s="16"/>
      <c r="H530" s="42"/>
      <c r="I530" s="12"/>
      <c r="J530" s="12"/>
      <c r="K530" s="12"/>
      <c r="L530" s="12"/>
      <c r="M530" s="12"/>
      <c r="N530" s="12"/>
      <c r="O530" s="12"/>
      <c r="P530" s="12"/>
    </row>
    <row r="531" spans="1:16" ht="15.75" customHeight="1">
      <c r="A531" s="22"/>
      <c r="B531" s="18"/>
      <c r="C531" s="18"/>
      <c r="D531" s="9"/>
      <c r="E531" s="18"/>
      <c r="F531" s="18"/>
      <c r="G531" s="19"/>
      <c r="H531" s="42"/>
      <c r="I531" s="12"/>
      <c r="J531" s="12"/>
      <c r="K531" s="12"/>
      <c r="L531" s="12"/>
      <c r="M531" s="12"/>
      <c r="N531" s="12"/>
      <c r="O531" s="12"/>
      <c r="P531" s="12"/>
    </row>
    <row r="532" spans="1:16" ht="15.75" customHeight="1">
      <c r="A532" s="20"/>
      <c r="B532" s="14"/>
      <c r="C532" s="14"/>
      <c r="D532" s="15"/>
      <c r="E532" s="14"/>
      <c r="F532" s="14"/>
      <c r="G532" s="16"/>
      <c r="H532" s="42"/>
      <c r="I532" s="12"/>
      <c r="J532" s="12"/>
      <c r="K532" s="12"/>
      <c r="L532" s="12"/>
      <c r="M532" s="12"/>
      <c r="N532" s="12"/>
      <c r="O532" s="12"/>
      <c r="P532" s="12"/>
    </row>
    <row r="533" spans="1:16" ht="15.75" customHeight="1">
      <c r="A533" s="22"/>
      <c r="B533" s="18"/>
      <c r="C533" s="18"/>
      <c r="D533" s="9"/>
      <c r="E533" s="18"/>
      <c r="F533" s="18"/>
      <c r="G533" s="19"/>
      <c r="H533" s="42"/>
      <c r="I533" s="12"/>
      <c r="J533" s="12"/>
      <c r="K533" s="12"/>
      <c r="L533" s="12"/>
      <c r="M533" s="12"/>
      <c r="N533" s="12"/>
      <c r="O533" s="12"/>
      <c r="P533" s="12"/>
    </row>
    <row r="534" spans="1:16" ht="15.75" customHeight="1">
      <c r="A534" s="20"/>
      <c r="B534" s="14"/>
      <c r="C534" s="14"/>
      <c r="D534" s="15"/>
      <c r="E534" s="14"/>
      <c r="F534" s="14"/>
      <c r="G534" s="16"/>
      <c r="H534" s="42"/>
      <c r="I534" s="12"/>
      <c r="J534" s="12"/>
      <c r="K534" s="12"/>
      <c r="L534" s="12"/>
      <c r="M534" s="12"/>
      <c r="N534" s="12"/>
      <c r="O534" s="12"/>
      <c r="P534" s="12"/>
    </row>
    <row r="535" spans="1:16" ht="15.75" customHeight="1">
      <c r="A535" s="22"/>
      <c r="B535" s="18"/>
      <c r="C535" s="18"/>
      <c r="D535" s="9"/>
      <c r="E535" s="18"/>
      <c r="F535" s="18"/>
      <c r="G535" s="19"/>
      <c r="H535" s="42"/>
      <c r="I535" s="12"/>
      <c r="J535" s="12"/>
      <c r="K535" s="12"/>
      <c r="L535" s="12"/>
      <c r="M535" s="12"/>
      <c r="N535" s="12"/>
      <c r="O535" s="12"/>
      <c r="P535" s="12"/>
    </row>
    <row r="536" spans="1:16" ht="15.75" customHeight="1">
      <c r="A536" s="20"/>
      <c r="B536" s="14"/>
      <c r="C536" s="14"/>
      <c r="D536" s="15"/>
      <c r="E536" s="14"/>
      <c r="F536" s="14"/>
      <c r="G536" s="16"/>
      <c r="H536" s="42"/>
      <c r="I536" s="12"/>
      <c r="J536" s="12"/>
      <c r="K536" s="12"/>
      <c r="L536" s="12"/>
      <c r="M536" s="12"/>
      <c r="N536" s="12"/>
      <c r="O536" s="12"/>
      <c r="P536" s="12"/>
    </row>
    <row r="537" spans="1:16" ht="15.75" customHeight="1">
      <c r="A537" s="22"/>
      <c r="B537" s="18"/>
      <c r="C537" s="18"/>
      <c r="D537" s="9"/>
      <c r="E537" s="18"/>
      <c r="F537" s="18"/>
      <c r="G537" s="19"/>
      <c r="H537" s="42"/>
      <c r="I537" s="12"/>
      <c r="J537" s="12"/>
      <c r="K537" s="12"/>
      <c r="L537" s="12"/>
      <c r="M537" s="12"/>
      <c r="N537" s="12"/>
      <c r="O537" s="12"/>
      <c r="P537" s="12"/>
    </row>
    <row r="538" spans="1:16" ht="15.75" customHeight="1">
      <c r="A538" s="20"/>
      <c r="B538" s="14"/>
      <c r="C538" s="14"/>
      <c r="D538" s="15"/>
      <c r="E538" s="14"/>
      <c r="F538" s="14"/>
      <c r="G538" s="16"/>
      <c r="H538" s="42"/>
      <c r="I538" s="12"/>
      <c r="J538" s="12"/>
      <c r="K538" s="12"/>
      <c r="L538" s="12"/>
      <c r="M538" s="12"/>
      <c r="N538" s="12"/>
      <c r="O538" s="12"/>
      <c r="P538" s="12"/>
    </row>
    <row r="539" spans="1:16" ht="15.75" customHeight="1">
      <c r="A539" s="22"/>
      <c r="B539" s="18"/>
      <c r="C539" s="18"/>
      <c r="D539" s="9"/>
      <c r="E539" s="18"/>
      <c r="F539" s="18"/>
      <c r="G539" s="19"/>
      <c r="H539" s="42"/>
      <c r="I539" s="12"/>
      <c r="J539" s="12"/>
      <c r="K539" s="12"/>
      <c r="L539" s="12"/>
      <c r="M539" s="12"/>
      <c r="N539" s="12"/>
      <c r="O539" s="12"/>
      <c r="P539" s="12"/>
    </row>
    <row r="540" spans="1:16" ht="15.75" customHeight="1">
      <c r="A540" s="20"/>
      <c r="B540" s="14"/>
      <c r="C540" s="14"/>
      <c r="D540" s="15"/>
      <c r="E540" s="14"/>
      <c r="F540" s="14"/>
      <c r="G540" s="16"/>
      <c r="H540" s="42"/>
      <c r="I540" s="12"/>
      <c r="J540" s="12"/>
      <c r="K540" s="12"/>
      <c r="L540" s="12"/>
      <c r="M540" s="12"/>
      <c r="N540" s="12"/>
      <c r="O540" s="12"/>
      <c r="P540" s="12"/>
    </row>
    <row r="541" spans="1:16" ht="15.75" customHeight="1">
      <c r="A541" s="22"/>
      <c r="B541" s="18"/>
      <c r="C541" s="18"/>
      <c r="D541" s="9"/>
      <c r="E541" s="18"/>
      <c r="F541" s="18"/>
      <c r="G541" s="19"/>
      <c r="H541" s="42"/>
      <c r="I541" s="12"/>
      <c r="J541" s="12"/>
      <c r="K541" s="12"/>
      <c r="L541" s="12"/>
      <c r="M541" s="12"/>
      <c r="N541" s="12"/>
      <c r="O541" s="12"/>
      <c r="P541" s="12"/>
    </row>
    <row r="542" spans="1:16" ht="15.75" customHeight="1">
      <c r="A542" s="20"/>
      <c r="B542" s="14"/>
      <c r="C542" s="14"/>
      <c r="D542" s="15"/>
      <c r="E542" s="14"/>
      <c r="F542" s="14"/>
      <c r="G542" s="16"/>
      <c r="H542" s="42"/>
      <c r="I542" s="12"/>
      <c r="J542" s="12"/>
      <c r="K542" s="12"/>
      <c r="L542" s="12"/>
      <c r="M542" s="12"/>
      <c r="N542" s="12"/>
      <c r="O542" s="12"/>
      <c r="P542" s="12"/>
    </row>
    <row r="543" spans="1:16" ht="15.75" customHeight="1">
      <c r="A543" s="22"/>
      <c r="B543" s="18"/>
      <c r="C543" s="18"/>
      <c r="D543" s="9"/>
      <c r="E543" s="18"/>
      <c r="F543" s="18"/>
      <c r="G543" s="19"/>
      <c r="H543" s="42"/>
      <c r="I543" s="12"/>
      <c r="J543" s="12"/>
      <c r="K543" s="12"/>
      <c r="L543" s="12"/>
      <c r="M543" s="12"/>
      <c r="N543" s="12"/>
      <c r="O543" s="12"/>
      <c r="P543" s="12"/>
    </row>
    <row r="544" spans="1:16" ht="15.75" customHeight="1">
      <c r="A544" s="20"/>
      <c r="B544" s="14"/>
      <c r="C544" s="14"/>
      <c r="D544" s="15"/>
      <c r="E544" s="14"/>
      <c r="F544" s="14"/>
      <c r="G544" s="16"/>
      <c r="H544" s="42"/>
      <c r="I544" s="12"/>
      <c r="J544" s="12"/>
      <c r="K544" s="12"/>
      <c r="L544" s="12"/>
      <c r="M544" s="12"/>
      <c r="N544" s="12"/>
      <c r="O544" s="12"/>
      <c r="P544" s="12"/>
    </row>
    <row r="545" spans="1:16" ht="15.75" customHeight="1">
      <c r="A545" s="22"/>
      <c r="B545" s="18"/>
      <c r="C545" s="18"/>
      <c r="D545" s="9"/>
      <c r="E545" s="18"/>
      <c r="F545" s="18"/>
      <c r="G545" s="19"/>
      <c r="H545" s="42"/>
      <c r="I545" s="12"/>
      <c r="J545" s="12"/>
      <c r="K545" s="12"/>
      <c r="L545" s="12"/>
      <c r="M545" s="12"/>
      <c r="N545" s="12"/>
      <c r="O545" s="12"/>
      <c r="P545" s="12"/>
    </row>
    <row r="546" spans="1:16" ht="15.75" customHeight="1">
      <c r="A546" s="20"/>
      <c r="B546" s="14"/>
      <c r="C546" s="14"/>
      <c r="D546" s="15"/>
      <c r="E546" s="14"/>
      <c r="F546" s="14"/>
      <c r="G546" s="16"/>
      <c r="H546" s="42"/>
      <c r="I546" s="12"/>
      <c r="J546" s="12"/>
      <c r="K546" s="12"/>
      <c r="L546" s="12"/>
      <c r="M546" s="12"/>
      <c r="N546" s="12"/>
      <c r="O546" s="12"/>
      <c r="P546" s="12"/>
    </row>
    <row r="547" spans="1:16" ht="15.75" customHeight="1">
      <c r="A547" s="22"/>
      <c r="B547" s="18"/>
      <c r="C547" s="18"/>
      <c r="D547" s="9"/>
      <c r="E547" s="18"/>
      <c r="F547" s="18"/>
      <c r="G547" s="19"/>
      <c r="H547" s="42"/>
      <c r="I547" s="12"/>
      <c r="J547" s="12"/>
      <c r="K547" s="12"/>
      <c r="L547" s="12"/>
      <c r="M547" s="12"/>
      <c r="N547" s="12"/>
      <c r="O547" s="12"/>
      <c r="P547" s="12"/>
    </row>
    <row r="548" spans="1:16" ht="15.75" customHeight="1">
      <c r="A548" s="20"/>
      <c r="B548" s="14"/>
      <c r="C548" s="14"/>
      <c r="D548" s="15"/>
      <c r="E548" s="14"/>
      <c r="F548" s="14"/>
      <c r="G548" s="16"/>
      <c r="H548" s="42"/>
      <c r="I548" s="12"/>
      <c r="J548" s="12"/>
      <c r="K548" s="12"/>
      <c r="L548" s="12"/>
      <c r="M548" s="12"/>
      <c r="N548" s="12"/>
      <c r="O548" s="12"/>
      <c r="P548" s="12"/>
    </row>
    <row r="549" spans="1:16" ht="15.75" customHeight="1">
      <c r="A549" s="22"/>
      <c r="B549" s="18"/>
      <c r="C549" s="18"/>
      <c r="D549" s="9"/>
      <c r="E549" s="18"/>
      <c r="F549" s="18"/>
      <c r="G549" s="19"/>
      <c r="H549" s="42"/>
      <c r="I549" s="12"/>
      <c r="J549" s="12"/>
      <c r="K549" s="12"/>
      <c r="L549" s="12"/>
      <c r="M549" s="12"/>
      <c r="N549" s="12"/>
      <c r="O549" s="12"/>
      <c r="P549" s="12"/>
    </row>
    <row r="550" spans="1:16" ht="15.75" customHeight="1">
      <c r="A550" s="20"/>
      <c r="B550" s="14"/>
      <c r="C550" s="14"/>
      <c r="D550" s="15"/>
      <c r="E550" s="14"/>
      <c r="F550" s="14"/>
      <c r="G550" s="16"/>
      <c r="H550" s="42"/>
      <c r="I550" s="12"/>
      <c r="J550" s="12"/>
      <c r="K550" s="12"/>
      <c r="L550" s="12"/>
      <c r="M550" s="12"/>
      <c r="N550" s="12"/>
      <c r="O550" s="12"/>
      <c r="P550" s="12"/>
    </row>
    <row r="551" spans="1:16" ht="15.75" customHeight="1">
      <c r="A551" s="22"/>
      <c r="B551" s="18"/>
      <c r="C551" s="18"/>
      <c r="D551" s="9"/>
      <c r="E551" s="18"/>
      <c r="F551" s="18"/>
      <c r="G551" s="19"/>
      <c r="H551" s="42"/>
      <c r="I551" s="12"/>
      <c r="J551" s="12"/>
      <c r="K551" s="12"/>
      <c r="L551" s="12"/>
      <c r="M551" s="12"/>
      <c r="N551" s="12"/>
      <c r="O551" s="12"/>
      <c r="P551" s="12"/>
    </row>
    <row r="552" spans="1:16" ht="15.75" customHeight="1">
      <c r="A552" s="20"/>
      <c r="B552" s="14"/>
      <c r="C552" s="14"/>
      <c r="D552" s="15"/>
      <c r="E552" s="14"/>
      <c r="F552" s="14"/>
      <c r="G552" s="16"/>
      <c r="H552" s="42"/>
      <c r="I552" s="12"/>
      <c r="J552" s="12"/>
      <c r="K552" s="12"/>
      <c r="L552" s="12"/>
      <c r="M552" s="12"/>
      <c r="N552" s="12"/>
      <c r="O552" s="12"/>
      <c r="P552" s="12"/>
    </row>
    <row r="553" spans="1:16" ht="15.75" customHeight="1">
      <c r="A553" s="22"/>
      <c r="B553" s="18"/>
      <c r="C553" s="18"/>
      <c r="D553" s="9"/>
      <c r="E553" s="18"/>
      <c r="F553" s="18"/>
      <c r="G553" s="19"/>
      <c r="H553" s="42"/>
      <c r="I553" s="12"/>
      <c r="J553" s="12"/>
      <c r="K553" s="12"/>
      <c r="L553" s="12"/>
      <c r="M553" s="12"/>
      <c r="N553" s="12"/>
      <c r="O553" s="12"/>
      <c r="P553" s="12"/>
    </row>
    <row r="554" spans="1:16" ht="15.75" customHeight="1">
      <c r="A554" s="20"/>
      <c r="B554" s="14"/>
      <c r="C554" s="14"/>
      <c r="D554" s="15"/>
      <c r="E554" s="14"/>
      <c r="F554" s="14"/>
      <c r="G554" s="16"/>
      <c r="H554" s="42"/>
      <c r="I554" s="12"/>
      <c r="J554" s="12"/>
      <c r="K554" s="12"/>
      <c r="L554" s="12"/>
      <c r="M554" s="12"/>
      <c r="N554" s="12"/>
      <c r="O554" s="12"/>
      <c r="P554" s="12"/>
    </row>
    <row r="555" spans="1:16" ht="15.75" customHeight="1">
      <c r="A555" s="22"/>
      <c r="B555" s="18"/>
      <c r="C555" s="18"/>
      <c r="D555" s="9"/>
      <c r="E555" s="18"/>
      <c r="F555" s="18"/>
      <c r="G555" s="19"/>
      <c r="H555" s="42"/>
      <c r="I555" s="12"/>
      <c r="J555" s="12"/>
      <c r="K555" s="12"/>
      <c r="L555" s="12"/>
      <c r="M555" s="12"/>
      <c r="N555" s="12"/>
      <c r="O555" s="12"/>
      <c r="P555" s="12"/>
    </row>
    <row r="556" spans="1:16" ht="15.75" customHeight="1">
      <c r="A556" s="20"/>
      <c r="B556" s="14"/>
      <c r="C556" s="14"/>
      <c r="D556" s="15"/>
      <c r="E556" s="14"/>
      <c r="F556" s="14"/>
      <c r="G556" s="16"/>
      <c r="H556" s="42"/>
      <c r="I556" s="12"/>
      <c r="J556" s="12"/>
      <c r="K556" s="12"/>
      <c r="L556" s="12"/>
      <c r="M556" s="12"/>
      <c r="N556" s="12"/>
      <c r="O556" s="12"/>
      <c r="P556" s="12"/>
    </row>
    <row r="557" spans="1:16" ht="15.75" customHeight="1">
      <c r="A557" s="22"/>
      <c r="B557" s="18"/>
      <c r="C557" s="18"/>
      <c r="D557" s="9"/>
      <c r="E557" s="18"/>
      <c r="F557" s="18"/>
      <c r="G557" s="19"/>
      <c r="H557" s="42"/>
      <c r="I557" s="12"/>
      <c r="J557" s="12"/>
      <c r="K557" s="12"/>
      <c r="L557" s="12"/>
      <c r="M557" s="12"/>
      <c r="N557" s="12"/>
      <c r="O557" s="12"/>
      <c r="P557" s="12"/>
    </row>
    <row r="558" spans="1:16" ht="15.75" customHeight="1">
      <c r="A558" s="20"/>
      <c r="B558" s="14"/>
      <c r="C558" s="14"/>
      <c r="D558" s="15"/>
      <c r="E558" s="14"/>
      <c r="F558" s="14"/>
      <c r="G558" s="16"/>
      <c r="H558" s="42"/>
      <c r="I558" s="12"/>
      <c r="J558" s="12"/>
      <c r="K558" s="12"/>
      <c r="L558" s="12"/>
      <c r="M558" s="12"/>
      <c r="N558" s="12"/>
      <c r="O558" s="12"/>
      <c r="P558" s="12"/>
    </row>
    <row r="559" spans="1:16" ht="15.75" customHeight="1">
      <c r="A559" s="43"/>
      <c r="B559" s="18"/>
      <c r="C559" s="18"/>
      <c r="D559" s="9"/>
      <c r="E559" s="18"/>
      <c r="F559" s="18"/>
      <c r="G559" s="19"/>
      <c r="H559" s="42"/>
      <c r="I559" s="12"/>
      <c r="J559" s="12"/>
      <c r="K559" s="12"/>
      <c r="L559" s="12"/>
      <c r="M559" s="12"/>
      <c r="N559" s="12"/>
      <c r="O559" s="12"/>
      <c r="P559" s="12"/>
    </row>
    <row r="560" spans="1:16" ht="15.75" customHeight="1">
      <c r="A560" s="20"/>
      <c r="B560" s="14"/>
      <c r="C560" s="14"/>
      <c r="D560" s="15"/>
      <c r="E560" s="14"/>
      <c r="F560" s="14"/>
      <c r="G560" s="16"/>
      <c r="H560" s="42"/>
      <c r="I560" s="12"/>
      <c r="J560" s="12"/>
      <c r="K560" s="12"/>
      <c r="L560" s="12"/>
      <c r="M560" s="12"/>
      <c r="N560" s="12"/>
      <c r="O560" s="12"/>
      <c r="P560" s="12"/>
    </row>
    <row r="561" spans="1:16" ht="15.75" customHeight="1">
      <c r="A561" s="43"/>
      <c r="B561" s="18"/>
      <c r="C561" s="18"/>
      <c r="D561" s="9"/>
      <c r="E561" s="18"/>
      <c r="F561" s="18"/>
      <c r="G561" s="19"/>
      <c r="H561" s="42"/>
      <c r="I561" s="12"/>
      <c r="J561" s="12"/>
      <c r="K561" s="12"/>
      <c r="L561" s="12"/>
      <c r="M561" s="12"/>
      <c r="N561" s="12"/>
      <c r="O561" s="12"/>
      <c r="P561" s="12"/>
    </row>
    <row r="562" spans="1:16" ht="15.75" customHeight="1">
      <c r="A562" s="41"/>
      <c r="B562" s="14"/>
      <c r="C562" s="14"/>
      <c r="D562" s="15"/>
      <c r="E562" s="14"/>
      <c r="F562" s="14"/>
      <c r="G562" s="16"/>
      <c r="H562" s="42"/>
      <c r="I562" s="12"/>
      <c r="J562" s="12"/>
      <c r="K562" s="12"/>
      <c r="L562" s="12"/>
      <c r="M562" s="12"/>
      <c r="N562" s="12"/>
      <c r="O562" s="12"/>
      <c r="P562" s="12"/>
    </row>
    <row r="563" spans="1:16" ht="15.75" customHeight="1">
      <c r="A563" s="22"/>
      <c r="B563" s="18"/>
      <c r="C563" s="18"/>
      <c r="D563" s="9"/>
      <c r="E563" s="38"/>
      <c r="F563" s="18"/>
      <c r="G563" s="19"/>
      <c r="H563" s="42"/>
      <c r="I563" s="12"/>
      <c r="J563" s="12"/>
      <c r="K563" s="12"/>
      <c r="L563" s="12"/>
      <c r="M563" s="12"/>
      <c r="N563" s="12"/>
      <c r="O563" s="12"/>
      <c r="P563" s="12"/>
    </row>
    <row r="564" spans="1:16" ht="15.75" customHeight="1">
      <c r="A564" s="41"/>
      <c r="B564" s="14"/>
      <c r="C564" s="14"/>
      <c r="D564" s="15"/>
      <c r="E564" s="14"/>
      <c r="F564" s="14"/>
      <c r="G564" s="16"/>
      <c r="H564" s="42"/>
      <c r="I564" s="12"/>
      <c r="J564" s="12"/>
      <c r="K564" s="12"/>
      <c r="L564" s="12"/>
      <c r="M564" s="12"/>
      <c r="N564" s="12"/>
      <c r="O564" s="12"/>
      <c r="P564" s="12"/>
    </row>
    <row r="565" spans="1:16" ht="15.75" customHeight="1">
      <c r="A565" s="22"/>
      <c r="B565" s="18"/>
      <c r="C565" s="18"/>
      <c r="D565" s="9"/>
      <c r="E565" s="18"/>
      <c r="F565" s="18"/>
      <c r="G565" s="19"/>
      <c r="H565" s="42"/>
      <c r="I565" s="12"/>
      <c r="J565" s="12"/>
      <c r="K565" s="12"/>
      <c r="L565" s="12"/>
      <c r="M565" s="12"/>
      <c r="N565" s="12"/>
      <c r="O565" s="12"/>
      <c r="P565" s="12"/>
    </row>
    <row r="566" spans="1:16" ht="15.75" customHeight="1">
      <c r="A566" s="20"/>
      <c r="B566" s="14"/>
      <c r="C566" s="14"/>
      <c r="D566" s="15"/>
      <c r="E566" s="14"/>
      <c r="F566" s="14"/>
      <c r="G566" s="16"/>
      <c r="H566" s="42"/>
      <c r="I566" s="12"/>
      <c r="J566" s="12"/>
      <c r="K566" s="12"/>
      <c r="L566" s="12"/>
      <c r="M566" s="12"/>
      <c r="N566" s="12"/>
      <c r="O566" s="12"/>
      <c r="P566" s="12"/>
    </row>
    <row r="567" spans="1:16" ht="15.75" customHeight="1">
      <c r="A567" s="43"/>
      <c r="B567" s="18"/>
      <c r="C567" s="18"/>
      <c r="D567" s="9"/>
      <c r="E567" s="18"/>
      <c r="F567" s="18"/>
      <c r="G567" s="19"/>
      <c r="H567" s="42"/>
      <c r="I567" s="12"/>
      <c r="J567" s="12"/>
      <c r="K567" s="12"/>
      <c r="L567" s="12"/>
      <c r="M567" s="12"/>
      <c r="N567" s="12"/>
      <c r="O567" s="12"/>
      <c r="P567" s="12"/>
    </row>
    <row r="568" spans="1:16" ht="15.75" customHeight="1">
      <c r="A568" s="41"/>
      <c r="B568" s="14"/>
      <c r="C568" s="14"/>
      <c r="D568" s="15"/>
      <c r="E568" s="14"/>
      <c r="F568" s="14"/>
      <c r="G568" s="16"/>
      <c r="H568" s="42"/>
      <c r="I568" s="12"/>
      <c r="J568" s="12"/>
      <c r="K568" s="12"/>
      <c r="L568" s="12"/>
      <c r="M568" s="12"/>
      <c r="N568" s="12"/>
      <c r="O568" s="12"/>
      <c r="P568" s="12"/>
    </row>
    <row r="569" spans="1:16" ht="15.75" customHeight="1">
      <c r="A569" s="22"/>
      <c r="B569" s="18"/>
      <c r="C569" s="18"/>
      <c r="D569" s="9"/>
      <c r="E569" s="18"/>
      <c r="F569" s="18"/>
      <c r="G569" s="19"/>
      <c r="H569" s="42"/>
      <c r="I569" s="12"/>
      <c r="J569" s="12"/>
      <c r="K569" s="12"/>
      <c r="L569" s="12"/>
      <c r="M569" s="12"/>
      <c r="N569" s="12"/>
      <c r="O569" s="12"/>
      <c r="P569" s="12"/>
    </row>
    <row r="570" spans="1:16" ht="15.75" customHeight="1">
      <c r="A570" s="41"/>
      <c r="B570" s="14"/>
      <c r="C570" s="14"/>
      <c r="D570" s="15"/>
      <c r="E570" s="14"/>
      <c r="F570" s="14"/>
      <c r="G570" s="16"/>
      <c r="H570" s="42"/>
      <c r="I570" s="12"/>
      <c r="J570" s="12"/>
      <c r="K570" s="12"/>
      <c r="L570" s="12"/>
      <c r="M570" s="12"/>
      <c r="N570" s="12"/>
      <c r="O570" s="12"/>
      <c r="P570" s="12"/>
    </row>
    <row r="571" spans="1:16" ht="15.75" customHeight="1">
      <c r="A571" s="43"/>
      <c r="B571" s="18"/>
      <c r="C571" s="18"/>
      <c r="D571" s="9"/>
      <c r="E571" s="18"/>
      <c r="F571" s="18"/>
      <c r="G571" s="19"/>
      <c r="H571" s="42"/>
      <c r="I571" s="12"/>
      <c r="J571" s="12"/>
      <c r="K571" s="12"/>
      <c r="L571" s="12"/>
      <c r="M571" s="12"/>
      <c r="N571" s="12"/>
      <c r="O571" s="12"/>
      <c r="P571" s="12"/>
    </row>
    <row r="572" spans="1:16" ht="15.75" customHeight="1">
      <c r="A572" s="41"/>
      <c r="B572" s="14"/>
      <c r="C572" s="14"/>
      <c r="D572" s="15"/>
      <c r="E572" s="14"/>
      <c r="F572" s="14"/>
      <c r="G572" s="16"/>
      <c r="H572" s="42"/>
      <c r="I572" s="12"/>
      <c r="J572" s="12"/>
      <c r="K572" s="12"/>
      <c r="L572" s="12"/>
      <c r="M572" s="12"/>
      <c r="N572" s="12"/>
      <c r="O572" s="12"/>
      <c r="P572" s="12"/>
    </row>
    <row r="573" spans="1:16" ht="15.75" customHeight="1">
      <c r="A573" s="43"/>
      <c r="B573" s="18"/>
      <c r="C573" s="18"/>
      <c r="D573" s="9"/>
      <c r="E573" s="18"/>
      <c r="F573" s="18"/>
      <c r="G573" s="19"/>
      <c r="H573" s="42"/>
      <c r="I573" s="12"/>
      <c r="J573" s="12"/>
      <c r="K573" s="12"/>
      <c r="L573" s="12"/>
      <c r="M573" s="12"/>
      <c r="N573" s="12"/>
      <c r="O573" s="12"/>
      <c r="P573" s="12"/>
    </row>
    <row r="574" spans="1:16" ht="15.75" customHeight="1">
      <c r="A574" s="20"/>
      <c r="B574" s="14"/>
      <c r="C574" s="14"/>
      <c r="D574" s="15"/>
      <c r="E574" s="14"/>
      <c r="F574" s="14"/>
      <c r="G574" s="16"/>
      <c r="H574" s="42"/>
      <c r="I574" s="12"/>
      <c r="J574" s="12"/>
      <c r="K574" s="12"/>
      <c r="L574" s="12"/>
      <c r="M574" s="12"/>
      <c r="N574" s="12"/>
      <c r="O574" s="12"/>
      <c r="P574" s="12"/>
    </row>
    <row r="575" spans="1:16" ht="15.75" customHeight="1">
      <c r="A575" s="22"/>
      <c r="B575" s="18"/>
      <c r="C575" s="18"/>
      <c r="D575" s="9"/>
      <c r="E575" s="18"/>
      <c r="F575" s="18"/>
      <c r="G575" s="19"/>
      <c r="H575" s="42"/>
      <c r="I575" s="12"/>
      <c r="J575" s="12"/>
      <c r="K575" s="12"/>
      <c r="L575" s="12"/>
      <c r="M575" s="12"/>
      <c r="N575" s="12"/>
      <c r="O575" s="12"/>
      <c r="P575" s="12"/>
    </row>
    <row r="576" spans="1:16" ht="15.75" customHeight="1">
      <c r="A576" s="20"/>
      <c r="B576" s="14"/>
      <c r="C576" s="14"/>
      <c r="D576" s="15"/>
      <c r="E576" s="14"/>
      <c r="F576" s="14"/>
      <c r="G576" s="16"/>
      <c r="H576" s="42"/>
      <c r="I576" s="12"/>
      <c r="J576" s="12"/>
      <c r="K576" s="12"/>
      <c r="L576" s="12"/>
      <c r="M576" s="12"/>
      <c r="N576" s="12"/>
      <c r="O576" s="12"/>
      <c r="P576" s="12"/>
    </row>
    <row r="577" spans="1:16" ht="15.75" customHeight="1">
      <c r="A577" s="22"/>
      <c r="B577" s="18"/>
      <c r="C577" s="18"/>
      <c r="D577" s="9"/>
      <c r="E577" s="18"/>
      <c r="F577" s="18"/>
      <c r="G577" s="19"/>
      <c r="H577" s="42"/>
      <c r="I577" s="12"/>
      <c r="J577" s="12"/>
      <c r="K577" s="12"/>
      <c r="L577" s="12"/>
      <c r="M577" s="12"/>
      <c r="N577" s="12"/>
      <c r="O577" s="12"/>
      <c r="P577" s="12"/>
    </row>
    <row r="578" spans="1:16" ht="15.75" customHeight="1">
      <c r="A578" s="20"/>
      <c r="B578" s="14"/>
      <c r="C578" s="14"/>
      <c r="D578" s="15"/>
      <c r="E578" s="14"/>
      <c r="F578" s="14"/>
      <c r="G578" s="16"/>
      <c r="H578" s="42"/>
      <c r="I578" s="12"/>
      <c r="J578" s="12"/>
      <c r="K578" s="12"/>
      <c r="L578" s="12"/>
      <c r="M578" s="12"/>
      <c r="N578" s="12"/>
      <c r="O578" s="12"/>
      <c r="P578" s="12"/>
    </row>
    <row r="579" spans="1:16" ht="15.75" customHeight="1">
      <c r="A579" s="22"/>
      <c r="B579" s="18"/>
      <c r="C579" s="18"/>
      <c r="D579" s="9"/>
      <c r="E579" s="18"/>
      <c r="F579" s="18"/>
      <c r="G579" s="19"/>
      <c r="H579" s="42"/>
      <c r="I579" s="12"/>
      <c r="J579" s="12"/>
      <c r="K579" s="12"/>
      <c r="L579" s="12"/>
      <c r="M579" s="12"/>
      <c r="N579" s="12"/>
      <c r="O579" s="12"/>
      <c r="P579" s="12"/>
    </row>
    <row r="580" spans="1:16" ht="15.75" customHeight="1">
      <c r="A580" s="20"/>
      <c r="B580" s="14"/>
      <c r="C580" s="14"/>
      <c r="D580" s="15"/>
      <c r="E580" s="14"/>
      <c r="F580" s="14"/>
      <c r="G580" s="16"/>
      <c r="H580" s="42"/>
      <c r="I580" s="12"/>
      <c r="J580" s="12"/>
      <c r="K580" s="12"/>
      <c r="L580" s="12"/>
      <c r="M580" s="12"/>
      <c r="N580" s="12"/>
      <c r="O580" s="12"/>
      <c r="P580" s="12"/>
    </row>
    <row r="581" spans="1:16" ht="15.75" customHeight="1">
      <c r="A581" s="22"/>
      <c r="B581" s="18"/>
      <c r="C581" s="18"/>
      <c r="D581" s="9"/>
      <c r="E581" s="18"/>
      <c r="F581" s="18"/>
      <c r="G581" s="19"/>
      <c r="H581" s="42"/>
      <c r="I581" s="12"/>
      <c r="J581" s="12"/>
      <c r="K581" s="12"/>
      <c r="L581" s="12"/>
      <c r="M581" s="12"/>
      <c r="N581" s="12"/>
      <c r="O581" s="12"/>
      <c r="P581" s="12"/>
    </row>
    <row r="582" spans="1:16" ht="15.75" customHeight="1">
      <c r="A582" s="20"/>
      <c r="B582" s="14"/>
      <c r="C582" s="14"/>
      <c r="D582" s="15"/>
      <c r="E582" s="14"/>
      <c r="F582" s="14"/>
      <c r="G582" s="16"/>
      <c r="H582" s="42"/>
      <c r="I582" s="12"/>
      <c r="J582" s="12"/>
      <c r="K582" s="12"/>
      <c r="L582" s="12"/>
      <c r="M582" s="12"/>
      <c r="N582" s="12"/>
      <c r="O582" s="12"/>
      <c r="P582" s="12"/>
    </row>
    <row r="583" spans="1:16" ht="15.75" customHeight="1">
      <c r="A583" s="22"/>
      <c r="B583" s="18"/>
      <c r="C583" s="18"/>
      <c r="D583" s="9"/>
      <c r="E583" s="18"/>
      <c r="F583" s="18"/>
      <c r="G583" s="19"/>
      <c r="H583" s="42"/>
      <c r="I583" s="12"/>
      <c r="J583" s="12"/>
      <c r="K583" s="12"/>
      <c r="L583" s="12"/>
      <c r="M583" s="12"/>
      <c r="N583" s="12"/>
      <c r="O583" s="12"/>
      <c r="P583" s="12"/>
    </row>
    <row r="584" spans="1:16" ht="15.75" customHeight="1">
      <c r="A584" s="20"/>
      <c r="B584" s="14"/>
      <c r="C584" s="14"/>
      <c r="D584" s="15"/>
      <c r="E584" s="14"/>
      <c r="F584" s="14"/>
      <c r="G584" s="16"/>
      <c r="H584" s="42"/>
      <c r="I584" s="12"/>
      <c r="J584" s="12"/>
      <c r="K584" s="12"/>
      <c r="L584" s="12"/>
      <c r="M584" s="12"/>
      <c r="N584" s="12"/>
      <c r="O584" s="12"/>
      <c r="P584" s="12"/>
    </row>
    <row r="585" spans="1:16" ht="15.75" customHeight="1">
      <c r="A585" s="22"/>
      <c r="B585" s="18"/>
      <c r="C585" s="18"/>
      <c r="D585" s="9"/>
      <c r="E585" s="18"/>
      <c r="F585" s="18"/>
      <c r="G585" s="19"/>
      <c r="H585" s="42"/>
      <c r="I585" s="12"/>
      <c r="J585" s="12"/>
      <c r="K585" s="12"/>
      <c r="L585" s="12"/>
      <c r="M585" s="12"/>
      <c r="N585" s="12"/>
      <c r="O585" s="12"/>
      <c r="P585" s="12"/>
    </row>
    <row r="586" spans="1:16" ht="15.75" customHeight="1">
      <c r="A586" s="20"/>
      <c r="B586" s="14"/>
      <c r="C586" s="14"/>
      <c r="D586" s="15"/>
      <c r="E586" s="14"/>
      <c r="F586" s="14"/>
      <c r="G586" s="16"/>
      <c r="H586" s="42"/>
      <c r="I586" s="12"/>
      <c r="J586" s="12"/>
      <c r="K586" s="12"/>
      <c r="L586" s="12"/>
      <c r="M586" s="12"/>
      <c r="N586" s="12"/>
      <c r="O586" s="12"/>
      <c r="P586" s="12"/>
    </row>
    <row r="587" spans="1:16" ht="15.75" customHeight="1">
      <c r="A587" s="22"/>
      <c r="B587" s="18"/>
      <c r="C587" s="18"/>
      <c r="D587" s="9"/>
      <c r="E587" s="18"/>
      <c r="F587" s="18"/>
      <c r="G587" s="19"/>
      <c r="H587" s="42"/>
      <c r="I587" s="12"/>
      <c r="J587" s="12"/>
      <c r="K587" s="12"/>
      <c r="L587" s="12"/>
      <c r="M587" s="12"/>
      <c r="N587" s="12"/>
      <c r="O587" s="12"/>
      <c r="P587" s="12"/>
    </row>
    <row r="588" spans="1:16" ht="15.75" customHeight="1">
      <c r="A588" s="20"/>
      <c r="B588" s="14"/>
      <c r="C588" s="14"/>
      <c r="D588" s="15"/>
      <c r="E588" s="14"/>
      <c r="F588" s="14"/>
      <c r="G588" s="16"/>
      <c r="H588" s="42"/>
      <c r="I588" s="12"/>
      <c r="J588" s="12"/>
      <c r="K588" s="12"/>
      <c r="L588" s="12"/>
      <c r="M588" s="12"/>
      <c r="N588" s="12"/>
      <c r="O588" s="12"/>
      <c r="P588" s="12"/>
    </row>
    <row r="589" spans="1:16" ht="15.75" customHeight="1">
      <c r="A589" s="22"/>
      <c r="B589" s="18"/>
      <c r="C589" s="18"/>
      <c r="D589" s="9"/>
      <c r="E589" s="18"/>
      <c r="F589" s="18"/>
      <c r="G589" s="19"/>
      <c r="H589" s="42"/>
      <c r="I589" s="12"/>
      <c r="J589" s="12"/>
      <c r="K589" s="12"/>
      <c r="L589" s="12"/>
      <c r="M589" s="12"/>
      <c r="N589" s="12"/>
      <c r="O589" s="12"/>
      <c r="P589" s="12"/>
    </row>
    <row r="590" spans="1:16" ht="15.75" customHeight="1">
      <c r="A590" s="20"/>
      <c r="B590" s="14"/>
      <c r="C590" s="14"/>
      <c r="D590" s="15"/>
      <c r="E590" s="14"/>
      <c r="F590" s="14"/>
      <c r="G590" s="16"/>
      <c r="H590" s="42"/>
      <c r="I590" s="12"/>
      <c r="J590" s="12"/>
      <c r="K590" s="12"/>
      <c r="L590" s="12"/>
      <c r="M590" s="12"/>
      <c r="N590" s="12"/>
      <c r="O590" s="12"/>
      <c r="P590" s="12"/>
    </row>
    <row r="591" spans="1:16" ht="15.75" customHeight="1">
      <c r="A591" s="22"/>
      <c r="B591" s="18"/>
      <c r="C591" s="18"/>
      <c r="D591" s="9"/>
      <c r="E591" s="18"/>
      <c r="F591" s="18"/>
      <c r="G591" s="19"/>
      <c r="H591" s="42"/>
      <c r="I591" s="12"/>
      <c r="J591" s="12"/>
      <c r="K591" s="12"/>
      <c r="L591" s="12"/>
      <c r="M591" s="12"/>
      <c r="N591" s="12"/>
      <c r="O591" s="12"/>
      <c r="P591" s="12"/>
    </row>
    <row r="592" spans="1:16" ht="15.75" customHeight="1">
      <c r="A592" s="20"/>
      <c r="B592" s="14"/>
      <c r="C592" s="14"/>
      <c r="D592" s="15"/>
      <c r="E592" s="14"/>
      <c r="F592" s="14"/>
      <c r="G592" s="25"/>
      <c r="H592" s="42"/>
      <c r="I592" s="12"/>
      <c r="J592" s="12"/>
      <c r="K592" s="12"/>
      <c r="L592" s="12"/>
      <c r="M592" s="12"/>
      <c r="N592" s="12"/>
      <c r="O592" s="12"/>
      <c r="P592" s="12"/>
    </row>
    <row r="593" spans="1:16" ht="15.75" customHeight="1">
      <c r="A593" s="22"/>
      <c r="B593" s="18"/>
      <c r="C593" s="18"/>
      <c r="D593" s="9"/>
      <c r="E593" s="18"/>
      <c r="F593" s="18"/>
      <c r="G593" s="19"/>
      <c r="H593" s="42"/>
      <c r="I593" s="12"/>
      <c r="J593" s="12"/>
      <c r="K593" s="12"/>
      <c r="L593" s="12"/>
      <c r="M593" s="12"/>
      <c r="N593" s="12"/>
      <c r="O593" s="12"/>
      <c r="P593" s="12"/>
    </row>
    <row r="594" spans="1:16" ht="15.75" customHeight="1">
      <c r="A594" s="20"/>
      <c r="B594" s="14"/>
      <c r="C594" s="14"/>
      <c r="D594" s="15"/>
      <c r="E594" s="14"/>
      <c r="F594" s="14"/>
      <c r="G594" s="16"/>
      <c r="H594" s="42"/>
      <c r="I594" s="12"/>
      <c r="J594" s="12"/>
      <c r="K594" s="12"/>
      <c r="L594" s="12"/>
      <c r="M594" s="12"/>
      <c r="N594" s="12"/>
      <c r="O594" s="12"/>
      <c r="P594" s="12"/>
    </row>
    <row r="595" spans="1:16" ht="15.75" customHeight="1">
      <c r="A595" s="22"/>
      <c r="B595" s="18"/>
      <c r="C595" s="18"/>
      <c r="D595" s="9"/>
      <c r="E595" s="18"/>
      <c r="F595" s="18"/>
      <c r="G595" s="19"/>
      <c r="H595" s="42"/>
      <c r="I595" s="12"/>
      <c r="J595" s="12"/>
      <c r="K595" s="12"/>
      <c r="L595" s="12"/>
      <c r="M595" s="12"/>
      <c r="N595" s="12"/>
      <c r="O595" s="12"/>
      <c r="P595" s="12"/>
    </row>
    <row r="596" spans="1:16" ht="15.75" customHeight="1">
      <c r="A596" s="20"/>
      <c r="B596" s="14"/>
      <c r="C596" s="14"/>
      <c r="D596" s="15"/>
      <c r="E596" s="14"/>
      <c r="F596" s="14"/>
      <c r="G596" s="25"/>
      <c r="H596" s="42"/>
      <c r="I596" s="12"/>
      <c r="J596" s="12"/>
      <c r="K596" s="12"/>
      <c r="L596" s="12"/>
      <c r="M596" s="12"/>
      <c r="N596" s="12"/>
      <c r="O596" s="12"/>
      <c r="P596" s="12"/>
    </row>
    <row r="597" spans="1:16" ht="15.75" customHeight="1">
      <c r="A597" s="22"/>
      <c r="B597" s="18"/>
      <c r="C597" s="18"/>
      <c r="D597" s="9"/>
      <c r="E597" s="18"/>
      <c r="F597" s="18"/>
      <c r="G597" s="19"/>
      <c r="H597" s="42"/>
      <c r="I597" s="12"/>
      <c r="J597" s="12"/>
      <c r="K597" s="12"/>
      <c r="L597" s="12"/>
      <c r="M597" s="12"/>
      <c r="N597" s="12"/>
      <c r="O597" s="12"/>
      <c r="P597" s="12"/>
    </row>
    <row r="598" spans="1:16" ht="15.75" customHeight="1">
      <c r="A598" s="20"/>
      <c r="B598" s="14"/>
      <c r="C598" s="14"/>
      <c r="D598" s="15"/>
      <c r="E598" s="14"/>
      <c r="F598" s="14"/>
      <c r="G598" s="16"/>
      <c r="H598" s="42"/>
      <c r="I598" s="12"/>
      <c r="J598" s="12"/>
      <c r="K598" s="12"/>
      <c r="L598" s="12"/>
      <c r="M598" s="12"/>
      <c r="N598" s="12"/>
      <c r="O598" s="12"/>
      <c r="P598" s="12"/>
    </row>
    <row r="599" spans="1:16" ht="15.75" customHeight="1">
      <c r="A599" s="22"/>
      <c r="B599" s="18"/>
      <c r="C599" s="18"/>
      <c r="D599" s="9"/>
      <c r="E599" s="18"/>
      <c r="F599" s="18"/>
      <c r="G599" s="19"/>
      <c r="H599" s="42"/>
      <c r="I599" s="12"/>
      <c r="J599" s="12"/>
      <c r="K599" s="12"/>
      <c r="L599" s="12"/>
      <c r="M599" s="12"/>
      <c r="N599" s="12"/>
      <c r="O599" s="12"/>
      <c r="P599" s="12"/>
    </row>
    <row r="600" spans="1:16" ht="15.75" customHeight="1">
      <c r="A600" s="20"/>
      <c r="B600" s="14"/>
      <c r="C600" s="14"/>
      <c r="D600" s="15"/>
      <c r="E600" s="14"/>
      <c r="F600" s="14"/>
      <c r="G600" s="16"/>
      <c r="H600" s="42"/>
      <c r="I600" s="12"/>
      <c r="J600" s="12"/>
      <c r="K600" s="12"/>
      <c r="L600" s="12"/>
      <c r="M600" s="12"/>
      <c r="N600" s="12"/>
      <c r="O600" s="12"/>
      <c r="P600" s="12"/>
    </row>
    <row r="601" spans="1:16" ht="15.75" customHeight="1">
      <c r="A601" s="43"/>
      <c r="B601" s="18"/>
      <c r="C601" s="18"/>
      <c r="D601" s="9"/>
      <c r="E601" s="18"/>
      <c r="F601" s="18"/>
      <c r="G601" s="19"/>
      <c r="H601" s="42"/>
      <c r="I601" s="12"/>
      <c r="J601" s="12"/>
      <c r="K601" s="12"/>
      <c r="L601" s="12"/>
      <c r="M601" s="12"/>
      <c r="N601" s="12"/>
      <c r="O601" s="12"/>
      <c r="P601" s="12"/>
    </row>
    <row r="602" spans="1:16" ht="15.75" customHeight="1">
      <c r="A602" s="41"/>
      <c r="B602" s="14"/>
      <c r="C602" s="14"/>
      <c r="D602" s="15"/>
      <c r="E602" s="14"/>
      <c r="F602" s="14"/>
      <c r="G602" s="16"/>
      <c r="H602" s="42"/>
      <c r="I602" s="12"/>
      <c r="J602" s="12"/>
      <c r="K602" s="12"/>
      <c r="L602" s="12"/>
      <c r="M602" s="12"/>
      <c r="N602" s="12"/>
      <c r="O602" s="12"/>
      <c r="P602" s="12"/>
    </row>
    <row r="603" spans="1:16" ht="15.75" customHeight="1">
      <c r="A603" s="43"/>
      <c r="B603" s="18"/>
      <c r="C603" s="18"/>
      <c r="D603" s="9"/>
      <c r="E603" s="18"/>
      <c r="F603" s="18"/>
      <c r="G603" s="19"/>
      <c r="H603" s="42"/>
      <c r="I603" s="12"/>
      <c r="J603" s="12"/>
      <c r="K603" s="12"/>
      <c r="L603" s="12"/>
      <c r="M603" s="12"/>
      <c r="N603" s="12"/>
      <c r="O603" s="12"/>
      <c r="P603" s="12"/>
    </row>
    <row r="604" spans="1:16" ht="15.75" customHeight="1">
      <c r="A604" s="41"/>
      <c r="B604" s="14"/>
      <c r="C604" s="14"/>
      <c r="D604" s="15"/>
      <c r="E604" s="14"/>
      <c r="F604" s="14"/>
      <c r="G604" s="16"/>
      <c r="H604" s="42"/>
      <c r="I604" s="12"/>
      <c r="J604" s="12"/>
      <c r="K604" s="12"/>
      <c r="L604" s="12"/>
      <c r="M604" s="12"/>
      <c r="N604" s="12"/>
      <c r="O604" s="12"/>
      <c r="P604" s="12"/>
    </row>
    <row r="605" spans="1:16" ht="15.75" customHeight="1">
      <c r="A605" s="43"/>
      <c r="B605" s="18"/>
      <c r="C605" s="18"/>
      <c r="D605" s="9"/>
      <c r="E605" s="18"/>
      <c r="F605" s="18"/>
      <c r="G605" s="19"/>
      <c r="H605" s="42"/>
      <c r="I605" s="12"/>
      <c r="J605" s="12"/>
      <c r="K605" s="12"/>
      <c r="L605" s="12"/>
      <c r="M605" s="12"/>
      <c r="N605" s="12"/>
      <c r="O605" s="12"/>
      <c r="P605" s="12"/>
    </row>
    <row r="606" spans="1:16" ht="15.75" customHeight="1">
      <c r="A606" s="41"/>
      <c r="B606" s="14"/>
      <c r="C606" s="14"/>
      <c r="D606" s="15"/>
      <c r="E606" s="14"/>
      <c r="F606" s="14"/>
      <c r="G606" s="16"/>
      <c r="H606" s="42"/>
      <c r="I606" s="12"/>
      <c r="J606" s="12"/>
      <c r="K606" s="12"/>
      <c r="L606" s="12"/>
      <c r="M606" s="12"/>
      <c r="N606" s="12"/>
      <c r="O606" s="12"/>
      <c r="P606" s="12"/>
    </row>
    <row r="607" spans="1:16" ht="15.75" customHeight="1">
      <c r="A607" s="43"/>
      <c r="B607" s="18"/>
      <c r="C607" s="18"/>
      <c r="D607" s="9"/>
      <c r="E607" s="18"/>
      <c r="F607" s="18"/>
      <c r="G607" s="19"/>
      <c r="H607" s="42"/>
      <c r="I607" s="12"/>
      <c r="J607" s="12"/>
      <c r="K607" s="12"/>
      <c r="L607" s="12"/>
      <c r="M607" s="12"/>
      <c r="N607" s="12"/>
      <c r="O607" s="12"/>
      <c r="P607" s="12"/>
    </row>
    <row r="608" spans="1:16" ht="15.75" customHeight="1">
      <c r="A608" s="41"/>
      <c r="B608" s="14"/>
      <c r="C608" s="14"/>
      <c r="D608" s="15"/>
      <c r="E608" s="14"/>
      <c r="F608" s="14"/>
      <c r="G608" s="16"/>
      <c r="H608" s="42"/>
      <c r="I608" s="12"/>
      <c r="J608" s="12"/>
      <c r="K608" s="12"/>
      <c r="L608" s="12"/>
      <c r="M608" s="12"/>
      <c r="N608" s="12"/>
      <c r="O608" s="12"/>
      <c r="P608" s="12"/>
    </row>
    <row r="609" spans="1:16" ht="15.75" customHeight="1">
      <c r="A609" s="43"/>
      <c r="B609" s="18"/>
      <c r="C609" s="18"/>
      <c r="D609" s="9"/>
      <c r="E609" s="18"/>
      <c r="F609" s="18"/>
      <c r="G609" s="19"/>
      <c r="H609" s="42"/>
      <c r="I609" s="12"/>
      <c r="J609" s="12"/>
      <c r="K609" s="12"/>
      <c r="L609" s="12"/>
      <c r="M609" s="12"/>
      <c r="N609" s="12"/>
      <c r="O609" s="12"/>
      <c r="P609" s="12"/>
    </row>
    <row r="610" spans="1:16" ht="15.75" customHeight="1">
      <c r="A610" s="41"/>
      <c r="B610" s="14"/>
      <c r="C610" s="14"/>
      <c r="D610" s="15"/>
      <c r="E610" s="14"/>
      <c r="F610" s="14"/>
      <c r="G610" s="16"/>
      <c r="H610" s="42"/>
      <c r="I610" s="12"/>
      <c r="J610" s="12"/>
      <c r="K610" s="12"/>
      <c r="L610" s="12"/>
      <c r="M610" s="12"/>
      <c r="N610" s="12"/>
      <c r="O610" s="12"/>
      <c r="P610" s="12"/>
    </row>
    <row r="611" spans="1:16" ht="15.75" customHeight="1">
      <c r="A611" s="22"/>
      <c r="B611" s="18"/>
      <c r="C611" s="18"/>
      <c r="D611" s="9"/>
      <c r="E611" s="18"/>
      <c r="F611" s="18"/>
      <c r="G611" s="19"/>
      <c r="H611" s="42"/>
      <c r="I611" s="12"/>
      <c r="J611" s="12"/>
      <c r="K611" s="12"/>
      <c r="L611" s="12"/>
      <c r="M611" s="12"/>
      <c r="N611" s="12"/>
      <c r="O611" s="12"/>
      <c r="P611" s="12"/>
    </row>
    <row r="612" spans="1:16" ht="15.75" customHeight="1">
      <c r="A612" s="20"/>
      <c r="B612" s="14"/>
      <c r="C612" s="14"/>
      <c r="D612" s="15"/>
      <c r="E612" s="14"/>
      <c r="F612" s="14"/>
      <c r="G612" s="16"/>
      <c r="H612" s="42"/>
      <c r="I612" s="12"/>
      <c r="J612" s="12"/>
      <c r="K612" s="12"/>
      <c r="L612" s="12"/>
      <c r="M612" s="12"/>
      <c r="N612" s="12"/>
      <c r="O612" s="12"/>
      <c r="P612" s="12"/>
    </row>
    <row r="613" spans="1:16" ht="15.75" customHeight="1">
      <c r="A613" s="43"/>
      <c r="B613" s="18"/>
      <c r="C613" s="18"/>
      <c r="D613" s="9"/>
      <c r="E613" s="18"/>
      <c r="F613" s="18"/>
      <c r="G613" s="19"/>
      <c r="H613" s="42"/>
      <c r="I613" s="12"/>
      <c r="J613" s="12"/>
      <c r="K613" s="12"/>
      <c r="L613" s="12"/>
      <c r="M613" s="12"/>
      <c r="N613" s="12"/>
      <c r="O613" s="12"/>
      <c r="P613" s="12"/>
    </row>
    <row r="614" spans="1:16" ht="15.75" customHeight="1">
      <c r="A614" s="20"/>
      <c r="B614" s="14"/>
      <c r="C614" s="14"/>
      <c r="D614" s="15"/>
      <c r="E614" s="14"/>
      <c r="F614" s="14"/>
      <c r="G614" s="16"/>
      <c r="H614" s="42"/>
      <c r="I614" s="12"/>
      <c r="J614" s="12"/>
      <c r="K614" s="12"/>
      <c r="L614" s="12"/>
      <c r="M614" s="12"/>
      <c r="N614" s="12"/>
      <c r="O614" s="12"/>
      <c r="P614" s="12"/>
    </row>
    <row r="615" spans="1:16" ht="15.75" customHeight="1">
      <c r="A615" s="22"/>
      <c r="B615" s="18"/>
      <c r="C615" s="18"/>
      <c r="D615" s="9"/>
      <c r="E615" s="18"/>
      <c r="F615" s="18"/>
      <c r="G615" s="19"/>
      <c r="H615" s="42"/>
      <c r="I615" s="12"/>
      <c r="J615" s="12"/>
      <c r="K615" s="12"/>
      <c r="L615" s="12"/>
      <c r="M615" s="12"/>
      <c r="N615" s="12"/>
      <c r="O615" s="12"/>
      <c r="P615" s="12"/>
    </row>
    <row r="616" spans="1:16" ht="15.75" customHeight="1">
      <c r="A616" s="20"/>
      <c r="B616" s="14"/>
      <c r="C616" s="14"/>
      <c r="D616" s="15"/>
      <c r="E616" s="14"/>
      <c r="F616" s="14"/>
      <c r="G616" s="16"/>
      <c r="H616" s="42"/>
      <c r="I616" s="12"/>
      <c r="J616" s="12"/>
      <c r="K616" s="12"/>
      <c r="L616" s="12"/>
      <c r="M616" s="12"/>
      <c r="N616" s="12"/>
      <c r="O616" s="12"/>
      <c r="P616" s="12"/>
    </row>
    <row r="617" spans="1:16" ht="15.75" customHeight="1">
      <c r="A617" s="22"/>
      <c r="B617" s="18"/>
      <c r="C617" s="18"/>
      <c r="D617" s="9"/>
      <c r="E617" s="18"/>
      <c r="F617" s="18"/>
      <c r="G617" s="19"/>
      <c r="H617" s="42"/>
      <c r="I617" s="12"/>
      <c r="J617" s="12"/>
      <c r="K617" s="12"/>
      <c r="L617" s="12"/>
      <c r="M617" s="12"/>
      <c r="N617" s="12"/>
      <c r="O617" s="12"/>
      <c r="P617" s="12"/>
    </row>
    <row r="618" spans="1:16" ht="15.75" customHeight="1">
      <c r="A618" s="20"/>
      <c r="B618" s="14"/>
      <c r="C618" s="14"/>
      <c r="D618" s="15"/>
      <c r="E618" s="14"/>
      <c r="F618" s="14"/>
      <c r="G618" s="16"/>
      <c r="H618" s="42"/>
      <c r="I618" s="12"/>
      <c r="J618" s="12"/>
      <c r="K618" s="12"/>
      <c r="L618" s="12"/>
      <c r="M618" s="12"/>
      <c r="N618" s="12"/>
      <c r="O618" s="12"/>
      <c r="P618" s="12"/>
    </row>
    <row r="619" spans="1:16" ht="15.75" customHeight="1">
      <c r="A619" s="22"/>
      <c r="B619" s="18"/>
      <c r="C619" s="18"/>
      <c r="D619" s="9"/>
      <c r="E619" s="18"/>
      <c r="F619" s="38"/>
      <c r="G619" s="19"/>
      <c r="H619" s="42"/>
      <c r="I619" s="12"/>
      <c r="J619" s="12"/>
      <c r="K619" s="12"/>
      <c r="L619" s="12"/>
      <c r="M619" s="12"/>
      <c r="N619" s="12"/>
      <c r="O619" s="12"/>
      <c r="P619" s="12"/>
    </row>
    <row r="620" spans="1:16" ht="15.75" customHeight="1">
      <c r="A620" s="20"/>
      <c r="B620" s="14"/>
      <c r="C620" s="14"/>
      <c r="D620" s="15"/>
      <c r="E620" s="14"/>
      <c r="F620" s="14"/>
      <c r="G620" s="16"/>
      <c r="H620" s="42"/>
      <c r="I620" s="12"/>
      <c r="J620" s="12"/>
      <c r="K620" s="12"/>
      <c r="L620" s="12"/>
      <c r="M620" s="12"/>
      <c r="N620" s="12"/>
      <c r="O620" s="12"/>
      <c r="P620" s="12"/>
    </row>
    <row r="621" spans="1:16" ht="15.75" customHeight="1">
      <c r="A621" s="22"/>
      <c r="B621" s="18"/>
      <c r="C621" s="18"/>
      <c r="D621" s="9"/>
      <c r="E621" s="18"/>
      <c r="F621" s="18"/>
      <c r="G621" s="19"/>
      <c r="H621" s="42"/>
      <c r="I621" s="12"/>
      <c r="J621" s="12"/>
      <c r="K621" s="12"/>
      <c r="L621" s="12"/>
      <c r="M621" s="12"/>
      <c r="N621" s="12"/>
      <c r="O621" s="12"/>
      <c r="P621" s="12"/>
    </row>
    <row r="622" spans="1:16" ht="15.75" customHeight="1">
      <c r="A622" s="20"/>
      <c r="B622" s="14"/>
      <c r="C622" s="14"/>
      <c r="D622" s="15"/>
      <c r="E622" s="14"/>
      <c r="F622" s="14"/>
      <c r="G622" s="16"/>
      <c r="H622" s="42"/>
      <c r="I622" s="12"/>
      <c r="J622" s="12"/>
      <c r="K622" s="12"/>
      <c r="L622" s="12"/>
      <c r="M622" s="12"/>
      <c r="N622" s="12"/>
      <c r="O622" s="12"/>
      <c r="P622" s="12"/>
    </row>
    <row r="623" spans="1:16" ht="15.75" customHeight="1">
      <c r="A623" s="22"/>
      <c r="B623" s="18"/>
      <c r="C623" s="18"/>
      <c r="D623" s="9"/>
      <c r="E623" s="18"/>
      <c r="F623" s="18"/>
      <c r="G623" s="19"/>
      <c r="H623" s="42"/>
      <c r="I623" s="12"/>
      <c r="J623" s="12"/>
      <c r="K623" s="12"/>
      <c r="L623" s="12"/>
      <c r="M623" s="12"/>
      <c r="N623" s="12"/>
      <c r="O623" s="12"/>
      <c r="P623" s="12"/>
    </row>
    <row r="624" spans="1:16" ht="15.75" customHeight="1">
      <c r="A624" s="20"/>
      <c r="B624" s="14"/>
      <c r="C624" s="14"/>
      <c r="D624" s="15"/>
      <c r="E624" s="14"/>
      <c r="F624" s="14"/>
      <c r="G624" s="16"/>
      <c r="H624" s="42"/>
      <c r="I624" s="12"/>
      <c r="J624" s="12"/>
      <c r="K624" s="12"/>
      <c r="L624" s="12"/>
      <c r="M624" s="12"/>
      <c r="N624" s="12"/>
      <c r="O624" s="12"/>
      <c r="P624" s="12"/>
    </row>
    <row r="625" spans="1:16" ht="15.75" customHeight="1">
      <c r="A625" s="22"/>
      <c r="B625" s="18"/>
      <c r="C625" s="18"/>
      <c r="D625" s="9"/>
      <c r="E625" s="18"/>
      <c r="F625" s="18"/>
      <c r="G625" s="19"/>
      <c r="H625" s="42"/>
      <c r="I625" s="12"/>
      <c r="J625" s="12"/>
      <c r="K625" s="12"/>
      <c r="L625" s="12"/>
      <c r="M625" s="12"/>
      <c r="N625" s="12"/>
      <c r="O625" s="12"/>
      <c r="P625" s="12"/>
    </row>
    <row r="626" spans="1:16" ht="15.75" customHeight="1">
      <c r="A626" s="20"/>
      <c r="B626" s="14"/>
      <c r="C626" s="14"/>
      <c r="D626" s="15"/>
      <c r="E626" s="14"/>
      <c r="F626" s="14"/>
      <c r="G626" s="16"/>
      <c r="H626" s="42"/>
      <c r="I626" s="12"/>
      <c r="J626" s="12"/>
      <c r="K626" s="12"/>
      <c r="L626" s="12"/>
      <c r="M626" s="12"/>
      <c r="N626" s="12"/>
      <c r="O626" s="12"/>
      <c r="P626" s="12"/>
    </row>
    <row r="627" spans="1:16" ht="15.75" customHeight="1">
      <c r="A627" s="22"/>
      <c r="B627" s="18"/>
      <c r="C627" s="18"/>
      <c r="D627" s="9"/>
      <c r="E627" s="18"/>
      <c r="F627" s="18"/>
      <c r="G627" s="19"/>
      <c r="H627" s="42"/>
      <c r="I627" s="12"/>
      <c r="J627" s="12"/>
      <c r="K627" s="12"/>
      <c r="L627" s="12"/>
      <c r="M627" s="12"/>
      <c r="N627" s="12"/>
      <c r="O627" s="12"/>
      <c r="P627" s="12"/>
    </row>
    <row r="628" spans="1:16" ht="15.75" customHeight="1">
      <c r="A628" s="20"/>
      <c r="B628" s="14"/>
      <c r="C628" s="14"/>
      <c r="D628" s="15"/>
      <c r="E628" s="14"/>
      <c r="F628" s="14"/>
      <c r="G628" s="16"/>
      <c r="H628" s="42"/>
      <c r="I628" s="12"/>
      <c r="J628" s="12"/>
      <c r="K628" s="12"/>
      <c r="L628" s="12"/>
      <c r="M628" s="12"/>
      <c r="N628" s="12"/>
      <c r="O628" s="12"/>
      <c r="P628" s="12"/>
    </row>
    <row r="629" spans="1:16" ht="15.75" customHeight="1">
      <c r="A629" s="22"/>
      <c r="B629" s="18"/>
      <c r="C629" s="18"/>
      <c r="D629" s="9"/>
      <c r="E629" s="18"/>
      <c r="F629" s="18"/>
      <c r="G629" s="19"/>
      <c r="H629" s="42"/>
      <c r="I629" s="12"/>
      <c r="J629" s="12"/>
      <c r="K629" s="12"/>
      <c r="L629" s="12"/>
      <c r="M629" s="12"/>
      <c r="N629" s="12"/>
      <c r="O629" s="12"/>
      <c r="P629" s="12"/>
    </row>
    <row r="630" spans="1:16" ht="15.75" customHeight="1">
      <c r="A630" s="20"/>
      <c r="B630" s="14"/>
      <c r="C630" s="14"/>
      <c r="D630" s="15"/>
      <c r="E630" s="14"/>
      <c r="F630" s="14"/>
      <c r="G630" s="16"/>
      <c r="H630" s="42"/>
      <c r="I630" s="12"/>
      <c r="J630" s="12"/>
      <c r="K630" s="12"/>
      <c r="L630" s="12"/>
      <c r="M630" s="12"/>
      <c r="N630" s="12"/>
      <c r="O630" s="12"/>
      <c r="P630" s="12"/>
    </row>
    <row r="631" spans="1:16" ht="15.75" customHeight="1">
      <c r="A631" s="22"/>
      <c r="B631" s="18"/>
      <c r="C631" s="18"/>
      <c r="D631" s="9"/>
      <c r="E631" s="18"/>
      <c r="F631" s="18"/>
      <c r="G631" s="19"/>
      <c r="H631" s="42"/>
      <c r="I631" s="12"/>
      <c r="J631" s="12"/>
      <c r="K631" s="12"/>
      <c r="L631" s="12"/>
      <c r="M631" s="12"/>
      <c r="N631" s="12"/>
      <c r="O631" s="12"/>
      <c r="P631" s="12"/>
    </row>
    <row r="632" spans="1:16" ht="15.75" customHeight="1">
      <c r="A632" s="20"/>
      <c r="B632" s="14"/>
      <c r="C632" s="14"/>
      <c r="D632" s="15"/>
      <c r="E632" s="14"/>
      <c r="F632" s="14"/>
      <c r="G632" s="16"/>
      <c r="H632" s="42"/>
      <c r="I632" s="12"/>
      <c r="J632" s="12"/>
      <c r="K632" s="12"/>
      <c r="L632" s="12"/>
      <c r="M632" s="12"/>
      <c r="N632" s="12"/>
      <c r="O632" s="12"/>
      <c r="P632" s="12"/>
    </row>
    <row r="633" spans="1:16" ht="15.75" customHeight="1">
      <c r="A633" s="22"/>
      <c r="B633" s="18"/>
      <c r="C633" s="18"/>
      <c r="D633" s="9"/>
      <c r="E633" s="18"/>
      <c r="F633" s="18"/>
      <c r="G633" s="19"/>
      <c r="H633" s="42"/>
      <c r="I633" s="12"/>
      <c r="J633" s="12"/>
      <c r="K633" s="12"/>
      <c r="L633" s="12"/>
      <c r="M633" s="12"/>
      <c r="N633" s="12"/>
      <c r="O633" s="12"/>
      <c r="P633" s="12"/>
    </row>
    <row r="634" spans="1:16" ht="15.75" customHeight="1">
      <c r="A634" s="20"/>
      <c r="B634" s="14"/>
      <c r="C634" s="14"/>
      <c r="D634" s="15"/>
      <c r="E634" s="14"/>
      <c r="F634" s="14"/>
      <c r="G634" s="16"/>
      <c r="H634" s="42"/>
      <c r="I634" s="12"/>
      <c r="J634" s="12"/>
      <c r="K634" s="12"/>
      <c r="L634" s="12"/>
      <c r="M634" s="12"/>
      <c r="N634" s="12"/>
      <c r="O634" s="12"/>
      <c r="P634" s="12"/>
    </row>
    <row r="635" spans="1:16" ht="15.75" customHeight="1">
      <c r="A635" s="22"/>
      <c r="B635" s="18"/>
      <c r="C635" s="18"/>
      <c r="D635" s="9"/>
      <c r="E635" s="18"/>
      <c r="F635" s="18"/>
      <c r="G635" s="24"/>
      <c r="H635" s="42"/>
      <c r="I635" s="12"/>
      <c r="J635" s="12"/>
      <c r="K635" s="12"/>
      <c r="L635" s="12"/>
      <c r="M635" s="12"/>
      <c r="N635" s="12"/>
      <c r="O635" s="12"/>
      <c r="P635" s="12"/>
    </row>
    <row r="636" spans="1:16" ht="15.75" customHeight="1">
      <c r="A636" s="20"/>
      <c r="B636" s="14"/>
      <c r="C636" s="14"/>
      <c r="D636" s="15"/>
      <c r="E636" s="14"/>
      <c r="F636" s="14"/>
      <c r="G636" s="16"/>
      <c r="H636" s="42"/>
      <c r="I636" s="12"/>
      <c r="J636" s="12"/>
      <c r="K636" s="12"/>
      <c r="L636" s="12"/>
      <c r="M636" s="12"/>
      <c r="N636" s="12"/>
      <c r="O636" s="12"/>
      <c r="P636" s="12"/>
    </row>
    <row r="637" spans="1:16" ht="15.75" customHeight="1">
      <c r="A637" s="22"/>
      <c r="B637" s="18"/>
      <c r="C637" s="18"/>
      <c r="D637" s="9"/>
      <c r="E637" s="18"/>
      <c r="F637" s="18"/>
      <c r="G637" s="19"/>
      <c r="H637" s="42"/>
      <c r="I637" s="12"/>
      <c r="J637" s="12"/>
      <c r="K637" s="12"/>
      <c r="L637" s="12"/>
      <c r="M637" s="12"/>
      <c r="N637" s="12"/>
      <c r="O637" s="12"/>
      <c r="P637" s="12"/>
    </row>
    <row r="638" spans="1:16" ht="15.75" customHeight="1">
      <c r="A638" s="20"/>
      <c r="B638" s="14"/>
      <c r="C638" s="14"/>
      <c r="D638" s="15"/>
      <c r="E638" s="14"/>
      <c r="F638" s="14"/>
      <c r="G638" s="16"/>
      <c r="H638" s="42"/>
      <c r="I638" s="12"/>
      <c r="J638" s="12"/>
      <c r="K638" s="12"/>
      <c r="L638" s="12"/>
      <c r="M638" s="12"/>
      <c r="N638" s="12"/>
      <c r="O638" s="12"/>
      <c r="P638" s="12"/>
    </row>
    <row r="639" spans="1:16" ht="15.75" customHeight="1">
      <c r="A639" s="22"/>
      <c r="B639" s="18"/>
      <c r="C639" s="18"/>
      <c r="D639" s="9"/>
      <c r="E639" s="18"/>
      <c r="F639" s="18"/>
      <c r="G639" s="19"/>
      <c r="H639" s="42"/>
      <c r="I639" s="12"/>
      <c r="J639" s="12"/>
      <c r="K639" s="12"/>
      <c r="L639" s="12"/>
      <c r="M639" s="12"/>
      <c r="N639" s="12"/>
      <c r="O639" s="12"/>
      <c r="P639" s="12"/>
    </row>
    <row r="640" spans="1:16" ht="15.75" customHeight="1">
      <c r="A640" s="20"/>
      <c r="B640" s="14"/>
      <c r="C640" s="14"/>
      <c r="D640" s="15"/>
      <c r="E640" s="14"/>
      <c r="F640" s="14"/>
      <c r="G640" s="16"/>
      <c r="H640" s="42"/>
      <c r="I640" s="12"/>
      <c r="J640" s="12"/>
      <c r="K640" s="12"/>
      <c r="L640" s="12"/>
      <c r="M640" s="12"/>
      <c r="N640" s="12"/>
      <c r="O640" s="12"/>
      <c r="P640" s="12"/>
    </row>
    <row r="641" spans="1:16" ht="15.75" customHeight="1">
      <c r="A641" s="22"/>
      <c r="B641" s="18"/>
      <c r="C641" s="18"/>
      <c r="D641" s="9"/>
      <c r="E641" s="18"/>
      <c r="F641" s="18"/>
      <c r="G641" s="19"/>
      <c r="H641" s="42"/>
      <c r="I641" s="12"/>
      <c r="J641" s="12"/>
      <c r="K641" s="12"/>
      <c r="L641" s="12"/>
      <c r="M641" s="12"/>
      <c r="N641" s="12"/>
      <c r="O641" s="12"/>
      <c r="P641" s="12"/>
    </row>
    <row r="642" spans="1:16" ht="15.75" customHeight="1">
      <c r="A642" s="20"/>
      <c r="B642" s="14"/>
      <c r="C642" s="14"/>
      <c r="D642" s="15"/>
      <c r="E642" s="14"/>
      <c r="F642" s="14"/>
      <c r="G642" s="16"/>
      <c r="H642" s="42"/>
      <c r="I642" s="12"/>
      <c r="J642" s="12"/>
      <c r="K642" s="12"/>
      <c r="L642" s="12"/>
      <c r="M642" s="12"/>
      <c r="N642" s="12"/>
      <c r="O642" s="12"/>
      <c r="P642" s="12"/>
    </row>
    <row r="643" spans="1:16" ht="15.75" customHeight="1">
      <c r="A643" s="22"/>
      <c r="B643" s="18"/>
      <c r="C643" s="18"/>
      <c r="D643" s="9"/>
      <c r="E643" s="18"/>
      <c r="F643" s="18"/>
      <c r="G643" s="19"/>
      <c r="H643" s="42"/>
      <c r="I643" s="12"/>
      <c r="J643" s="12"/>
      <c r="K643" s="12"/>
      <c r="L643" s="12"/>
      <c r="M643" s="12"/>
      <c r="N643" s="12"/>
      <c r="O643" s="12"/>
      <c r="P643" s="12"/>
    </row>
    <row r="644" spans="1:16" ht="15.75" customHeight="1">
      <c r="A644" s="20"/>
      <c r="B644" s="14"/>
      <c r="C644" s="14"/>
      <c r="D644" s="15"/>
      <c r="E644" s="14"/>
      <c r="F644" s="14"/>
      <c r="G644" s="16"/>
      <c r="H644" s="42"/>
      <c r="I644" s="12"/>
      <c r="J644" s="12"/>
      <c r="K644" s="12"/>
      <c r="L644" s="12"/>
      <c r="M644" s="12"/>
      <c r="N644" s="12"/>
      <c r="O644" s="12"/>
      <c r="P644" s="12"/>
    </row>
    <row r="645" spans="1:16" ht="15.75" customHeight="1">
      <c r="A645" s="22"/>
      <c r="B645" s="18"/>
      <c r="C645" s="18"/>
      <c r="D645" s="9"/>
      <c r="E645" s="18"/>
      <c r="F645" s="18"/>
      <c r="G645" s="19"/>
      <c r="H645" s="42"/>
      <c r="I645" s="12"/>
      <c r="J645" s="12"/>
      <c r="K645" s="12"/>
      <c r="L645" s="12"/>
      <c r="M645" s="12"/>
      <c r="N645" s="12"/>
      <c r="O645" s="12"/>
      <c r="P645" s="12"/>
    </row>
    <row r="646" spans="1:16" ht="15.75" customHeight="1">
      <c r="A646" s="20"/>
      <c r="B646" s="14"/>
      <c r="C646" s="14"/>
      <c r="D646" s="15"/>
      <c r="E646" s="14"/>
      <c r="F646" s="14"/>
      <c r="G646" s="16"/>
      <c r="H646" s="42"/>
      <c r="I646" s="12"/>
      <c r="J646" s="12"/>
      <c r="K646" s="12"/>
      <c r="L646" s="12"/>
      <c r="M646" s="12"/>
      <c r="N646" s="12"/>
      <c r="O646" s="12"/>
      <c r="P646" s="12"/>
    </row>
    <row r="647" spans="1:16" ht="15.75" customHeight="1">
      <c r="A647" s="22"/>
      <c r="B647" s="18"/>
      <c r="C647" s="18"/>
      <c r="D647" s="9"/>
      <c r="E647" s="18"/>
      <c r="F647" s="18"/>
      <c r="G647" s="19"/>
      <c r="H647" s="42"/>
      <c r="I647" s="12"/>
      <c r="J647" s="12"/>
      <c r="K647" s="12"/>
      <c r="L647" s="12"/>
      <c r="M647" s="12"/>
      <c r="N647" s="12"/>
      <c r="O647" s="12"/>
      <c r="P647" s="12"/>
    </row>
    <row r="648" spans="1:16" ht="15.75" customHeight="1">
      <c r="A648" s="20"/>
      <c r="B648" s="14"/>
      <c r="C648" s="14"/>
      <c r="D648" s="15"/>
      <c r="E648" s="14"/>
      <c r="F648" s="14"/>
      <c r="G648" s="16"/>
      <c r="H648" s="42"/>
      <c r="I648" s="12"/>
      <c r="J648" s="12"/>
      <c r="K648" s="12"/>
      <c r="L648" s="12"/>
      <c r="M648" s="12"/>
      <c r="N648" s="12"/>
      <c r="O648" s="12"/>
      <c r="P648" s="12"/>
    </row>
    <row r="649" spans="1:16" ht="15.75" customHeight="1">
      <c r="A649" s="22"/>
      <c r="B649" s="18"/>
      <c r="C649" s="18"/>
      <c r="D649" s="9"/>
      <c r="E649" s="18"/>
      <c r="F649" s="18"/>
      <c r="G649" s="19"/>
      <c r="H649" s="42"/>
      <c r="I649" s="12"/>
      <c r="J649" s="12"/>
      <c r="K649" s="12"/>
      <c r="L649" s="12"/>
      <c r="M649" s="12"/>
      <c r="N649" s="12"/>
      <c r="O649" s="12"/>
      <c r="P649" s="12"/>
    </row>
    <row r="650" spans="1:16" ht="15.75" customHeight="1">
      <c r="A650" s="41"/>
      <c r="B650" s="14"/>
      <c r="C650" s="14"/>
      <c r="D650" s="15"/>
      <c r="E650" s="14"/>
      <c r="F650" s="14"/>
      <c r="G650" s="16"/>
      <c r="H650" s="42"/>
      <c r="I650" s="12"/>
      <c r="J650" s="12"/>
      <c r="K650" s="12"/>
      <c r="L650" s="12"/>
      <c r="M650" s="12"/>
      <c r="N650" s="12"/>
      <c r="O650" s="12"/>
      <c r="P650" s="12"/>
    </row>
    <row r="651" spans="1:16" ht="15.75" customHeight="1">
      <c r="A651" s="43"/>
      <c r="B651" s="18"/>
      <c r="C651" s="18"/>
      <c r="D651" s="9"/>
      <c r="E651" s="18"/>
      <c r="F651" s="18"/>
      <c r="G651" s="19"/>
      <c r="H651" s="42"/>
      <c r="I651" s="12"/>
      <c r="J651" s="12"/>
      <c r="K651" s="12"/>
      <c r="L651" s="12"/>
      <c r="M651" s="12"/>
      <c r="N651" s="12"/>
      <c r="O651" s="12"/>
      <c r="P651" s="12"/>
    </row>
    <row r="652" spans="1:16" ht="15.75" customHeight="1">
      <c r="A652" s="20"/>
      <c r="B652" s="14"/>
      <c r="C652" s="14"/>
      <c r="D652" s="15"/>
      <c r="E652" s="14"/>
      <c r="F652" s="14"/>
      <c r="G652" s="16"/>
      <c r="H652" s="42"/>
      <c r="I652" s="12"/>
      <c r="J652" s="12"/>
      <c r="K652" s="12"/>
      <c r="L652" s="12"/>
      <c r="M652" s="12"/>
      <c r="N652" s="12"/>
      <c r="O652" s="12"/>
      <c r="P652" s="12"/>
    </row>
    <row r="653" spans="1:16" ht="15.75" customHeight="1">
      <c r="A653" s="22"/>
      <c r="B653" s="18"/>
      <c r="C653" s="18"/>
      <c r="D653" s="9"/>
      <c r="E653" s="18"/>
      <c r="F653" s="18"/>
      <c r="G653" s="19"/>
      <c r="H653" s="42"/>
      <c r="I653" s="12"/>
      <c r="J653" s="12"/>
      <c r="K653" s="12"/>
      <c r="L653" s="12"/>
      <c r="M653" s="12"/>
      <c r="N653" s="12"/>
      <c r="O653" s="12"/>
      <c r="P653" s="12"/>
    </row>
    <row r="654" spans="1:16" ht="15.75" customHeight="1">
      <c r="A654" s="20"/>
      <c r="B654" s="14"/>
      <c r="C654" s="14"/>
      <c r="D654" s="15"/>
      <c r="E654" s="14"/>
      <c r="F654" s="14"/>
      <c r="G654" s="16"/>
      <c r="H654" s="42"/>
      <c r="I654" s="12"/>
      <c r="J654" s="12"/>
      <c r="K654" s="12"/>
      <c r="L654" s="12"/>
      <c r="M654" s="12"/>
      <c r="N654" s="12"/>
      <c r="O654" s="12"/>
      <c r="P654" s="12"/>
    </row>
    <row r="655" spans="1:16" ht="15.75" customHeight="1">
      <c r="A655" s="22"/>
      <c r="B655" s="18"/>
      <c r="C655" s="18"/>
      <c r="D655" s="9"/>
      <c r="E655" s="18"/>
      <c r="F655" s="18"/>
      <c r="G655" s="19"/>
      <c r="H655" s="42"/>
      <c r="I655" s="12"/>
      <c r="J655" s="12"/>
      <c r="K655" s="12"/>
      <c r="L655" s="12"/>
      <c r="M655" s="12"/>
      <c r="N655" s="12"/>
      <c r="O655" s="12"/>
      <c r="P655" s="12"/>
    </row>
    <row r="656" spans="1:16" ht="15.75" customHeight="1">
      <c r="A656" s="20"/>
      <c r="B656" s="14"/>
      <c r="C656" s="14"/>
      <c r="D656" s="15"/>
      <c r="E656" s="14"/>
      <c r="F656" s="14"/>
      <c r="G656" s="16"/>
      <c r="H656" s="42"/>
      <c r="I656" s="12"/>
      <c r="J656" s="12"/>
      <c r="K656" s="12"/>
      <c r="L656" s="12"/>
      <c r="M656" s="12"/>
      <c r="N656" s="12"/>
      <c r="O656" s="12"/>
      <c r="P656" s="12"/>
    </row>
    <row r="657" spans="1:16" ht="15.75" customHeight="1">
      <c r="A657" s="22"/>
      <c r="B657" s="18"/>
      <c r="C657" s="18"/>
      <c r="D657" s="9"/>
      <c r="E657" s="18"/>
      <c r="F657" s="18"/>
      <c r="G657" s="19"/>
      <c r="H657" s="42"/>
      <c r="I657" s="12"/>
      <c r="J657" s="12"/>
      <c r="K657" s="12"/>
      <c r="L657" s="12"/>
      <c r="M657" s="12"/>
      <c r="N657" s="12"/>
      <c r="O657" s="12"/>
      <c r="P657" s="12"/>
    </row>
    <row r="658" spans="1:16" ht="15.75" customHeight="1">
      <c r="A658" s="20"/>
      <c r="B658" s="14"/>
      <c r="C658" s="14"/>
      <c r="D658" s="15"/>
      <c r="E658" s="14"/>
      <c r="F658" s="14"/>
      <c r="G658" s="16"/>
      <c r="H658" s="42"/>
      <c r="I658" s="12"/>
      <c r="J658" s="12"/>
      <c r="K658" s="12"/>
      <c r="L658" s="12"/>
      <c r="M658" s="12"/>
      <c r="N658" s="12"/>
      <c r="O658" s="12"/>
      <c r="P658" s="12"/>
    </row>
    <row r="659" spans="1:16" ht="15.75" customHeight="1">
      <c r="A659" s="22"/>
      <c r="B659" s="18"/>
      <c r="C659" s="18"/>
      <c r="D659" s="9"/>
      <c r="E659" s="18"/>
      <c r="F659" s="18"/>
      <c r="G659" s="19"/>
      <c r="H659" s="42"/>
      <c r="I659" s="12"/>
      <c r="J659" s="12"/>
      <c r="K659" s="12"/>
      <c r="L659" s="12"/>
      <c r="M659" s="12"/>
      <c r="N659" s="12"/>
      <c r="O659" s="12"/>
      <c r="P659" s="12"/>
    </row>
    <row r="660" spans="1:16" ht="15.75" customHeight="1">
      <c r="A660" s="20"/>
      <c r="B660" s="14"/>
      <c r="C660" s="44"/>
      <c r="D660" s="15"/>
      <c r="E660" s="14"/>
      <c r="F660" s="44"/>
      <c r="G660" s="16"/>
      <c r="H660" s="42"/>
      <c r="I660" s="12"/>
      <c r="J660" s="12"/>
      <c r="K660" s="12"/>
      <c r="L660" s="12"/>
      <c r="M660" s="12"/>
      <c r="N660" s="12"/>
      <c r="O660" s="12"/>
      <c r="P660" s="12"/>
    </row>
    <row r="661" spans="1:16" ht="15.75" customHeight="1">
      <c r="A661" s="22"/>
      <c r="B661" s="18"/>
      <c r="C661" s="45"/>
      <c r="D661" s="9"/>
      <c r="E661" s="18"/>
      <c r="F661" s="45"/>
      <c r="G661" s="19"/>
      <c r="H661" s="42"/>
      <c r="I661" s="12"/>
      <c r="J661" s="12"/>
      <c r="K661" s="12"/>
      <c r="L661" s="12"/>
      <c r="M661" s="12"/>
      <c r="N661" s="12"/>
      <c r="O661" s="12"/>
      <c r="P661" s="12"/>
    </row>
    <row r="662" spans="1:16" ht="15.75" customHeight="1">
      <c r="A662" s="20"/>
      <c r="B662" s="14"/>
      <c r="C662" s="44"/>
      <c r="D662" s="15"/>
      <c r="E662" s="14"/>
      <c r="F662" s="44"/>
      <c r="G662" s="16"/>
      <c r="H662" s="42"/>
      <c r="I662" s="12"/>
      <c r="J662" s="12"/>
      <c r="K662" s="12"/>
      <c r="L662" s="12"/>
      <c r="M662" s="12"/>
      <c r="N662" s="12"/>
      <c r="O662" s="12"/>
      <c r="P662" s="12"/>
    </row>
    <row r="663" spans="1:16" ht="15.75" customHeight="1">
      <c r="A663" s="22"/>
      <c r="B663" s="18"/>
      <c r="C663" s="18"/>
      <c r="D663" s="9"/>
      <c r="E663" s="18"/>
      <c r="F663" s="18"/>
      <c r="G663" s="19"/>
      <c r="H663" s="42"/>
      <c r="I663" s="12"/>
      <c r="J663" s="12"/>
      <c r="K663" s="12"/>
      <c r="L663" s="12"/>
      <c r="M663" s="12"/>
      <c r="N663" s="12"/>
      <c r="O663" s="12"/>
      <c r="P663" s="12"/>
    </row>
    <row r="664" spans="1:16" ht="15.75" customHeight="1">
      <c r="A664" s="20"/>
      <c r="B664" s="14"/>
      <c r="C664" s="44"/>
      <c r="D664" s="15"/>
      <c r="E664" s="14"/>
      <c r="F664" s="44"/>
      <c r="G664" s="16"/>
      <c r="H664" s="42"/>
      <c r="I664" s="12"/>
      <c r="J664" s="12"/>
      <c r="K664" s="12"/>
      <c r="L664" s="12"/>
      <c r="M664" s="12"/>
      <c r="N664" s="12"/>
      <c r="O664" s="12"/>
      <c r="P664" s="12"/>
    </row>
    <row r="665" spans="1:16" ht="15.75" customHeight="1">
      <c r="A665" s="22"/>
      <c r="B665" s="18"/>
      <c r="C665" s="18"/>
      <c r="D665" s="9"/>
      <c r="E665" s="18"/>
      <c r="F665" s="18"/>
      <c r="G665" s="19"/>
      <c r="H665" s="42"/>
      <c r="I665" s="12"/>
      <c r="J665" s="12"/>
      <c r="K665" s="12"/>
      <c r="L665" s="12"/>
      <c r="M665" s="12"/>
      <c r="N665" s="12"/>
      <c r="O665" s="12"/>
      <c r="P665" s="12"/>
    </row>
    <row r="666" spans="1:16" ht="15.75" customHeight="1">
      <c r="A666" s="20"/>
      <c r="B666" s="14"/>
      <c r="C666" s="14"/>
      <c r="D666" s="15"/>
      <c r="E666" s="14"/>
      <c r="F666" s="14"/>
      <c r="G666" s="16"/>
      <c r="H666" s="42"/>
      <c r="I666" s="12"/>
      <c r="J666" s="12"/>
      <c r="K666" s="12"/>
      <c r="L666" s="12"/>
      <c r="M666" s="12"/>
      <c r="N666" s="12"/>
      <c r="O666" s="12"/>
      <c r="P666" s="12"/>
    </row>
    <row r="667" spans="1:16" ht="15.75" customHeight="1">
      <c r="A667" s="22"/>
      <c r="B667" s="18"/>
      <c r="C667" s="18"/>
      <c r="D667" s="9"/>
      <c r="E667" s="18"/>
      <c r="F667" s="18"/>
      <c r="G667" s="19"/>
      <c r="H667" s="42"/>
      <c r="I667" s="12"/>
      <c r="J667" s="12"/>
      <c r="K667" s="12"/>
      <c r="L667" s="12"/>
      <c r="M667" s="12"/>
      <c r="N667" s="12"/>
      <c r="O667" s="12"/>
      <c r="P667" s="12"/>
    </row>
    <row r="668" spans="1:16" ht="15.75" customHeight="1">
      <c r="A668" s="20"/>
      <c r="B668" s="14"/>
      <c r="C668" s="14"/>
      <c r="D668" s="15"/>
      <c r="E668" s="14"/>
      <c r="F668" s="14"/>
      <c r="G668" s="16"/>
      <c r="H668" s="42"/>
      <c r="I668" s="12"/>
      <c r="J668" s="12"/>
      <c r="K668" s="12"/>
      <c r="L668" s="12"/>
      <c r="M668" s="12"/>
      <c r="N668" s="12"/>
      <c r="O668" s="12"/>
      <c r="P668" s="12"/>
    </row>
    <row r="669" spans="1:16" ht="15.75" customHeight="1">
      <c r="A669" s="22"/>
      <c r="B669" s="18"/>
      <c r="C669" s="18"/>
      <c r="D669" s="9"/>
      <c r="E669" s="18"/>
      <c r="F669" s="18"/>
      <c r="G669" s="19"/>
      <c r="H669" s="42"/>
      <c r="I669" s="12"/>
      <c r="J669" s="12"/>
      <c r="K669" s="12"/>
      <c r="L669" s="12"/>
      <c r="M669" s="12"/>
      <c r="N669" s="12"/>
      <c r="O669" s="12"/>
      <c r="P669" s="12"/>
    </row>
    <row r="670" spans="1:16" ht="15.75" customHeight="1">
      <c r="A670" s="20"/>
      <c r="B670" s="14"/>
      <c r="C670" s="14"/>
      <c r="D670" s="15"/>
      <c r="E670" s="14"/>
      <c r="F670" s="14"/>
      <c r="G670" s="16"/>
      <c r="H670" s="42"/>
      <c r="I670" s="12"/>
      <c r="J670" s="12"/>
      <c r="K670" s="12"/>
      <c r="L670" s="12"/>
      <c r="M670" s="12"/>
      <c r="N670" s="12"/>
      <c r="O670" s="12"/>
      <c r="P670" s="12"/>
    </row>
    <row r="671" spans="1:16" ht="15.75" customHeight="1">
      <c r="A671" s="22"/>
      <c r="B671" s="18"/>
      <c r="C671" s="18"/>
      <c r="D671" s="9"/>
      <c r="E671" s="18"/>
      <c r="F671" s="18"/>
      <c r="G671" s="19"/>
      <c r="H671" s="42"/>
      <c r="I671" s="12"/>
      <c r="J671" s="12"/>
      <c r="K671" s="12"/>
      <c r="L671" s="12"/>
      <c r="M671" s="12"/>
      <c r="N671" s="12"/>
      <c r="O671" s="12"/>
      <c r="P671" s="12"/>
    </row>
    <row r="672" spans="1:16" ht="15.75" customHeight="1">
      <c r="A672" s="20"/>
      <c r="B672" s="14"/>
      <c r="C672" s="14"/>
      <c r="D672" s="15"/>
      <c r="E672" s="14"/>
      <c r="F672" s="14"/>
      <c r="G672" s="16"/>
      <c r="H672" s="42"/>
      <c r="I672" s="12"/>
      <c r="J672" s="12"/>
      <c r="K672" s="12"/>
      <c r="L672" s="12"/>
      <c r="M672" s="12"/>
      <c r="N672" s="12"/>
      <c r="O672" s="12"/>
      <c r="P672" s="12"/>
    </row>
    <row r="673" spans="1:16" ht="15.75" customHeight="1">
      <c r="A673" s="22"/>
      <c r="B673" s="18"/>
      <c r="C673" s="18"/>
      <c r="D673" s="9"/>
      <c r="E673" s="18"/>
      <c r="F673" s="18"/>
      <c r="G673" s="19"/>
      <c r="H673" s="42"/>
      <c r="I673" s="12"/>
      <c r="J673" s="12"/>
      <c r="K673" s="12"/>
      <c r="L673" s="12"/>
      <c r="M673" s="12"/>
      <c r="N673" s="12"/>
      <c r="O673" s="12"/>
      <c r="P673" s="12"/>
    </row>
    <row r="674" spans="1:16" ht="15.75" customHeight="1">
      <c r="A674" s="20"/>
      <c r="B674" s="14"/>
      <c r="C674" s="14"/>
      <c r="D674" s="15"/>
      <c r="E674" s="14"/>
      <c r="F674" s="14"/>
      <c r="G674" s="16"/>
      <c r="H674" s="42"/>
      <c r="I674" s="12"/>
      <c r="J674" s="12"/>
      <c r="K674" s="12"/>
      <c r="L674" s="12"/>
      <c r="M674" s="12"/>
      <c r="N674" s="12"/>
      <c r="O674" s="12"/>
      <c r="P674" s="12"/>
    </row>
    <row r="675" spans="1:16" ht="15.75" customHeight="1">
      <c r="A675" s="22"/>
      <c r="B675" s="18"/>
      <c r="C675" s="18"/>
      <c r="D675" s="9"/>
      <c r="E675" s="18"/>
      <c r="F675" s="18"/>
      <c r="G675" s="19"/>
      <c r="H675" s="42"/>
      <c r="I675" s="12"/>
      <c r="J675" s="12"/>
      <c r="K675" s="12"/>
      <c r="L675" s="12"/>
      <c r="M675" s="12"/>
      <c r="N675" s="12"/>
      <c r="O675" s="12"/>
      <c r="P675" s="12"/>
    </row>
    <row r="676" spans="1:16" ht="15.75" customHeight="1">
      <c r="A676" s="20"/>
      <c r="B676" s="14"/>
      <c r="C676" s="14"/>
      <c r="D676" s="15"/>
      <c r="E676" s="14"/>
      <c r="F676" s="14"/>
      <c r="G676" s="16"/>
      <c r="H676" s="42"/>
      <c r="I676" s="12"/>
      <c r="J676" s="12"/>
      <c r="K676" s="12"/>
      <c r="L676" s="12"/>
      <c r="M676" s="12"/>
      <c r="N676" s="12"/>
      <c r="O676" s="12"/>
      <c r="P676" s="12"/>
    </row>
    <row r="677" spans="1:16" ht="15.75" customHeight="1">
      <c r="A677" s="22"/>
      <c r="B677" s="18"/>
      <c r="C677" s="18"/>
      <c r="D677" s="9"/>
      <c r="E677" s="18"/>
      <c r="F677" s="18"/>
      <c r="G677" s="19"/>
      <c r="H677" s="42"/>
      <c r="I677" s="12"/>
      <c r="J677" s="12"/>
      <c r="K677" s="12"/>
      <c r="L677" s="12"/>
      <c r="M677" s="12"/>
      <c r="N677" s="12"/>
      <c r="O677" s="12"/>
      <c r="P677" s="12"/>
    </row>
    <row r="678" spans="1:16" ht="15.75" customHeight="1">
      <c r="A678" s="20"/>
      <c r="B678" s="14"/>
      <c r="C678" s="14"/>
      <c r="D678" s="15"/>
      <c r="E678" s="14"/>
      <c r="F678" s="14"/>
      <c r="G678" s="16"/>
      <c r="H678" s="42"/>
      <c r="I678" s="12"/>
      <c r="J678" s="12"/>
      <c r="K678" s="12"/>
      <c r="L678" s="12"/>
      <c r="M678" s="12"/>
      <c r="N678" s="12"/>
      <c r="O678" s="12"/>
      <c r="P678" s="12"/>
    </row>
    <row r="679" spans="1:16" ht="15.75" customHeight="1">
      <c r="A679" s="22"/>
      <c r="B679" s="18"/>
      <c r="C679" s="18"/>
      <c r="D679" s="9"/>
      <c r="E679" s="18"/>
      <c r="F679" s="18"/>
      <c r="G679" s="19"/>
      <c r="H679" s="42"/>
      <c r="I679" s="12"/>
      <c r="J679" s="12"/>
      <c r="K679" s="12"/>
      <c r="L679" s="12"/>
      <c r="M679" s="12"/>
      <c r="N679" s="12"/>
      <c r="O679" s="12"/>
      <c r="P679" s="12"/>
    </row>
    <row r="680" spans="1:16" ht="15.75" customHeight="1">
      <c r="A680" s="20"/>
      <c r="B680" s="14"/>
      <c r="C680" s="14"/>
      <c r="D680" s="15"/>
      <c r="E680" s="14"/>
      <c r="F680" s="14"/>
      <c r="G680" s="16"/>
      <c r="H680" s="42"/>
      <c r="I680" s="12"/>
      <c r="J680" s="12"/>
      <c r="K680" s="12"/>
      <c r="L680" s="12"/>
      <c r="M680" s="12"/>
      <c r="N680" s="12"/>
      <c r="O680" s="12"/>
      <c r="P680" s="12"/>
    </row>
    <row r="681" spans="1:16" ht="15.75" customHeight="1">
      <c r="A681" s="22"/>
      <c r="B681" s="18"/>
      <c r="C681" s="18"/>
      <c r="D681" s="9"/>
      <c r="E681" s="18"/>
      <c r="F681" s="18"/>
      <c r="G681" s="19"/>
      <c r="H681" s="42"/>
      <c r="I681" s="12"/>
      <c r="J681" s="12"/>
      <c r="K681" s="12"/>
      <c r="L681" s="12"/>
      <c r="M681" s="12"/>
      <c r="N681" s="12"/>
      <c r="O681" s="12"/>
      <c r="P681" s="12"/>
    </row>
    <row r="682" spans="1:16" ht="15.75" customHeight="1">
      <c r="A682" s="20"/>
      <c r="B682" s="14"/>
      <c r="C682" s="14"/>
      <c r="D682" s="15"/>
      <c r="E682" s="14"/>
      <c r="F682" s="14"/>
      <c r="G682" s="16"/>
      <c r="H682" s="42"/>
      <c r="I682" s="12"/>
      <c r="J682" s="12"/>
      <c r="K682" s="12"/>
      <c r="L682" s="12"/>
      <c r="M682" s="12"/>
      <c r="N682" s="12"/>
      <c r="O682" s="12"/>
      <c r="P682" s="12"/>
    </row>
    <row r="683" spans="1:16" ht="15.75" customHeight="1">
      <c r="A683" s="22"/>
      <c r="B683" s="18"/>
      <c r="C683" s="18"/>
      <c r="D683" s="9"/>
      <c r="E683" s="18"/>
      <c r="F683" s="18"/>
      <c r="G683" s="19"/>
      <c r="H683" s="42"/>
      <c r="I683" s="12"/>
      <c r="J683" s="12"/>
      <c r="K683" s="12"/>
      <c r="L683" s="12"/>
      <c r="M683" s="12"/>
      <c r="N683" s="12"/>
      <c r="O683" s="12"/>
      <c r="P683" s="12"/>
    </row>
    <row r="684" spans="1:16" ht="15.75" customHeight="1">
      <c r="A684" s="20"/>
      <c r="B684" s="14"/>
      <c r="C684" s="14"/>
      <c r="D684" s="15"/>
      <c r="E684" s="14"/>
      <c r="F684" s="14"/>
      <c r="G684" s="16"/>
      <c r="H684" s="42"/>
      <c r="I684" s="12"/>
      <c r="J684" s="12"/>
      <c r="K684" s="12"/>
      <c r="L684" s="12"/>
      <c r="M684" s="12"/>
      <c r="N684" s="12"/>
      <c r="O684" s="12"/>
      <c r="P684" s="12"/>
    </row>
    <row r="685" spans="1:16" ht="15.75" customHeight="1">
      <c r="A685" s="22"/>
      <c r="B685" s="18"/>
      <c r="C685" s="18"/>
      <c r="D685" s="9"/>
      <c r="E685" s="18"/>
      <c r="F685" s="18"/>
      <c r="G685" s="19"/>
      <c r="H685" s="42"/>
      <c r="I685" s="12"/>
      <c r="J685" s="12"/>
      <c r="K685" s="12"/>
      <c r="L685" s="12"/>
      <c r="M685" s="12"/>
      <c r="N685" s="12"/>
      <c r="O685" s="12"/>
      <c r="P685" s="12"/>
    </row>
    <row r="686" spans="1:16" ht="15.75" customHeight="1">
      <c r="A686" s="20"/>
      <c r="B686" s="14"/>
      <c r="C686" s="14"/>
      <c r="D686" s="15"/>
      <c r="E686" s="14"/>
      <c r="F686" s="14"/>
      <c r="G686" s="16"/>
      <c r="H686" s="42"/>
      <c r="I686" s="12"/>
      <c r="J686" s="12"/>
      <c r="K686" s="12"/>
      <c r="L686" s="12"/>
      <c r="M686" s="12"/>
      <c r="N686" s="12"/>
      <c r="O686" s="12"/>
      <c r="P686" s="12"/>
    </row>
    <row r="687" spans="1:16" ht="15.75" customHeight="1">
      <c r="A687" s="22"/>
      <c r="B687" s="18"/>
      <c r="C687" s="18"/>
      <c r="D687" s="9"/>
      <c r="E687" s="18"/>
      <c r="F687" s="18"/>
      <c r="G687" s="19"/>
      <c r="H687" s="42"/>
      <c r="I687" s="12"/>
      <c r="J687" s="12"/>
      <c r="K687" s="12"/>
      <c r="L687" s="12"/>
      <c r="M687" s="12"/>
      <c r="N687" s="12"/>
      <c r="O687" s="12"/>
      <c r="P687" s="12"/>
    </row>
    <row r="688" spans="1:16" ht="15.75" customHeight="1">
      <c r="A688" s="20"/>
      <c r="B688" s="14"/>
      <c r="C688" s="14"/>
      <c r="D688" s="15"/>
      <c r="E688" s="14"/>
      <c r="F688" s="14"/>
      <c r="G688" s="16"/>
      <c r="H688" s="42"/>
      <c r="I688" s="12"/>
      <c r="J688" s="12"/>
      <c r="K688" s="12"/>
      <c r="L688" s="12"/>
      <c r="M688" s="12"/>
      <c r="N688" s="12"/>
      <c r="O688" s="12"/>
      <c r="P688" s="12"/>
    </row>
    <row r="689" spans="1:16" ht="15.75" customHeight="1">
      <c r="A689" s="22"/>
      <c r="B689" s="18"/>
      <c r="C689" s="18"/>
      <c r="D689" s="9"/>
      <c r="E689" s="18"/>
      <c r="F689" s="18"/>
      <c r="G689" s="19"/>
      <c r="H689" s="42"/>
      <c r="I689" s="12"/>
      <c r="J689" s="12"/>
      <c r="K689" s="12"/>
      <c r="L689" s="12"/>
      <c r="M689" s="12"/>
      <c r="N689" s="12"/>
      <c r="O689" s="12"/>
      <c r="P689" s="12"/>
    </row>
    <row r="690" spans="1:16" ht="15.75" customHeight="1">
      <c r="A690" s="20"/>
      <c r="B690" s="14"/>
      <c r="C690" s="14"/>
      <c r="D690" s="15"/>
      <c r="E690" s="14"/>
      <c r="F690" s="14"/>
      <c r="G690" s="16"/>
      <c r="H690" s="42"/>
      <c r="I690" s="12"/>
      <c r="J690" s="12"/>
      <c r="K690" s="12"/>
      <c r="L690" s="12"/>
      <c r="M690" s="12"/>
      <c r="N690" s="12"/>
      <c r="O690" s="12"/>
      <c r="P690" s="12"/>
    </row>
    <row r="691" spans="1:16" ht="15.75" customHeight="1">
      <c r="A691" s="22"/>
      <c r="B691" s="18"/>
      <c r="C691" s="18"/>
      <c r="D691" s="9"/>
      <c r="E691" s="18"/>
      <c r="F691" s="18"/>
      <c r="G691" s="19"/>
      <c r="H691" s="42"/>
      <c r="I691" s="12"/>
      <c r="J691" s="12"/>
      <c r="K691" s="12"/>
      <c r="L691" s="12"/>
      <c r="M691" s="12"/>
      <c r="N691" s="12"/>
      <c r="O691" s="12"/>
      <c r="P691" s="12"/>
    </row>
    <row r="692" spans="1:16" ht="15.75" customHeight="1">
      <c r="A692" s="20"/>
      <c r="B692" s="14"/>
      <c r="C692" s="14"/>
      <c r="D692" s="15"/>
      <c r="E692" s="14"/>
      <c r="F692" s="14"/>
      <c r="G692" s="16"/>
      <c r="H692" s="42"/>
      <c r="I692" s="12"/>
      <c r="J692" s="12"/>
      <c r="K692" s="12"/>
      <c r="L692" s="12"/>
      <c r="M692" s="12"/>
      <c r="N692" s="12"/>
      <c r="O692" s="12"/>
      <c r="P692" s="12"/>
    </row>
    <row r="693" spans="1:16" ht="15.75" customHeight="1">
      <c r="A693" s="22"/>
      <c r="B693" s="18"/>
      <c r="C693" s="18"/>
      <c r="D693" s="9"/>
      <c r="E693" s="18"/>
      <c r="F693" s="18"/>
      <c r="G693" s="19"/>
      <c r="H693" s="42"/>
      <c r="I693" s="12"/>
      <c r="J693" s="12"/>
      <c r="K693" s="12"/>
      <c r="L693" s="12"/>
      <c r="M693" s="12"/>
      <c r="N693" s="12"/>
      <c r="O693" s="12"/>
      <c r="P693" s="12"/>
    </row>
    <row r="694" spans="1:16" ht="15.75" customHeight="1">
      <c r="A694" s="20"/>
      <c r="B694" s="14"/>
      <c r="C694" s="14"/>
      <c r="D694" s="15"/>
      <c r="E694" s="14"/>
      <c r="F694" s="14"/>
      <c r="G694" s="16"/>
      <c r="H694" s="42"/>
      <c r="I694" s="12"/>
      <c r="J694" s="12"/>
      <c r="K694" s="12"/>
      <c r="L694" s="12"/>
      <c r="M694" s="12"/>
      <c r="N694" s="12"/>
      <c r="O694" s="12"/>
      <c r="P694" s="12"/>
    </row>
    <row r="695" spans="1:16" ht="15.75" customHeight="1">
      <c r="A695" s="22"/>
      <c r="B695" s="18"/>
      <c r="C695" s="18"/>
      <c r="D695" s="9"/>
      <c r="E695" s="18"/>
      <c r="F695" s="18"/>
      <c r="G695" s="19"/>
      <c r="H695" s="42"/>
      <c r="I695" s="12"/>
      <c r="J695" s="12"/>
      <c r="K695" s="12"/>
      <c r="L695" s="12"/>
      <c r="M695" s="12"/>
      <c r="N695" s="12"/>
      <c r="O695" s="12"/>
      <c r="P695" s="12"/>
    </row>
    <row r="696" spans="1:16" ht="15.75" customHeight="1">
      <c r="A696" s="20"/>
      <c r="B696" s="14"/>
      <c r="C696" s="14"/>
      <c r="D696" s="15"/>
      <c r="E696" s="14"/>
      <c r="F696" s="14"/>
      <c r="G696" s="16"/>
      <c r="H696" s="42"/>
      <c r="I696" s="12"/>
      <c r="J696" s="12"/>
      <c r="K696" s="12"/>
      <c r="L696" s="12"/>
      <c r="M696" s="12"/>
      <c r="N696" s="12"/>
      <c r="O696" s="12"/>
      <c r="P696" s="12"/>
    </row>
    <row r="697" spans="1:16" ht="15.75" customHeight="1">
      <c r="A697" s="22"/>
      <c r="B697" s="18"/>
      <c r="C697" s="18"/>
      <c r="D697" s="9"/>
      <c r="E697" s="18"/>
      <c r="F697" s="18"/>
      <c r="G697" s="19"/>
      <c r="H697" s="42"/>
      <c r="I697" s="12"/>
      <c r="J697" s="12"/>
      <c r="K697" s="12"/>
      <c r="L697" s="12"/>
      <c r="M697" s="12"/>
      <c r="N697" s="12"/>
      <c r="O697" s="12"/>
      <c r="P697" s="12"/>
    </row>
    <row r="698" spans="1:16" ht="15.75" customHeight="1">
      <c r="A698" s="20"/>
      <c r="B698" s="14"/>
      <c r="C698" s="14"/>
      <c r="D698" s="15"/>
      <c r="E698" s="14"/>
      <c r="F698" s="14"/>
      <c r="G698" s="16"/>
      <c r="H698" s="42"/>
      <c r="I698" s="12"/>
      <c r="J698" s="12"/>
      <c r="K698" s="12"/>
      <c r="L698" s="12"/>
      <c r="M698" s="12"/>
      <c r="N698" s="12"/>
      <c r="O698" s="12"/>
      <c r="P698" s="12"/>
    </row>
    <row r="699" spans="1:16" ht="15.75" customHeight="1">
      <c r="A699" s="22"/>
      <c r="B699" s="18"/>
      <c r="C699" s="18"/>
      <c r="D699" s="9"/>
      <c r="E699" s="18"/>
      <c r="F699" s="18"/>
      <c r="G699" s="19"/>
      <c r="H699" s="42"/>
      <c r="I699" s="12"/>
      <c r="J699" s="12"/>
      <c r="K699" s="12"/>
      <c r="L699" s="12"/>
      <c r="M699" s="12"/>
      <c r="N699" s="12"/>
      <c r="O699" s="12"/>
      <c r="P699" s="12"/>
    </row>
    <row r="700" spans="1:16" ht="15.75" customHeight="1">
      <c r="A700" s="20"/>
      <c r="B700" s="14"/>
      <c r="C700" s="14"/>
      <c r="D700" s="15"/>
      <c r="E700" s="14"/>
      <c r="F700" s="14"/>
      <c r="G700" s="16"/>
      <c r="H700" s="42"/>
      <c r="I700" s="12"/>
      <c r="J700" s="12"/>
      <c r="K700" s="12"/>
      <c r="L700" s="12"/>
      <c r="M700" s="12"/>
      <c r="N700" s="12"/>
      <c r="O700" s="12"/>
      <c r="P700" s="12"/>
    </row>
    <row r="701" spans="1:16" ht="15.75" customHeight="1">
      <c r="A701" s="22"/>
      <c r="B701" s="18"/>
      <c r="C701" s="18"/>
      <c r="D701" s="9"/>
      <c r="E701" s="18"/>
      <c r="F701" s="18"/>
      <c r="G701" s="19"/>
      <c r="H701" s="42"/>
      <c r="I701" s="12"/>
      <c r="J701" s="12"/>
      <c r="K701" s="12"/>
      <c r="L701" s="12"/>
      <c r="M701" s="12"/>
      <c r="N701" s="12"/>
      <c r="O701" s="12"/>
      <c r="P701" s="12"/>
    </row>
    <row r="702" spans="1:16" ht="15.75" customHeight="1">
      <c r="A702" s="20"/>
      <c r="B702" s="14"/>
      <c r="C702" s="14"/>
      <c r="D702" s="15"/>
      <c r="E702" s="14"/>
      <c r="F702" s="14"/>
      <c r="G702" s="16"/>
      <c r="H702" s="42"/>
      <c r="I702" s="12"/>
      <c r="J702" s="12"/>
      <c r="K702" s="12"/>
      <c r="L702" s="12"/>
      <c r="M702" s="12"/>
      <c r="N702" s="12"/>
      <c r="O702" s="12"/>
      <c r="P702" s="12"/>
    </row>
    <row r="703" spans="1:16" ht="15.75" customHeight="1">
      <c r="A703" s="22"/>
      <c r="B703" s="18"/>
      <c r="C703" s="18"/>
      <c r="D703" s="9"/>
      <c r="E703" s="18"/>
      <c r="F703" s="18"/>
      <c r="G703" s="19"/>
      <c r="H703" s="42"/>
      <c r="I703" s="12"/>
      <c r="J703" s="12"/>
      <c r="K703" s="12"/>
      <c r="L703" s="12"/>
      <c r="M703" s="12"/>
      <c r="N703" s="12"/>
      <c r="O703" s="12"/>
      <c r="P703" s="12"/>
    </row>
    <row r="704" spans="1:16" ht="15.75" customHeight="1">
      <c r="A704" s="20"/>
      <c r="B704" s="14"/>
      <c r="C704" s="14"/>
      <c r="D704" s="15"/>
      <c r="E704" s="14"/>
      <c r="F704" s="14"/>
      <c r="G704" s="16"/>
      <c r="H704" s="42"/>
      <c r="I704" s="12"/>
      <c r="J704" s="12"/>
      <c r="K704" s="12"/>
      <c r="L704" s="12"/>
      <c r="M704" s="12"/>
      <c r="N704" s="12"/>
      <c r="O704" s="12"/>
      <c r="P704" s="12"/>
    </row>
    <row r="705" spans="1:16" ht="15.75" customHeight="1">
      <c r="A705" s="22"/>
      <c r="B705" s="18"/>
      <c r="C705" s="18"/>
      <c r="D705" s="9"/>
      <c r="E705" s="18"/>
      <c r="F705" s="18"/>
      <c r="G705" s="19"/>
      <c r="H705" s="42"/>
      <c r="I705" s="12"/>
      <c r="J705" s="12"/>
      <c r="K705" s="12"/>
      <c r="L705" s="12"/>
      <c r="M705" s="12"/>
      <c r="N705" s="12"/>
      <c r="O705" s="12"/>
      <c r="P705" s="12"/>
    </row>
    <row r="706" spans="1:16" ht="15.75" customHeight="1">
      <c r="A706" s="20"/>
      <c r="B706" s="14"/>
      <c r="C706" s="14"/>
      <c r="D706" s="15"/>
      <c r="E706" s="14"/>
      <c r="F706" s="14"/>
      <c r="G706" s="16"/>
      <c r="H706" s="42"/>
      <c r="I706" s="12"/>
      <c r="J706" s="12"/>
      <c r="K706" s="12"/>
      <c r="L706" s="12"/>
      <c r="M706" s="12"/>
      <c r="N706" s="12"/>
      <c r="O706" s="12"/>
      <c r="P706" s="12"/>
    </row>
    <row r="707" spans="1:16" ht="15.75" customHeight="1">
      <c r="A707" s="22"/>
      <c r="B707" s="18"/>
      <c r="C707" s="18"/>
      <c r="D707" s="9"/>
      <c r="E707" s="18"/>
      <c r="F707" s="18"/>
      <c r="G707" s="19"/>
      <c r="H707" s="42"/>
      <c r="I707" s="12"/>
      <c r="J707" s="12"/>
      <c r="K707" s="12"/>
      <c r="L707" s="12"/>
      <c r="M707" s="12"/>
      <c r="N707" s="12"/>
      <c r="O707" s="12"/>
      <c r="P707" s="12"/>
    </row>
    <row r="708" spans="1:16" ht="15.75" customHeight="1">
      <c r="A708" s="20"/>
      <c r="B708" s="14"/>
      <c r="C708" s="14"/>
      <c r="D708" s="15"/>
      <c r="E708" s="14"/>
      <c r="F708" s="14"/>
      <c r="G708" s="16"/>
      <c r="H708" s="42"/>
      <c r="I708" s="12"/>
      <c r="J708" s="12"/>
      <c r="K708" s="12"/>
      <c r="L708" s="12"/>
      <c r="M708" s="12"/>
      <c r="N708" s="12"/>
      <c r="O708" s="12"/>
      <c r="P708" s="12"/>
    </row>
    <row r="709" spans="1:16" ht="15.75" customHeight="1">
      <c r="A709" s="22"/>
      <c r="B709" s="18"/>
      <c r="C709" s="18"/>
      <c r="D709" s="9"/>
      <c r="E709" s="18"/>
      <c r="F709" s="18"/>
      <c r="G709" s="19"/>
      <c r="H709" s="42"/>
      <c r="I709" s="12"/>
      <c r="J709" s="12"/>
      <c r="K709" s="12"/>
      <c r="L709" s="12"/>
      <c r="M709" s="12"/>
      <c r="N709" s="12"/>
      <c r="O709" s="12"/>
      <c r="P709" s="12"/>
    </row>
    <row r="710" spans="1:16" ht="15.75" customHeight="1">
      <c r="A710" s="20"/>
      <c r="B710" s="14"/>
      <c r="C710" s="14"/>
      <c r="D710" s="15"/>
      <c r="E710" s="14"/>
      <c r="F710" s="14"/>
      <c r="G710" s="16"/>
      <c r="H710" s="42"/>
      <c r="I710" s="12"/>
      <c r="J710" s="12"/>
      <c r="K710" s="12"/>
      <c r="L710" s="12"/>
      <c r="M710" s="12"/>
      <c r="N710" s="12"/>
      <c r="O710" s="12"/>
      <c r="P710" s="12"/>
    </row>
    <row r="711" spans="1:16" ht="15.75" customHeight="1">
      <c r="A711" s="22"/>
      <c r="B711" s="18"/>
      <c r="C711" s="18"/>
      <c r="D711" s="9"/>
      <c r="E711" s="18"/>
      <c r="F711" s="18"/>
      <c r="G711" s="19"/>
      <c r="H711" s="42"/>
      <c r="I711" s="12"/>
      <c r="J711" s="12"/>
      <c r="K711" s="12"/>
      <c r="L711" s="12"/>
      <c r="M711" s="12"/>
      <c r="N711" s="12"/>
      <c r="O711" s="12"/>
      <c r="P711" s="12"/>
    </row>
    <row r="712" spans="1:16" ht="15.75" customHeight="1">
      <c r="A712" s="20"/>
      <c r="B712" s="14"/>
      <c r="C712" s="14"/>
      <c r="D712" s="15"/>
      <c r="E712" s="14"/>
      <c r="F712" s="14"/>
      <c r="G712" s="16"/>
      <c r="H712" s="42"/>
      <c r="I712" s="12"/>
      <c r="J712" s="12"/>
      <c r="K712" s="12"/>
      <c r="L712" s="12"/>
      <c r="M712" s="12"/>
      <c r="N712" s="12"/>
      <c r="O712" s="12"/>
      <c r="P712" s="12"/>
    </row>
    <row r="713" spans="1:16" ht="15.75" customHeight="1">
      <c r="A713" s="22"/>
      <c r="B713" s="18"/>
      <c r="C713" s="18"/>
      <c r="D713" s="9"/>
      <c r="E713" s="18"/>
      <c r="F713" s="18"/>
      <c r="G713" s="19"/>
      <c r="H713" s="42"/>
      <c r="I713" s="12"/>
      <c r="J713" s="12"/>
      <c r="K713" s="12"/>
      <c r="L713" s="12"/>
      <c r="M713" s="12"/>
      <c r="N713" s="12"/>
      <c r="O713" s="12"/>
      <c r="P713" s="12"/>
    </row>
    <row r="714" spans="1:16" ht="15.75" customHeight="1">
      <c r="A714" s="20"/>
      <c r="B714" s="14"/>
      <c r="C714" s="14"/>
      <c r="D714" s="15"/>
      <c r="E714" s="14"/>
      <c r="F714" s="14"/>
      <c r="G714" s="16"/>
      <c r="H714" s="42"/>
      <c r="I714" s="12"/>
      <c r="J714" s="12"/>
      <c r="K714" s="12"/>
      <c r="L714" s="12"/>
      <c r="M714" s="12"/>
      <c r="N714" s="12"/>
      <c r="O714" s="12"/>
      <c r="P714" s="12"/>
    </row>
    <row r="715" spans="1:16" ht="15.75" customHeight="1">
      <c r="A715" s="43"/>
      <c r="B715" s="18"/>
      <c r="C715" s="18"/>
      <c r="D715" s="9"/>
      <c r="E715" s="18"/>
      <c r="F715" s="18"/>
      <c r="G715" s="19"/>
      <c r="H715" s="42"/>
      <c r="I715" s="12"/>
      <c r="J715" s="12"/>
      <c r="K715" s="12"/>
      <c r="L715" s="12"/>
      <c r="M715" s="12"/>
      <c r="N715" s="12"/>
      <c r="O715" s="12"/>
      <c r="P715" s="12"/>
    </row>
    <row r="716" spans="1:16" ht="15.75" customHeight="1">
      <c r="A716" s="41"/>
      <c r="B716" s="14"/>
      <c r="C716" s="14"/>
      <c r="D716" s="15"/>
      <c r="E716" s="14"/>
      <c r="F716" s="14"/>
      <c r="G716" s="14"/>
      <c r="H716" s="42"/>
      <c r="I716" s="12"/>
      <c r="J716" s="12"/>
      <c r="K716" s="12"/>
      <c r="L716" s="12"/>
      <c r="M716" s="12"/>
      <c r="N716" s="12"/>
      <c r="O716" s="12"/>
      <c r="P716" s="12"/>
    </row>
    <row r="717" spans="1:16" ht="15.75" customHeight="1">
      <c r="A717" s="43"/>
      <c r="B717" s="18"/>
      <c r="C717" s="18"/>
      <c r="D717" s="9"/>
      <c r="E717" s="18"/>
      <c r="F717" s="18"/>
      <c r="G717" s="18"/>
      <c r="H717" s="42"/>
      <c r="I717" s="12"/>
      <c r="J717" s="12"/>
      <c r="K717" s="12"/>
      <c r="L717" s="12"/>
      <c r="M717" s="12"/>
      <c r="N717" s="12"/>
      <c r="O717" s="12"/>
      <c r="P717" s="12"/>
    </row>
    <row r="718" spans="1:16" ht="15.75" customHeight="1">
      <c r="A718" s="41"/>
      <c r="B718" s="14"/>
      <c r="C718" s="14"/>
      <c r="D718" s="15"/>
      <c r="E718" s="14"/>
      <c r="F718" s="14"/>
      <c r="G718" s="14"/>
      <c r="H718" s="42"/>
      <c r="I718" s="12"/>
      <c r="J718" s="12"/>
      <c r="K718" s="12"/>
      <c r="L718" s="12"/>
      <c r="M718" s="12"/>
      <c r="N718" s="12"/>
      <c r="O718" s="12"/>
      <c r="P718" s="12"/>
    </row>
    <row r="719" spans="1:16" ht="15.75" customHeight="1">
      <c r="A719" s="43"/>
      <c r="B719" s="18"/>
      <c r="C719" s="18"/>
      <c r="D719" s="9"/>
      <c r="E719" s="18"/>
      <c r="F719" s="18"/>
      <c r="G719" s="18"/>
      <c r="H719" s="42"/>
      <c r="I719" s="12"/>
      <c r="J719" s="12"/>
      <c r="K719" s="12"/>
      <c r="L719" s="12"/>
      <c r="M719" s="12"/>
      <c r="N719" s="12"/>
      <c r="O719" s="12"/>
      <c r="P719" s="12"/>
    </row>
    <row r="720" spans="1:16" ht="15.75" customHeight="1">
      <c r="A720" s="41"/>
      <c r="B720" s="14"/>
      <c r="C720" s="14"/>
      <c r="D720" s="15"/>
      <c r="E720" s="14"/>
      <c r="F720" s="14"/>
      <c r="G720" s="14"/>
      <c r="H720" s="42"/>
      <c r="I720" s="12"/>
      <c r="J720" s="12"/>
      <c r="K720" s="12"/>
      <c r="L720" s="12"/>
      <c r="M720" s="12"/>
      <c r="N720" s="12"/>
      <c r="O720" s="12"/>
      <c r="P720" s="12"/>
    </row>
    <row r="721" spans="1:16" ht="15.75" customHeight="1">
      <c r="A721" s="43"/>
      <c r="B721" s="18"/>
      <c r="C721" s="18"/>
      <c r="D721" s="9"/>
      <c r="E721" s="18"/>
      <c r="F721" s="18"/>
      <c r="G721" s="18"/>
      <c r="H721" s="42"/>
      <c r="I721" s="12"/>
      <c r="J721" s="12"/>
      <c r="K721" s="12"/>
      <c r="L721" s="12"/>
      <c r="M721" s="12"/>
      <c r="N721" s="12"/>
      <c r="O721" s="12"/>
      <c r="P721" s="12"/>
    </row>
    <row r="722" spans="1:16" ht="15.75" customHeight="1">
      <c r="A722" s="20"/>
      <c r="B722" s="14"/>
      <c r="C722" s="14"/>
      <c r="D722" s="15"/>
      <c r="E722" s="14"/>
      <c r="F722" s="14"/>
      <c r="G722" s="16"/>
      <c r="H722" s="42"/>
      <c r="I722" s="12"/>
      <c r="J722" s="12"/>
      <c r="K722" s="12"/>
      <c r="L722" s="12"/>
      <c r="M722" s="12"/>
      <c r="N722" s="12"/>
      <c r="O722" s="12"/>
      <c r="P722" s="12"/>
    </row>
    <row r="723" spans="1:16" ht="15.75" customHeight="1">
      <c r="A723" s="22"/>
      <c r="B723" s="18"/>
      <c r="C723" s="18"/>
      <c r="D723" s="9"/>
      <c r="E723" s="18"/>
      <c r="F723" s="18"/>
      <c r="G723" s="19"/>
      <c r="H723" s="42"/>
      <c r="I723" s="12"/>
      <c r="J723" s="12"/>
      <c r="K723" s="12"/>
      <c r="L723" s="12"/>
      <c r="M723" s="12"/>
      <c r="N723" s="12"/>
      <c r="O723" s="12"/>
      <c r="P723" s="12"/>
    </row>
    <row r="724" spans="1:16" ht="15.75" customHeight="1">
      <c r="A724" s="20"/>
      <c r="B724" s="14"/>
      <c r="C724" s="14"/>
      <c r="D724" s="15"/>
      <c r="E724" s="14"/>
      <c r="F724" s="14"/>
      <c r="G724" s="16"/>
      <c r="H724" s="42"/>
      <c r="I724" s="12"/>
      <c r="J724" s="12"/>
      <c r="K724" s="12"/>
      <c r="L724" s="12"/>
      <c r="M724" s="12"/>
      <c r="N724" s="12"/>
      <c r="O724" s="12"/>
      <c r="P724" s="12"/>
    </row>
    <row r="725" spans="1:16" ht="15.75" customHeight="1">
      <c r="A725" s="22"/>
      <c r="B725" s="18"/>
      <c r="C725" s="18"/>
      <c r="D725" s="9"/>
      <c r="E725" s="18"/>
      <c r="F725" s="18"/>
      <c r="G725" s="19"/>
      <c r="H725" s="42"/>
      <c r="I725" s="12"/>
      <c r="J725" s="12"/>
      <c r="K725" s="12"/>
      <c r="L725" s="12"/>
      <c r="M725" s="12"/>
      <c r="N725" s="12"/>
      <c r="O725" s="12"/>
      <c r="P725" s="12"/>
    </row>
    <row r="726" spans="1:16" ht="15.75" customHeight="1">
      <c r="A726" s="20"/>
      <c r="B726" s="14"/>
      <c r="C726" s="14"/>
      <c r="D726" s="15"/>
      <c r="E726" s="14"/>
      <c r="F726" s="14"/>
      <c r="G726" s="16"/>
      <c r="H726" s="42"/>
      <c r="I726" s="12"/>
      <c r="J726" s="12"/>
      <c r="K726" s="12"/>
      <c r="L726" s="12"/>
      <c r="M726" s="12"/>
      <c r="N726" s="12"/>
      <c r="O726" s="12"/>
      <c r="P726" s="12"/>
    </row>
    <row r="727" spans="1:16" ht="15.75" customHeight="1">
      <c r="A727" s="22"/>
      <c r="B727" s="18"/>
      <c r="C727" s="18"/>
      <c r="D727" s="9"/>
      <c r="E727" s="18"/>
      <c r="F727" s="18"/>
      <c r="G727" s="19"/>
      <c r="H727" s="42"/>
      <c r="I727" s="12"/>
      <c r="J727" s="12"/>
      <c r="K727" s="12"/>
      <c r="L727" s="12"/>
      <c r="M727" s="12"/>
      <c r="N727" s="12"/>
      <c r="O727" s="12"/>
      <c r="P727" s="12"/>
    </row>
    <row r="728" spans="1:16" ht="15.75" customHeight="1">
      <c r="A728" s="20"/>
      <c r="B728" s="14"/>
      <c r="C728" s="14"/>
      <c r="D728" s="15"/>
      <c r="E728" s="14"/>
      <c r="F728" s="14"/>
      <c r="G728" s="16"/>
      <c r="H728" s="42"/>
      <c r="I728" s="12"/>
      <c r="J728" s="12"/>
      <c r="K728" s="12"/>
      <c r="L728" s="12"/>
      <c r="M728" s="12"/>
      <c r="N728" s="12"/>
      <c r="O728" s="12"/>
      <c r="P728" s="12"/>
    </row>
    <row r="729" spans="1:16" ht="15.75" customHeight="1">
      <c r="A729" s="22"/>
      <c r="B729" s="18"/>
      <c r="C729" s="18"/>
      <c r="D729" s="9"/>
      <c r="E729" s="18"/>
      <c r="F729" s="18"/>
      <c r="G729" s="19"/>
      <c r="H729" s="42"/>
      <c r="I729" s="12"/>
      <c r="J729" s="12"/>
      <c r="K729" s="12"/>
      <c r="L729" s="12"/>
      <c r="M729" s="12"/>
      <c r="N729" s="12"/>
      <c r="O729" s="12"/>
      <c r="P729" s="12"/>
    </row>
    <row r="730" spans="1:16" ht="15.75" customHeight="1">
      <c r="A730" s="20"/>
      <c r="B730" s="14"/>
      <c r="C730" s="14"/>
      <c r="D730" s="15"/>
      <c r="E730" s="14"/>
      <c r="F730" s="14"/>
      <c r="G730" s="16"/>
      <c r="H730" s="42"/>
      <c r="I730" s="12"/>
      <c r="J730" s="12"/>
      <c r="K730" s="12"/>
      <c r="L730" s="12"/>
      <c r="M730" s="12"/>
      <c r="N730" s="12"/>
      <c r="O730" s="12"/>
      <c r="P730" s="12"/>
    </row>
    <row r="731" spans="1:16" ht="15.75" customHeight="1">
      <c r="A731" s="22"/>
      <c r="B731" s="18"/>
      <c r="C731" s="18"/>
      <c r="D731" s="9"/>
      <c r="E731" s="18"/>
      <c r="F731" s="18"/>
      <c r="G731" s="19"/>
      <c r="H731" s="42"/>
      <c r="I731" s="12"/>
      <c r="J731" s="12"/>
      <c r="K731" s="12"/>
      <c r="L731" s="12"/>
      <c r="M731" s="12"/>
      <c r="N731" s="12"/>
      <c r="O731" s="12"/>
      <c r="P731" s="12"/>
    </row>
    <row r="732" spans="1:16" ht="15.75" customHeight="1">
      <c r="A732" s="41"/>
      <c r="B732" s="14"/>
      <c r="C732" s="14"/>
      <c r="D732" s="15"/>
      <c r="E732" s="14"/>
      <c r="F732" s="14"/>
      <c r="G732" s="16"/>
      <c r="H732" s="42"/>
      <c r="I732" s="12"/>
      <c r="J732" s="12"/>
      <c r="K732" s="12"/>
      <c r="L732" s="12"/>
      <c r="M732" s="12"/>
      <c r="N732" s="12"/>
      <c r="O732" s="12"/>
      <c r="P732" s="12"/>
    </row>
    <row r="733" spans="1:16" ht="15.75" customHeight="1">
      <c r="A733" s="43"/>
      <c r="B733" s="18"/>
      <c r="C733" s="18"/>
      <c r="D733" s="9"/>
      <c r="E733" s="18"/>
      <c r="F733" s="18"/>
      <c r="G733" s="19"/>
      <c r="H733" s="42"/>
      <c r="I733" s="12"/>
      <c r="J733" s="12"/>
      <c r="K733" s="12"/>
      <c r="L733" s="12"/>
      <c r="M733" s="12"/>
      <c r="N733" s="12"/>
      <c r="O733" s="12"/>
      <c r="P733" s="12"/>
    </row>
    <row r="734" spans="1:16" ht="15.75" customHeight="1">
      <c r="A734" s="41"/>
      <c r="B734" s="14"/>
      <c r="C734" s="14"/>
      <c r="D734" s="15"/>
      <c r="E734" s="14"/>
      <c r="F734" s="14"/>
      <c r="G734" s="16"/>
      <c r="H734" s="42"/>
      <c r="I734" s="12"/>
      <c r="J734" s="12"/>
      <c r="K734" s="12"/>
      <c r="L734" s="12"/>
      <c r="M734" s="12"/>
      <c r="N734" s="12"/>
      <c r="O734" s="12"/>
      <c r="P734" s="12"/>
    </row>
    <row r="735" spans="1:16" ht="15.75" customHeight="1">
      <c r="A735" s="43"/>
      <c r="B735" s="18"/>
      <c r="C735" s="18"/>
      <c r="D735" s="9"/>
      <c r="E735" s="18"/>
      <c r="F735" s="18"/>
      <c r="G735" s="19"/>
      <c r="H735" s="42"/>
      <c r="I735" s="12"/>
      <c r="J735" s="12"/>
      <c r="K735" s="12"/>
      <c r="L735" s="12"/>
      <c r="M735" s="12"/>
      <c r="N735" s="12"/>
      <c r="O735" s="12"/>
      <c r="P735" s="12"/>
    </row>
    <row r="736" spans="1:16" ht="15.75" customHeight="1">
      <c r="A736" s="41"/>
      <c r="B736" s="14"/>
      <c r="C736" s="14"/>
      <c r="D736" s="15"/>
      <c r="E736" s="14"/>
      <c r="F736" s="14"/>
      <c r="G736" s="16"/>
      <c r="H736" s="42"/>
      <c r="I736" s="12"/>
      <c r="J736" s="12"/>
      <c r="K736" s="12"/>
      <c r="L736" s="12"/>
      <c r="M736" s="12"/>
      <c r="N736" s="12"/>
      <c r="O736" s="12"/>
      <c r="P736" s="12"/>
    </row>
    <row r="737" spans="1:16" ht="15.75" customHeight="1">
      <c r="A737" s="43"/>
      <c r="B737" s="18"/>
      <c r="C737" s="18"/>
      <c r="D737" s="9"/>
      <c r="E737" s="18"/>
      <c r="F737" s="18"/>
      <c r="G737" s="19"/>
      <c r="H737" s="42"/>
      <c r="I737" s="12"/>
      <c r="J737" s="12"/>
      <c r="K737" s="12"/>
      <c r="L737" s="12"/>
      <c r="M737" s="12"/>
      <c r="N737" s="12"/>
      <c r="O737" s="12"/>
      <c r="P737" s="12"/>
    </row>
    <row r="738" spans="1:16" ht="15.75" customHeight="1">
      <c r="A738" s="41"/>
      <c r="B738" s="14"/>
      <c r="C738" s="14"/>
      <c r="D738" s="15"/>
      <c r="E738" s="14"/>
      <c r="F738" s="14"/>
      <c r="G738" s="16"/>
      <c r="H738" s="42"/>
      <c r="I738" s="12"/>
      <c r="J738" s="12"/>
      <c r="K738" s="12"/>
      <c r="L738" s="12"/>
      <c r="M738" s="12"/>
      <c r="N738" s="12"/>
      <c r="O738" s="12"/>
      <c r="P738" s="12"/>
    </row>
    <row r="739" spans="1:16" ht="15.75" customHeight="1">
      <c r="A739" s="43"/>
      <c r="B739" s="18"/>
      <c r="C739" s="18"/>
      <c r="D739" s="9"/>
      <c r="E739" s="18"/>
      <c r="F739" s="18"/>
      <c r="G739" s="19"/>
      <c r="H739" s="42"/>
      <c r="I739" s="12"/>
      <c r="J739" s="12"/>
      <c r="K739" s="12"/>
      <c r="L739" s="12"/>
      <c r="M739" s="12"/>
      <c r="N739" s="12"/>
      <c r="O739" s="12"/>
      <c r="P739" s="12"/>
    </row>
    <row r="740" spans="1:16" ht="15.75" customHeight="1">
      <c r="A740" s="41"/>
      <c r="B740" s="14"/>
      <c r="C740" s="14"/>
      <c r="D740" s="15"/>
      <c r="E740" s="14"/>
      <c r="F740" s="14"/>
      <c r="G740" s="16"/>
      <c r="H740" s="42"/>
      <c r="I740" s="12"/>
      <c r="J740" s="12"/>
      <c r="K740" s="12"/>
      <c r="L740" s="12"/>
      <c r="M740" s="12"/>
      <c r="N740" s="12"/>
      <c r="O740" s="12"/>
      <c r="P740" s="12"/>
    </row>
    <row r="741" spans="1:16" ht="15.75" customHeight="1">
      <c r="A741" s="43"/>
      <c r="B741" s="18"/>
      <c r="C741" s="18"/>
      <c r="D741" s="9"/>
      <c r="E741" s="18"/>
      <c r="F741" s="18"/>
      <c r="G741" s="19"/>
      <c r="H741" s="42"/>
      <c r="I741" s="12"/>
      <c r="J741" s="12"/>
      <c r="K741" s="12"/>
      <c r="L741" s="12"/>
      <c r="M741" s="12"/>
      <c r="N741" s="12"/>
      <c r="O741" s="12"/>
      <c r="P741" s="12"/>
    </row>
    <row r="742" spans="1:16" ht="15.75" customHeight="1">
      <c r="A742" s="41"/>
      <c r="B742" s="14"/>
      <c r="C742" s="14"/>
      <c r="D742" s="15"/>
      <c r="E742" s="14"/>
      <c r="F742" s="14"/>
      <c r="G742" s="16"/>
      <c r="H742" s="42"/>
      <c r="I742" s="12"/>
      <c r="J742" s="12"/>
      <c r="K742" s="12"/>
      <c r="L742" s="12"/>
      <c r="M742" s="12"/>
      <c r="N742" s="12"/>
      <c r="O742" s="12"/>
      <c r="P742" s="12"/>
    </row>
    <row r="743" spans="1:16" ht="15.75" customHeight="1">
      <c r="A743" s="43"/>
      <c r="B743" s="18"/>
      <c r="C743" s="18"/>
      <c r="D743" s="9"/>
      <c r="E743" s="18"/>
      <c r="F743" s="18"/>
      <c r="G743" s="19"/>
      <c r="H743" s="42"/>
      <c r="I743" s="12"/>
      <c r="J743" s="12"/>
      <c r="K743" s="12"/>
      <c r="L743" s="12"/>
      <c r="M743" s="12"/>
      <c r="N743" s="12"/>
      <c r="O743" s="12"/>
      <c r="P743" s="12"/>
    </row>
    <row r="744" spans="1:16" ht="15.75" customHeight="1">
      <c r="A744" s="41"/>
      <c r="B744" s="14"/>
      <c r="C744" s="14"/>
      <c r="D744" s="15"/>
      <c r="E744" s="14"/>
      <c r="F744" s="14"/>
      <c r="G744" s="16"/>
      <c r="H744" s="42"/>
      <c r="I744" s="12"/>
      <c r="J744" s="12"/>
      <c r="K744" s="12"/>
      <c r="L744" s="12"/>
      <c r="M744" s="12"/>
      <c r="N744" s="12"/>
      <c r="O744" s="12"/>
      <c r="P744" s="12"/>
    </row>
    <row r="745" spans="1:16" ht="15.75" customHeight="1">
      <c r="A745" s="43"/>
      <c r="B745" s="18"/>
      <c r="C745" s="18"/>
      <c r="D745" s="9"/>
      <c r="E745" s="18"/>
      <c r="F745" s="18"/>
      <c r="G745" s="19"/>
      <c r="H745" s="42"/>
      <c r="I745" s="12"/>
      <c r="J745" s="12"/>
      <c r="K745" s="12"/>
      <c r="L745" s="12"/>
      <c r="M745" s="12"/>
      <c r="N745" s="12"/>
      <c r="O745" s="12"/>
      <c r="P745" s="12"/>
    </row>
    <row r="746" spans="1:16" ht="15.75" customHeight="1">
      <c r="A746" s="41"/>
      <c r="B746" s="14"/>
      <c r="C746" s="14"/>
      <c r="D746" s="15"/>
      <c r="E746" s="14"/>
      <c r="F746" s="14"/>
      <c r="G746" s="16"/>
      <c r="H746" s="42"/>
      <c r="I746" s="12"/>
      <c r="J746" s="12"/>
      <c r="K746" s="12"/>
      <c r="L746" s="12"/>
      <c r="M746" s="12"/>
      <c r="N746" s="12"/>
      <c r="O746" s="12"/>
      <c r="P746" s="12"/>
    </row>
    <row r="747" spans="1:16" ht="15.75" customHeight="1">
      <c r="A747" s="43"/>
      <c r="B747" s="18"/>
      <c r="C747" s="18"/>
      <c r="D747" s="9"/>
      <c r="E747" s="18"/>
      <c r="F747" s="18"/>
      <c r="G747" s="19"/>
      <c r="H747" s="42"/>
      <c r="I747" s="12"/>
      <c r="J747" s="12"/>
      <c r="K747" s="12"/>
      <c r="L747" s="12"/>
      <c r="M747" s="12"/>
      <c r="N747" s="12"/>
      <c r="O747" s="12"/>
      <c r="P747" s="12"/>
    </row>
    <row r="748" spans="1:16" ht="15.75" customHeight="1">
      <c r="A748" s="41"/>
      <c r="B748" s="14"/>
      <c r="C748" s="14"/>
      <c r="D748" s="15"/>
      <c r="E748" s="14"/>
      <c r="F748" s="14"/>
      <c r="G748" s="16"/>
      <c r="H748" s="42"/>
      <c r="I748" s="12"/>
      <c r="J748" s="12"/>
      <c r="K748" s="12"/>
      <c r="L748" s="12"/>
      <c r="M748" s="12"/>
      <c r="N748" s="12"/>
      <c r="O748" s="12"/>
      <c r="P748" s="12"/>
    </row>
    <row r="749" spans="1:16" ht="15.75" customHeight="1">
      <c r="A749" s="43"/>
      <c r="B749" s="18"/>
      <c r="C749" s="18"/>
      <c r="D749" s="9"/>
      <c r="E749" s="18"/>
      <c r="F749" s="18"/>
      <c r="G749" s="19"/>
      <c r="H749" s="42"/>
      <c r="I749" s="12"/>
      <c r="J749" s="12"/>
      <c r="K749" s="12"/>
      <c r="L749" s="12"/>
      <c r="M749" s="12"/>
      <c r="N749" s="12"/>
      <c r="O749" s="12"/>
      <c r="P749" s="12"/>
    </row>
    <row r="750" spans="1:16" ht="15.75" customHeight="1">
      <c r="A750" s="41"/>
      <c r="B750" s="14"/>
      <c r="C750" s="14"/>
      <c r="D750" s="15"/>
      <c r="E750" s="14"/>
      <c r="F750" s="14"/>
      <c r="G750" s="16"/>
      <c r="H750" s="42"/>
      <c r="I750" s="12"/>
      <c r="J750" s="12"/>
      <c r="K750" s="12"/>
      <c r="L750" s="12"/>
      <c r="M750" s="12"/>
      <c r="N750" s="12"/>
      <c r="O750" s="12"/>
      <c r="P750" s="12"/>
    </row>
    <row r="751" spans="1:16" ht="15.75" customHeight="1">
      <c r="A751" s="43"/>
      <c r="B751" s="18"/>
      <c r="C751" s="18"/>
      <c r="D751" s="9"/>
      <c r="E751" s="18"/>
      <c r="F751" s="18"/>
      <c r="G751" s="19"/>
      <c r="H751" s="42"/>
      <c r="I751" s="12"/>
      <c r="J751" s="12"/>
      <c r="K751" s="12"/>
      <c r="L751" s="12"/>
      <c r="M751" s="12"/>
      <c r="N751" s="12"/>
      <c r="O751" s="12"/>
      <c r="P751" s="12"/>
    </row>
    <row r="752" spans="1:16" ht="15.75" customHeight="1">
      <c r="A752" s="41"/>
      <c r="B752" s="14"/>
      <c r="C752" s="14"/>
      <c r="D752" s="15"/>
      <c r="E752" s="14"/>
      <c r="F752" s="14"/>
      <c r="G752" s="16"/>
      <c r="H752" s="42"/>
      <c r="I752" s="12"/>
      <c r="J752" s="12"/>
      <c r="K752" s="12"/>
      <c r="L752" s="12"/>
      <c r="M752" s="12"/>
      <c r="N752" s="12"/>
      <c r="O752" s="12"/>
      <c r="P752" s="12"/>
    </row>
    <row r="753" spans="1:16" ht="15.75" customHeight="1">
      <c r="A753" s="43"/>
      <c r="B753" s="18"/>
      <c r="C753" s="18"/>
      <c r="D753" s="9"/>
      <c r="E753" s="18"/>
      <c r="F753" s="18"/>
      <c r="G753" s="19"/>
      <c r="H753" s="42"/>
      <c r="I753" s="12"/>
      <c r="J753" s="12"/>
      <c r="K753" s="12"/>
      <c r="L753" s="12"/>
      <c r="M753" s="12"/>
      <c r="N753" s="12"/>
      <c r="O753" s="12"/>
      <c r="P753" s="12"/>
    </row>
    <row r="754" spans="1:16" ht="15.75" customHeight="1">
      <c r="A754" s="41"/>
      <c r="B754" s="14"/>
      <c r="C754" s="14"/>
      <c r="D754" s="15"/>
      <c r="E754" s="14"/>
      <c r="F754" s="14"/>
      <c r="G754" s="16"/>
      <c r="H754" s="42"/>
      <c r="I754" s="12"/>
      <c r="J754" s="12"/>
      <c r="K754" s="12"/>
      <c r="L754" s="12"/>
      <c r="M754" s="12"/>
      <c r="N754" s="12"/>
      <c r="O754" s="12"/>
      <c r="P754" s="12"/>
    </row>
    <row r="755" spans="1:16" ht="15.75" customHeight="1">
      <c r="A755" s="43"/>
      <c r="B755" s="18"/>
      <c r="C755" s="18"/>
      <c r="D755" s="9"/>
      <c r="E755" s="18"/>
      <c r="F755" s="18"/>
      <c r="G755" s="19"/>
      <c r="H755" s="42"/>
      <c r="I755" s="12"/>
      <c r="J755" s="12"/>
      <c r="K755" s="12"/>
      <c r="L755" s="12"/>
      <c r="M755" s="12"/>
      <c r="N755" s="12"/>
      <c r="O755" s="12"/>
      <c r="P755" s="12"/>
    </row>
    <row r="756" spans="1:16" ht="15.75" customHeight="1">
      <c r="A756" s="41"/>
      <c r="B756" s="14"/>
      <c r="C756" s="14"/>
      <c r="D756" s="15"/>
      <c r="E756" s="14"/>
      <c r="F756" s="14"/>
      <c r="G756" s="16"/>
      <c r="H756" s="42"/>
      <c r="I756" s="12"/>
      <c r="J756" s="12"/>
      <c r="K756" s="12"/>
      <c r="L756" s="12"/>
      <c r="M756" s="12"/>
      <c r="N756" s="12"/>
      <c r="O756" s="12"/>
      <c r="P756" s="12"/>
    </row>
    <row r="757" spans="1:16" ht="15.75" customHeight="1">
      <c r="A757" s="43"/>
      <c r="B757" s="18"/>
      <c r="C757" s="18"/>
      <c r="D757" s="9"/>
      <c r="E757" s="18"/>
      <c r="F757" s="18"/>
      <c r="G757" s="19"/>
      <c r="H757" s="42"/>
      <c r="I757" s="12"/>
      <c r="J757" s="12"/>
      <c r="K757" s="12"/>
      <c r="L757" s="12"/>
      <c r="M757" s="12"/>
      <c r="N757" s="12"/>
      <c r="O757" s="12"/>
      <c r="P757" s="12"/>
    </row>
    <row r="758" spans="1:16" ht="15.75" customHeight="1">
      <c r="A758" s="41"/>
      <c r="B758" s="14"/>
      <c r="C758" s="14"/>
      <c r="D758" s="15"/>
      <c r="E758" s="14"/>
      <c r="F758" s="14"/>
      <c r="G758" s="16"/>
      <c r="H758" s="42"/>
      <c r="I758" s="12"/>
      <c r="J758" s="12"/>
      <c r="K758" s="12"/>
      <c r="L758" s="12"/>
      <c r="M758" s="12"/>
      <c r="N758" s="12"/>
      <c r="O758" s="12"/>
      <c r="P758" s="12"/>
    </row>
    <row r="759" spans="1:16" ht="15.75" customHeight="1">
      <c r="A759" s="43"/>
      <c r="B759" s="18"/>
      <c r="C759" s="18"/>
      <c r="D759" s="9"/>
      <c r="E759" s="18"/>
      <c r="F759" s="18"/>
      <c r="G759" s="19"/>
      <c r="H759" s="42"/>
      <c r="I759" s="12"/>
      <c r="J759" s="12"/>
      <c r="K759" s="12"/>
      <c r="L759" s="12"/>
      <c r="M759" s="12"/>
      <c r="N759" s="12"/>
      <c r="O759" s="12"/>
      <c r="P759" s="12"/>
    </row>
    <row r="760" spans="1:16" ht="15.75" customHeight="1">
      <c r="A760" s="41"/>
      <c r="B760" s="14"/>
      <c r="C760" s="14"/>
      <c r="D760" s="15"/>
      <c r="E760" s="14"/>
      <c r="F760" s="14"/>
      <c r="G760" s="16"/>
      <c r="H760" s="42"/>
      <c r="I760" s="12"/>
      <c r="J760" s="12"/>
      <c r="K760" s="12"/>
      <c r="L760" s="12"/>
      <c r="M760" s="12"/>
      <c r="N760" s="12"/>
      <c r="O760" s="12"/>
      <c r="P760" s="12"/>
    </row>
    <row r="761" spans="1:16" ht="15.75" customHeight="1">
      <c r="A761" s="43"/>
      <c r="B761" s="18"/>
      <c r="C761" s="18"/>
      <c r="D761" s="9"/>
      <c r="E761" s="18"/>
      <c r="F761" s="18"/>
      <c r="G761" s="19"/>
      <c r="H761" s="42"/>
      <c r="I761" s="12"/>
      <c r="J761" s="12"/>
      <c r="K761" s="12"/>
      <c r="L761" s="12"/>
      <c r="M761" s="12"/>
      <c r="N761" s="12"/>
      <c r="O761" s="12"/>
      <c r="P761" s="12"/>
    </row>
    <row r="762" spans="1:16" ht="15.75" customHeight="1">
      <c r="A762" s="41"/>
      <c r="B762" s="14"/>
      <c r="C762" s="14"/>
      <c r="D762" s="15"/>
      <c r="E762" s="14"/>
      <c r="F762" s="14"/>
      <c r="G762" s="16"/>
      <c r="H762" s="42"/>
      <c r="I762" s="12"/>
      <c r="J762" s="12"/>
      <c r="K762" s="12"/>
      <c r="L762" s="12"/>
      <c r="M762" s="12"/>
      <c r="N762" s="12"/>
      <c r="O762" s="12"/>
      <c r="P762" s="12"/>
    </row>
    <row r="763" spans="1:16" ht="15.75" customHeight="1">
      <c r="A763" s="43"/>
      <c r="B763" s="18"/>
      <c r="C763" s="18"/>
      <c r="D763" s="9"/>
      <c r="E763" s="18"/>
      <c r="F763" s="18"/>
      <c r="G763" s="19"/>
      <c r="H763" s="42"/>
      <c r="I763" s="12"/>
      <c r="J763" s="12"/>
      <c r="K763" s="12"/>
      <c r="L763" s="12"/>
      <c r="M763" s="12"/>
      <c r="N763" s="12"/>
      <c r="O763" s="12"/>
      <c r="P763" s="12"/>
    </row>
    <row r="764" spans="1:16" ht="15.75" customHeight="1">
      <c r="A764" s="41"/>
      <c r="B764" s="14"/>
      <c r="C764" s="14"/>
      <c r="D764" s="15"/>
      <c r="E764" s="14"/>
      <c r="F764" s="14"/>
      <c r="G764" s="16"/>
      <c r="H764" s="42"/>
      <c r="I764" s="12"/>
      <c r="J764" s="12"/>
      <c r="K764" s="12"/>
      <c r="L764" s="12"/>
      <c r="M764" s="12"/>
      <c r="N764" s="12"/>
      <c r="O764" s="12"/>
      <c r="P764" s="12"/>
    </row>
    <row r="765" spans="1:16" ht="15.75" customHeight="1">
      <c r="A765" s="43"/>
      <c r="B765" s="18"/>
      <c r="C765" s="18"/>
      <c r="D765" s="9"/>
      <c r="E765" s="18"/>
      <c r="F765" s="18"/>
      <c r="G765" s="19"/>
      <c r="H765" s="42"/>
      <c r="I765" s="12"/>
      <c r="J765" s="12"/>
      <c r="K765" s="12"/>
      <c r="L765" s="12"/>
      <c r="M765" s="12"/>
      <c r="N765" s="12"/>
      <c r="O765" s="12"/>
      <c r="P765" s="12"/>
    </row>
    <row r="766" spans="1:16" ht="15.75" customHeight="1">
      <c r="A766" s="41"/>
      <c r="B766" s="14"/>
      <c r="C766" s="14"/>
      <c r="D766" s="15"/>
      <c r="E766" s="14"/>
      <c r="F766" s="14"/>
      <c r="G766" s="16"/>
      <c r="H766" s="42"/>
      <c r="I766" s="12"/>
      <c r="J766" s="12"/>
      <c r="K766" s="12"/>
      <c r="L766" s="12"/>
      <c r="M766" s="12"/>
      <c r="N766" s="12"/>
      <c r="O766" s="12"/>
      <c r="P766" s="12"/>
    </row>
    <row r="767" spans="1:16" ht="15.75" customHeight="1">
      <c r="A767" s="43"/>
      <c r="B767" s="18"/>
      <c r="C767" s="18"/>
      <c r="D767" s="9"/>
      <c r="E767" s="18"/>
      <c r="F767" s="18"/>
      <c r="G767" s="19"/>
      <c r="H767" s="42"/>
      <c r="I767" s="12"/>
      <c r="J767" s="12"/>
      <c r="K767" s="12"/>
      <c r="L767" s="12"/>
      <c r="M767" s="12"/>
      <c r="N767" s="12"/>
      <c r="O767" s="12"/>
      <c r="P767" s="12"/>
    </row>
    <row r="768" spans="1:16" ht="15.75" customHeight="1">
      <c r="A768" s="41"/>
      <c r="B768" s="14"/>
      <c r="C768" s="14"/>
      <c r="D768" s="15"/>
      <c r="E768" s="14"/>
      <c r="F768" s="14"/>
      <c r="G768" s="16"/>
      <c r="H768" s="42"/>
      <c r="I768" s="12"/>
      <c r="J768" s="12"/>
      <c r="K768" s="12"/>
      <c r="L768" s="12"/>
      <c r="M768" s="12"/>
      <c r="N768" s="12"/>
      <c r="O768" s="12"/>
      <c r="P768" s="12"/>
    </row>
    <row r="769" spans="1:16" ht="15.75" customHeight="1">
      <c r="A769" s="43"/>
      <c r="B769" s="18"/>
      <c r="C769" s="18"/>
      <c r="D769" s="9"/>
      <c r="E769" s="18"/>
      <c r="F769" s="18"/>
      <c r="G769" s="19"/>
      <c r="H769" s="42"/>
      <c r="I769" s="12"/>
      <c r="J769" s="12"/>
      <c r="K769" s="12"/>
      <c r="L769" s="12"/>
      <c r="M769" s="12"/>
      <c r="N769" s="12"/>
      <c r="O769" s="12"/>
      <c r="P769" s="12"/>
    </row>
    <row r="770" spans="1:16" ht="15.75" customHeight="1">
      <c r="A770" s="41"/>
      <c r="B770" s="14"/>
      <c r="C770" s="14"/>
      <c r="D770" s="15"/>
      <c r="E770" s="14"/>
      <c r="F770" s="14"/>
      <c r="G770" s="16"/>
      <c r="H770" s="42"/>
      <c r="I770" s="12"/>
      <c r="J770" s="12"/>
      <c r="K770" s="12"/>
      <c r="L770" s="12"/>
      <c r="M770" s="12"/>
      <c r="N770" s="12"/>
      <c r="O770" s="12"/>
      <c r="P770" s="12"/>
    </row>
    <row r="771" spans="1:16" ht="15.75" customHeight="1">
      <c r="A771" s="43"/>
      <c r="B771" s="18"/>
      <c r="C771" s="18"/>
      <c r="D771" s="9"/>
      <c r="E771" s="18"/>
      <c r="F771" s="18"/>
      <c r="G771" s="19"/>
      <c r="H771" s="42"/>
      <c r="I771" s="12"/>
      <c r="J771" s="12"/>
      <c r="K771" s="12"/>
      <c r="L771" s="12"/>
      <c r="M771" s="12"/>
      <c r="N771" s="12"/>
      <c r="O771" s="12"/>
      <c r="P771" s="12"/>
    </row>
    <row r="772" spans="1:16" ht="15.75" customHeight="1">
      <c r="A772" s="41"/>
      <c r="B772" s="14"/>
      <c r="C772" s="14"/>
      <c r="D772" s="15"/>
      <c r="E772" s="14"/>
      <c r="F772" s="14"/>
      <c r="G772" s="16"/>
      <c r="H772" s="42"/>
      <c r="I772" s="12"/>
      <c r="J772" s="12"/>
      <c r="K772" s="12"/>
      <c r="L772" s="12"/>
      <c r="M772" s="12"/>
      <c r="N772" s="12"/>
      <c r="O772" s="12"/>
      <c r="P772" s="12"/>
    </row>
    <row r="773" spans="1:16" ht="15.75" customHeight="1">
      <c r="A773" s="43"/>
      <c r="B773" s="18"/>
      <c r="C773" s="18"/>
      <c r="D773" s="9"/>
      <c r="E773" s="18"/>
      <c r="F773" s="18"/>
      <c r="G773" s="19"/>
      <c r="H773" s="42"/>
      <c r="I773" s="12"/>
      <c r="J773" s="12"/>
      <c r="K773" s="12"/>
      <c r="L773" s="12"/>
      <c r="M773" s="12"/>
      <c r="N773" s="12"/>
      <c r="O773" s="12"/>
      <c r="P773" s="12"/>
    </row>
    <row r="774" spans="1:16" ht="15.75" customHeight="1">
      <c r="A774" s="41"/>
      <c r="B774" s="14"/>
      <c r="C774" s="14"/>
      <c r="D774" s="15"/>
      <c r="E774" s="14"/>
      <c r="F774" s="14"/>
      <c r="G774" s="16"/>
      <c r="H774" s="42"/>
      <c r="I774" s="12"/>
      <c r="J774" s="12"/>
      <c r="K774" s="12"/>
      <c r="L774" s="12"/>
      <c r="M774" s="12"/>
      <c r="N774" s="12"/>
      <c r="O774" s="12"/>
      <c r="P774" s="12"/>
    </row>
    <row r="775" spans="1:16" ht="15.75" customHeight="1">
      <c r="A775" s="43"/>
      <c r="B775" s="18"/>
      <c r="C775" s="18"/>
      <c r="D775" s="9"/>
      <c r="E775" s="18"/>
      <c r="F775" s="18"/>
      <c r="G775" s="19"/>
      <c r="H775" s="42"/>
      <c r="I775" s="12"/>
      <c r="J775" s="12"/>
      <c r="K775" s="12"/>
      <c r="L775" s="12"/>
      <c r="M775" s="12"/>
      <c r="N775" s="12"/>
      <c r="O775" s="12"/>
      <c r="P775" s="12"/>
    </row>
    <row r="776" spans="1:16" ht="15.75" customHeight="1">
      <c r="A776" s="41"/>
      <c r="B776" s="14"/>
      <c r="C776" s="14"/>
      <c r="D776" s="15"/>
      <c r="E776" s="14"/>
      <c r="F776" s="14"/>
      <c r="G776" s="16"/>
      <c r="H776" s="42"/>
      <c r="I776" s="12"/>
      <c r="J776" s="12"/>
      <c r="K776" s="12"/>
      <c r="L776" s="12"/>
      <c r="M776" s="12"/>
      <c r="N776" s="12"/>
      <c r="O776" s="12"/>
      <c r="P776" s="12"/>
    </row>
    <row r="777" spans="1:16" ht="15.75" customHeight="1">
      <c r="A777" s="43"/>
      <c r="B777" s="18"/>
      <c r="C777" s="18"/>
      <c r="D777" s="9"/>
      <c r="E777" s="18"/>
      <c r="F777" s="18"/>
      <c r="G777" s="19"/>
      <c r="H777" s="42"/>
      <c r="I777" s="12"/>
      <c r="J777" s="12"/>
      <c r="K777" s="12"/>
      <c r="L777" s="12"/>
      <c r="M777" s="12"/>
      <c r="N777" s="12"/>
      <c r="O777" s="12"/>
      <c r="P777" s="12"/>
    </row>
    <row r="778" spans="1:16" ht="15.75" customHeight="1">
      <c r="A778" s="41"/>
      <c r="B778" s="14"/>
      <c r="C778" s="14"/>
      <c r="D778" s="15"/>
      <c r="E778" s="14"/>
      <c r="F778" s="14"/>
      <c r="G778" s="16"/>
      <c r="H778" s="42"/>
      <c r="I778" s="12"/>
      <c r="J778" s="12"/>
      <c r="K778" s="12"/>
      <c r="L778" s="12"/>
      <c r="M778" s="12"/>
      <c r="N778" s="12"/>
      <c r="O778" s="12"/>
      <c r="P778" s="12"/>
    </row>
    <row r="779" spans="1:16" ht="15.75" customHeight="1">
      <c r="A779" s="43"/>
      <c r="B779" s="18"/>
      <c r="C779" s="18"/>
      <c r="D779" s="9"/>
      <c r="E779" s="18"/>
      <c r="F779" s="18"/>
      <c r="G779" s="19"/>
      <c r="H779" s="42"/>
      <c r="I779" s="12"/>
      <c r="J779" s="12"/>
      <c r="K779" s="12"/>
      <c r="L779" s="12"/>
      <c r="M779" s="12"/>
      <c r="N779" s="12"/>
      <c r="O779" s="12"/>
      <c r="P779" s="12"/>
    </row>
    <row r="780" spans="1:16" ht="15.75" customHeight="1">
      <c r="A780" s="20"/>
      <c r="B780" s="14"/>
      <c r="C780" s="14"/>
      <c r="D780" s="15"/>
      <c r="E780" s="44"/>
      <c r="F780" s="14"/>
      <c r="G780" s="16"/>
      <c r="H780" s="42"/>
      <c r="I780" s="12"/>
      <c r="J780" s="12"/>
      <c r="K780" s="12"/>
      <c r="L780" s="12"/>
      <c r="M780" s="12"/>
      <c r="N780" s="12"/>
      <c r="O780" s="12"/>
      <c r="P780" s="12"/>
    </row>
    <row r="781" spans="1:16" ht="15.75" customHeight="1">
      <c r="A781" s="22"/>
      <c r="B781" s="18"/>
      <c r="C781" s="18"/>
      <c r="D781" s="9"/>
      <c r="E781" s="45"/>
      <c r="F781" s="18"/>
      <c r="G781" s="19"/>
      <c r="H781" s="42"/>
      <c r="I781" s="12"/>
      <c r="J781" s="12"/>
      <c r="K781" s="12"/>
      <c r="L781" s="12"/>
      <c r="M781" s="12"/>
      <c r="N781" s="12"/>
      <c r="O781" s="12"/>
      <c r="P781" s="12"/>
    </row>
    <row r="782" spans="1:16" ht="15.75" customHeight="1">
      <c r="A782" s="20"/>
      <c r="B782" s="14"/>
      <c r="C782" s="14"/>
      <c r="D782" s="15"/>
      <c r="E782" s="14"/>
      <c r="F782" s="14"/>
      <c r="G782" s="16"/>
      <c r="H782" s="42"/>
      <c r="I782" s="12"/>
      <c r="J782" s="12"/>
      <c r="K782" s="12"/>
      <c r="L782" s="12"/>
      <c r="M782" s="12"/>
      <c r="N782" s="12"/>
      <c r="O782" s="12"/>
      <c r="P782" s="12"/>
    </row>
    <row r="783" spans="1:16" ht="15.75" customHeight="1">
      <c r="A783" s="22"/>
      <c r="B783" s="18"/>
      <c r="C783" s="18"/>
      <c r="D783" s="9"/>
      <c r="E783" s="18"/>
      <c r="F783" s="18"/>
      <c r="G783" s="19"/>
      <c r="H783" s="42"/>
      <c r="I783" s="12"/>
      <c r="J783" s="12"/>
      <c r="K783" s="12"/>
      <c r="L783" s="12"/>
      <c r="M783" s="12"/>
      <c r="N783" s="12"/>
      <c r="O783" s="12"/>
      <c r="P783" s="12"/>
    </row>
    <row r="784" spans="1:16" ht="15.75" customHeight="1">
      <c r="A784" s="20"/>
      <c r="B784" s="14"/>
      <c r="C784" s="14"/>
      <c r="D784" s="15"/>
      <c r="E784" s="14"/>
      <c r="F784" s="14"/>
      <c r="G784" s="16"/>
      <c r="H784" s="42"/>
      <c r="I784" s="12"/>
      <c r="J784" s="12"/>
      <c r="K784" s="12"/>
      <c r="L784" s="12"/>
      <c r="M784" s="12"/>
      <c r="N784" s="12"/>
      <c r="O784" s="12"/>
      <c r="P784" s="12"/>
    </row>
    <row r="785" spans="1:16" ht="15.75" customHeight="1">
      <c r="A785" s="22"/>
      <c r="B785" s="18"/>
      <c r="C785" s="18"/>
      <c r="D785" s="9"/>
      <c r="E785" s="18"/>
      <c r="F785" s="18"/>
      <c r="G785" s="19"/>
      <c r="H785" s="42"/>
      <c r="I785" s="12"/>
      <c r="J785" s="12"/>
      <c r="K785" s="12"/>
      <c r="L785" s="12"/>
      <c r="M785" s="12"/>
      <c r="N785" s="12"/>
      <c r="O785" s="12"/>
      <c r="P785" s="12"/>
    </row>
    <row r="786" spans="1:16" ht="15.75" customHeight="1">
      <c r="A786" s="20"/>
      <c r="B786" s="14"/>
      <c r="C786" s="14"/>
      <c r="D786" s="15"/>
      <c r="E786" s="14"/>
      <c r="F786" s="14"/>
      <c r="G786" s="16"/>
      <c r="H786" s="42"/>
      <c r="I786" s="12"/>
      <c r="J786" s="12"/>
      <c r="K786" s="12"/>
      <c r="L786" s="12"/>
      <c r="M786" s="12"/>
      <c r="N786" s="12"/>
      <c r="O786" s="12"/>
      <c r="P786" s="12"/>
    </row>
    <row r="787" spans="1:16" ht="15.75" customHeight="1">
      <c r="A787" s="22"/>
      <c r="B787" s="18"/>
      <c r="C787" s="18"/>
      <c r="D787" s="9"/>
      <c r="E787" s="18"/>
      <c r="F787" s="18"/>
      <c r="G787" s="19"/>
      <c r="H787" s="42"/>
      <c r="I787" s="12"/>
      <c r="J787" s="12"/>
      <c r="K787" s="12"/>
      <c r="L787" s="12"/>
      <c r="M787" s="12"/>
      <c r="N787" s="12"/>
      <c r="O787" s="12"/>
      <c r="P787" s="12"/>
    </row>
    <row r="788" spans="1:16" ht="15.75" customHeight="1">
      <c r="A788" s="20"/>
      <c r="B788" s="14"/>
      <c r="C788" s="14"/>
      <c r="D788" s="15"/>
      <c r="E788" s="14"/>
      <c r="F788" s="14"/>
      <c r="G788" s="16"/>
      <c r="H788" s="42"/>
      <c r="I788" s="12"/>
      <c r="J788" s="12"/>
      <c r="K788" s="12"/>
      <c r="L788" s="12"/>
      <c r="M788" s="12"/>
      <c r="N788" s="12"/>
      <c r="O788" s="12"/>
      <c r="P788" s="12"/>
    </row>
    <row r="789" spans="1:16" ht="15.75" customHeight="1">
      <c r="A789" s="22"/>
      <c r="B789" s="18"/>
      <c r="C789" s="18"/>
      <c r="D789" s="9"/>
      <c r="E789" s="18"/>
      <c r="F789" s="18"/>
      <c r="G789" s="19"/>
      <c r="H789" s="42"/>
      <c r="I789" s="12"/>
      <c r="J789" s="12"/>
      <c r="K789" s="12"/>
      <c r="L789" s="12"/>
      <c r="M789" s="12"/>
      <c r="N789" s="12"/>
      <c r="O789" s="12"/>
      <c r="P789" s="12"/>
    </row>
    <row r="790" spans="1:16" ht="15.75" customHeight="1">
      <c r="A790" s="20"/>
      <c r="B790" s="14"/>
      <c r="C790" s="14"/>
      <c r="D790" s="15"/>
      <c r="E790" s="14"/>
      <c r="F790" s="14"/>
      <c r="G790" s="16"/>
      <c r="H790" s="42"/>
      <c r="I790" s="12"/>
      <c r="J790" s="12"/>
      <c r="K790" s="12"/>
      <c r="L790" s="12"/>
      <c r="M790" s="12"/>
      <c r="N790" s="12"/>
      <c r="O790" s="12"/>
      <c r="P790" s="12"/>
    </row>
    <row r="791" spans="1:16" ht="15.75" customHeight="1">
      <c r="A791" s="22"/>
      <c r="B791" s="18"/>
      <c r="C791" s="18"/>
      <c r="D791" s="9"/>
      <c r="E791" s="18"/>
      <c r="F791" s="18"/>
      <c r="G791" s="19"/>
      <c r="H791" s="42"/>
      <c r="I791" s="12"/>
      <c r="J791" s="12"/>
      <c r="K791" s="46"/>
      <c r="L791" s="12"/>
      <c r="M791" s="12"/>
      <c r="N791" s="12"/>
      <c r="O791" s="12"/>
      <c r="P791" s="12"/>
    </row>
    <row r="792" spans="1:16" ht="15.75" customHeight="1">
      <c r="A792" s="20"/>
      <c r="B792" s="14"/>
      <c r="C792" s="14"/>
      <c r="D792" s="15"/>
      <c r="E792" s="14"/>
      <c r="F792" s="14"/>
      <c r="G792" s="16"/>
      <c r="H792" s="42"/>
      <c r="I792" s="12"/>
      <c r="J792" s="12"/>
      <c r="K792" s="12"/>
      <c r="L792" s="12"/>
      <c r="M792" s="12"/>
      <c r="N792" s="12"/>
      <c r="O792" s="12"/>
      <c r="P792" s="12"/>
    </row>
    <row r="793" spans="1:16" ht="15.75" customHeight="1">
      <c r="A793" s="22"/>
      <c r="B793" s="18"/>
      <c r="C793" s="18"/>
      <c r="D793" s="9"/>
      <c r="E793" s="18"/>
      <c r="F793" s="18"/>
      <c r="G793" s="19"/>
      <c r="H793" s="42"/>
      <c r="I793" s="12"/>
      <c r="J793" s="12"/>
      <c r="K793" s="12"/>
      <c r="L793" s="12"/>
      <c r="M793" s="12"/>
      <c r="N793" s="12"/>
      <c r="O793" s="12"/>
      <c r="P793" s="12"/>
    </row>
    <row r="794" spans="1:16" ht="15.75" customHeight="1">
      <c r="A794" s="20"/>
      <c r="B794" s="14"/>
      <c r="C794" s="14"/>
      <c r="D794" s="15"/>
      <c r="E794" s="14"/>
      <c r="F794" s="14"/>
      <c r="G794" s="16"/>
      <c r="H794" s="42"/>
      <c r="I794" s="12"/>
      <c r="J794" s="12"/>
      <c r="K794" s="12"/>
      <c r="L794" s="12"/>
      <c r="M794" s="12"/>
      <c r="N794" s="12"/>
      <c r="O794" s="12"/>
      <c r="P794" s="12"/>
    </row>
    <row r="795" spans="1:16" ht="15.75" customHeight="1">
      <c r="A795" s="22"/>
      <c r="B795" s="18"/>
      <c r="C795" s="18"/>
      <c r="D795" s="9"/>
      <c r="E795" s="18"/>
      <c r="F795" s="18"/>
      <c r="G795" s="19"/>
      <c r="H795" s="42"/>
      <c r="I795" s="12"/>
      <c r="J795" s="12"/>
      <c r="K795" s="12"/>
      <c r="L795" s="12"/>
      <c r="M795" s="12"/>
      <c r="N795" s="12"/>
      <c r="O795" s="12"/>
      <c r="P795" s="12"/>
    </row>
    <row r="796" spans="1:16" ht="15.75" customHeight="1">
      <c r="A796" s="20"/>
      <c r="B796" s="14"/>
      <c r="C796" s="14"/>
      <c r="D796" s="15"/>
      <c r="E796" s="14"/>
      <c r="F796" s="14"/>
      <c r="G796" s="16"/>
      <c r="H796" s="42"/>
      <c r="I796" s="12"/>
      <c r="J796" s="12"/>
      <c r="K796" s="12"/>
      <c r="L796" s="12"/>
      <c r="M796" s="12"/>
      <c r="N796" s="12"/>
      <c r="O796" s="12"/>
      <c r="P796" s="12"/>
    </row>
    <row r="797" spans="1:16" ht="15.75" customHeight="1">
      <c r="A797" s="22"/>
      <c r="B797" s="18"/>
      <c r="C797" s="18"/>
      <c r="D797" s="9"/>
      <c r="E797" s="18"/>
      <c r="F797" s="18"/>
      <c r="G797" s="19"/>
      <c r="H797" s="42"/>
      <c r="I797" s="12"/>
      <c r="J797" s="12"/>
      <c r="K797" s="12"/>
      <c r="L797" s="12"/>
      <c r="M797" s="12"/>
      <c r="N797" s="12"/>
      <c r="O797" s="12"/>
      <c r="P797" s="12"/>
    </row>
    <row r="798" spans="1:16" ht="15.75" customHeight="1">
      <c r="A798" s="20"/>
      <c r="B798" s="14"/>
      <c r="C798" s="14"/>
      <c r="D798" s="15"/>
      <c r="E798" s="14"/>
      <c r="F798" s="14"/>
      <c r="G798" s="16"/>
      <c r="H798" s="42"/>
      <c r="I798" s="12"/>
      <c r="J798" s="12"/>
      <c r="K798" s="12"/>
      <c r="L798" s="12"/>
      <c r="M798" s="12"/>
      <c r="N798" s="12"/>
      <c r="O798" s="12"/>
      <c r="P798" s="12"/>
    </row>
    <row r="799" spans="1:16" ht="15.75" customHeight="1">
      <c r="A799" s="47"/>
      <c r="B799" s="18"/>
      <c r="C799" s="18"/>
      <c r="D799" s="9"/>
      <c r="E799" s="18"/>
      <c r="F799" s="18"/>
      <c r="G799" s="19"/>
      <c r="H799" s="42"/>
      <c r="I799" s="12"/>
      <c r="J799" s="12"/>
      <c r="K799" s="12"/>
      <c r="L799" s="12"/>
      <c r="M799" s="12"/>
      <c r="N799" s="12"/>
      <c r="O799" s="12"/>
      <c r="P799" s="12"/>
    </row>
    <row r="800" spans="1:16" ht="15.75" customHeight="1">
      <c r="A800" s="41"/>
      <c r="B800" s="14"/>
      <c r="C800" s="14"/>
      <c r="D800" s="15"/>
      <c r="E800" s="14"/>
      <c r="F800" s="14"/>
      <c r="G800" s="16"/>
      <c r="H800" s="42"/>
      <c r="I800" s="12"/>
      <c r="J800" s="12"/>
      <c r="K800" s="12"/>
      <c r="L800" s="12"/>
      <c r="M800" s="12"/>
      <c r="N800" s="12"/>
      <c r="O800" s="12"/>
      <c r="P800" s="12"/>
    </row>
    <row r="801" spans="1:16" ht="15.75" customHeight="1">
      <c r="A801" s="43"/>
      <c r="B801" s="18"/>
      <c r="C801" s="18"/>
      <c r="D801" s="9"/>
      <c r="E801" s="18"/>
      <c r="F801" s="18"/>
      <c r="G801" s="19"/>
      <c r="H801" s="42"/>
      <c r="I801" s="12"/>
      <c r="J801" s="12"/>
      <c r="K801" s="12"/>
      <c r="L801" s="12"/>
      <c r="M801" s="12"/>
      <c r="N801" s="12"/>
      <c r="O801" s="12"/>
      <c r="P801" s="12"/>
    </row>
    <row r="802" spans="1:16" ht="15.75" customHeight="1">
      <c r="A802" s="41"/>
      <c r="B802" s="14"/>
      <c r="C802" s="14"/>
      <c r="D802" s="15"/>
      <c r="E802" s="14"/>
      <c r="F802" s="14"/>
      <c r="G802" s="16"/>
      <c r="H802" s="42"/>
      <c r="I802" s="12"/>
      <c r="J802" s="12"/>
      <c r="K802" s="12"/>
      <c r="L802" s="12"/>
      <c r="M802" s="12"/>
      <c r="N802" s="12"/>
      <c r="O802" s="12"/>
      <c r="P802" s="12"/>
    </row>
    <row r="803" spans="1:16" ht="15.75" customHeight="1">
      <c r="A803" s="43"/>
      <c r="B803" s="18"/>
      <c r="C803" s="18"/>
      <c r="D803" s="9"/>
      <c r="E803" s="18"/>
      <c r="F803" s="18"/>
      <c r="G803" s="19"/>
      <c r="H803" s="42"/>
      <c r="I803" s="12"/>
      <c r="J803" s="12"/>
      <c r="K803" s="12"/>
      <c r="L803" s="12"/>
      <c r="M803" s="12"/>
      <c r="N803" s="12"/>
      <c r="O803" s="12"/>
      <c r="P803" s="12"/>
    </row>
    <row r="804" spans="1:16" ht="15.75" customHeight="1">
      <c r="A804" s="41"/>
      <c r="B804" s="14"/>
      <c r="C804" s="14"/>
      <c r="D804" s="15"/>
      <c r="E804" s="14"/>
      <c r="F804" s="14"/>
      <c r="G804" s="16"/>
      <c r="H804" s="42"/>
      <c r="I804" s="12"/>
      <c r="J804" s="12"/>
      <c r="K804" s="12"/>
      <c r="L804" s="12"/>
      <c r="M804" s="12"/>
      <c r="N804" s="12"/>
      <c r="O804" s="12"/>
      <c r="P804" s="12"/>
    </row>
    <row r="805" spans="1:16" ht="15.75" customHeight="1">
      <c r="A805" s="43"/>
      <c r="B805" s="18"/>
      <c r="C805" s="18"/>
      <c r="D805" s="9"/>
      <c r="E805" s="18"/>
      <c r="F805" s="18"/>
      <c r="G805" s="19"/>
      <c r="H805" s="42"/>
      <c r="I805" s="12"/>
      <c r="J805" s="12"/>
      <c r="K805" s="12"/>
      <c r="L805" s="12"/>
      <c r="M805" s="12"/>
      <c r="N805" s="12"/>
      <c r="O805" s="12"/>
      <c r="P805" s="12"/>
    </row>
    <row r="806" spans="1:16" ht="15.75" customHeight="1">
      <c r="A806" s="41"/>
      <c r="B806" s="14"/>
      <c r="C806" s="14"/>
      <c r="D806" s="15"/>
      <c r="E806" s="14"/>
      <c r="F806" s="14"/>
      <c r="G806" s="16"/>
      <c r="H806" s="42"/>
      <c r="I806" s="12"/>
      <c r="J806" s="12"/>
      <c r="K806" s="12"/>
      <c r="L806" s="12"/>
      <c r="M806" s="12"/>
      <c r="N806" s="12"/>
      <c r="O806" s="12"/>
      <c r="P806" s="12"/>
    </row>
    <row r="807" spans="1:16" ht="15.75" customHeight="1">
      <c r="A807" s="43"/>
      <c r="B807" s="18"/>
      <c r="C807" s="18"/>
      <c r="D807" s="9"/>
      <c r="E807" s="18"/>
      <c r="F807" s="18"/>
      <c r="G807" s="19"/>
      <c r="H807" s="42"/>
      <c r="I807" s="12"/>
      <c r="J807" s="12"/>
      <c r="K807" s="12"/>
      <c r="L807" s="12"/>
      <c r="M807" s="12"/>
      <c r="N807" s="12"/>
      <c r="O807" s="12"/>
      <c r="P807" s="12"/>
    </row>
    <row r="808" spans="1:16" ht="15.75" customHeight="1">
      <c r="A808" s="41"/>
      <c r="B808" s="14"/>
      <c r="C808" s="14"/>
      <c r="D808" s="15"/>
      <c r="E808" s="14"/>
      <c r="F808" s="14"/>
      <c r="G808" s="16"/>
      <c r="H808" s="42"/>
      <c r="I808" s="12"/>
      <c r="J808" s="12"/>
      <c r="K808" s="12"/>
      <c r="L808" s="12"/>
      <c r="M808" s="12"/>
      <c r="N808" s="12"/>
      <c r="O808" s="12"/>
      <c r="P808" s="12"/>
    </row>
    <row r="809" spans="1:16" ht="15.75" customHeight="1">
      <c r="A809" s="43"/>
      <c r="B809" s="18"/>
      <c r="C809" s="18"/>
      <c r="D809" s="9"/>
      <c r="E809" s="18"/>
      <c r="F809" s="18"/>
      <c r="G809" s="19"/>
      <c r="H809" s="42"/>
      <c r="I809" s="12"/>
      <c r="J809" s="12"/>
      <c r="K809" s="12"/>
      <c r="L809" s="12"/>
      <c r="M809" s="12"/>
      <c r="N809" s="12"/>
      <c r="O809" s="12"/>
      <c r="P809" s="12"/>
    </row>
    <row r="810" spans="1:16" ht="15.75" customHeight="1">
      <c r="A810" s="20"/>
      <c r="B810" s="14"/>
      <c r="C810" s="28"/>
      <c r="D810" s="15"/>
      <c r="E810" s="28"/>
      <c r="F810" s="28"/>
      <c r="G810" s="25"/>
      <c r="H810" s="42"/>
      <c r="I810" s="12"/>
      <c r="J810" s="12"/>
      <c r="K810" s="12"/>
      <c r="L810" s="12"/>
      <c r="M810" s="12"/>
      <c r="N810" s="12"/>
      <c r="O810" s="12"/>
      <c r="P810" s="12"/>
    </row>
    <row r="811" spans="1:16" ht="15.75" customHeight="1">
      <c r="A811" s="22"/>
      <c r="B811" s="18"/>
      <c r="C811" s="38"/>
      <c r="D811" s="9"/>
      <c r="E811" s="38"/>
      <c r="F811" s="38"/>
      <c r="G811" s="24"/>
      <c r="H811" s="42"/>
      <c r="I811" s="12"/>
      <c r="J811" s="12"/>
      <c r="K811" s="12"/>
      <c r="L811" s="12"/>
      <c r="M811" s="12"/>
      <c r="N811" s="12"/>
      <c r="O811" s="12"/>
      <c r="P811" s="12"/>
    </row>
    <row r="812" spans="1:16" ht="15.75" customHeight="1">
      <c r="A812" s="20"/>
      <c r="B812" s="14"/>
      <c r="C812" s="28"/>
      <c r="D812" s="15"/>
      <c r="E812" s="28"/>
      <c r="F812" s="28"/>
      <c r="G812" s="25"/>
      <c r="H812" s="42"/>
      <c r="I812" s="12"/>
      <c r="J812" s="12"/>
      <c r="K812" s="12"/>
      <c r="L812" s="12"/>
      <c r="M812" s="12"/>
      <c r="N812" s="12"/>
      <c r="O812" s="12"/>
      <c r="P812" s="12"/>
    </row>
    <row r="813" spans="1:16" ht="15.75" customHeight="1">
      <c r="A813" s="22"/>
      <c r="B813" s="18"/>
      <c r="C813" s="38"/>
      <c r="D813" s="9"/>
      <c r="E813" s="38"/>
      <c r="F813" s="38"/>
      <c r="G813" s="24"/>
      <c r="H813" s="42"/>
      <c r="I813" s="12"/>
      <c r="J813" s="12"/>
      <c r="K813" s="12"/>
      <c r="L813" s="12"/>
      <c r="M813" s="12"/>
      <c r="N813" s="12"/>
      <c r="O813" s="12"/>
      <c r="P813" s="12"/>
    </row>
    <row r="814" spans="1:16" ht="15.75" customHeight="1">
      <c r="A814" s="20"/>
      <c r="B814" s="14"/>
      <c r="C814" s="28"/>
      <c r="D814" s="15"/>
      <c r="E814" s="28"/>
      <c r="F814" s="28"/>
      <c r="G814" s="25"/>
      <c r="H814" s="42"/>
      <c r="I814" s="12"/>
      <c r="J814" s="12"/>
      <c r="K814" s="12"/>
      <c r="L814" s="12"/>
      <c r="M814" s="12"/>
      <c r="N814" s="12"/>
      <c r="O814" s="12"/>
      <c r="P814" s="12"/>
    </row>
    <row r="815" spans="1:16" ht="15.75" customHeight="1">
      <c r="A815" s="22"/>
      <c r="B815" s="18"/>
      <c r="C815" s="38"/>
      <c r="D815" s="9"/>
      <c r="E815" s="38"/>
      <c r="F815" s="38"/>
      <c r="G815" s="24"/>
      <c r="H815" s="42"/>
      <c r="I815" s="12"/>
      <c r="J815" s="12"/>
      <c r="K815" s="12"/>
      <c r="L815" s="12"/>
      <c r="M815" s="12"/>
      <c r="N815" s="12"/>
      <c r="O815" s="12"/>
      <c r="P815" s="12"/>
    </row>
    <row r="816" spans="1:16" ht="15.75" customHeight="1">
      <c r="A816" s="20"/>
      <c r="B816" s="14"/>
      <c r="C816" s="28"/>
      <c r="D816" s="15"/>
      <c r="E816" s="28"/>
      <c r="F816" s="28"/>
      <c r="G816" s="25"/>
      <c r="H816" s="42"/>
      <c r="I816" s="12"/>
      <c r="J816" s="12"/>
      <c r="K816" s="12"/>
      <c r="L816" s="12"/>
      <c r="M816" s="12"/>
      <c r="N816" s="12"/>
      <c r="O816" s="12"/>
      <c r="P816" s="12"/>
    </row>
    <row r="817" spans="1:16" ht="15.75" customHeight="1">
      <c r="A817" s="22"/>
      <c r="B817" s="18"/>
      <c r="C817" s="38"/>
      <c r="D817" s="9"/>
      <c r="E817" s="38"/>
      <c r="F817" s="38"/>
      <c r="G817" s="24"/>
      <c r="H817" s="42"/>
      <c r="I817" s="12"/>
      <c r="J817" s="12"/>
      <c r="K817" s="12"/>
      <c r="L817" s="12"/>
      <c r="M817" s="12"/>
      <c r="N817" s="12"/>
      <c r="O817" s="12"/>
      <c r="P817" s="12"/>
    </row>
    <row r="818" spans="1:16" ht="15.75" customHeight="1">
      <c r="A818" s="20"/>
      <c r="B818" s="14"/>
      <c r="C818" s="28"/>
      <c r="D818" s="15"/>
      <c r="E818" s="28"/>
      <c r="F818" s="28"/>
      <c r="G818" s="25"/>
      <c r="H818" s="42"/>
      <c r="I818" s="12"/>
      <c r="J818" s="12"/>
      <c r="K818" s="12"/>
      <c r="L818" s="12"/>
      <c r="M818" s="12"/>
      <c r="N818" s="12"/>
      <c r="O818" s="12"/>
      <c r="P818" s="12"/>
    </row>
    <row r="819" spans="1:16" ht="15.75" customHeight="1">
      <c r="A819" s="22"/>
      <c r="B819" s="18"/>
      <c r="C819" s="38"/>
      <c r="D819" s="9"/>
      <c r="E819" s="38"/>
      <c r="F819" s="38"/>
      <c r="G819" s="24"/>
      <c r="H819" s="42"/>
      <c r="I819" s="12"/>
      <c r="J819" s="12"/>
      <c r="K819" s="12"/>
      <c r="L819" s="12"/>
      <c r="M819" s="12"/>
      <c r="N819" s="12"/>
      <c r="O819" s="12"/>
      <c r="P819" s="12"/>
    </row>
    <row r="820" spans="1:16" ht="15.75" customHeight="1">
      <c r="A820" s="20"/>
      <c r="B820" s="14"/>
      <c r="C820" s="28"/>
      <c r="D820" s="15"/>
      <c r="E820" s="28"/>
      <c r="F820" s="28"/>
      <c r="G820" s="25"/>
      <c r="H820" s="42"/>
      <c r="I820" s="12"/>
      <c r="J820" s="12"/>
      <c r="K820" s="12"/>
      <c r="L820" s="12"/>
      <c r="M820" s="12"/>
      <c r="N820" s="12"/>
      <c r="O820" s="12"/>
      <c r="P820" s="12"/>
    </row>
    <row r="821" spans="1:16" ht="15.75" customHeight="1">
      <c r="A821" s="22"/>
      <c r="B821" s="18"/>
      <c r="C821" s="38"/>
      <c r="D821" s="9"/>
      <c r="E821" s="38"/>
      <c r="F821" s="38"/>
      <c r="G821" s="24"/>
      <c r="H821" s="42"/>
      <c r="I821" s="12"/>
      <c r="J821" s="12"/>
      <c r="K821" s="12"/>
      <c r="L821" s="12"/>
      <c r="M821" s="12"/>
      <c r="N821" s="12"/>
      <c r="O821" s="12"/>
      <c r="P821" s="12"/>
    </row>
    <row r="822" spans="1:16" ht="15.75" customHeight="1">
      <c r="A822" s="20"/>
      <c r="B822" s="14"/>
      <c r="C822" s="28"/>
      <c r="D822" s="15"/>
      <c r="E822" s="28"/>
      <c r="F822" s="28"/>
      <c r="G822" s="25"/>
      <c r="H822" s="42"/>
      <c r="I822" s="12"/>
      <c r="J822" s="12"/>
      <c r="K822" s="12"/>
      <c r="L822" s="12"/>
      <c r="M822" s="12"/>
      <c r="N822" s="12"/>
      <c r="O822" s="12"/>
      <c r="P822" s="12"/>
    </row>
    <row r="823" spans="1:16" ht="15.75" customHeight="1">
      <c r="A823" s="22"/>
      <c r="B823" s="18"/>
      <c r="C823" s="38"/>
      <c r="D823" s="9"/>
      <c r="E823" s="38"/>
      <c r="F823" s="38"/>
      <c r="G823" s="24"/>
      <c r="H823" s="42"/>
      <c r="I823" s="12"/>
      <c r="J823" s="12"/>
      <c r="K823" s="12"/>
      <c r="L823" s="12"/>
      <c r="M823" s="12"/>
      <c r="N823" s="12"/>
      <c r="O823" s="12"/>
      <c r="P823" s="12"/>
    </row>
    <row r="824" spans="1:16" ht="15.75" customHeight="1">
      <c r="A824" s="20"/>
      <c r="B824" s="14"/>
      <c r="C824" s="28"/>
      <c r="D824" s="15"/>
      <c r="E824" s="28"/>
      <c r="F824" s="28"/>
      <c r="G824" s="25"/>
      <c r="H824" s="42"/>
      <c r="I824" s="12"/>
      <c r="J824" s="12"/>
      <c r="K824" s="12"/>
      <c r="L824" s="12"/>
      <c r="M824" s="12"/>
      <c r="N824" s="12"/>
      <c r="O824" s="12"/>
      <c r="P824" s="12"/>
    </row>
    <row r="825" spans="1:16" ht="15.75" customHeight="1">
      <c r="A825" s="22"/>
      <c r="B825" s="18"/>
      <c r="C825" s="38"/>
      <c r="D825" s="9"/>
      <c r="E825" s="38"/>
      <c r="F825" s="38"/>
      <c r="G825" s="24"/>
      <c r="H825" s="42"/>
      <c r="I825" s="12"/>
      <c r="J825" s="12"/>
      <c r="K825" s="12"/>
      <c r="L825" s="12"/>
      <c r="M825" s="12"/>
      <c r="N825" s="12"/>
      <c r="O825" s="12"/>
      <c r="P825" s="12"/>
    </row>
    <row r="826" spans="1:16" ht="15.75" customHeight="1">
      <c r="A826" s="20"/>
      <c r="B826" s="14"/>
      <c r="C826" s="28"/>
      <c r="D826" s="15"/>
      <c r="E826" s="28"/>
      <c r="F826" s="28"/>
      <c r="G826" s="25"/>
      <c r="H826" s="42"/>
      <c r="I826" s="12"/>
      <c r="J826" s="12"/>
      <c r="K826" s="12"/>
      <c r="L826" s="12"/>
      <c r="M826" s="12"/>
      <c r="N826" s="12"/>
      <c r="O826" s="12"/>
      <c r="P826" s="12"/>
    </row>
    <row r="827" spans="1:16" ht="15.75" customHeight="1">
      <c r="A827" s="22"/>
      <c r="B827" s="18"/>
      <c r="C827" s="38"/>
      <c r="D827" s="9"/>
      <c r="E827" s="38"/>
      <c r="F827" s="38"/>
      <c r="G827" s="24"/>
      <c r="H827" s="42"/>
      <c r="I827" s="12"/>
      <c r="J827" s="12"/>
      <c r="K827" s="12"/>
      <c r="L827" s="12"/>
      <c r="M827" s="12"/>
      <c r="N827" s="12"/>
      <c r="O827" s="12"/>
      <c r="P827" s="12"/>
    </row>
    <row r="828" spans="1:16" ht="15.75" customHeight="1">
      <c r="A828" s="20"/>
      <c r="B828" s="14"/>
      <c r="C828" s="28"/>
      <c r="D828" s="15"/>
      <c r="E828" s="28"/>
      <c r="F828" s="28"/>
      <c r="G828" s="25"/>
      <c r="H828" s="42"/>
      <c r="I828" s="12"/>
      <c r="J828" s="12"/>
      <c r="K828" s="12"/>
      <c r="L828" s="12"/>
      <c r="M828" s="12"/>
      <c r="N828" s="12"/>
      <c r="O828" s="12"/>
      <c r="P828" s="12"/>
    </row>
    <row r="829" spans="1:16" ht="15.75" customHeight="1">
      <c r="A829" s="22"/>
      <c r="B829" s="18"/>
      <c r="C829" s="38"/>
      <c r="D829" s="9"/>
      <c r="E829" s="38"/>
      <c r="F829" s="38"/>
      <c r="G829" s="24"/>
      <c r="H829" s="42"/>
      <c r="I829" s="12"/>
      <c r="J829" s="12"/>
      <c r="K829" s="12"/>
      <c r="L829" s="12"/>
      <c r="M829" s="12"/>
      <c r="N829" s="12"/>
      <c r="O829" s="12"/>
      <c r="P829" s="12"/>
    </row>
    <row r="830" spans="1:16" ht="15.75" customHeight="1">
      <c r="A830" s="20"/>
      <c r="B830" s="14"/>
      <c r="C830" s="28"/>
      <c r="D830" s="15"/>
      <c r="E830" s="28"/>
      <c r="F830" s="28"/>
      <c r="G830" s="25"/>
      <c r="H830" s="42"/>
      <c r="I830" s="12"/>
      <c r="J830" s="12"/>
      <c r="K830" s="12"/>
      <c r="L830" s="12"/>
      <c r="M830" s="12"/>
      <c r="N830" s="12"/>
      <c r="O830" s="12"/>
      <c r="P830" s="12"/>
    </row>
    <row r="831" spans="1:16" ht="15.75" customHeight="1">
      <c r="A831" s="22"/>
      <c r="B831" s="18"/>
      <c r="C831" s="38"/>
      <c r="D831" s="9"/>
      <c r="E831" s="38"/>
      <c r="F831" s="38"/>
      <c r="G831" s="24"/>
      <c r="H831" s="42"/>
      <c r="I831" s="12"/>
      <c r="J831" s="12"/>
      <c r="K831" s="12"/>
      <c r="L831" s="12"/>
      <c r="M831" s="12"/>
      <c r="N831" s="12"/>
      <c r="O831" s="12"/>
      <c r="P831" s="12"/>
    </row>
    <row r="832" spans="1:16" ht="15.75" customHeight="1">
      <c r="A832" s="20"/>
      <c r="B832" s="14"/>
      <c r="C832" s="28"/>
      <c r="D832" s="15"/>
      <c r="E832" s="28"/>
      <c r="F832" s="28"/>
      <c r="G832" s="25"/>
      <c r="H832" s="42"/>
      <c r="I832" s="12"/>
      <c r="J832" s="12"/>
      <c r="K832" s="12"/>
      <c r="L832" s="12"/>
      <c r="M832" s="12"/>
      <c r="N832" s="12"/>
      <c r="O832" s="12"/>
      <c r="P832" s="12"/>
    </row>
    <row r="833" spans="1:16" ht="15.75" customHeight="1">
      <c r="A833" s="22"/>
      <c r="B833" s="18"/>
      <c r="C833" s="38"/>
      <c r="D833" s="9"/>
      <c r="E833" s="38"/>
      <c r="F833" s="38"/>
      <c r="G833" s="24"/>
      <c r="H833" s="42"/>
      <c r="I833" s="12"/>
      <c r="J833" s="12"/>
      <c r="K833" s="12"/>
      <c r="L833" s="12"/>
      <c r="M833" s="12"/>
      <c r="N833" s="12"/>
      <c r="O833" s="12"/>
      <c r="P833" s="12"/>
    </row>
    <row r="834" spans="1:16" ht="15.75" customHeight="1">
      <c r="A834" s="20"/>
      <c r="B834" s="14"/>
      <c r="C834" s="28"/>
      <c r="D834" s="15"/>
      <c r="E834" s="28"/>
      <c r="F834" s="28"/>
      <c r="G834" s="25"/>
      <c r="H834" s="42"/>
      <c r="I834" s="12"/>
      <c r="J834" s="12"/>
      <c r="K834" s="12"/>
      <c r="L834" s="12"/>
      <c r="M834" s="12"/>
      <c r="N834" s="12"/>
      <c r="O834" s="12"/>
      <c r="P834" s="12"/>
    </row>
    <row r="835" spans="1:16" ht="15.75" customHeight="1">
      <c r="A835" s="22"/>
      <c r="B835" s="18"/>
      <c r="C835" s="38"/>
      <c r="D835" s="9"/>
      <c r="E835" s="38"/>
      <c r="F835" s="38"/>
      <c r="G835" s="24"/>
      <c r="H835" s="42"/>
      <c r="I835" s="12"/>
      <c r="J835" s="12"/>
      <c r="K835" s="12"/>
      <c r="L835" s="12"/>
      <c r="M835" s="12"/>
      <c r="N835" s="12"/>
      <c r="O835" s="12"/>
      <c r="P835" s="12"/>
    </row>
    <row r="836" spans="1:16" ht="15.75" customHeight="1">
      <c r="A836" s="20"/>
      <c r="B836" s="14"/>
      <c r="C836" s="28"/>
      <c r="D836" s="15"/>
      <c r="E836" s="28"/>
      <c r="F836" s="28"/>
      <c r="G836" s="25"/>
      <c r="H836" s="42"/>
      <c r="I836" s="12"/>
      <c r="J836" s="12"/>
      <c r="K836" s="12"/>
      <c r="L836" s="12"/>
      <c r="M836" s="12"/>
      <c r="N836" s="12"/>
      <c r="O836" s="12"/>
      <c r="P836" s="12"/>
    </row>
    <row r="837" spans="1:16" ht="15.75" customHeight="1">
      <c r="A837" s="22"/>
      <c r="B837" s="18"/>
      <c r="C837" s="38"/>
      <c r="D837" s="9"/>
      <c r="E837" s="38"/>
      <c r="F837" s="38"/>
      <c r="G837" s="24"/>
      <c r="H837" s="42"/>
      <c r="I837" s="12"/>
      <c r="J837" s="12"/>
      <c r="K837" s="12"/>
      <c r="L837" s="12"/>
      <c r="M837" s="12"/>
      <c r="N837" s="12"/>
      <c r="O837" s="12"/>
      <c r="P837" s="12"/>
    </row>
    <row r="838" spans="1:16" ht="15.75" customHeight="1">
      <c r="A838" s="20"/>
      <c r="B838" s="14"/>
      <c r="C838" s="28"/>
      <c r="D838" s="15"/>
      <c r="E838" s="28"/>
      <c r="F838" s="28"/>
      <c r="G838" s="25"/>
      <c r="H838" s="42"/>
      <c r="I838" s="12"/>
      <c r="J838" s="12"/>
      <c r="K838" s="12"/>
      <c r="L838" s="12"/>
      <c r="M838" s="12"/>
      <c r="N838" s="12"/>
      <c r="O838" s="12"/>
      <c r="P838" s="12"/>
    </row>
    <row r="839" spans="1:16" ht="15.75" customHeight="1">
      <c r="A839" s="22"/>
      <c r="B839" s="18"/>
      <c r="C839" s="38"/>
      <c r="D839" s="9"/>
      <c r="E839" s="38"/>
      <c r="F839" s="38"/>
      <c r="G839" s="24"/>
      <c r="H839" s="42"/>
      <c r="I839" s="12"/>
      <c r="J839" s="12"/>
      <c r="K839" s="12"/>
      <c r="L839" s="12"/>
      <c r="M839" s="12"/>
      <c r="N839" s="12"/>
      <c r="O839" s="12"/>
      <c r="P839" s="12"/>
    </row>
    <row r="840" spans="1:16" ht="15.75" customHeight="1">
      <c r="A840" s="20"/>
      <c r="B840" s="14"/>
      <c r="C840" s="28"/>
      <c r="D840" s="15"/>
      <c r="E840" s="28"/>
      <c r="F840" s="28"/>
      <c r="G840" s="25"/>
      <c r="H840" s="42"/>
      <c r="I840" s="12"/>
      <c r="J840" s="12"/>
      <c r="K840" s="12"/>
      <c r="L840" s="12"/>
      <c r="M840" s="12"/>
      <c r="N840" s="12"/>
      <c r="O840" s="12"/>
      <c r="P840" s="12"/>
    </row>
    <row r="841" spans="1:16" ht="15.75" customHeight="1">
      <c r="A841" s="22"/>
      <c r="B841" s="18"/>
      <c r="C841" s="38"/>
      <c r="D841" s="9"/>
      <c r="E841" s="38"/>
      <c r="F841" s="38"/>
      <c r="G841" s="24"/>
      <c r="H841" s="42"/>
      <c r="I841" s="12"/>
      <c r="J841" s="12"/>
      <c r="K841" s="12"/>
      <c r="L841" s="12"/>
      <c r="M841" s="12"/>
      <c r="N841" s="12"/>
      <c r="O841" s="12"/>
      <c r="P841" s="12"/>
    </row>
    <row r="842" spans="1:16" ht="15.75" customHeight="1">
      <c r="A842" s="20"/>
      <c r="B842" s="14"/>
      <c r="C842" s="28"/>
      <c r="D842" s="15"/>
      <c r="E842" s="28"/>
      <c r="F842" s="28"/>
      <c r="G842" s="25"/>
      <c r="H842" s="42"/>
      <c r="I842" s="12"/>
      <c r="J842" s="12"/>
      <c r="K842" s="12"/>
      <c r="L842" s="12"/>
      <c r="M842" s="12"/>
      <c r="N842" s="12"/>
      <c r="O842" s="12"/>
      <c r="P842" s="12"/>
    </row>
    <row r="843" spans="1:16" ht="15.75" customHeight="1">
      <c r="A843" s="22"/>
      <c r="B843" s="18"/>
      <c r="C843" s="38"/>
      <c r="D843" s="9"/>
      <c r="E843" s="38"/>
      <c r="F843" s="38"/>
      <c r="G843" s="24"/>
      <c r="H843" s="42"/>
      <c r="I843" s="12"/>
      <c r="J843" s="12"/>
      <c r="K843" s="12"/>
      <c r="L843" s="12"/>
      <c r="M843" s="12"/>
      <c r="N843" s="12"/>
      <c r="O843" s="12"/>
      <c r="P843" s="12"/>
    </row>
    <row r="844" spans="1:16" ht="15.75" customHeight="1">
      <c r="A844" s="20"/>
      <c r="B844" s="14"/>
      <c r="C844" s="28"/>
      <c r="D844" s="15"/>
      <c r="E844" s="28"/>
      <c r="F844" s="28"/>
      <c r="G844" s="25"/>
      <c r="H844" s="42"/>
      <c r="I844" s="12"/>
      <c r="J844" s="12"/>
      <c r="K844" s="12"/>
      <c r="L844" s="12"/>
      <c r="M844" s="12"/>
      <c r="N844" s="12"/>
      <c r="O844" s="12"/>
      <c r="P844" s="12"/>
    </row>
    <row r="845" spans="1:16" ht="15.75" customHeight="1">
      <c r="A845" s="22"/>
      <c r="B845" s="18"/>
      <c r="C845" s="38"/>
      <c r="D845" s="9"/>
      <c r="E845" s="38"/>
      <c r="F845" s="38"/>
      <c r="G845" s="24"/>
      <c r="H845" s="42"/>
      <c r="I845" s="12"/>
      <c r="J845" s="12"/>
      <c r="K845" s="12"/>
      <c r="L845" s="12"/>
      <c r="M845" s="12"/>
      <c r="N845" s="12"/>
      <c r="O845" s="12"/>
      <c r="P845" s="12"/>
    </row>
    <row r="846" spans="1:16" ht="15.75" customHeight="1">
      <c r="A846" s="20"/>
      <c r="B846" s="14"/>
      <c r="C846" s="28"/>
      <c r="D846" s="15"/>
      <c r="E846" s="28"/>
      <c r="F846" s="28"/>
      <c r="G846" s="25"/>
      <c r="H846" s="42"/>
      <c r="I846" s="12"/>
      <c r="J846" s="12"/>
      <c r="K846" s="12"/>
      <c r="L846" s="12"/>
      <c r="M846" s="12"/>
      <c r="N846" s="12"/>
      <c r="O846" s="12"/>
      <c r="P846" s="12"/>
    </row>
    <row r="847" spans="1:16" ht="15.75" customHeight="1">
      <c r="A847" s="22"/>
      <c r="B847" s="18"/>
      <c r="C847" s="38"/>
      <c r="D847" s="9"/>
      <c r="E847" s="38"/>
      <c r="F847" s="38"/>
      <c r="G847" s="24"/>
      <c r="H847" s="42"/>
      <c r="I847" s="12"/>
      <c r="J847" s="12"/>
      <c r="K847" s="12"/>
      <c r="L847" s="12"/>
      <c r="M847" s="12"/>
      <c r="N847" s="12"/>
      <c r="O847" s="12"/>
      <c r="P847" s="12"/>
    </row>
    <row r="848" spans="1:16" ht="15.75" customHeight="1">
      <c r="A848" s="20"/>
      <c r="B848" s="14"/>
      <c r="C848" s="28"/>
      <c r="D848" s="15"/>
      <c r="E848" s="28"/>
      <c r="F848" s="28"/>
      <c r="G848" s="25"/>
      <c r="H848" s="42"/>
      <c r="I848" s="12"/>
      <c r="J848" s="12"/>
      <c r="K848" s="12"/>
      <c r="L848" s="12"/>
      <c r="M848" s="12"/>
      <c r="N848" s="12"/>
      <c r="O848" s="12"/>
      <c r="P848" s="12"/>
    </row>
    <row r="849" spans="1:16" ht="15.75" customHeight="1">
      <c r="A849" s="22"/>
      <c r="B849" s="18"/>
      <c r="C849" s="38"/>
      <c r="D849" s="9"/>
      <c r="E849" s="38"/>
      <c r="F849" s="38"/>
      <c r="G849" s="24"/>
      <c r="H849" s="42"/>
      <c r="I849" s="12"/>
      <c r="J849" s="12"/>
      <c r="K849" s="12"/>
      <c r="L849" s="12"/>
      <c r="M849" s="12"/>
      <c r="N849" s="12"/>
      <c r="O849" s="12"/>
      <c r="P849" s="12"/>
    </row>
    <row r="850" spans="1:16" ht="15.75" customHeight="1">
      <c r="A850" s="20"/>
      <c r="B850" s="14"/>
      <c r="C850" s="28"/>
      <c r="D850" s="15"/>
      <c r="E850" s="28"/>
      <c r="F850" s="28"/>
      <c r="G850" s="25"/>
      <c r="H850" s="42"/>
      <c r="I850" s="12"/>
      <c r="J850" s="12"/>
      <c r="K850" s="12"/>
      <c r="L850" s="12"/>
      <c r="M850" s="12"/>
      <c r="N850" s="12"/>
      <c r="O850" s="12"/>
      <c r="P850" s="12"/>
    </row>
    <row r="851" spans="1:16" ht="15.75" customHeight="1">
      <c r="A851" s="22"/>
      <c r="B851" s="18"/>
      <c r="C851" s="38"/>
      <c r="D851" s="9"/>
      <c r="E851" s="38"/>
      <c r="F851" s="38"/>
      <c r="G851" s="24"/>
      <c r="H851" s="42"/>
      <c r="I851" s="12"/>
      <c r="J851" s="12"/>
      <c r="K851" s="12"/>
      <c r="L851" s="12"/>
      <c r="M851" s="12"/>
      <c r="N851" s="12"/>
      <c r="O851" s="12"/>
      <c r="P851" s="12"/>
    </row>
    <row r="852" spans="1:16" ht="15.75" customHeight="1">
      <c r="A852" s="20"/>
      <c r="B852" s="14"/>
      <c r="C852" s="28"/>
      <c r="D852" s="15"/>
      <c r="E852" s="28"/>
      <c r="F852" s="28"/>
      <c r="G852" s="25"/>
      <c r="H852" s="42"/>
      <c r="I852" s="12"/>
      <c r="J852" s="12"/>
      <c r="K852" s="12"/>
      <c r="L852" s="12"/>
      <c r="M852" s="12"/>
      <c r="N852" s="12"/>
      <c r="O852" s="12"/>
      <c r="P852" s="12"/>
    </row>
    <row r="853" spans="1:16" ht="15.75" customHeight="1">
      <c r="A853" s="22"/>
      <c r="B853" s="18"/>
      <c r="C853" s="38"/>
      <c r="D853" s="9"/>
      <c r="E853" s="38"/>
      <c r="F853" s="38"/>
      <c r="G853" s="24"/>
      <c r="H853" s="42"/>
      <c r="I853" s="12"/>
      <c r="J853" s="12"/>
      <c r="K853" s="12"/>
      <c r="L853" s="12"/>
      <c r="M853" s="12"/>
      <c r="N853" s="12"/>
      <c r="O853" s="12"/>
      <c r="P853" s="12"/>
    </row>
    <row r="854" spans="1:16" ht="15.75" customHeight="1">
      <c r="A854" s="20"/>
      <c r="B854" s="14"/>
      <c r="C854" s="28"/>
      <c r="D854" s="15"/>
      <c r="E854" s="28"/>
      <c r="F854" s="28"/>
      <c r="G854" s="25"/>
      <c r="H854" s="42"/>
      <c r="I854" s="12"/>
      <c r="J854" s="12"/>
      <c r="K854" s="12"/>
      <c r="L854" s="12"/>
      <c r="M854" s="12"/>
      <c r="N854" s="12"/>
      <c r="O854" s="12"/>
      <c r="P854" s="12"/>
    </row>
    <row r="855" spans="1:16" ht="15.75" customHeight="1">
      <c r="A855" s="22"/>
      <c r="B855" s="18"/>
      <c r="C855" s="38"/>
      <c r="D855" s="9"/>
      <c r="E855" s="38"/>
      <c r="F855" s="38"/>
      <c r="G855" s="24"/>
      <c r="H855" s="42"/>
      <c r="I855" s="12"/>
      <c r="J855" s="12"/>
      <c r="K855" s="12"/>
      <c r="L855" s="12"/>
      <c r="M855" s="12"/>
      <c r="N855" s="12"/>
      <c r="O855" s="12"/>
      <c r="P855" s="12"/>
    </row>
    <row r="856" spans="1:16" ht="15.75" customHeight="1">
      <c r="A856" s="20"/>
      <c r="B856" s="14"/>
      <c r="C856" s="28"/>
      <c r="D856" s="15"/>
      <c r="E856" s="28"/>
      <c r="F856" s="28"/>
      <c r="G856" s="25"/>
      <c r="H856" s="42"/>
      <c r="I856" s="12"/>
      <c r="J856" s="12"/>
      <c r="K856" s="12"/>
      <c r="L856" s="12"/>
      <c r="M856" s="12"/>
      <c r="N856" s="12"/>
      <c r="O856" s="12"/>
      <c r="P856" s="12"/>
    </row>
    <row r="857" spans="1:16" ht="15.75" customHeight="1">
      <c r="A857" s="22"/>
      <c r="B857" s="18"/>
      <c r="C857" s="38"/>
      <c r="D857" s="9"/>
      <c r="E857" s="38"/>
      <c r="F857" s="38"/>
      <c r="G857" s="24"/>
      <c r="H857" s="42"/>
      <c r="I857" s="12"/>
      <c r="J857" s="12"/>
      <c r="K857" s="12"/>
      <c r="L857" s="12"/>
      <c r="M857" s="12"/>
      <c r="N857" s="12"/>
      <c r="O857" s="12"/>
      <c r="P857" s="12"/>
    </row>
    <row r="858" spans="1:16" ht="15.75" customHeight="1">
      <c r="A858" s="20"/>
      <c r="B858" s="14"/>
      <c r="C858" s="28"/>
      <c r="D858" s="15"/>
      <c r="E858" s="28"/>
      <c r="F858" s="28"/>
      <c r="G858" s="25"/>
      <c r="H858" s="42"/>
      <c r="I858" s="12"/>
      <c r="J858" s="12"/>
      <c r="K858" s="12"/>
      <c r="L858" s="12"/>
      <c r="M858" s="12"/>
      <c r="N858" s="12"/>
      <c r="O858" s="12"/>
      <c r="P858" s="12"/>
    </row>
    <row r="859" spans="1:16" ht="15.75" customHeight="1">
      <c r="A859" s="22"/>
      <c r="B859" s="18"/>
      <c r="C859" s="38"/>
      <c r="D859" s="9"/>
      <c r="E859" s="38"/>
      <c r="F859" s="38"/>
      <c r="G859" s="24"/>
      <c r="H859" s="42"/>
      <c r="I859" s="12"/>
      <c r="J859" s="12"/>
      <c r="K859" s="12"/>
      <c r="L859" s="12"/>
      <c r="M859" s="12"/>
      <c r="N859" s="12"/>
      <c r="O859" s="12"/>
      <c r="P859" s="12"/>
    </row>
    <row r="860" spans="1:16" ht="15.75" customHeight="1">
      <c r="A860" s="20"/>
      <c r="B860" s="14"/>
      <c r="C860" s="28"/>
      <c r="D860" s="15"/>
      <c r="E860" s="28"/>
      <c r="F860" s="28"/>
      <c r="G860" s="25"/>
      <c r="H860" s="42"/>
      <c r="I860" s="12"/>
      <c r="J860" s="12"/>
      <c r="K860" s="12"/>
      <c r="L860" s="12"/>
      <c r="M860" s="12"/>
      <c r="N860" s="12"/>
      <c r="O860" s="12"/>
      <c r="P860" s="12"/>
    </row>
    <row r="861" spans="1:16" ht="15.75" customHeight="1">
      <c r="A861" s="22"/>
      <c r="B861" s="18"/>
      <c r="C861" s="38"/>
      <c r="D861" s="9"/>
      <c r="E861" s="38"/>
      <c r="F861" s="38"/>
      <c r="G861" s="24"/>
      <c r="H861" s="42"/>
      <c r="I861" s="12"/>
      <c r="J861" s="12"/>
      <c r="K861" s="12"/>
      <c r="L861" s="12"/>
      <c r="M861" s="12"/>
      <c r="N861" s="12"/>
      <c r="O861" s="12"/>
      <c r="P861" s="12"/>
    </row>
    <row r="862" spans="1:16" ht="15.75" customHeight="1">
      <c r="A862" s="20"/>
      <c r="B862" s="14"/>
      <c r="C862" s="28"/>
      <c r="D862" s="15"/>
      <c r="E862" s="28"/>
      <c r="F862" s="28"/>
      <c r="G862" s="25"/>
      <c r="H862" s="42"/>
      <c r="I862" s="12"/>
      <c r="J862" s="12"/>
      <c r="K862" s="12"/>
      <c r="L862" s="12"/>
      <c r="M862" s="12"/>
      <c r="N862" s="12"/>
      <c r="O862" s="12"/>
      <c r="P862" s="12"/>
    </row>
    <row r="863" spans="1:16" ht="15.75" customHeight="1">
      <c r="A863" s="22"/>
      <c r="B863" s="18"/>
      <c r="C863" s="38"/>
      <c r="D863" s="9"/>
      <c r="E863" s="38"/>
      <c r="F863" s="38"/>
      <c r="G863" s="24"/>
      <c r="H863" s="42"/>
      <c r="I863" s="12"/>
      <c r="J863" s="12"/>
      <c r="K863" s="12"/>
      <c r="L863" s="12"/>
      <c r="M863" s="12"/>
      <c r="N863" s="12"/>
      <c r="O863" s="12"/>
      <c r="P863" s="12"/>
    </row>
    <row r="864" spans="1:16" ht="15.75" customHeight="1">
      <c r="A864" s="20"/>
      <c r="B864" s="14"/>
      <c r="C864" s="28"/>
      <c r="D864" s="15"/>
      <c r="E864" s="28"/>
      <c r="F864" s="28"/>
      <c r="G864" s="25"/>
      <c r="H864" s="42"/>
      <c r="I864" s="12"/>
      <c r="J864" s="12"/>
      <c r="K864" s="12"/>
      <c r="L864" s="12"/>
      <c r="M864" s="12"/>
      <c r="N864" s="12"/>
      <c r="O864" s="12"/>
      <c r="P864" s="12"/>
    </row>
    <row r="865" spans="1:16" ht="15.75" customHeight="1">
      <c r="A865" s="22"/>
      <c r="B865" s="18"/>
      <c r="C865" s="38"/>
      <c r="D865" s="9"/>
      <c r="E865" s="38"/>
      <c r="F865" s="38"/>
      <c r="G865" s="24"/>
      <c r="H865" s="42"/>
      <c r="I865" s="12"/>
      <c r="J865" s="12"/>
      <c r="K865" s="12"/>
      <c r="L865" s="12"/>
      <c r="M865" s="12"/>
      <c r="N865" s="12"/>
      <c r="O865" s="12"/>
      <c r="P865" s="12"/>
    </row>
    <row r="866" spans="1:16" ht="15.75" customHeight="1">
      <c r="A866" s="20"/>
      <c r="B866" s="14"/>
      <c r="C866" s="28"/>
      <c r="D866" s="15"/>
      <c r="E866" s="28"/>
      <c r="F866" s="28"/>
      <c r="G866" s="25"/>
      <c r="H866" s="42"/>
      <c r="I866" s="12"/>
      <c r="J866" s="12"/>
      <c r="K866" s="12"/>
      <c r="L866" s="12"/>
      <c r="M866" s="12"/>
      <c r="N866" s="12"/>
      <c r="O866" s="12"/>
      <c r="P866" s="12"/>
    </row>
    <row r="867" spans="1:16" ht="15.75" customHeight="1">
      <c r="A867" s="22"/>
      <c r="B867" s="18"/>
      <c r="C867" s="38"/>
      <c r="D867" s="9"/>
      <c r="E867" s="38"/>
      <c r="F867" s="38"/>
      <c r="G867" s="24"/>
      <c r="H867" s="42"/>
      <c r="I867" s="12"/>
      <c r="J867" s="12"/>
      <c r="K867" s="12"/>
      <c r="L867" s="12"/>
      <c r="M867" s="12"/>
      <c r="N867" s="12"/>
      <c r="O867" s="12"/>
      <c r="P867" s="12"/>
    </row>
    <row r="868" spans="1:16" ht="15.75" customHeight="1">
      <c r="A868" s="20"/>
      <c r="B868" s="14"/>
      <c r="C868" s="28"/>
      <c r="D868" s="15"/>
      <c r="E868" s="28"/>
      <c r="F868" s="28"/>
      <c r="G868" s="25"/>
      <c r="H868" s="42"/>
      <c r="I868" s="12"/>
      <c r="J868" s="12"/>
      <c r="K868" s="12"/>
      <c r="L868" s="12"/>
      <c r="M868" s="12"/>
      <c r="N868" s="12"/>
      <c r="O868" s="12"/>
      <c r="P868" s="12"/>
    </row>
    <row r="869" spans="1:16" ht="15.75" customHeight="1">
      <c r="A869" s="22"/>
      <c r="B869" s="18"/>
      <c r="C869" s="38"/>
      <c r="D869" s="9"/>
      <c r="E869" s="38"/>
      <c r="F869" s="38"/>
      <c r="G869" s="24"/>
      <c r="H869" s="42"/>
      <c r="I869" s="12"/>
      <c r="J869" s="12"/>
      <c r="K869" s="12"/>
      <c r="L869" s="12"/>
      <c r="M869" s="12"/>
      <c r="N869" s="12"/>
      <c r="O869" s="12"/>
      <c r="P869" s="12"/>
    </row>
    <row r="870" spans="1:16" ht="15.75" customHeight="1">
      <c r="A870" s="20"/>
      <c r="B870" s="14"/>
      <c r="C870" s="28"/>
      <c r="D870" s="15"/>
      <c r="E870" s="28"/>
      <c r="F870" s="28"/>
      <c r="G870" s="25"/>
      <c r="H870" s="42"/>
      <c r="I870" s="12"/>
      <c r="J870" s="12"/>
      <c r="K870" s="12"/>
      <c r="L870" s="12"/>
      <c r="M870" s="12"/>
      <c r="N870" s="12"/>
      <c r="O870" s="12"/>
      <c r="P870" s="12"/>
    </row>
    <row r="871" spans="1:16" ht="15.75" customHeight="1">
      <c r="A871" s="22"/>
      <c r="B871" s="18"/>
      <c r="C871" s="38"/>
      <c r="D871" s="9"/>
      <c r="E871" s="38"/>
      <c r="F871" s="38"/>
      <c r="G871" s="24"/>
      <c r="H871" s="42"/>
      <c r="I871" s="12"/>
      <c r="J871" s="12"/>
      <c r="K871" s="12"/>
      <c r="L871" s="12"/>
      <c r="M871" s="12"/>
      <c r="N871" s="12"/>
      <c r="O871" s="12"/>
      <c r="P871" s="12"/>
    </row>
    <row r="872" spans="1:16" ht="15.75" customHeight="1">
      <c r="A872" s="20"/>
      <c r="B872" s="14"/>
      <c r="C872" s="28"/>
      <c r="D872" s="15"/>
      <c r="E872" s="28"/>
      <c r="F872" s="28"/>
      <c r="G872" s="25"/>
      <c r="H872" s="42"/>
      <c r="I872" s="12"/>
      <c r="J872" s="12"/>
      <c r="K872" s="12"/>
      <c r="L872" s="12"/>
      <c r="M872" s="12"/>
      <c r="N872" s="12"/>
      <c r="O872" s="12"/>
      <c r="P872" s="12"/>
    </row>
    <row r="873" spans="1:16" ht="15.75" customHeight="1">
      <c r="A873" s="22"/>
      <c r="B873" s="18"/>
      <c r="C873" s="38"/>
      <c r="D873" s="9"/>
      <c r="E873" s="38"/>
      <c r="F873" s="38"/>
      <c r="G873" s="24"/>
      <c r="H873" s="42"/>
      <c r="I873" s="12"/>
      <c r="J873" s="12"/>
      <c r="K873" s="12"/>
      <c r="L873" s="12"/>
      <c r="M873" s="12"/>
      <c r="N873" s="12"/>
      <c r="O873" s="12"/>
      <c r="P873" s="12"/>
    </row>
    <row r="874" spans="1:16" ht="15.75" customHeight="1">
      <c r="A874" s="20"/>
      <c r="B874" s="14"/>
      <c r="C874" s="28"/>
      <c r="D874" s="15"/>
      <c r="E874" s="28"/>
      <c r="F874" s="28"/>
      <c r="G874" s="25"/>
      <c r="H874" s="42"/>
      <c r="I874" s="12"/>
      <c r="J874" s="12"/>
      <c r="K874" s="12"/>
      <c r="L874" s="12"/>
      <c r="M874" s="12"/>
      <c r="N874" s="12"/>
      <c r="O874" s="12"/>
      <c r="P874" s="12"/>
    </row>
    <row r="875" spans="1:16" ht="15.75" customHeight="1">
      <c r="A875" s="22"/>
      <c r="B875" s="18"/>
      <c r="C875" s="38"/>
      <c r="D875" s="9"/>
      <c r="E875" s="38"/>
      <c r="F875" s="38"/>
      <c r="G875" s="24"/>
      <c r="H875" s="42"/>
      <c r="I875" s="12"/>
      <c r="J875" s="12"/>
      <c r="K875" s="12"/>
      <c r="L875" s="12"/>
      <c r="M875" s="12"/>
      <c r="N875" s="12"/>
      <c r="O875" s="12"/>
      <c r="P875" s="12"/>
    </row>
    <row r="876" spans="1:16" ht="15.75" customHeight="1">
      <c r="A876" s="20"/>
      <c r="B876" s="14"/>
      <c r="C876" s="28"/>
      <c r="D876" s="15"/>
      <c r="E876" s="28"/>
      <c r="F876" s="28"/>
      <c r="G876" s="25"/>
      <c r="H876" s="42"/>
      <c r="I876" s="12"/>
      <c r="J876" s="12"/>
      <c r="K876" s="12"/>
      <c r="L876" s="12"/>
      <c r="M876" s="12"/>
      <c r="N876" s="12"/>
      <c r="O876" s="12"/>
      <c r="P876" s="12"/>
    </row>
    <row r="877" spans="1:16" ht="15.75" customHeight="1">
      <c r="A877" s="22"/>
      <c r="B877" s="18"/>
      <c r="C877" s="38"/>
      <c r="D877" s="9"/>
      <c r="E877" s="38"/>
      <c r="F877" s="38"/>
      <c r="G877" s="24"/>
      <c r="H877" s="42"/>
      <c r="I877" s="12"/>
      <c r="J877" s="12"/>
      <c r="K877" s="12"/>
      <c r="L877" s="12"/>
      <c r="M877" s="12"/>
      <c r="N877" s="12"/>
      <c r="O877" s="12"/>
      <c r="P877" s="12"/>
    </row>
    <row r="878" spans="1:16" ht="15.75" customHeight="1">
      <c r="A878" s="20"/>
      <c r="B878" s="14"/>
      <c r="C878" s="28"/>
      <c r="D878" s="15"/>
      <c r="E878" s="28"/>
      <c r="F878" s="28"/>
      <c r="G878" s="25"/>
      <c r="H878" s="42"/>
      <c r="I878" s="12"/>
      <c r="J878" s="12"/>
      <c r="K878" s="12"/>
      <c r="L878" s="12"/>
      <c r="M878" s="12"/>
      <c r="N878" s="12"/>
      <c r="O878" s="12"/>
      <c r="P878" s="12"/>
    </row>
    <row r="879" spans="1:16" ht="15.75" customHeight="1">
      <c r="A879" s="22"/>
      <c r="B879" s="18"/>
      <c r="C879" s="38"/>
      <c r="D879" s="9"/>
      <c r="E879" s="38"/>
      <c r="F879" s="38"/>
      <c r="G879" s="24"/>
      <c r="H879" s="42"/>
      <c r="I879" s="12"/>
      <c r="J879" s="12"/>
      <c r="K879" s="12"/>
      <c r="L879" s="12"/>
      <c r="M879" s="12"/>
      <c r="N879" s="12"/>
      <c r="O879" s="12"/>
      <c r="P879" s="12"/>
    </row>
    <row r="880" spans="1:16" ht="15.75" customHeight="1">
      <c r="A880" s="20"/>
      <c r="B880" s="14"/>
      <c r="C880" s="28"/>
      <c r="D880" s="15"/>
      <c r="E880" s="28"/>
      <c r="F880" s="28"/>
      <c r="G880" s="25"/>
      <c r="H880" s="42"/>
      <c r="I880" s="12"/>
      <c r="J880" s="12"/>
      <c r="K880" s="12"/>
      <c r="L880" s="12"/>
      <c r="M880" s="12"/>
      <c r="N880" s="12"/>
      <c r="O880" s="12"/>
      <c r="P880" s="12"/>
    </row>
    <row r="881" spans="1:16" ht="15.75" customHeight="1">
      <c r="A881" s="22"/>
      <c r="B881" s="18"/>
      <c r="C881" s="38"/>
      <c r="D881" s="9"/>
      <c r="E881" s="38"/>
      <c r="F881" s="38"/>
      <c r="G881" s="24"/>
      <c r="H881" s="42"/>
      <c r="I881" s="12"/>
      <c r="J881" s="12"/>
      <c r="K881" s="12"/>
      <c r="L881" s="12"/>
      <c r="M881" s="12"/>
      <c r="N881" s="12"/>
      <c r="O881" s="12"/>
      <c r="P881" s="12"/>
    </row>
    <row r="882" spans="1:16" ht="15.75" customHeight="1">
      <c r="A882" s="20"/>
      <c r="B882" s="14"/>
      <c r="C882" s="28"/>
      <c r="D882" s="15"/>
      <c r="E882" s="28"/>
      <c r="F882" s="28"/>
      <c r="G882" s="25"/>
      <c r="H882" s="42"/>
      <c r="I882" s="12"/>
      <c r="J882" s="12"/>
      <c r="K882" s="12"/>
      <c r="L882" s="12"/>
      <c r="M882" s="12"/>
      <c r="N882" s="12"/>
      <c r="O882" s="12"/>
      <c r="P882" s="12"/>
    </row>
    <row r="883" spans="1:16" ht="15.75" customHeight="1">
      <c r="A883" s="22"/>
      <c r="B883" s="18"/>
      <c r="C883" s="38"/>
      <c r="D883" s="9"/>
      <c r="E883" s="38"/>
      <c r="F883" s="38"/>
      <c r="G883" s="24"/>
      <c r="H883" s="42"/>
      <c r="I883" s="12"/>
      <c r="J883" s="12"/>
      <c r="K883" s="12"/>
      <c r="L883" s="12"/>
      <c r="M883" s="12"/>
      <c r="N883" s="12"/>
      <c r="O883" s="12"/>
      <c r="P883" s="12"/>
    </row>
    <row r="884" spans="1:16" ht="15.75" customHeight="1">
      <c r="A884" s="20"/>
      <c r="B884" s="14"/>
      <c r="C884" s="28"/>
      <c r="D884" s="15"/>
      <c r="E884" s="28"/>
      <c r="F884" s="28"/>
      <c r="G884" s="25"/>
      <c r="H884" s="42"/>
      <c r="I884" s="12"/>
      <c r="J884" s="12"/>
      <c r="K884" s="12"/>
      <c r="L884" s="12"/>
      <c r="M884" s="12"/>
      <c r="N884" s="12"/>
      <c r="O884" s="12"/>
      <c r="P884" s="12"/>
    </row>
    <row r="885" spans="1:16" ht="15.75" customHeight="1">
      <c r="A885" s="22"/>
      <c r="B885" s="18"/>
      <c r="C885" s="38"/>
      <c r="D885" s="9"/>
      <c r="E885" s="38"/>
      <c r="F885" s="38"/>
      <c r="G885" s="24"/>
      <c r="H885" s="42"/>
      <c r="I885" s="12"/>
      <c r="J885" s="12"/>
      <c r="K885" s="12"/>
      <c r="L885" s="12"/>
      <c r="M885" s="12"/>
      <c r="N885" s="12"/>
      <c r="O885" s="12"/>
      <c r="P885" s="12"/>
    </row>
    <row r="886" spans="1:16" ht="15.75" customHeight="1">
      <c r="A886" s="20"/>
      <c r="B886" s="14"/>
      <c r="C886" s="28"/>
      <c r="D886" s="15"/>
      <c r="E886" s="28"/>
      <c r="F886" s="28"/>
      <c r="G886" s="25"/>
      <c r="H886" s="42"/>
      <c r="I886" s="12"/>
      <c r="J886" s="12"/>
      <c r="K886" s="12"/>
      <c r="L886" s="12"/>
      <c r="M886" s="12"/>
      <c r="N886" s="12"/>
      <c r="O886" s="12"/>
      <c r="P886" s="12"/>
    </row>
    <row r="887" spans="1:16" ht="15.75" customHeight="1">
      <c r="A887" s="22"/>
      <c r="B887" s="18"/>
      <c r="C887" s="38"/>
      <c r="D887" s="9"/>
      <c r="E887" s="38"/>
      <c r="F887" s="38"/>
      <c r="G887" s="24"/>
      <c r="H887" s="42"/>
      <c r="I887" s="12"/>
      <c r="J887" s="12"/>
      <c r="K887" s="12"/>
      <c r="L887" s="12"/>
      <c r="M887" s="12"/>
      <c r="N887" s="12"/>
      <c r="O887" s="12"/>
      <c r="P887" s="12"/>
    </row>
    <row r="888" spans="1:16" ht="15.75" customHeight="1">
      <c r="A888" s="20"/>
      <c r="B888" s="14"/>
      <c r="C888" s="28"/>
      <c r="D888" s="15"/>
      <c r="E888" s="28"/>
      <c r="F888" s="28"/>
      <c r="G888" s="25"/>
      <c r="H888" s="42"/>
      <c r="I888" s="12"/>
      <c r="J888" s="12"/>
      <c r="K888" s="12"/>
      <c r="L888" s="12"/>
      <c r="M888" s="12"/>
      <c r="N888" s="12"/>
      <c r="O888" s="12"/>
      <c r="P888" s="12"/>
    </row>
    <row r="889" spans="1:16" ht="15.75" customHeight="1">
      <c r="A889" s="22"/>
      <c r="B889" s="18"/>
      <c r="C889" s="38"/>
      <c r="D889" s="9"/>
      <c r="E889" s="38"/>
      <c r="F889" s="38"/>
      <c r="G889" s="24"/>
      <c r="H889" s="42"/>
      <c r="I889" s="12"/>
      <c r="J889" s="12"/>
      <c r="K889" s="12"/>
      <c r="L889" s="12"/>
      <c r="M889" s="12"/>
      <c r="N889" s="12"/>
      <c r="O889" s="12"/>
      <c r="P889" s="12"/>
    </row>
    <row r="890" spans="1:16" ht="15.75" customHeight="1">
      <c r="A890" s="20"/>
      <c r="B890" s="14"/>
      <c r="C890" s="28"/>
      <c r="D890" s="15"/>
      <c r="E890" s="28"/>
      <c r="F890" s="28"/>
      <c r="G890" s="25"/>
      <c r="H890" s="42"/>
      <c r="I890" s="12"/>
      <c r="J890" s="12"/>
      <c r="K890" s="12"/>
      <c r="L890" s="12"/>
      <c r="M890" s="12"/>
      <c r="N890" s="12"/>
      <c r="O890" s="12"/>
      <c r="P890" s="12"/>
    </row>
    <row r="891" spans="1:16" ht="15.75" customHeight="1">
      <c r="A891" s="22"/>
      <c r="B891" s="18"/>
      <c r="C891" s="38"/>
      <c r="D891" s="9"/>
      <c r="E891" s="38"/>
      <c r="F891" s="38"/>
      <c r="G891" s="24"/>
      <c r="H891" s="42"/>
      <c r="I891" s="12"/>
      <c r="J891" s="12"/>
      <c r="K891" s="12"/>
      <c r="L891" s="12"/>
      <c r="M891" s="12"/>
      <c r="N891" s="12"/>
      <c r="O891" s="12"/>
      <c r="P891" s="12"/>
    </row>
    <row r="892" spans="1:16" ht="15.75" customHeight="1">
      <c r="A892" s="20"/>
      <c r="B892" s="14"/>
      <c r="C892" s="28"/>
      <c r="D892" s="15"/>
      <c r="E892" s="28"/>
      <c r="F892" s="28"/>
      <c r="G892" s="25"/>
      <c r="H892" s="42"/>
      <c r="I892" s="12"/>
      <c r="J892" s="12"/>
      <c r="K892" s="12"/>
      <c r="L892" s="12"/>
      <c r="M892" s="12"/>
      <c r="N892" s="12"/>
      <c r="O892" s="12"/>
      <c r="P892" s="12"/>
    </row>
    <row r="893" spans="1:16" ht="15.75" customHeight="1">
      <c r="A893" s="22"/>
      <c r="B893" s="18"/>
      <c r="C893" s="38"/>
      <c r="D893" s="9"/>
      <c r="E893" s="38"/>
      <c r="F893" s="38"/>
      <c r="G893" s="24"/>
      <c r="H893" s="42"/>
      <c r="I893" s="12"/>
      <c r="J893" s="12"/>
      <c r="K893" s="12"/>
      <c r="L893" s="12"/>
      <c r="M893" s="12"/>
      <c r="N893" s="12"/>
      <c r="O893" s="12"/>
      <c r="P893" s="12"/>
    </row>
    <row r="894" spans="1:16" ht="15.75" customHeight="1">
      <c r="A894" s="20"/>
      <c r="B894" s="14"/>
      <c r="C894" s="28"/>
      <c r="D894" s="15"/>
      <c r="E894" s="28"/>
      <c r="F894" s="28"/>
      <c r="G894" s="25"/>
      <c r="H894" s="42"/>
      <c r="I894" s="12"/>
      <c r="J894" s="12"/>
      <c r="K894" s="12"/>
      <c r="L894" s="12"/>
      <c r="M894" s="12"/>
      <c r="N894" s="12"/>
      <c r="O894" s="12"/>
      <c r="P894" s="12"/>
    </row>
    <row r="895" spans="1:16" ht="15.75" customHeight="1">
      <c r="A895" s="22"/>
      <c r="B895" s="18"/>
      <c r="C895" s="38"/>
      <c r="D895" s="9"/>
      <c r="E895" s="38"/>
      <c r="F895" s="38"/>
      <c r="G895" s="24"/>
      <c r="H895" s="42"/>
      <c r="I895" s="12"/>
      <c r="J895" s="12"/>
      <c r="K895" s="12"/>
      <c r="L895" s="12"/>
      <c r="M895" s="12"/>
      <c r="N895" s="12"/>
      <c r="O895" s="12"/>
      <c r="P895" s="12"/>
    </row>
    <row r="896" spans="1:16" ht="15.75" customHeight="1">
      <c r="A896" s="20"/>
      <c r="B896" s="14"/>
      <c r="C896" s="28"/>
      <c r="D896" s="15"/>
      <c r="E896" s="28"/>
      <c r="F896" s="28"/>
      <c r="G896" s="25"/>
      <c r="H896" s="42"/>
      <c r="I896" s="12"/>
      <c r="J896" s="12"/>
      <c r="K896" s="12"/>
      <c r="L896" s="12"/>
      <c r="M896" s="12"/>
      <c r="N896" s="12"/>
      <c r="O896" s="12"/>
      <c r="P896" s="12"/>
    </row>
    <row r="897" spans="1:16" ht="15.75" customHeight="1">
      <c r="A897" s="22"/>
      <c r="B897" s="18"/>
      <c r="C897" s="38"/>
      <c r="D897" s="9"/>
      <c r="E897" s="38"/>
      <c r="F897" s="38"/>
      <c r="G897" s="24"/>
      <c r="H897" s="42"/>
      <c r="I897" s="12"/>
      <c r="J897" s="12"/>
      <c r="K897" s="12"/>
      <c r="L897" s="12"/>
      <c r="M897" s="12"/>
      <c r="N897" s="12"/>
      <c r="O897" s="12"/>
      <c r="P897" s="12"/>
    </row>
    <row r="898" spans="1:16" ht="15.75" customHeight="1">
      <c r="A898" s="20"/>
      <c r="B898" s="14"/>
      <c r="C898" s="28"/>
      <c r="D898" s="15"/>
      <c r="E898" s="28"/>
      <c r="F898" s="28"/>
      <c r="G898" s="25"/>
      <c r="H898" s="42"/>
      <c r="I898" s="12"/>
      <c r="J898" s="12"/>
      <c r="K898" s="12"/>
      <c r="L898" s="12"/>
      <c r="M898" s="12"/>
      <c r="N898" s="12"/>
      <c r="O898" s="12"/>
      <c r="P898" s="12"/>
    </row>
    <row r="899" spans="1:16" ht="15.75" customHeight="1">
      <c r="A899" s="22"/>
      <c r="B899" s="18"/>
      <c r="C899" s="38"/>
      <c r="D899" s="9"/>
      <c r="E899" s="38"/>
      <c r="F899" s="38"/>
      <c r="G899" s="24"/>
      <c r="H899" s="42"/>
      <c r="I899" s="12"/>
      <c r="J899" s="12"/>
      <c r="K899" s="12"/>
      <c r="L899" s="12"/>
      <c r="M899" s="12"/>
      <c r="N899" s="12"/>
      <c r="O899" s="12"/>
      <c r="P899" s="12"/>
    </row>
    <row r="900" spans="1:16" ht="15.75" customHeight="1">
      <c r="A900" s="20"/>
      <c r="B900" s="14"/>
      <c r="C900" s="28"/>
      <c r="D900" s="15"/>
      <c r="E900" s="28"/>
      <c r="F900" s="28"/>
      <c r="G900" s="25"/>
      <c r="H900" s="42"/>
      <c r="I900" s="12"/>
      <c r="J900" s="12"/>
      <c r="K900" s="12"/>
      <c r="L900" s="12"/>
      <c r="M900" s="12"/>
      <c r="N900" s="12"/>
      <c r="O900" s="12"/>
      <c r="P900" s="12"/>
    </row>
    <row r="901" spans="1:16" ht="15.75" customHeight="1">
      <c r="A901" s="22"/>
      <c r="B901" s="18"/>
      <c r="C901" s="38"/>
      <c r="D901" s="9"/>
      <c r="E901" s="38"/>
      <c r="F901" s="38"/>
      <c r="G901" s="24"/>
      <c r="H901" s="42"/>
      <c r="I901" s="12"/>
      <c r="J901" s="12"/>
      <c r="K901" s="12"/>
      <c r="L901" s="12"/>
      <c r="M901" s="12"/>
      <c r="N901" s="12"/>
      <c r="O901" s="12"/>
      <c r="P901" s="12"/>
    </row>
    <row r="902" spans="1:16" ht="15.75" customHeight="1">
      <c r="A902" s="20"/>
      <c r="B902" s="14"/>
      <c r="C902" s="28"/>
      <c r="D902" s="15"/>
      <c r="E902" s="28"/>
      <c r="F902" s="28"/>
      <c r="G902" s="25"/>
      <c r="H902" s="42"/>
      <c r="I902" s="12"/>
      <c r="J902" s="12"/>
      <c r="K902" s="12"/>
      <c r="L902" s="12"/>
      <c r="M902" s="12"/>
      <c r="N902" s="12"/>
      <c r="O902" s="12"/>
      <c r="P902" s="12"/>
    </row>
    <row r="903" spans="1:16" ht="15.75" customHeight="1">
      <c r="A903" s="22"/>
      <c r="B903" s="18"/>
      <c r="C903" s="38"/>
      <c r="D903" s="9"/>
      <c r="E903" s="38"/>
      <c r="F903" s="38"/>
      <c r="G903" s="24"/>
      <c r="H903" s="42"/>
      <c r="I903" s="12"/>
      <c r="J903" s="12"/>
      <c r="K903" s="12"/>
      <c r="L903" s="12"/>
      <c r="M903" s="12"/>
      <c r="N903" s="12"/>
      <c r="O903" s="12"/>
      <c r="P903" s="12"/>
    </row>
    <row r="904" spans="1:16" ht="15.75" customHeight="1">
      <c r="A904" s="20"/>
      <c r="B904" s="14"/>
      <c r="C904" s="28"/>
      <c r="D904" s="15"/>
      <c r="E904" s="28"/>
      <c r="F904" s="28"/>
      <c r="G904" s="25"/>
      <c r="H904" s="42"/>
      <c r="I904" s="12"/>
      <c r="J904" s="12"/>
      <c r="K904" s="12"/>
      <c r="L904" s="12"/>
      <c r="M904" s="12"/>
      <c r="N904" s="12"/>
      <c r="O904" s="12"/>
      <c r="P904" s="12"/>
    </row>
    <row r="905" spans="1:16" ht="15.75" customHeight="1">
      <c r="A905" s="22"/>
      <c r="B905" s="18"/>
      <c r="C905" s="38"/>
      <c r="D905" s="9"/>
      <c r="E905" s="38"/>
      <c r="F905" s="38"/>
      <c r="G905" s="24"/>
      <c r="H905" s="42"/>
      <c r="I905" s="12"/>
      <c r="J905" s="12"/>
      <c r="K905" s="12"/>
      <c r="L905" s="12"/>
      <c r="M905" s="12"/>
      <c r="N905" s="12"/>
      <c r="O905" s="12"/>
      <c r="P905" s="12"/>
    </row>
    <row r="906" spans="1:16" ht="15.75" customHeight="1">
      <c r="A906" s="20"/>
      <c r="B906" s="14"/>
      <c r="C906" s="28"/>
      <c r="D906" s="15"/>
      <c r="E906" s="28"/>
      <c r="F906" s="28"/>
      <c r="G906" s="25"/>
      <c r="H906" s="42"/>
      <c r="I906" s="12"/>
      <c r="J906" s="12"/>
      <c r="K906" s="12"/>
      <c r="L906" s="12"/>
      <c r="M906" s="12"/>
      <c r="N906" s="12"/>
      <c r="O906" s="12"/>
      <c r="P906" s="12"/>
    </row>
    <row r="907" spans="1:16" ht="15.75" customHeight="1">
      <c r="A907" s="22"/>
      <c r="B907" s="18"/>
      <c r="C907" s="38"/>
      <c r="D907" s="9"/>
      <c r="E907" s="38"/>
      <c r="F907" s="38"/>
      <c r="G907" s="24"/>
      <c r="H907" s="42"/>
      <c r="I907" s="12"/>
      <c r="J907" s="12"/>
      <c r="K907" s="12"/>
      <c r="L907" s="12"/>
      <c r="M907" s="12"/>
      <c r="N907" s="12"/>
      <c r="O907" s="12"/>
      <c r="P907" s="12"/>
    </row>
    <row r="908" spans="1:16" ht="15.75" customHeight="1">
      <c r="A908" s="20"/>
      <c r="B908" s="14"/>
      <c r="C908" s="28"/>
      <c r="D908" s="15"/>
      <c r="E908" s="28"/>
      <c r="F908" s="28"/>
      <c r="G908" s="25"/>
      <c r="H908" s="42"/>
      <c r="I908" s="12"/>
      <c r="J908" s="12"/>
      <c r="K908" s="12"/>
      <c r="L908" s="12"/>
      <c r="M908" s="12"/>
      <c r="N908" s="12"/>
      <c r="O908" s="12"/>
      <c r="P908" s="12"/>
    </row>
    <row r="909" spans="1:16" ht="15.75" customHeight="1">
      <c r="A909" s="22"/>
      <c r="B909" s="18"/>
      <c r="C909" s="38"/>
      <c r="D909" s="9"/>
      <c r="E909" s="38"/>
      <c r="F909" s="38"/>
      <c r="G909" s="24"/>
      <c r="H909" s="42"/>
      <c r="I909" s="12"/>
      <c r="J909" s="12"/>
      <c r="K909" s="12"/>
      <c r="L909" s="12"/>
      <c r="M909" s="12"/>
      <c r="N909" s="12"/>
      <c r="O909" s="12"/>
      <c r="P909" s="12"/>
    </row>
    <row r="910" spans="1:16" ht="15.75" customHeight="1">
      <c r="A910" s="20"/>
      <c r="B910" s="14"/>
      <c r="C910" s="28"/>
      <c r="D910" s="15"/>
      <c r="E910" s="28"/>
      <c r="F910" s="28"/>
      <c r="G910" s="25"/>
      <c r="H910" s="42"/>
      <c r="I910" s="12"/>
      <c r="J910" s="12"/>
      <c r="K910" s="12"/>
      <c r="L910" s="12"/>
      <c r="M910" s="12"/>
      <c r="N910" s="12"/>
      <c r="O910" s="12"/>
      <c r="P910" s="12"/>
    </row>
    <row r="911" spans="1:16" ht="15.75" customHeight="1">
      <c r="A911" s="22"/>
      <c r="B911" s="18"/>
      <c r="C911" s="38"/>
      <c r="D911" s="9"/>
      <c r="E911" s="38"/>
      <c r="F911" s="38"/>
      <c r="G911" s="24"/>
      <c r="H911" s="42"/>
      <c r="I911" s="12"/>
      <c r="J911" s="12"/>
      <c r="K911" s="12"/>
      <c r="L911" s="12"/>
      <c r="M911" s="12"/>
      <c r="N911" s="12"/>
      <c r="O911" s="12"/>
      <c r="P911" s="12"/>
    </row>
    <row r="912" spans="1:16" ht="15.75" customHeight="1">
      <c r="A912" s="20"/>
      <c r="B912" s="14"/>
      <c r="C912" s="28"/>
      <c r="D912" s="15"/>
      <c r="E912" s="28"/>
      <c r="F912" s="28"/>
      <c r="G912" s="25"/>
      <c r="H912" s="42"/>
      <c r="I912" s="12"/>
      <c r="J912" s="12"/>
      <c r="K912" s="12"/>
      <c r="L912" s="12"/>
      <c r="M912" s="12"/>
      <c r="N912" s="12"/>
      <c r="O912" s="12"/>
      <c r="P912" s="12"/>
    </row>
    <row r="913" spans="1:16" ht="15.75" customHeight="1">
      <c r="A913" s="22"/>
      <c r="B913" s="18"/>
      <c r="C913" s="38"/>
      <c r="D913" s="9"/>
      <c r="E913" s="38"/>
      <c r="F913" s="38"/>
      <c r="G913" s="24"/>
      <c r="H913" s="42"/>
      <c r="I913" s="12"/>
      <c r="J913" s="12"/>
      <c r="K913" s="12"/>
      <c r="L913" s="12"/>
      <c r="M913" s="12"/>
      <c r="N913" s="12"/>
      <c r="O913" s="12"/>
      <c r="P913" s="12"/>
    </row>
    <row r="914" spans="1:16" ht="15.75" customHeight="1">
      <c r="A914" s="20"/>
      <c r="B914" s="14"/>
      <c r="C914" s="28"/>
      <c r="D914" s="15"/>
      <c r="E914" s="28"/>
      <c r="F914" s="28"/>
      <c r="G914" s="25"/>
      <c r="H914" s="42"/>
      <c r="I914" s="12"/>
      <c r="J914" s="12"/>
      <c r="K914" s="12"/>
      <c r="L914" s="12"/>
      <c r="M914" s="12"/>
      <c r="N914" s="12"/>
      <c r="O914" s="12"/>
      <c r="P914" s="12"/>
    </row>
    <row r="915" spans="1:16" ht="15.75" customHeight="1">
      <c r="A915" s="22"/>
      <c r="B915" s="18"/>
      <c r="C915" s="38"/>
      <c r="D915" s="9"/>
      <c r="E915" s="38"/>
      <c r="F915" s="38"/>
      <c r="G915" s="24"/>
      <c r="H915" s="42"/>
      <c r="I915" s="12"/>
      <c r="J915" s="12"/>
      <c r="K915" s="12"/>
      <c r="L915" s="12"/>
      <c r="M915" s="12"/>
      <c r="N915" s="12"/>
      <c r="O915" s="12"/>
      <c r="P915" s="12"/>
    </row>
    <row r="916" spans="1:16" ht="15.75" customHeight="1">
      <c r="A916" s="20"/>
      <c r="B916" s="14"/>
      <c r="C916" s="28"/>
      <c r="D916" s="15"/>
      <c r="E916" s="28"/>
      <c r="F916" s="28"/>
      <c r="G916" s="25"/>
      <c r="H916" s="42"/>
      <c r="I916" s="12"/>
      <c r="J916" s="12"/>
      <c r="K916" s="12"/>
      <c r="L916" s="12"/>
      <c r="M916" s="12"/>
      <c r="N916" s="12"/>
      <c r="O916" s="12"/>
      <c r="P916" s="12"/>
    </row>
    <row r="917" spans="1:16" ht="15.75" customHeight="1">
      <c r="A917" s="22"/>
      <c r="B917" s="18"/>
      <c r="C917" s="38"/>
      <c r="D917" s="9"/>
      <c r="E917" s="38"/>
      <c r="F917" s="38"/>
      <c r="G917" s="24"/>
      <c r="H917" s="42"/>
      <c r="I917" s="12"/>
      <c r="J917" s="12"/>
      <c r="K917" s="12"/>
      <c r="L917" s="12"/>
      <c r="M917" s="12"/>
      <c r="N917" s="12"/>
      <c r="O917" s="12"/>
      <c r="P917" s="12"/>
    </row>
    <row r="918" spans="1:16" ht="15.75" customHeight="1">
      <c r="A918" s="20"/>
      <c r="B918" s="14"/>
      <c r="C918" s="28"/>
      <c r="D918" s="15"/>
      <c r="E918" s="28"/>
      <c r="F918" s="28"/>
      <c r="G918" s="25"/>
      <c r="H918" s="42"/>
      <c r="I918" s="12"/>
      <c r="J918" s="12"/>
      <c r="K918" s="12"/>
      <c r="L918" s="12"/>
      <c r="M918" s="12"/>
      <c r="N918" s="12"/>
      <c r="O918" s="12"/>
      <c r="P918" s="12"/>
    </row>
    <row r="919" spans="1:16" ht="15.75" customHeight="1">
      <c r="A919" s="22"/>
      <c r="B919" s="18"/>
      <c r="C919" s="38"/>
      <c r="D919" s="9"/>
      <c r="E919" s="38"/>
      <c r="F919" s="38"/>
      <c r="G919" s="24"/>
      <c r="H919" s="42"/>
      <c r="I919" s="12"/>
      <c r="J919" s="12"/>
      <c r="K919" s="12"/>
      <c r="L919" s="12"/>
      <c r="M919" s="12"/>
      <c r="N919" s="12"/>
      <c r="O919" s="12"/>
      <c r="P919" s="12"/>
    </row>
    <row r="920" spans="1:16" ht="15.75" customHeight="1">
      <c r="A920" s="20"/>
      <c r="B920" s="14"/>
      <c r="C920" s="28"/>
      <c r="D920" s="15"/>
      <c r="E920" s="28"/>
      <c r="F920" s="28"/>
      <c r="G920" s="25"/>
      <c r="H920" s="42"/>
      <c r="I920" s="12"/>
      <c r="J920" s="12"/>
      <c r="K920" s="12"/>
      <c r="L920" s="12"/>
      <c r="M920" s="12"/>
      <c r="N920" s="12"/>
      <c r="O920" s="12"/>
      <c r="P920" s="12"/>
    </row>
    <row r="921" spans="1:16" ht="15.75" customHeight="1">
      <c r="A921" s="22"/>
      <c r="B921" s="18"/>
      <c r="C921" s="38"/>
      <c r="D921" s="9"/>
      <c r="E921" s="38"/>
      <c r="F921" s="38"/>
      <c r="G921" s="24"/>
      <c r="H921" s="42"/>
      <c r="I921" s="12"/>
      <c r="J921" s="12"/>
      <c r="K921" s="12"/>
      <c r="L921" s="12"/>
      <c r="M921" s="12"/>
      <c r="N921" s="12"/>
      <c r="O921" s="12"/>
      <c r="P921" s="12"/>
    </row>
    <row r="922" spans="1:16" ht="15.75" customHeight="1">
      <c r="A922" s="20"/>
      <c r="B922" s="14"/>
      <c r="C922" s="28"/>
      <c r="D922" s="15"/>
      <c r="E922" s="28"/>
      <c r="F922" s="28"/>
      <c r="G922" s="25"/>
      <c r="H922" s="42"/>
      <c r="I922" s="12"/>
      <c r="J922" s="12"/>
      <c r="K922" s="12"/>
      <c r="L922" s="12"/>
      <c r="M922" s="12"/>
      <c r="N922" s="12"/>
      <c r="O922" s="12"/>
      <c r="P922" s="12"/>
    </row>
    <row r="923" spans="1:16" ht="15.75" customHeight="1">
      <c r="A923" s="22"/>
      <c r="B923" s="18"/>
      <c r="C923" s="38"/>
      <c r="D923" s="9"/>
      <c r="E923" s="38"/>
      <c r="F923" s="38"/>
      <c r="G923" s="24"/>
      <c r="H923" s="42"/>
      <c r="I923" s="12"/>
      <c r="J923" s="12"/>
      <c r="K923" s="12"/>
      <c r="L923" s="12"/>
      <c r="M923" s="12"/>
      <c r="N923" s="12"/>
      <c r="O923" s="12"/>
      <c r="P923" s="12"/>
    </row>
    <row r="924" spans="1:16" ht="15.75" customHeight="1">
      <c r="A924" s="20"/>
      <c r="B924" s="14"/>
      <c r="C924" s="28"/>
      <c r="D924" s="15"/>
      <c r="E924" s="28"/>
      <c r="F924" s="28"/>
      <c r="G924" s="25"/>
      <c r="H924" s="42"/>
      <c r="I924" s="12"/>
      <c r="J924" s="12"/>
      <c r="K924" s="12"/>
      <c r="L924" s="12"/>
      <c r="M924" s="12"/>
      <c r="N924" s="12"/>
      <c r="O924" s="12"/>
      <c r="P924" s="12"/>
    </row>
    <row r="925" spans="1:16" ht="15.75" customHeight="1">
      <c r="A925" s="22"/>
      <c r="B925" s="18"/>
      <c r="C925" s="38"/>
      <c r="D925" s="9"/>
      <c r="E925" s="38"/>
      <c r="F925" s="38"/>
      <c r="G925" s="24"/>
      <c r="H925" s="42"/>
      <c r="I925" s="12"/>
      <c r="J925" s="12"/>
      <c r="K925" s="12"/>
      <c r="L925" s="12"/>
      <c r="M925" s="12"/>
      <c r="N925" s="12"/>
      <c r="O925" s="12"/>
      <c r="P925" s="12"/>
    </row>
    <row r="926" spans="1:16" ht="15.75" customHeight="1">
      <c r="A926" s="20"/>
      <c r="B926" s="14"/>
      <c r="C926" s="28"/>
      <c r="D926" s="15"/>
      <c r="E926" s="28"/>
      <c r="F926" s="28"/>
      <c r="G926" s="25"/>
      <c r="H926" s="42"/>
      <c r="I926" s="12"/>
      <c r="J926" s="12"/>
      <c r="K926" s="12"/>
      <c r="L926" s="12"/>
      <c r="M926" s="12"/>
      <c r="N926" s="12"/>
      <c r="O926" s="12"/>
      <c r="P926" s="12"/>
    </row>
    <row r="927" spans="1:16" ht="15.75" customHeight="1">
      <c r="A927" s="22"/>
      <c r="B927" s="18"/>
      <c r="C927" s="38"/>
      <c r="D927" s="9"/>
      <c r="E927" s="38"/>
      <c r="F927" s="38"/>
      <c r="G927" s="24"/>
      <c r="H927" s="42"/>
      <c r="I927" s="12"/>
      <c r="J927" s="12"/>
      <c r="K927" s="12"/>
      <c r="L927" s="12"/>
      <c r="M927" s="12"/>
      <c r="N927" s="12"/>
      <c r="O927" s="12"/>
      <c r="P927" s="12"/>
    </row>
    <row r="928" spans="1:16" ht="15.75" customHeight="1">
      <c r="A928" s="20"/>
      <c r="B928" s="14"/>
      <c r="C928" s="28"/>
      <c r="D928" s="15"/>
      <c r="E928" s="28"/>
      <c r="F928" s="28"/>
      <c r="G928" s="25"/>
      <c r="H928" s="42"/>
      <c r="I928" s="12"/>
      <c r="J928" s="12"/>
      <c r="K928" s="12"/>
      <c r="L928" s="12"/>
      <c r="M928" s="12"/>
      <c r="N928" s="12"/>
      <c r="O928" s="12"/>
      <c r="P928" s="12"/>
    </row>
    <row r="929" spans="1:16" ht="15.75" customHeight="1">
      <c r="A929" s="22"/>
      <c r="B929" s="18"/>
      <c r="C929" s="38"/>
      <c r="D929" s="9"/>
      <c r="E929" s="38"/>
      <c r="F929" s="38"/>
      <c r="G929" s="24"/>
      <c r="H929" s="42"/>
      <c r="I929" s="12"/>
      <c r="J929" s="12"/>
      <c r="K929" s="12"/>
      <c r="L929" s="12"/>
      <c r="M929" s="12"/>
      <c r="N929" s="12"/>
      <c r="O929" s="12"/>
      <c r="P929" s="12"/>
    </row>
    <row r="930" spans="1:16" ht="15.75" customHeight="1">
      <c r="A930" s="20"/>
      <c r="B930" s="14"/>
      <c r="C930" s="28"/>
      <c r="D930" s="15"/>
      <c r="E930" s="28"/>
      <c r="F930" s="28"/>
      <c r="G930" s="25"/>
      <c r="H930" s="42"/>
      <c r="I930" s="12"/>
      <c r="J930" s="12"/>
      <c r="K930" s="12"/>
      <c r="L930" s="12"/>
      <c r="M930" s="12"/>
      <c r="N930" s="12"/>
      <c r="O930" s="12"/>
      <c r="P930" s="12"/>
    </row>
    <row r="931" spans="1:16" ht="15.75" customHeight="1">
      <c r="A931" s="22"/>
      <c r="B931" s="18"/>
      <c r="C931" s="38"/>
      <c r="D931" s="9"/>
      <c r="E931" s="38"/>
      <c r="F931" s="38"/>
      <c r="G931" s="24"/>
      <c r="H931" s="42"/>
      <c r="I931" s="12"/>
      <c r="J931" s="12"/>
      <c r="K931" s="12"/>
      <c r="L931" s="12"/>
      <c r="M931" s="12"/>
      <c r="N931" s="12"/>
      <c r="O931" s="12"/>
      <c r="P931" s="12"/>
    </row>
    <row r="932" spans="1:16" ht="15.75" customHeight="1">
      <c r="A932" s="20"/>
      <c r="B932" s="14"/>
      <c r="C932" s="28"/>
      <c r="D932" s="15"/>
      <c r="E932" s="28"/>
      <c r="F932" s="28"/>
      <c r="G932" s="25"/>
      <c r="H932" s="42"/>
      <c r="I932" s="12"/>
      <c r="J932" s="12"/>
      <c r="K932" s="12"/>
      <c r="L932" s="12"/>
      <c r="M932" s="12"/>
      <c r="N932" s="12"/>
      <c r="O932" s="12"/>
      <c r="P932" s="12"/>
    </row>
    <row r="933" spans="1:16" ht="15.75" customHeight="1">
      <c r="A933" s="22"/>
      <c r="B933" s="18"/>
      <c r="C933" s="38"/>
      <c r="D933" s="9"/>
      <c r="E933" s="38"/>
      <c r="F933" s="38"/>
      <c r="G933" s="24"/>
      <c r="H933" s="42"/>
      <c r="I933" s="12"/>
      <c r="J933" s="12"/>
      <c r="K933" s="12"/>
      <c r="L933" s="12"/>
      <c r="M933" s="12"/>
      <c r="N933" s="12"/>
      <c r="O933" s="12"/>
      <c r="P933" s="12"/>
    </row>
    <row r="934" spans="1:16" ht="15.75" customHeight="1">
      <c r="A934" s="20"/>
      <c r="B934" s="14"/>
      <c r="C934" s="28"/>
      <c r="D934" s="15"/>
      <c r="E934" s="28"/>
      <c r="F934" s="28"/>
      <c r="G934" s="25"/>
      <c r="H934" s="42"/>
      <c r="I934" s="12"/>
      <c r="J934" s="12"/>
      <c r="K934" s="12"/>
      <c r="L934" s="12"/>
      <c r="M934" s="12"/>
      <c r="N934" s="12"/>
      <c r="O934" s="12"/>
      <c r="P934" s="12"/>
    </row>
    <row r="935" spans="1:16" ht="15.75" customHeight="1">
      <c r="A935" s="22"/>
      <c r="B935" s="18"/>
      <c r="C935" s="38"/>
      <c r="D935" s="9"/>
      <c r="E935" s="38"/>
      <c r="F935" s="38"/>
      <c r="G935" s="24"/>
      <c r="H935" s="42"/>
      <c r="I935" s="12"/>
      <c r="J935" s="12"/>
      <c r="K935" s="12"/>
      <c r="L935" s="12"/>
      <c r="M935" s="12"/>
      <c r="N935" s="12"/>
      <c r="O935" s="12"/>
      <c r="P935" s="12"/>
    </row>
    <row r="936" spans="1:16" ht="15.75" customHeight="1">
      <c r="A936" s="20"/>
      <c r="B936" s="14"/>
      <c r="C936" s="28"/>
      <c r="D936" s="15"/>
      <c r="E936" s="28"/>
      <c r="F936" s="28"/>
      <c r="G936" s="25"/>
      <c r="H936" s="42"/>
      <c r="I936" s="12"/>
      <c r="J936" s="12"/>
      <c r="K936" s="12"/>
      <c r="L936" s="12"/>
      <c r="M936" s="12"/>
      <c r="N936" s="12"/>
      <c r="O936" s="12"/>
      <c r="P936" s="12"/>
    </row>
    <row r="937" spans="1:16" ht="15.75" customHeight="1">
      <c r="A937" s="22"/>
      <c r="B937" s="18"/>
      <c r="C937" s="38"/>
      <c r="D937" s="9"/>
      <c r="E937" s="38"/>
      <c r="F937" s="38"/>
      <c r="G937" s="24"/>
      <c r="H937" s="42"/>
      <c r="I937" s="12"/>
      <c r="J937" s="12"/>
      <c r="K937" s="12"/>
      <c r="L937" s="12"/>
      <c r="M937" s="12"/>
      <c r="N937" s="12"/>
      <c r="O937" s="12"/>
      <c r="P937" s="12"/>
    </row>
    <row r="938" spans="1:16" ht="15.75" customHeight="1">
      <c r="A938" s="20"/>
      <c r="B938" s="14"/>
      <c r="C938" s="28"/>
      <c r="D938" s="15"/>
      <c r="E938" s="28"/>
      <c r="F938" s="28"/>
      <c r="G938" s="25"/>
      <c r="H938" s="42"/>
      <c r="I938" s="12"/>
      <c r="J938" s="12"/>
      <c r="K938" s="12"/>
      <c r="L938" s="12"/>
      <c r="M938" s="12"/>
      <c r="N938" s="12"/>
      <c r="O938" s="12"/>
      <c r="P938" s="12"/>
    </row>
    <row r="939" spans="1:16" ht="15.75" customHeight="1">
      <c r="A939" s="22"/>
      <c r="B939" s="18"/>
      <c r="C939" s="38"/>
      <c r="D939" s="9"/>
      <c r="E939" s="38"/>
      <c r="F939" s="38"/>
      <c r="G939" s="24"/>
      <c r="H939" s="42"/>
      <c r="I939" s="12"/>
      <c r="J939" s="12"/>
      <c r="K939" s="12"/>
      <c r="L939" s="12"/>
      <c r="M939" s="12"/>
      <c r="N939" s="12"/>
      <c r="O939" s="12"/>
      <c r="P939" s="12"/>
    </row>
    <row r="940" spans="1:16" ht="15.75" customHeight="1">
      <c r="A940" s="20"/>
      <c r="B940" s="14"/>
      <c r="C940" s="28"/>
      <c r="D940" s="15"/>
      <c r="E940" s="28"/>
      <c r="F940" s="28"/>
      <c r="G940" s="25"/>
      <c r="H940" s="42"/>
      <c r="I940" s="12"/>
      <c r="J940" s="12"/>
      <c r="K940" s="12"/>
      <c r="L940" s="12"/>
      <c r="M940" s="12"/>
      <c r="N940" s="12"/>
      <c r="O940" s="12"/>
      <c r="P940" s="12"/>
    </row>
    <row r="941" spans="1:16" ht="15.75" customHeight="1">
      <c r="A941" s="22"/>
      <c r="B941" s="18"/>
      <c r="C941" s="38"/>
      <c r="D941" s="9"/>
      <c r="E941" s="38"/>
      <c r="F941" s="38"/>
      <c r="G941" s="24"/>
      <c r="H941" s="42"/>
      <c r="I941" s="12"/>
      <c r="J941" s="12"/>
      <c r="K941" s="12"/>
      <c r="L941" s="12"/>
      <c r="M941" s="12"/>
      <c r="N941" s="12"/>
      <c r="O941" s="12"/>
      <c r="P941" s="12"/>
    </row>
    <row r="942" spans="1:16" ht="15.75" customHeight="1">
      <c r="A942" s="20"/>
      <c r="B942" s="14"/>
      <c r="C942" s="28"/>
      <c r="D942" s="15"/>
      <c r="E942" s="28"/>
      <c r="F942" s="28"/>
      <c r="G942" s="25"/>
      <c r="H942" s="42"/>
      <c r="I942" s="12"/>
      <c r="J942" s="12"/>
      <c r="K942" s="12"/>
      <c r="L942" s="12"/>
      <c r="M942" s="12"/>
      <c r="N942" s="12"/>
      <c r="O942" s="12"/>
      <c r="P942" s="12"/>
    </row>
    <row r="943" spans="1:16" ht="15.75" customHeight="1">
      <c r="A943" s="22"/>
      <c r="B943" s="18"/>
      <c r="C943" s="38"/>
      <c r="D943" s="9"/>
      <c r="E943" s="38"/>
      <c r="F943" s="38"/>
      <c r="G943" s="24"/>
      <c r="H943" s="42"/>
      <c r="I943" s="12"/>
      <c r="J943" s="12"/>
      <c r="K943" s="12"/>
      <c r="L943" s="12"/>
      <c r="M943" s="12"/>
      <c r="N943" s="12"/>
      <c r="O943" s="12"/>
      <c r="P943" s="12"/>
    </row>
    <row r="944" spans="1:16" ht="15.75" customHeight="1">
      <c r="A944" s="20"/>
      <c r="B944" s="14"/>
      <c r="C944" s="28"/>
      <c r="D944" s="15"/>
      <c r="E944" s="28"/>
      <c r="F944" s="28"/>
      <c r="G944" s="25"/>
      <c r="H944" s="42"/>
      <c r="I944" s="12"/>
      <c r="J944" s="12"/>
      <c r="K944" s="12"/>
      <c r="L944" s="12"/>
      <c r="M944" s="12"/>
      <c r="N944" s="12"/>
      <c r="O944" s="12"/>
      <c r="P944" s="12"/>
    </row>
    <row r="945" spans="1:16" ht="15.75" customHeight="1">
      <c r="A945" s="22"/>
      <c r="B945" s="18"/>
      <c r="C945" s="38"/>
      <c r="D945" s="9"/>
      <c r="E945" s="38"/>
      <c r="F945" s="38"/>
      <c r="G945" s="24"/>
      <c r="H945" s="42"/>
      <c r="I945" s="12"/>
      <c r="J945" s="12"/>
      <c r="K945" s="12"/>
      <c r="L945" s="12"/>
      <c r="M945" s="12"/>
      <c r="N945" s="12"/>
      <c r="O945" s="12"/>
      <c r="P945" s="12"/>
    </row>
    <row r="946" spans="1:16" ht="15.75" customHeight="1">
      <c r="A946" s="20"/>
      <c r="B946" s="14"/>
      <c r="C946" s="28"/>
      <c r="D946" s="15"/>
      <c r="E946" s="28"/>
      <c r="F946" s="28"/>
      <c r="G946" s="25"/>
      <c r="H946" s="42"/>
      <c r="I946" s="12"/>
      <c r="J946" s="12"/>
      <c r="K946" s="12"/>
      <c r="L946" s="12"/>
      <c r="M946" s="12"/>
      <c r="N946" s="12"/>
      <c r="O946" s="12"/>
      <c r="P946" s="12"/>
    </row>
    <row r="947" spans="1:16" ht="15.75" customHeight="1">
      <c r="A947" s="22"/>
      <c r="B947" s="18"/>
      <c r="C947" s="38"/>
      <c r="D947" s="9"/>
      <c r="E947" s="38"/>
      <c r="F947" s="38"/>
      <c r="G947" s="24"/>
      <c r="H947" s="42"/>
      <c r="I947" s="12"/>
      <c r="J947" s="12"/>
      <c r="K947" s="12"/>
      <c r="L947" s="12"/>
      <c r="M947" s="12"/>
      <c r="N947" s="12"/>
      <c r="O947" s="12"/>
      <c r="P947" s="12"/>
    </row>
    <row r="948" spans="1:16" ht="15.75" customHeight="1">
      <c r="A948" s="20"/>
      <c r="B948" s="14"/>
      <c r="C948" s="28"/>
      <c r="D948" s="15"/>
      <c r="E948" s="28"/>
      <c r="F948" s="28"/>
      <c r="G948" s="25"/>
      <c r="H948" s="42"/>
      <c r="I948" s="12"/>
      <c r="J948" s="12"/>
      <c r="K948" s="12"/>
      <c r="L948" s="12"/>
      <c r="M948" s="12"/>
      <c r="N948" s="12"/>
      <c r="O948" s="12"/>
      <c r="P948" s="12"/>
    </row>
    <row r="949" spans="1:16" ht="15.75" customHeight="1">
      <c r="A949" s="22"/>
      <c r="B949" s="18"/>
      <c r="C949" s="38"/>
      <c r="D949" s="9"/>
      <c r="E949" s="38"/>
      <c r="F949" s="38"/>
      <c r="G949" s="24"/>
      <c r="H949" s="42"/>
      <c r="I949" s="12"/>
      <c r="J949" s="12"/>
      <c r="K949" s="12"/>
      <c r="L949" s="12"/>
      <c r="M949" s="12"/>
      <c r="N949" s="12"/>
      <c r="O949" s="12"/>
      <c r="P949" s="12"/>
    </row>
    <row r="950" spans="1:16" ht="15.75" customHeight="1">
      <c r="A950" s="20"/>
      <c r="B950" s="14"/>
      <c r="C950" s="28"/>
      <c r="D950" s="15"/>
      <c r="E950" s="28"/>
      <c r="F950" s="28"/>
      <c r="G950" s="25"/>
      <c r="H950" s="42"/>
      <c r="I950" s="12"/>
      <c r="J950" s="12"/>
      <c r="K950" s="12"/>
      <c r="L950" s="12"/>
      <c r="M950" s="12"/>
      <c r="N950" s="12"/>
      <c r="O950" s="12"/>
      <c r="P950" s="12"/>
    </row>
    <row r="951" spans="1:16" ht="15.75" customHeight="1">
      <c r="A951" s="22"/>
      <c r="B951" s="18"/>
      <c r="C951" s="38"/>
      <c r="D951" s="9"/>
      <c r="E951" s="38"/>
      <c r="F951" s="38"/>
      <c r="G951" s="24"/>
      <c r="H951" s="42"/>
      <c r="I951" s="12"/>
      <c r="J951" s="12"/>
      <c r="K951" s="12"/>
      <c r="L951" s="12"/>
      <c r="M951" s="12"/>
      <c r="N951" s="12"/>
      <c r="O951" s="12"/>
      <c r="P951" s="12"/>
    </row>
    <row r="952" spans="1:16" ht="15.75" customHeight="1">
      <c r="A952" s="20"/>
      <c r="B952" s="14"/>
      <c r="C952" s="28"/>
      <c r="D952" s="15"/>
      <c r="E952" s="28"/>
      <c r="F952" s="28"/>
      <c r="G952" s="25"/>
      <c r="H952" s="42"/>
      <c r="I952" s="12"/>
      <c r="J952" s="12"/>
      <c r="K952" s="12"/>
      <c r="L952" s="12"/>
      <c r="M952" s="12"/>
      <c r="N952" s="12"/>
      <c r="O952" s="12"/>
      <c r="P952" s="12"/>
    </row>
    <row r="953" spans="1:16" ht="15.75" customHeight="1">
      <c r="A953" s="22"/>
      <c r="B953" s="18"/>
      <c r="C953" s="38"/>
      <c r="D953" s="9"/>
      <c r="E953" s="38"/>
      <c r="F953" s="38"/>
      <c r="G953" s="24"/>
      <c r="H953" s="42"/>
      <c r="I953" s="12"/>
      <c r="J953" s="12"/>
      <c r="K953" s="12"/>
      <c r="L953" s="12"/>
      <c r="M953" s="12"/>
      <c r="N953" s="12"/>
      <c r="O953" s="12"/>
      <c r="P953" s="12"/>
    </row>
    <row r="954" spans="1:16" ht="15.75" customHeight="1">
      <c r="A954" s="20"/>
      <c r="B954" s="14"/>
      <c r="C954" s="28"/>
      <c r="D954" s="15"/>
      <c r="E954" s="28"/>
      <c r="F954" s="28"/>
      <c r="G954" s="25"/>
      <c r="H954" s="42"/>
      <c r="I954" s="12"/>
      <c r="J954" s="12"/>
      <c r="K954" s="12"/>
      <c r="L954" s="12"/>
      <c r="M954" s="12"/>
      <c r="N954" s="12"/>
      <c r="O954" s="12"/>
      <c r="P954" s="12"/>
    </row>
    <row r="955" spans="1:16" ht="15.75" customHeight="1">
      <c r="A955" s="22"/>
      <c r="B955" s="18"/>
      <c r="C955" s="38"/>
      <c r="D955" s="9"/>
      <c r="E955" s="38"/>
      <c r="F955" s="38"/>
      <c r="G955" s="24"/>
      <c r="H955" s="42"/>
      <c r="I955" s="12"/>
      <c r="J955" s="12"/>
      <c r="K955" s="12"/>
      <c r="L955" s="12"/>
      <c r="M955" s="12"/>
      <c r="N955" s="12"/>
      <c r="O955" s="12"/>
      <c r="P955" s="12"/>
    </row>
    <row r="956" spans="1:16" ht="15.75" customHeight="1">
      <c r="A956" s="20"/>
      <c r="B956" s="14"/>
      <c r="C956" s="28"/>
      <c r="D956" s="15"/>
      <c r="E956" s="28"/>
      <c r="F956" s="28"/>
      <c r="G956" s="25"/>
      <c r="H956" s="42"/>
      <c r="I956" s="12"/>
      <c r="J956" s="12"/>
      <c r="K956" s="12"/>
      <c r="L956" s="12"/>
      <c r="M956" s="12"/>
      <c r="N956" s="12"/>
      <c r="O956" s="12"/>
      <c r="P956" s="12"/>
    </row>
    <row r="957" spans="1:16" ht="15.75" customHeight="1">
      <c r="A957" s="22"/>
      <c r="B957" s="18"/>
      <c r="C957" s="38"/>
      <c r="D957" s="9"/>
      <c r="E957" s="38"/>
      <c r="F957" s="38"/>
      <c r="G957" s="24"/>
      <c r="H957" s="42"/>
      <c r="I957" s="12"/>
      <c r="J957" s="12"/>
      <c r="K957" s="12"/>
      <c r="L957" s="12"/>
      <c r="M957" s="12"/>
      <c r="N957" s="12"/>
      <c r="O957" s="12"/>
      <c r="P957" s="12"/>
    </row>
    <row r="958" spans="1:16" ht="15.75" customHeight="1">
      <c r="A958" s="20"/>
      <c r="B958" s="14"/>
      <c r="C958" s="28"/>
      <c r="D958" s="15"/>
      <c r="E958" s="28"/>
      <c r="F958" s="28"/>
      <c r="G958" s="25"/>
      <c r="H958" s="42"/>
      <c r="I958" s="12"/>
      <c r="J958" s="12"/>
      <c r="K958" s="12"/>
      <c r="L958" s="12"/>
      <c r="M958" s="12"/>
      <c r="N958" s="12"/>
      <c r="O958" s="12"/>
      <c r="P958" s="12"/>
    </row>
    <row r="959" spans="1:16" ht="15.75" customHeight="1">
      <c r="A959" s="22"/>
      <c r="B959" s="18"/>
      <c r="C959" s="38"/>
      <c r="D959" s="9"/>
      <c r="E959" s="38"/>
      <c r="F959" s="38"/>
      <c r="G959" s="24"/>
      <c r="H959" s="42"/>
      <c r="I959" s="12"/>
      <c r="J959" s="12"/>
      <c r="K959" s="12"/>
      <c r="L959" s="12"/>
      <c r="M959" s="12"/>
      <c r="N959" s="12"/>
      <c r="O959" s="12"/>
      <c r="P959" s="12"/>
    </row>
    <row r="960" spans="1:16" ht="15.75" customHeight="1">
      <c r="A960" s="20"/>
      <c r="B960" s="14"/>
      <c r="C960" s="28"/>
      <c r="D960" s="15"/>
      <c r="E960" s="28"/>
      <c r="F960" s="28"/>
      <c r="G960" s="25"/>
      <c r="H960" s="42"/>
      <c r="I960" s="12"/>
      <c r="J960" s="12"/>
      <c r="K960" s="12"/>
      <c r="L960" s="12"/>
      <c r="M960" s="12"/>
      <c r="N960" s="12"/>
      <c r="O960" s="12"/>
      <c r="P960" s="12"/>
    </row>
    <row r="961" spans="1:16" ht="15.75" customHeight="1">
      <c r="A961" s="22"/>
      <c r="B961" s="18"/>
      <c r="C961" s="38"/>
      <c r="D961" s="9"/>
      <c r="E961" s="38"/>
      <c r="F961" s="38"/>
      <c r="G961" s="24"/>
      <c r="H961" s="42"/>
      <c r="I961" s="12"/>
      <c r="J961" s="12"/>
      <c r="K961" s="12"/>
      <c r="L961" s="12"/>
      <c r="M961" s="12"/>
      <c r="N961" s="12"/>
      <c r="O961" s="12"/>
      <c r="P961" s="12"/>
    </row>
    <row r="962" spans="1:16" ht="15.75" customHeight="1">
      <c r="A962" s="20"/>
      <c r="B962" s="14"/>
      <c r="C962" s="28"/>
      <c r="D962" s="15"/>
      <c r="E962" s="28"/>
      <c r="F962" s="28"/>
      <c r="G962" s="25"/>
      <c r="H962" s="42"/>
      <c r="I962" s="12"/>
      <c r="J962" s="12"/>
      <c r="K962" s="12"/>
      <c r="L962" s="12"/>
      <c r="M962" s="12"/>
      <c r="N962" s="12"/>
      <c r="O962" s="12"/>
      <c r="P962" s="12"/>
    </row>
    <row r="963" spans="1:16" ht="15.75" customHeight="1">
      <c r="A963" s="22"/>
      <c r="B963" s="18"/>
      <c r="C963" s="38"/>
      <c r="D963" s="9"/>
      <c r="E963" s="38"/>
      <c r="F963" s="38"/>
      <c r="G963" s="24"/>
      <c r="H963" s="42"/>
      <c r="I963" s="12"/>
      <c r="J963" s="12"/>
      <c r="K963" s="12"/>
      <c r="L963" s="12"/>
      <c r="M963" s="12"/>
      <c r="N963" s="12"/>
      <c r="O963" s="12"/>
      <c r="P963" s="12"/>
    </row>
    <row r="964" spans="1:16" ht="15.75" customHeight="1">
      <c r="A964" s="20"/>
      <c r="B964" s="14"/>
      <c r="C964" s="28"/>
      <c r="D964" s="15"/>
      <c r="E964" s="28"/>
      <c r="F964" s="28"/>
      <c r="G964" s="25"/>
      <c r="H964" s="42"/>
      <c r="I964" s="12"/>
      <c r="J964" s="12"/>
      <c r="K964" s="12"/>
      <c r="L964" s="12"/>
      <c r="M964" s="12"/>
      <c r="N964" s="12"/>
      <c r="O964" s="12"/>
      <c r="P964" s="12"/>
    </row>
    <row r="965" spans="1:16" ht="15.75" customHeight="1">
      <c r="A965" s="22"/>
      <c r="B965" s="18"/>
      <c r="C965" s="38"/>
      <c r="D965" s="9"/>
      <c r="E965" s="38"/>
      <c r="F965" s="38"/>
      <c r="G965" s="24"/>
      <c r="H965" s="42"/>
      <c r="I965" s="12"/>
      <c r="J965" s="12"/>
      <c r="K965" s="12"/>
      <c r="L965" s="12"/>
      <c r="M965" s="12"/>
      <c r="N965" s="12"/>
      <c r="O965" s="12"/>
      <c r="P965" s="12"/>
    </row>
    <row r="966" spans="1:16" ht="15.75" customHeight="1">
      <c r="A966" s="20"/>
      <c r="B966" s="14"/>
      <c r="C966" s="28"/>
      <c r="D966" s="15"/>
      <c r="E966" s="28"/>
      <c r="F966" s="28"/>
      <c r="G966" s="25"/>
      <c r="H966" s="42"/>
      <c r="I966" s="12"/>
      <c r="J966" s="12"/>
      <c r="K966" s="12"/>
      <c r="L966" s="12"/>
      <c r="M966" s="12"/>
      <c r="N966" s="12"/>
      <c r="O966" s="12"/>
      <c r="P966" s="12"/>
    </row>
    <row r="967" spans="1:16" ht="15.75" customHeight="1">
      <c r="A967" s="22"/>
      <c r="B967" s="18"/>
      <c r="C967" s="38"/>
      <c r="D967" s="9"/>
      <c r="E967" s="38"/>
      <c r="F967" s="38"/>
      <c r="G967" s="24"/>
      <c r="H967" s="42"/>
      <c r="I967" s="12"/>
      <c r="J967" s="12"/>
      <c r="K967" s="12"/>
      <c r="L967" s="12"/>
      <c r="M967" s="12"/>
      <c r="N967" s="12"/>
      <c r="O967" s="12"/>
      <c r="P967" s="12"/>
    </row>
    <row r="968" spans="1:16" ht="15.75" customHeight="1">
      <c r="A968" s="20"/>
      <c r="B968" s="14"/>
      <c r="C968" s="28"/>
      <c r="D968" s="15"/>
      <c r="E968" s="28"/>
      <c r="F968" s="28"/>
      <c r="G968" s="25"/>
      <c r="H968" s="42"/>
      <c r="I968" s="12"/>
      <c r="J968" s="12"/>
      <c r="K968" s="12"/>
      <c r="L968" s="12"/>
      <c r="M968" s="12"/>
      <c r="N968" s="12"/>
      <c r="O968" s="12"/>
      <c r="P968" s="12"/>
    </row>
    <row r="969" spans="1:16" ht="15.75" customHeight="1">
      <c r="A969" s="22"/>
      <c r="B969" s="18"/>
      <c r="C969" s="38"/>
      <c r="D969" s="9"/>
      <c r="E969" s="38"/>
      <c r="F969" s="38"/>
      <c r="G969" s="24"/>
      <c r="H969" s="42"/>
      <c r="I969" s="12"/>
      <c r="J969" s="12"/>
      <c r="K969" s="12"/>
      <c r="L969" s="12"/>
      <c r="M969" s="12"/>
      <c r="N969" s="12"/>
      <c r="O969" s="12"/>
      <c r="P969" s="12"/>
    </row>
    <row r="970" spans="1:16" ht="15.75" customHeight="1">
      <c r="A970" s="20"/>
      <c r="B970" s="14"/>
      <c r="C970" s="28"/>
      <c r="D970" s="15"/>
      <c r="E970" s="28"/>
      <c r="F970" s="28"/>
      <c r="G970" s="25"/>
      <c r="H970" s="42"/>
      <c r="I970" s="12"/>
      <c r="J970" s="12"/>
      <c r="K970" s="12"/>
      <c r="L970" s="12"/>
      <c r="M970" s="12"/>
      <c r="N970" s="12"/>
      <c r="O970" s="12"/>
      <c r="P970" s="12"/>
    </row>
    <row r="971" spans="1:16" ht="15.75" customHeight="1">
      <c r="A971" s="22"/>
      <c r="B971" s="18"/>
      <c r="C971" s="38"/>
      <c r="D971" s="9"/>
      <c r="E971" s="38"/>
      <c r="F971" s="38"/>
      <c r="G971" s="24"/>
      <c r="H971" s="42"/>
      <c r="I971" s="12"/>
      <c r="J971" s="12"/>
      <c r="K971" s="12"/>
      <c r="L971" s="12"/>
      <c r="M971" s="12"/>
      <c r="N971" s="12"/>
      <c r="O971" s="12"/>
      <c r="P971" s="12"/>
    </row>
    <row r="972" spans="1:16" ht="15.75" customHeight="1">
      <c r="A972" s="20"/>
      <c r="B972" s="14"/>
      <c r="C972" s="28"/>
      <c r="D972" s="15"/>
      <c r="E972" s="28"/>
      <c r="F972" s="28"/>
      <c r="G972" s="25"/>
      <c r="H972" s="42"/>
      <c r="I972" s="12"/>
      <c r="J972" s="12"/>
      <c r="K972" s="12"/>
      <c r="L972" s="12"/>
      <c r="M972" s="12"/>
      <c r="N972" s="12"/>
      <c r="O972" s="12"/>
      <c r="P972" s="12"/>
    </row>
    <row r="973" spans="1:16" ht="15.75" customHeight="1">
      <c r="A973" s="22"/>
      <c r="B973" s="18"/>
      <c r="C973" s="38"/>
      <c r="D973" s="9"/>
      <c r="E973" s="38"/>
      <c r="F973" s="38"/>
      <c r="G973" s="24"/>
      <c r="H973" s="42"/>
      <c r="I973" s="12"/>
      <c r="J973" s="12"/>
      <c r="K973" s="12"/>
      <c r="L973" s="12"/>
      <c r="M973" s="12"/>
      <c r="N973" s="12"/>
      <c r="O973" s="12"/>
      <c r="P973" s="12"/>
    </row>
    <row r="974" spans="1:16" ht="15.75" customHeight="1">
      <c r="A974" s="20"/>
      <c r="B974" s="14"/>
      <c r="C974" s="28"/>
      <c r="D974" s="15"/>
      <c r="E974" s="28"/>
      <c r="F974" s="28"/>
      <c r="G974" s="25"/>
      <c r="H974" s="42"/>
      <c r="I974" s="12"/>
      <c r="J974" s="12"/>
      <c r="K974" s="12"/>
      <c r="L974" s="12"/>
      <c r="M974" s="12"/>
      <c r="N974" s="12"/>
      <c r="O974" s="12"/>
      <c r="P974" s="12"/>
    </row>
    <row r="975" spans="1:16" ht="15.75" customHeight="1">
      <c r="A975" s="22"/>
      <c r="B975" s="18"/>
      <c r="C975" s="38"/>
      <c r="D975" s="9"/>
      <c r="E975" s="38"/>
      <c r="F975" s="38"/>
      <c r="G975" s="24"/>
      <c r="H975" s="42"/>
      <c r="I975" s="12"/>
      <c r="J975" s="12"/>
      <c r="K975" s="12"/>
      <c r="L975" s="12"/>
      <c r="M975" s="12"/>
      <c r="N975" s="12"/>
      <c r="O975" s="12"/>
      <c r="P975" s="12"/>
    </row>
    <row r="976" spans="1:16" ht="15.75" customHeight="1">
      <c r="A976" s="20"/>
      <c r="B976" s="14"/>
      <c r="C976" s="28"/>
      <c r="D976" s="15"/>
      <c r="E976" s="28"/>
      <c r="F976" s="28"/>
      <c r="G976" s="25"/>
      <c r="H976" s="42"/>
      <c r="I976" s="12"/>
      <c r="J976" s="12"/>
      <c r="K976" s="12"/>
      <c r="L976" s="12"/>
      <c r="M976" s="12"/>
      <c r="N976" s="12"/>
      <c r="O976" s="12"/>
      <c r="P976" s="12"/>
    </row>
    <row r="977" spans="1:16" ht="15.75" customHeight="1">
      <c r="A977" s="22"/>
      <c r="B977" s="18"/>
      <c r="C977" s="38"/>
      <c r="D977" s="9"/>
      <c r="E977" s="38"/>
      <c r="F977" s="38"/>
      <c r="G977" s="24"/>
      <c r="H977" s="42"/>
      <c r="I977" s="12"/>
      <c r="J977" s="12"/>
      <c r="K977" s="12"/>
      <c r="L977" s="12"/>
      <c r="M977" s="12"/>
      <c r="N977" s="12"/>
      <c r="O977" s="12"/>
      <c r="P977" s="12"/>
    </row>
    <row r="978" spans="1:16" ht="15.75" customHeight="1">
      <c r="A978" s="20"/>
      <c r="B978" s="14"/>
      <c r="C978" s="28"/>
      <c r="D978" s="15"/>
      <c r="E978" s="28"/>
      <c r="F978" s="28"/>
      <c r="G978" s="25"/>
      <c r="H978" s="42"/>
      <c r="I978" s="12"/>
      <c r="J978" s="12"/>
      <c r="K978" s="12"/>
      <c r="L978" s="12"/>
      <c r="M978" s="12"/>
      <c r="N978" s="12"/>
      <c r="O978" s="12"/>
      <c r="P978" s="12"/>
    </row>
    <row r="979" spans="1:16" ht="15.75" customHeight="1">
      <c r="A979" s="22"/>
      <c r="B979" s="18"/>
      <c r="C979" s="38"/>
      <c r="D979" s="9"/>
      <c r="E979" s="38"/>
      <c r="F979" s="38"/>
      <c r="G979" s="24"/>
      <c r="H979" s="42"/>
      <c r="I979" s="12"/>
      <c r="J979" s="12"/>
      <c r="K979" s="12"/>
      <c r="L979" s="12"/>
      <c r="M979" s="12"/>
      <c r="N979" s="12"/>
      <c r="O979" s="12"/>
      <c r="P979" s="12"/>
    </row>
    <row r="980" spans="1:16" ht="15.75" customHeight="1">
      <c r="A980" s="20"/>
      <c r="B980" s="14"/>
      <c r="C980" s="28"/>
      <c r="D980" s="15"/>
      <c r="E980" s="28"/>
      <c r="F980" s="28"/>
      <c r="G980" s="25"/>
      <c r="H980" s="42"/>
      <c r="I980" s="12"/>
      <c r="J980" s="12"/>
      <c r="K980" s="12"/>
      <c r="L980" s="12"/>
      <c r="M980" s="12"/>
      <c r="N980" s="12"/>
      <c r="O980" s="12"/>
      <c r="P980" s="12"/>
    </row>
    <row r="981" spans="1:16" ht="15.75" customHeight="1">
      <c r="A981" s="22"/>
      <c r="B981" s="18"/>
      <c r="C981" s="38"/>
      <c r="D981" s="9"/>
      <c r="E981" s="38"/>
      <c r="F981" s="38"/>
      <c r="G981" s="24"/>
      <c r="H981" s="42"/>
      <c r="I981" s="12"/>
      <c r="J981" s="12"/>
      <c r="K981" s="12"/>
      <c r="L981" s="12"/>
      <c r="M981" s="12"/>
      <c r="N981" s="12"/>
      <c r="O981" s="12"/>
      <c r="P981" s="12"/>
    </row>
    <row r="982" spans="1:16" ht="15.75" customHeight="1">
      <c r="A982" s="20"/>
      <c r="B982" s="14"/>
      <c r="C982" s="28"/>
      <c r="D982" s="15"/>
      <c r="E982" s="28"/>
      <c r="F982" s="28"/>
      <c r="G982" s="25"/>
      <c r="H982" s="42"/>
      <c r="I982" s="12"/>
      <c r="J982" s="12"/>
      <c r="K982" s="12"/>
      <c r="L982" s="12"/>
      <c r="M982" s="12"/>
      <c r="N982" s="12"/>
      <c r="O982" s="12"/>
      <c r="P982" s="12"/>
    </row>
    <row r="983" spans="1:16" ht="15.75" customHeight="1">
      <c r="A983" s="22"/>
      <c r="B983" s="18"/>
      <c r="C983" s="38"/>
      <c r="D983" s="9"/>
      <c r="E983" s="38"/>
      <c r="F983" s="38"/>
      <c r="G983" s="24"/>
      <c r="H983" s="42"/>
      <c r="I983" s="12"/>
      <c r="J983" s="12"/>
      <c r="K983" s="12"/>
      <c r="L983" s="12"/>
      <c r="M983" s="12"/>
      <c r="N983" s="12"/>
      <c r="O983" s="12"/>
      <c r="P983" s="12"/>
    </row>
    <row r="984" spans="1:16" ht="15.75" customHeight="1">
      <c r="A984" s="20"/>
      <c r="B984" s="14"/>
      <c r="C984" s="28"/>
      <c r="D984" s="15"/>
      <c r="E984" s="28"/>
      <c r="F984" s="28"/>
      <c r="G984" s="25"/>
      <c r="H984" s="42"/>
      <c r="I984" s="12"/>
      <c r="J984" s="12"/>
      <c r="K984" s="12"/>
      <c r="L984" s="12"/>
      <c r="M984" s="12"/>
      <c r="N984" s="12"/>
      <c r="O984" s="12"/>
      <c r="P984" s="12"/>
    </row>
    <row r="985" spans="1:16" ht="15.75" customHeight="1">
      <c r="A985" s="22"/>
      <c r="B985" s="18"/>
      <c r="C985" s="38"/>
      <c r="D985" s="9"/>
      <c r="E985" s="38"/>
      <c r="F985" s="38"/>
      <c r="G985" s="24"/>
      <c r="H985" s="42"/>
      <c r="I985" s="12"/>
      <c r="J985" s="12"/>
      <c r="K985" s="12"/>
      <c r="L985" s="12"/>
      <c r="M985" s="12"/>
      <c r="N985" s="12"/>
      <c r="O985" s="12"/>
      <c r="P985" s="12"/>
    </row>
    <row r="986" spans="1:16" ht="15.75" customHeight="1">
      <c r="A986" s="20"/>
      <c r="B986" s="14"/>
      <c r="C986" s="28"/>
      <c r="D986" s="15"/>
      <c r="E986" s="28"/>
      <c r="F986" s="28"/>
      <c r="G986" s="25"/>
      <c r="H986" s="42"/>
      <c r="I986" s="12"/>
      <c r="J986" s="12"/>
      <c r="K986" s="12"/>
      <c r="L986" s="12"/>
      <c r="M986" s="12"/>
      <c r="N986" s="12"/>
      <c r="O986" s="12"/>
      <c r="P986" s="12"/>
    </row>
    <row r="987" spans="1:16" ht="15.75" customHeight="1">
      <c r="A987" s="22"/>
      <c r="B987" s="18"/>
      <c r="C987" s="38"/>
      <c r="D987" s="9"/>
      <c r="E987" s="38"/>
      <c r="F987" s="38"/>
      <c r="G987" s="24"/>
      <c r="H987" s="42"/>
      <c r="I987" s="12"/>
      <c r="J987" s="12"/>
      <c r="K987" s="12"/>
      <c r="L987" s="12"/>
      <c r="M987" s="12"/>
      <c r="N987" s="12"/>
      <c r="O987" s="12"/>
      <c r="P987" s="12"/>
    </row>
    <row r="988" spans="1:16" ht="15.75" customHeight="1">
      <c r="A988" s="20"/>
      <c r="B988" s="14"/>
      <c r="C988" s="28"/>
      <c r="D988" s="15"/>
      <c r="E988" s="28"/>
      <c r="F988" s="28"/>
      <c r="G988" s="25"/>
      <c r="H988" s="42"/>
      <c r="I988" s="12"/>
      <c r="J988" s="12"/>
      <c r="K988" s="12"/>
      <c r="L988" s="12"/>
      <c r="M988" s="12"/>
      <c r="N988" s="12"/>
      <c r="O988" s="12"/>
      <c r="P988" s="12"/>
    </row>
    <row r="989" spans="1:16" ht="15.75" customHeight="1">
      <c r="A989" s="22"/>
      <c r="B989" s="18"/>
      <c r="C989" s="38"/>
      <c r="D989" s="9"/>
      <c r="E989" s="38"/>
      <c r="F989" s="38"/>
      <c r="G989" s="24"/>
      <c r="H989" s="42"/>
      <c r="I989" s="12"/>
      <c r="J989" s="12"/>
      <c r="K989" s="12"/>
      <c r="L989" s="12"/>
      <c r="M989" s="12"/>
      <c r="N989" s="12"/>
      <c r="O989" s="12"/>
      <c r="P989" s="12"/>
    </row>
    <row r="990" spans="1:16" ht="15.75" customHeight="1">
      <c r="A990" s="20"/>
      <c r="B990" s="14"/>
      <c r="C990" s="28"/>
      <c r="D990" s="15"/>
      <c r="E990" s="28"/>
      <c r="F990" s="28"/>
      <c r="G990" s="25"/>
      <c r="H990" s="42"/>
      <c r="I990" s="12"/>
      <c r="J990" s="12"/>
      <c r="K990" s="12"/>
      <c r="L990" s="12"/>
      <c r="M990" s="12"/>
      <c r="N990" s="12"/>
      <c r="O990" s="12"/>
      <c r="P990" s="12"/>
    </row>
    <row r="991" spans="1:16" ht="15.75" customHeight="1">
      <c r="A991" s="22"/>
      <c r="B991" s="18"/>
      <c r="C991" s="38"/>
      <c r="D991" s="9"/>
      <c r="E991" s="38"/>
      <c r="F991" s="38"/>
      <c r="G991" s="24"/>
      <c r="H991" s="42"/>
      <c r="I991" s="12"/>
      <c r="J991" s="12"/>
      <c r="K991" s="12"/>
      <c r="L991" s="12"/>
      <c r="M991" s="12"/>
      <c r="N991" s="12"/>
      <c r="O991" s="12"/>
      <c r="P991" s="12"/>
    </row>
    <row r="992" spans="1:16" ht="15.75" customHeight="1">
      <c r="A992" s="20"/>
      <c r="B992" s="14"/>
      <c r="C992" s="28"/>
      <c r="D992" s="15"/>
      <c r="E992" s="28"/>
      <c r="F992" s="28"/>
      <c r="G992" s="25"/>
      <c r="H992" s="42"/>
      <c r="I992" s="12"/>
      <c r="J992" s="12"/>
      <c r="K992" s="12"/>
      <c r="L992" s="12"/>
      <c r="M992" s="12"/>
      <c r="N992" s="12"/>
      <c r="O992" s="12"/>
      <c r="P992" s="12"/>
    </row>
    <row r="993" spans="1:16" ht="15.75" customHeight="1">
      <c r="A993" s="22"/>
      <c r="B993" s="18"/>
      <c r="C993" s="38"/>
      <c r="D993" s="9"/>
      <c r="E993" s="38"/>
      <c r="F993" s="38"/>
      <c r="G993" s="24"/>
      <c r="H993" s="42"/>
      <c r="I993" s="12"/>
      <c r="J993" s="12"/>
      <c r="K993" s="12"/>
      <c r="L993" s="12"/>
      <c r="M993" s="12"/>
      <c r="N993" s="12"/>
      <c r="O993" s="12"/>
      <c r="P993" s="12"/>
    </row>
    <row r="994" spans="1:16" ht="15.75" customHeight="1">
      <c r="A994" s="20"/>
      <c r="B994" s="14"/>
      <c r="C994" s="28"/>
      <c r="D994" s="15"/>
      <c r="E994" s="28"/>
      <c r="F994" s="28"/>
      <c r="G994" s="25"/>
      <c r="H994" s="42"/>
      <c r="I994" s="12"/>
      <c r="J994" s="12"/>
      <c r="K994" s="12"/>
      <c r="L994" s="12"/>
      <c r="M994" s="12"/>
      <c r="N994" s="12"/>
      <c r="O994" s="12"/>
      <c r="P994" s="12"/>
    </row>
    <row r="995" spans="1:16" ht="15.75" customHeight="1">
      <c r="A995" s="22"/>
      <c r="B995" s="18"/>
      <c r="C995" s="38"/>
      <c r="D995" s="9"/>
      <c r="E995" s="38"/>
      <c r="F995" s="38"/>
      <c r="G995" s="24"/>
      <c r="H995" s="42"/>
      <c r="I995" s="12"/>
      <c r="J995" s="12"/>
      <c r="K995" s="12"/>
      <c r="L995" s="12"/>
      <c r="M995" s="12"/>
      <c r="N995" s="12"/>
      <c r="O995" s="12"/>
      <c r="P995" s="12"/>
    </row>
    <row r="996" spans="1:16" ht="15.75" customHeight="1">
      <c r="A996" s="20"/>
      <c r="B996" s="14"/>
      <c r="C996" s="28"/>
      <c r="D996" s="15"/>
      <c r="E996" s="28"/>
      <c r="F996" s="28"/>
      <c r="G996" s="25"/>
      <c r="H996" s="42"/>
      <c r="I996" s="12"/>
      <c r="J996" s="12"/>
      <c r="K996" s="12"/>
      <c r="L996" s="12"/>
      <c r="M996" s="12"/>
      <c r="N996" s="12"/>
      <c r="O996" s="12"/>
      <c r="P996" s="12"/>
    </row>
    <row r="997" spans="1:16" ht="15.75" customHeight="1">
      <c r="A997" s="22"/>
      <c r="B997" s="18"/>
      <c r="C997" s="38"/>
      <c r="D997" s="9"/>
      <c r="E997" s="38"/>
      <c r="F997" s="38"/>
      <c r="G997" s="24"/>
      <c r="H997" s="42"/>
      <c r="I997" s="12"/>
      <c r="J997" s="12"/>
      <c r="K997" s="12"/>
      <c r="L997" s="12"/>
      <c r="M997" s="12"/>
      <c r="N997" s="12"/>
      <c r="O997" s="12"/>
      <c r="P997" s="12"/>
    </row>
    <row r="998" spans="1:16" ht="15.75" customHeight="1">
      <c r="A998" s="20"/>
      <c r="B998" s="14"/>
      <c r="C998" s="28"/>
      <c r="D998" s="15"/>
      <c r="E998" s="28"/>
      <c r="F998" s="28"/>
      <c r="G998" s="25"/>
      <c r="H998" s="42"/>
      <c r="I998" s="12"/>
      <c r="J998" s="12"/>
      <c r="K998" s="12"/>
      <c r="L998" s="12"/>
      <c r="M998" s="12"/>
      <c r="N998" s="12"/>
      <c r="O998" s="12"/>
      <c r="P998" s="12"/>
    </row>
    <row r="999" spans="1:16" ht="15.75" customHeight="1">
      <c r="A999" s="22"/>
      <c r="B999" s="18"/>
      <c r="C999" s="38"/>
      <c r="D999" s="9"/>
      <c r="E999" s="38"/>
      <c r="F999" s="38"/>
      <c r="G999" s="24"/>
      <c r="H999" s="42"/>
      <c r="I999" s="12"/>
      <c r="J999" s="12"/>
      <c r="K999" s="12"/>
      <c r="L999" s="12"/>
      <c r="M999" s="12"/>
      <c r="N999" s="12"/>
      <c r="O999" s="12"/>
      <c r="P999" s="12"/>
    </row>
    <row r="1000" spans="1:16" ht="15.75" customHeight="1">
      <c r="A1000" s="59"/>
      <c r="B1000" s="60"/>
      <c r="C1000" s="61"/>
      <c r="D1000" s="62"/>
      <c r="E1000" s="61"/>
      <c r="F1000" s="61"/>
      <c r="G1000" s="63"/>
      <c r="H1000" s="42"/>
      <c r="I1000" s="12"/>
      <c r="J1000" s="12"/>
      <c r="K1000" s="12"/>
      <c r="L1000" s="12"/>
      <c r="M1000" s="12"/>
      <c r="N1000" s="12"/>
      <c r="O1000" s="12"/>
      <c r="P1000" s="12"/>
    </row>
  </sheetData>
  <autoFilter ref="A4:P1000" xr:uid="{00000000-0009-0000-0000-000001000000}">
    <sortState xmlns:xlrd2="http://schemas.microsoft.com/office/spreadsheetml/2017/richdata2" ref="A4:P1000">
      <sortCondition ref="A4:A1000"/>
    </sortState>
  </autoFilter>
  <mergeCells count="2">
    <mergeCell ref="A1:E2"/>
    <mergeCell ref="A3:C3"/>
  </mergeCells>
  <dataValidations count="1">
    <dataValidation type="list" allowBlank="1" showErrorMessage="1" sqref="B5:B1000" xr:uid="{00000000-0002-0000-0100-000000000000}">
      <formula1>"Cash,M-pesa,Card,Direct Debit"</formula1>
    </dataValidation>
  </dataValidations>
  <hyperlinks>
    <hyperlink ref="A3" r:id="rId1" xr:uid="{00000000-0004-0000-0100-000000000000}"/>
  </hyperlinks>
  <pageMargins left="0.7" right="0.7" top="0.75" bottom="0.75" header="0" footer="0"/>
  <pageSetup scale="61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'Quotas Data &amp; Analytics Working'!$A$3:$A1000</xm:f>
          </x14:formula1>
          <xm:sqref>D5:D1000</xm:sqref>
        </x14:dataValidation>
        <x14:dataValidation type="list" allowBlank="1" showErrorMessage="1" xr:uid="{00000000-0002-0000-0100-000002000000}">
          <x14:formula1>
            <xm:f>'Quotas Data &amp; Analytics Working'!$C$3:$C$40</xm:f>
          </x14:formula1>
          <xm:sqref>C5:C1000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C19"/>
  <sheetViews>
    <sheetView workbookViewId="0"/>
  </sheetViews>
  <sheetFormatPr defaultColWidth="12.625" defaultRowHeight="15" customHeight="1"/>
  <cols>
    <col min="1" max="1" width="21.875" customWidth="1"/>
  </cols>
  <sheetData>
    <row r="3" spans="2:3">
      <c r="B3" s="64"/>
      <c r="C3" s="64"/>
    </row>
    <row r="4" spans="2:3">
      <c r="B4" s="64"/>
      <c r="C4" s="64"/>
    </row>
    <row r="5" spans="2:3">
      <c r="B5" s="64"/>
      <c r="C5" s="64"/>
    </row>
    <row r="6" spans="2:3">
      <c r="B6" s="64"/>
      <c r="C6" s="64"/>
    </row>
    <row r="7" spans="2:3">
      <c r="B7" s="64"/>
      <c r="C7" s="64"/>
    </row>
    <row r="8" spans="2:3">
      <c r="B8" s="64"/>
      <c r="C8" s="64"/>
    </row>
    <row r="9" spans="2:3">
      <c r="B9" s="64"/>
      <c r="C9" s="64"/>
    </row>
    <row r="10" spans="2:3">
      <c r="B10" s="64"/>
      <c r="C10" s="64"/>
    </row>
    <row r="11" spans="2:3">
      <c r="B11" s="64"/>
      <c r="C11" s="64"/>
    </row>
    <row r="12" spans="2:3">
      <c r="B12" s="64"/>
      <c r="C12" s="64"/>
    </row>
    <row r="13" spans="2:3">
      <c r="B13" s="64"/>
      <c r="C13" s="64"/>
    </row>
    <row r="14" spans="2:3">
      <c r="B14" s="64"/>
      <c r="C14" s="64"/>
    </row>
    <row r="15" spans="2:3">
      <c r="B15" s="64"/>
      <c r="C15" s="64"/>
    </row>
    <row r="16" spans="2:3">
      <c r="B16" s="64"/>
      <c r="C16" s="64"/>
    </row>
    <row r="17" spans="2:3">
      <c r="B17" s="64"/>
      <c r="C17" s="64"/>
    </row>
    <row r="18" spans="2:3">
      <c r="B18" s="64"/>
      <c r="C18" s="64"/>
    </row>
    <row r="19" spans="2:3">
      <c r="B19" s="64"/>
      <c r="C19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AU141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7.375" customWidth="1"/>
    <col min="2" max="2" width="1.5" customWidth="1"/>
    <col min="3" max="3" width="23.875" customWidth="1"/>
    <col min="4" max="4" width="1.625" customWidth="1"/>
    <col min="5" max="5" width="18.75" customWidth="1"/>
    <col min="6" max="6" width="2" customWidth="1"/>
    <col min="8" max="8" width="1.5" customWidth="1"/>
    <col min="10" max="10" width="1.5" customWidth="1"/>
    <col min="12" max="12" width="1.5" customWidth="1"/>
    <col min="13" max="13" width="14.375" customWidth="1"/>
    <col min="14" max="14" width="1.5" customWidth="1"/>
    <col min="16" max="16" width="1.5" customWidth="1"/>
    <col min="18" max="18" width="1.5" customWidth="1"/>
    <col min="20" max="20" width="1.5" customWidth="1"/>
    <col min="22" max="22" width="1.5" customWidth="1"/>
    <col min="25" max="25" width="2.75" customWidth="1"/>
    <col min="28" max="28" width="1.75" customWidth="1"/>
    <col min="33" max="33" width="1.75" customWidth="1"/>
    <col min="37" max="37" width="1.875" customWidth="1"/>
    <col min="38" max="38" width="14.625" customWidth="1"/>
    <col min="40" max="40" width="1.875" customWidth="1"/>
    <col min="44" max="44" width="2.25" customWidth="1"/>
  </cols>
  <sheetData>
    <row r="1" spans="1:47">
      <c r="A1" s="142" t="s">
        <v>569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4"/>
      <c r="Y1" s="65"/>
      <c r="Z1" s="145" t="s">
        <v>570</v>
      </c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</row>
    <row r="2" spans="1:47" ht="15" customHeight="1">
      <c r="A2" s="66" t="s">
        <v>571</v>
      </c>
      <c r="B2" s="67"/>
      <c r="C2" s="68" t="s">
        <v>4</v>
      </c>
      <c r="D2" s="67"/>
      <c r="E2" s="68" t="s">
        <v>572</v>
      </c>
      <c r="G2" s="68" t="s">
        <v>573</v>
      </c>
      <c r="H2" s="67"/>
      <c r="I2" s="68" t="s">
        <v>574</v>
      </c>
      <c r="J2" s="67"/>
      <c r="K2" s="68" t="s">
        <v>575</v>
      </c>
      <c r="L2" s="67"/>
      <c r="M2" s="68" t="s">
        <v>576</v>
      </c>
      <c r="N2" s="67"/>
      <c r="O2" s="67"/>
      <c r="P2" s="67"/>
      <c r="Q2" s="67"/>
      <c r="R2" s="67"/>
      <c r="S2" s="67"/>
      <c r="T2" s="67"/>
      <c r="U2" s="67"/>
      <c r="V2" s="67"/>
      <c r="W2" s="67"/>
      <c r="X2" s="69"/>
      <c r="Y2" s="70"/>
      <c r="Z2" s="140" t="s">
        <v>577</v>
      </c>
      <c r="AA2" s="139"/>
      <c r="AB2" s="67"/>
      <c r="AC2" s="146" t="s">
        <v>578</v>
      </c>
      <c r="AD2" s="139"/>
      <c r="AE2" s="139"/>
      <c r="AF2" s="139"/>
      <c r="AH2" s="147" t="s">
        <v>579</v>
      </c>
      <c r="AI2" s="139"/>
      <c r="AJ2" s="139"/>
      <c r="AK2" s="72"/>
      <c r="AL2" s="145" t="s">
        <v>580</v>
      </c>
      <c r="AM2" s="139"/>
      <c r="AN2" s="67"/>
      <c r="AO2" s="148" t="s">
        <v>581</v>
      </c>
      <c r="AP2" s="139"/>
      <c r="AQ2" s="139"/>
      <c r="AR2" s="73"/>
      <c r="AS2" s="149" t="s">
        <v>582</v>
      </c>
      <c r="AT2" s="139"/>
      <c r="AU2" s="139"/>
    </row>
    <row r="3" spans="1:47">
      <c r="A3" s="74" t="s">
        <v>60</v>
      </c>
      <c r="C3" s="75" t="s">
        <v>44</v>
      </c>
      <c r="E3" s="75" t="s">
        <v>583</v>
      </c>
      <c r="G3" s="75" t="s">
        <v>584</v>
      </c>
      <c r="I3" s="75" t="s">
        <v>585</v>
      </c>
      <c r="K3" s="75" t="s">
        <v>586</v>
      </c>
      <c r="M3" s="75" t="s">
        <v>587</v>
      </c>
      <c r="X3" s="76"/>
      <c r="Y3" s="70"/>
      <c r="Z3" s="71" t="s">
        <v>588</v>
      </c>
      <c r="AA3" s="77">
        <f>SUMIFS(Cost,Day,Z3,Month,'[1]Spending Dashboard'!$B$6,Week_Month,'[1]Spending Dashboard'!$B$7)</f>
        <v>0</v>
      </c>
      <c r="AC3" s="78" t="s">
        <v>589</v>
      </c>
      <c r="AD3" s="79" t="str">
        <f t="shared" ref="AD3:AD20" si="0">C3</f>
        <v>Food-Essential</v>
      </c>
      <c r="AE3" s="80" t="str">
        <f>IF(SUMIFS(Cost,'Expenses Input'!$C$5:$C$990,AD3,Month,'[1]Spending Dashboard'!$B$6,Week_Month,'[1]Spending Dashboard'!$B$7)=0,"",SUMIFS(Cost,'Expenses Input'!$C$5:$C$990,AD3,Month,'[1]Spending Dashboard'!$B$6,Week_Month,'[1]Spending Dashboard'!$B$7))</f>
        <v/>
      </c>
      <c r="AF3" s="79" t="str">
        <f t="shared" ref="AF3:AF20" si="1">IFERROR(RANK(AE3,$AE$3:$AE$20),"")</f>
        <v/>
      </c>
      <c r="AH3" s="81">
        <v>1</v>
      </c>
      <c r="AI3" s="82" t="str">
        <f t="shared" ref="AI3:AI20" si="2">IFERROR(INDEX($AD$3:$AD$20,MATCH(AH3,$AF$3:$AF$20,0)),"")</f>
        <v/>
      </c>
      <c r="AJ3" s="83" t="str">
        <f t="shared" ref="AJ3:AJ20" si="3">IFERROR(INDEX($AE$3:$AE$20,MATCH(AH3,$AF$3:$AF$20,0)),"")</f>
        <v/>
      </c>
      <c r="AL3" s="84" t="s">
        <v>590</v>
      </c>
      <c r="AM3" s="85">
        <f t="array" ref="AM3">SUMIFS(Cost,Week_month_2,INDEX('Expenses Input'!$P:$P,MATCH('[1]Spending Dashboard'!$B$7,'Expenses Input'!$O:$O,0)),Month,'[1]Spending Dashboard'!$B$6)</f>
        <v>0</v>
      </c>
      <c r="AO3" s="86" t="str">
        <f t="shared" ref="AO3:AO40" si="4">A3</f>
        <v>Tuskys</v>
      </c>
      <c r="AP3" s="87" t="str">
        <f>IF(SUMIFS(Cost,'Expenses Input'!$D$5:$D$990,AO3,Month,'[1]Spending Dashboard'!$B$6,Week_Month,'[1]Spending Dashboard'!$B$7) = 0, "",SUMIFS(Cost,'Expenses Input'!$D$5:$D$990,AO3,Month,'[1]Spending Dashboard'!$B$6,Week_Month,'[1]Spending Dashboard'!$B$7))</f>
        <v/>
      </c>
      <c r="AQ3" s="86" t="str">
        <f t="shared" ref="AQ3:AQ40" si="5">IFERROR(RANK(AP3,$AP$3:$AP$36),"")</f>
        <v/>
      </c>
      <c r="AS3" s="88">
        <v>1</v>
      </c>
      <c r="AT3" s="89" t="str">
        <f t="shared" ref="AT3:AT40" si="6">IFERROR(INDEX($AO$3:$AO$36,MATCH( AS3,$AQ$3:$AQ$36,0)),"")</f>
        <v/>
      </c>
      <c r="AU3" s="90" t="str">
        <f t="shared" ref="AU3:AU40" si="7">IFERROR(INDEX($AP$3:$AP$36,MATCH( AS3,$AQ$3:$AQ$36,0)),"")</f>
        <v/>
      </c>
    </row>
    <row r="4" spans="1:47">
      <c r="A4" s="74" t="s">
        <v>37</v>
      </c>
      <c r="C4" s="75" t="s">
        <v>39</v>
      </c>
      <c r="E4" s="75" t="s">
        <v>591</v>
      </c>
      <c r="G4" s="75" t="s">
        <v>592</v>
      </c>
      <c r="I4" s="75" t="s">
        <v>589</v>
      </c>
      <c r="K4" s="75" t="s">
        <v>593</v>
      </c>
      <c r="M4" s="75" t="s">
        <v>594</v>
      </c>
      <c r="X4" s="76"/>
      <c r="Y4" s="70"/>
      <c r="Z4" s="71" t="s">
        <v>595</v>
      </c>
      <c r="AA4" s="77">
        <f>SUMIFS(Cost,Day,Z4,Month,'[1]Spending Dashboard'!$B$6,Week_Month,'[1]Spending Dashboard'!$B$7)</f>
        <v>0</v>
      </c>
      <c r="AC4" s="78" t="s">
        <v>589</v>
      </c>
      <c r="AD4" s="79" t="str">
        <f t="shared" si="0"/>
        <v>Transport</v>
      </c>
      <c r="AE4" s="80" t="str">
        <f>IF(SUMIFS(Cost,'Expenses Input'!$C$5:$C$990,AD4,Month,'[1]Spending Dashboard'!$B$6,Week_Month,'[1]Spending Dashboard'!$B$7)=0,"",SUMIFS(Cost,'Expenses Input'!$C$5:$C$990,AD4,Month,'[1]Spending Dashboard'!$B$6,Week_Month,'[1]Spending Dashboard'!$B$7))</f>
        <v/>
      </c>
      <c r="AF4" s="79" t="str">
        <f t="shared" si="1"/>
        <v/>
      </c>
      <c r="AH4" s="82">
        <f t="shared" ref="AH4:AH20" si="8">AH3+1</f>
        <v>2</v>
      </c>
      <c r="AI4" s="82" t="str">
        <f t="shared" si="2"/>
        <v/>
      </c>
      <c r="AJ4" s="83" t="str">
        <f t="shared" si="3"/>
        <v/>
      </c>
      <c r="AL4" s="84" t="s">
        <v>596</v>
      </c>
      <c r="AM4" s="85">
        <f t="array" ref="AM4">SUMIFS(Cost,Week_month_2,INDEX('Expenses Input'!$P:$P,MATCH('[1]Spending Dashboard'!$B$7,'Expenses Input'!$O:$O,0))-1,Month,'[1]Spending Dashboard'!$B$6)</f>
        <v>0</v>
      </c>
      <c r="AO4" s="86" t="str">
        <f t="shared" si="4"/>
        <v>Quickmart</v>
      </c>
      <c r="AP4" s="87" t="str">
        <f>IF(SUMIFS(Cost,'Expenses Input'!$D$5:$D$990,AO4,Month,'[1]Spending Dashboard'!$B$6,Week_Month,'[1]Spending Dashboard'!$B$7) = 0, "",SUMIFS(Cost,'Expenses Input'!$D$5:$D$990,AO4,Month,'[1]Spending Dashboard'!$B$6,Week_Month,'[1]Spending Dashboard'!$B$7))</f>
        <v/>
      </c>
      <c r="AQ4" s="86" t="str">
        <f t="shared" si="5"/>
        <v/>
      </c>
      <c r="AS4" s="89">
        <f t="shared" ref="AS4:AS40" si="9">AS3+1</f>
        <v>2</v>
      </c>
      <c r="AT4" s="89" t="str">
        <f t="shared" si="6"/>
        <v/>
      </c>
      <c r="AU4" s="90" t="str">
        <f t="shared" si="7"/>
        <v/>
      </c>
    </row>
    <row r="5" spans="1:47">
      <c r="A5" s="74" t="s">
        <v>371</v>
      </c>
      <c r="C5" s="75" t="s">
        <v>31</v>
      </c>
      <c r="E5" s="75" t="s">
        <v>597</v>
      </c>
      <c r="G5" s="75" t="s">
        <v>598</v>
      </c>
      <c r="I5" s="75" t="s">
        <v>599</v>
      </c>
      <c r="K5" s="75" t="s">
        <v>600</v>
      </c>
      <c r="M5" s="75" t="s">
        <v>601</v>
      </c>
      <c r="X5" s="76"/>
      <c r="Y5" s="70"/>
      <c r="Z5" s="71" t="s">
        <v>602</v>
      </c>
      <c r="AA5" s="77">
        <f>SUMIFS(Cost,Day,Z5,Month,'[1]Spending Dashboard'!$B$6,Week_Month,'[1]Spending Dashboard'!$B$7)</f>
        <v>0</v>
      </c>
      <c r="AC5" s="78" t="s">
        <v>589</v>
      </c>
      <c r="AD5" s="79" t="str">
        <f t="shared" si="0"/>
        <v>Entertainment</v>
      </c>
      <c r="AE5" s="80" t="str">
        <f>IF(SUMIFS(Cost,'Expenses Input'!$C$5:$C$990,AD5,Month,'[1]Spending Dashboard'!$B$6,Week_Month,'[1]Spending Dashboard'!$B$7)=0,"",SUMIFS(Cost,'Expenses Input'!$C$5:$C$990,AD5,Month,'[1]Spending Dashboard'!$B$6,Week_Month,'[1]Spending Dashboard'!$B$7))</f>
        <v/>
      </c>
      <c r="AF5" s="79" t="str">
        <f t="shared" si="1"/>
        <v/>
      </c>
      <c r="AH5" s="82">
        <f t="shared" si="8"/>
        <v>3</v>
      </c>
      <c r="AI5" s="82" t="str">
        <f t="shared" si="2"/>
        <v/>
      </c>
      <c r="AJ5" s="83" t="str">
        <f t="shared" si="3"/>
        <v/>
      </c>
      <c r="AL5" s="84"/>
      <c r="AM5" s="84"/>
      <c r="AO5" s="86" t="str">
        <f t="shared" si="4"/>
        <v>Carrefour</v>
      </c>
      <c r="AP5" s="87" t="str">
        <f>IF(SUMIFS(Cost,'Expenses Input'!$D$5:$D$990,AO5,Month,'[1]Spending Dashboard'!$B$6,Week_Month,'[1]Spending Dashboard'!$B$7) = 0, "",SUMIFS(Cost,'Expenses Input'!$D$5:$D$990,AO5,Month,'[1]Spending Dashboard'!$B$6,Week_Month,'[1]Spending Dashboard'!$B$7))</f>
        <v/>
      </c>
      <c r="AQ5" s="86" t="str">
        <f t="shared" si="5"/>
        <v/>
      </c>
      <c r="AS5" s="89">
        <f t="shared" si="9"/>
        <v>3</v>
      </c>
      <c r="AT5" s="89" t="str">
        <f t="shared" si="6"/>
        <v/>
      </c>
      <c r="AU5" s="90" t="str">
        <f t="shared" si="7"/>
        <v/>
      </c>
    </row>
    <row r="6" spans="1:47">
      <c r="A6" s="91" t="s">
        <v>78</v>
      </c>
      <c r="C6" s="92" t="s">
        <v>83</v>
      </c>
      <c r="E6" s="92" t="s">
        <v>603</v>
      </c>
      <c r="G6" s="92" t="s">
        <v>604</v>
      </c>
      <c r="I6" s="92"/>
      <c r="K6" s="92" t="s">
        <v>605</v>
      </c>
      <c r="M6" s="92" t="s">
        <v>606</v>
      </c>
      <c r="X6" s="76"/>
      <c r="Y6" s="70"/>
      <c r="Z6" s="71" t="s">
        <v>607</v>
      </c>
      <c r="AA6" s="77">
        <f>SUMIFS(Cost,Day,Z6,Month,'[1]Spending Dashboard'!$B$6,Week_Month,'[1]Spending Dashboard'!$B$7)</f>
        <v>0</v>
      </c>
      <c r="AC6" s="78" t="s">
        <v>589</v>
      </c>
      <c r="AD6" s="79" t="str">
        <f t="shared" si="0"/>
        <v>Bank Statement Charges</v>
      </c>
      <c r="AE6" s="80" t="str">
        <f>IF(SUMIFS(Cost,'Expenses Input'!$C$5:$C$990,AD6,Month,'[1]Spending Dashboard'!$B$6,Week_Month,'[1]Spending Dashboard'!$B$7)=0,"",SUMIFS(Cost,'Expenses Input'!$C$5:$C$990,AD6,Month,'[1]Spending Dashboard'!$B$6,Week_Month,'[1]Spending Dashboard'!$B$7))</f>
        <v/>
      </c>
      <c r="AF6" s="79" t="str">
        <f t="shared" si="1"/>
        <v/>
      </c>
      <c r="AH6" s="82">
        <f t="shared" si="8"/>
        <v>4</v>
      </c>
      <c r="AI6" s="82" t="str">
        <f t="shared" si="2"/>
        <v/>
      </c>
      <c r="AJ6" s="83" t="str">
        <f t="shared" si="3"/>
        <v/>
      </c>
      <c r="AL6" s="84"/>
      <c r="AM6" s="84"/>
      <c r="AO6" s="86" t="str">
        <f t="shared" si="4"/>
        <v>Naivas</v>
      </c>
      <c r="AP6" s="87" t="str">
        <f>IF(SUMIFS(Cost,'Expenses Input'!$D$5:$D$990,AO6,Month,'[1]Spending Dashboard'!$B$6,Week_Month,'[1]Spending Dashboard'!$B$7) = 0, "",SUMIFS(Cost,'Expenses Input'!$D$5:$D$990,AO6,Month,'[1]Spending Dashboard'!$B$6,Week_Month,'[1]Spending Dashboard'!$B$7))</f>
        <v/>
      </c>
      <c r="AQ6" s="86" t="str">
        <f t="shared" si="5"/>
        <v/>
      </c>
      <c r="AS6" s="89">
        <f t="shared" si="9"/>
        <v>4</v>
      </c>
      <c r="AT6" s="89" t="str">
        <f t="shared" si="6"/>
        <v/>
      </c>
      <c r="AU6" s="90" t="str">
        <f t="shared" si="7"/>
        <v/>
      </c>
    </row>
    <row r="7" spans="1:47">
      <c r="A7" s="91" t="s">
        <v>51</v>
      </c>
      <c r="C7" s="92" t="s">
        <v>10</v>
      </c>
      <c r="E7" s="92" t="s">
        <v>608</v>
      </c>
      <c r="G7" s="92" t="s">
        <v>609</v>
      </c>
      <c r="I7" s="92"/>
      <c r="K7" s="92" t="s">
        <v>610</v>
      </c>
      <c r="M7" s="92"/>
      <c r="X7" s="76"/>
      <c r="Y7" s="70"/>
      <c r="Z7" s="71" t="s">
        <v>611</v>
      </c>
      <c r="AA7" s="77">
        <f>SUMIFS(Cost,Day,Z7,Month,'[1]Spending Dashboard'!$B$6,Week_Month,'[1]Spending Dashboard'!$B$7)</f>
        <v>0</v>
      </c>
      <c r="AC7" s="78" t="s">
        <v>589</v>
      </c>
      <c r="AD7" s="79" t="str">
        <f t="shared" si="0"/>
        <v>M-pesa Charges</v>
      </c>
      <c r="AE7" s="80" t="str">
        <f>IF(SUMIFS(Cost,'Expenses Input'!$C$5:$C$990,AD7,Month,'[1]Spending Dashboard'!$B$6,Week_Month,'[1]Spending Dashboard'!$B$7)=0,"",SUMIFS(Cost,'Expenses Input'!$C$5:$C$990,AD7,Month,'[1]Spending Dashboard'!$B$6,Week_Month,'[1]Spending Dashboard'!$B$7))</f>
        <v/>
      </c>
      <c r="AF7" s="79" t="str">
        <f t="shared" si="1"/>
        <v/>
      </c>
      <c r="AH7" s="82">
        <f t="shared" si="8"/>
        <v>5</v>
      </c>
      <c r="AI7" s="82" t="str">
        <f t="shared" si="2"/>
        <v/>
      </c>
      <c r="AJ7" s="83" t="str">
        <f t="shared" si="3"/>
        <v/>
      </c>
      <c r="AL7" s="84"/>
      <c r="AM7" s="84"/>
      <c r="AO7" s="86" t="str">
        <f t="shared" si="4"/>
        <v>Roadside Vendors</v>
      </c>
      <c r="AP7" s="87" t="str">
        <f>IF(SUMIFS(Cost,'Expenses Input'!$D$5:$D$990,AO7,Month,'[1]Spending Dashboard'!$B$6,Week_Month,'[1]Spending Dashboard'!$B$7) = 0, "",SUMIFS(Cost,'Expenses Input'!$D$5:$D$990,AO7,Month,'[1]Spending Dashboard'!$B$6,Week_Month,'[1]Spending Dashboard'!$B$7))</f>
        <v/>
      </c>
      <c r="AQ7" s="86" t="str">
        <f t="shared" si="5"/>
        <v/>
      </c>
      <c r="AS7" s="89">
        <f t="shared" si="9"/>
        <v>5</v>
      </c>
      <c r="AT7" s="89" t="str">
        <f t="shared" si="6"/>
        <v/>
      </c>
      <c r="AU7" s="90" t="str">
        <f t="shared" si="7"/>
        <v/>
      </c>
    </row>
    <row r="8" spans="1:47">
      <c r="A8" s="91" t="s">
        <v>95</v>
      </c>
      <c r="C8" s="92" t="s">
        <v>24</v>
      </c>
      <c r="E8" s="92" t="s">
        <v>612</v>
      </c>
      <c r="G8" s="92"/>
      <c r="I8" s="92"/>
      <c r="K8" s="92" t="s">
        <v>613</v>
      </c>
      <c r="M8" s="92"/>
      <c r="X8" s="76"/>
      <c r="Y8" s="70"/>
      <c r="Z8" s="71" t="s">
        <v>614</v>
      </c>
      <c r="AA8" s="77">
        <f>SUMIFS(Cost,Day,Z8,Month,'[1]Spending Dashboard'!$B$6,Week_Month,'[1]Spending Dashboard'!$B$7)</f>
        <v>0</v>
      </c>
      <c r="AC8" s="78" t="s">
        <v>585</v>
      </c>
      <c r="AD8" s="79" t="str">
        <f t="shared" si="0"/>
        <v>Rent</v>
      </c>
      <c r="AE8" s="80" t="str">
        <f>IF(SUMIFS(Cost,'Expenses Input'!$C$5:$C$990,AD8,Month,'[1]Spending Dashboard'!$B$6,Week_Month,'[1]Spending Dashboard'!$B$7)=0,"",SUMIFS(Cost,'Expenses Input'!$C$5:$C$990,AD8,Month,'[1]Spending Dashboard'!$B$6,Week_Month,'[1]Spending Dashboard'!$B$7))</f>
        <v/>
      </c>
      <c r="AF8" s="79" t="str">
        <f t="shared" si="1"/>
        <v/>
      </c>
      <c r="AH8" s="82">
        <f t="shared" si="8"/>
        <v>6</v>
      </c>
      <c r="AI8" s="82" t="str">
        <f t="shared" si="2"/>
        <v/>
      </c>
      <c r="AJ8" s="83" t="str">
        <f t="shared" si="3"/>
        <v/>
      </c>
      <c r="AL8" s="84"/>
      <c r="AM8" s="84"/>
      <c r="AO8" s="86" t="str">
        <f t="shared" si="4"/>
        <v>Netflix</v>
      </c>
      <c r="AP8" s="87" t="str">
        <f>IF(SUMIFS(Cost,'Expenses Input'!$D$5:$D$990,AO8,Month,'[1]Spending Dashboard'!$B$6,Week_Month,'[1]Spending Dashboard'!$B$7) = 0, "",SUMIFS(Cost,'Expenses Input'!$D$5:$D$990,AO8,Month,'[1]Spending Dashboard'!$B$6,Week_Month,'[1]Spending Dashboard'!$B$7))</f>
        <v/>
      </c>
      <c r="AQ8" s="86" t="str">
        <f t="shared" si="5"/>
        <v/>
      </c>
      <c r="AS8" s="89">
        <f t="shared" si="9"/>
        <v>6</v>
      </c>
      <c r="AT8" s="89" t="str">
        <f t="shared" si="6"/>
        <v/>
      </c>
      <c r="AU8" s="90" t="str">
        <f t="shared" si="7"/>
        <v/>
      </c>
    </row>
    <row r="9" spans="1:47">
      <c r="A9" s="91" t="s">
        <v>183</v>
      </c>
      <c r="C9" s="92" t="s">
        <v>18</v>
      </c>
      <c r="E9" s="92" t="s">
        <v>615</v>
      </c>
      <c r="G9" s="92"/>
      <c r="I9" s="92"/>
      <c r="K9" s="92"/>
      <c r="M9" s="92"/>
      <c r="X9" s="76"/>
      <c r="Y9" s="70"/>
      <c r="Z9" s="71" t="s">
        <v>616</v>
      </c>
      <c r="AA9" s="77">
        <f>SUMIFS(Cost,Day,Z9,Month,'[1]Spending Dashboard'!$B$6,Week_Month,'[1]Spending Dashboard'!$B$7)</f>
        <v>0</v>
      </c>
      <c r="AC9" s="78" t="s">
        <v>585</v>
      </c>
      <c r="AD9" s="79" t="str">
        <f t="shared" si="0"/>
        <v>Electricity</v>
      </c>
      <c r="AE9" s="80" t="str">
        <f>IF(SUMIFS(Cost,'Expenses Input'!$C$5:$C$990,AD9,Month,'[1]Spending Dashboard'!$B$6,Week_Month,'[1]Spending Dashboard'!$B$7)=0,"",SUMIFS(Cost,'Expenses Input'!$C$5:$C$990,AD9,Month,'[1]Spending Dashboard'!$B$6,Week_Month,'[1]Spending Dashboard'!$B$7))</f>
        <v/>
      </c>
      <c r="AF9" s="79" t="str">
        <f t="shared" si="1"/>
        <v/>
      </c>
      <c r="AH9" s="82">
        <f t="shared" si="8"/>
        <v>7</v>
      </c>
      <c r="AI9" s="82" t="str">
        <f t="shared" si="2"/>
        <v/>
      </c>
      <c r="AJ9" s="83" t="str">
        <f t="shared" si="3"/>
        <v/>
      </c>
      <c r="AL9" s="84"/>
      <c r="AM9" s="84"/>
      <c r="AO9" s="86" t="str">
        <f t="shared" si="4"/>
        <v>Amazon</v>
      </c>
      <c r="AP9" s="87" t="str">
        <f>IF(SUMIFS(Cost,'Expenses Input'!$D$5:$D$990,AO9,Month,'[1]Spending Dashboard'!$B$6,Week_Month,'[1]Spending Dashboard'!$B$7) = 0, "",SUMIFS(Cost,'Expenses Input'!$D$5:$D$990,AO9,Month,'[1]Spending Dashboard'!$B$6,Week_Month,'[1]Spending Dashboard'!$B$7))</f>
        <v/>
      </c>
      <c r="AQ9" s="86" t="str">
        <f t="shared" si="5"/>
        <v/>
      </c>
      <c r="AS9" s="89">
        <f t="shared" si="9"/>
        <v>7</v>
      </c>
      <c r="AT9" s="89" t="str">
        <f t="shared" si="6"/>
        <v/>
      </c>
      <c r="AU9" s="90" t="str">
        <f t="shared" si="7"/>
        <v/>
      </c>
    </row>
    <row r="10" spans="1:47">
      <c r="A10" s="91" t="s">
        <v>40</v>
      </c>
      <c r="C10" s="92" t="s">
        <v>77</v>
      </c>
      <c r="E10" s="92" t="s">
        <v>617</v>
      </c>
      <c r="G10" s="92"/>
      <c r="I10" s="92"/>
      <c r="K10" s="92"/>
      <c r="M10" s="92"/>
      <c r="X10" s="76"/>
      <c r="Y10" s="70"/>
      <c r="Z10" s="71"/>
      <c r="AA10" s="93"/>
      <c r="AC10" s="78" t="s">
        <v>589</v>
      </c>
      <c r="AD10" s="79" t="str">
        <f t="shared" si="0"/>
        <v>Personal Care</v>
      </c>
      <c r="AE10" s="80" t="str">
        <f>IF(SUMIFS(Cost,'Expenses Input'!$C$5:$C$990,AD10,Month,'[1]Spending Dashboard'!$B$6,Week_Month,'[1]Spending Dashboard'!$B$7)=0,"",SUMIFS(Cost,'Expenses Input'!$C$5:$C$990,AD10,Month,'[1]Spending Dashboard'!$B$6,Week_Month,'[1]Spending Dashboard'!$B$7))</f>
        <v/>
      </c>
      <c r="AF10" s="79" t="str">
        <f t="shared" si="1"/>
        <v/>
      </c>
      <c r="AH10" s="82">
        <f t="shared" si="8"/>
        <v>8</v>
      </c>
      <c r="AI10" s="82" t="str">
        <f t="shared" si="2"/>
        <v/>
      </c>
      <c r="AJ10" s="83" t="str">
        <f t="shared" si="3"/>
        <v/>
      </c>
      <c r="AL10" s="84"/>
      <c r="AM10" s="84"/>
      <c r="AO10" s="86" t="str">
        <f t="shared" si="4"/>
        <v>Uber</v>
      </c>
      <c r="AP10" s="87" t="str">
        <f>IF(SUMIFS(Cost,'Expenses Input'!$D$5:$D$990,AO10,Month,'[1]Spending Dashboard'!$B$6,Week_Month,'[1]Spending Dashboard'!$B$7) = 0, "",SUMIFS(Cost,'Expenses Input'!$D$5:$D$990,AO10,Month,'[1]Spending Dashboard'!$B$6,Week_Month,'[1]Spending Dashboard'!$B$7))</f>
        <v/>
      </c>
      <c r="AQ10" s="86" t="str">
        <f t="shared" si="5"/>
        <v/>
      </c>
      <c r="AS10" s="89">
        <f t="shared" si="9"/>
        <v>8</v>
      </c>
      <c r="AT10" s="89" t="str">
        <f t="shared" si="6"/>
        <v/>
      </c>
      <c r="AU10" s="90" t="str">
        <f t="shared" si="7"/>
        <v/>
      </c>
    </row>
    <row r="11" spans="1:47">
      <c r="A11" s="91" t="s">
        <v>618</v>
      </c>
      <c r="C11" s="92" t="s">
        <v>27</v>
      </c>
      <c r="E11" s="92" t="s">
        <v>619</v>
      </c>
      <c r="G11" s="92"/>
      <c r="I11" s="92"/>
      <c r="K11" s="92"/>
      <c r="M11" s="92"/>
      <c r="X11" s="76"/>
      <c r="Y11" s="70"/>
      <c r="Z11" s="71"/>
      <c r="AA11" s="93"/>
      <c r="AC11" s="78" t="s">
        <v>589</v>
      </c>
      <c r="AD11" s="79" t="str">
        <f t="shared" si="0"/>
        <v>Internet and Communication</v>
      </c>
      <c r="AE11" s="80" t="str">
        <f>IF(SUMIFS(Cost,'Expenses Input'!$C$5:$C$990,AD11,Month,'[1]Spending Dashboard'!$B$6,Week_Month,'[1]Spending Dashboard'!$B$7)=0,"",SUMIFS(Cost,'Expenses Input'!$C$5:$C$990,AD11,Month,'[1]Spending Dashboard'!$B$6,Week_Month,'[1]Spending Dashboard'!$B$7))</f>
        <v/>
      </c>
      <c r="AF11" s="79" t="str">
        <f t="shared" si="1"/>
        <v/>
      </c>
      <c r="AH11" s="82">
        <f t="shared" si="8"/>
        <v>9</v>
      </c>
      <c r="AI11" s="82" t="str">
        <f t="shared" si="2"/>
        <v/>
      </c>
      <c r="AJ11" s="83" t="str">
        <f t="shared" si="3"/>
        <v/>
      </c>
      <c r="AL11" s="84"/>
      <c r="AM11" s="84"/>
      <c r="AO11" s="86" t="str">
        <f t="shared" si="4"/>
        <v>Taxify</v>
      </c>
      <c r="AP11" s="87" t="str">
        <f>IF(SUMIFS(Cost,'Expenses Input'!$D$5:$D$990,AO11,Month,'[1]Spending Dashboard'!$B$6,Week_Month,'[1]Spending Dashboard'!$B$7) = 0, "",SUMIFS(Cost,'Expenses Input'!$D$5:$D$990,AO11,Month,'[1]Spending Dashboard'!$B$6,Week_Month,'[1]Spending Dashboard'!$B$7))</f>
        <v/>
      </c>
      <c r="AQ11" s="86" t="str">
        <f t="shared" si="5"/>
        <v/>
      </c>
      <c r="AS11" s="89">
        <f t="shared" si="9"/>
        <v>9</v>
      </c>
      <c r="AT11" s="89" t="str">
        <f t="shared" si="6"/>
        <v/>
      </c>
      <c r="AU11" s="90" t="str">
        <f t="shared" si="7"/>
        <v/>
      </c>
    </row>
    <row r="12" spans="1:47">
      <c r="A12" s="94" t="s">
        <v>11</v>
      </c>
      <c r="C12" s="95" t="s">
        <v>92</v>
      </c>
      <c r="E12" s="95" t="s">
        <v>620</v>
      </c>
      <c r="G12" s="95"/>
      <c r="I12" s="95"/>
      <c r="K12" s="95"/>
      <c r="M12" s="95"/>
      <c r="X12" s="76"/>
      <c r="Y12" s="70"/>
      <c r="Z12" s="71"/>
      <c r="AA12" s="93"/>
      <c r="AC12" s="78" t="s">
        <v>599</v>
      </c>
      <c r="AD12" s="79" t="str">
        <f t="shared" si="0"/>
        <v>Clothing</v>
      </c>
      <c r="AE12" s="80" t="str">
        <f>IF(SUMIFS(Cost,'Expenses Input'!$C$5:$C$990,AD12,Month,'[1]Spending Dashboard'!$B$6,Week_Month,'[1]Spending Dashboard'!$B$7)=0,"",SUMIFS(Cost,'Expenses Input'!$C$5:$C$990,AD12,Month,'[1]Spending Dashboard'!$B$6,Week_Month,'[1]Spending Dashboard'!$B$7))</f>
        <v/>
      </c>
      <c r="AF12" s="79" t="str">
        <f t="shared" si="1"/>
        <v/>
      </c>
      <c r="AH12" s="82">
        <f t="shared" si="8"/>
        <v>10</v>
      </c>
      <c r="AI12" s="82" t="str">
        <f t="shared" si="2"/>
        <v/>
      </c>
      <c r="AJ12" s="83" t="str">
        <f t="shared" si="3"/>
        <v/>
      </c>
      <c r="AL12" s="84"/>
      <c r="AM12" s="84"/>
      <c r="AO12" s="86" t="str">
        <f t="shared" si="4"/>
        <v>Safaricom</v>
      </c>
      <c r="AP12" s="87" t="str">
        <f>IF(SUMIFS(Cost,'Expenses Input'!$D$5:$D$990,AO12,Month,'[1]Spending Dashboard'!$B$6,Week_Month,'[1]Spending Dashboard'!$B$7) = 0, "",SUMIFS(Cost,'Expenses Input'!$D$5:$D$990,AO12,Month,'[1]Spending Dashboard'!$B$6,Week_Month,'[1]Spending Dashboard'!$B$7))</f>
        <v/>
      </c>
      <c r="AQ12" s="86" t="str">
        <f t="shared" si="5"/>
        <v/>
      </c>
      <c r="AS12" s="89">
        <f t="shared" si="9"/>
        <v>10</v>
      </c>
      <c r="AT12" s="89" t="str">
        <f t="shared" si="6"/>
        <v/>
      </c>
      <c r="AU12" s="90" t="str">
        <f t="shared" si="7"/>
        <v/>
      </c>
    </row>
    <row r="13" spans="1:47">
      <c r="A13" s="74" t="s">
        <v>25</v>
      </c>
      <c r="C13" s="75" t="s">
        <v>102</v>
      </c>
      <c r="E13" s="96" t="s">
        <v>621</v>
      </c>
      <c r="G13" s="96"/>
      <c r="I13" s="96"/>
      <c r="K13" s="96"/>
      <c r="M13" s="96"/>
      <c r="X13" s="76"/>
      <c r="Y13" s="70"/>
      <c r="Z13" s="71"/>
      <c r="AA13" s="93"/>
      <c r="AC13" s="78" t="s">
        <v>589</v>
      </c>
      <c r="AD13" s="79" t="str">
        <f t="shared" si="0"/>
        <v>Loan Interest Expense</v>
      </c>
      <c r="AE13" s="80" t="str">
        <f>IF(SUMIFS(Cost,'Expenses Input'!$C$5:$C$990,AD13,Month,'[1]Spending Dashboard'!$B$6,Week_Month,'[1]Spending Dashboard'!$B$7)=0,"",SUMIFS(Cost,'Expenses Input'!$C$5:$C$990,AD13,Month,'[1]Spending Dashboard'!$B$6,Week_Month,'[1]Spending Dashboard'!$B$7))</f>
        <v/>
      </c>
      <c r="AF13" s="79" t="str">
        <f t="shared" si="1"/>
        <v/>
      </c>
      <c r="AH13" s="82">
        <f t="shared" si="8"/>
        <v>11</v>
      </c>
      <c r="AI13" s="82" t="str">
        <f t="shared" si="2"/>
        <v/>
      </c>
      <c r="AJ13" s="83" t="str">
        <f t="shared" si="3"/>
        <v/>
      </c>
      <c r="AL13" s="84"/>
      <c r="AM13" s="84"/>
      <c r="AO13" s="86" t="str">
        <f t="shared" si="4"/>
        <v>Soko H.</v>
      </c>
      <c r="AP13" s="87" t="str">
        <f>IF(SUMIFS(Cost,'Expenses Input'!$D$5:$D$990,AO13,Month,'[1]Spending Dashboard'!$B$6,Week_Month,'[1]Spending Dashboard'!$B$7) = 0, "",SUMIFS(Cost,'Expenses Input'!$D$5:$D$990,AO13,Month,'[1]Spending Dashboard'!$B$6,Week_Month,'[1]Spending Dashboard'!$B$7))</f>
        <v/>
      </c>
      <c r="AQ13" s="86" t="str">
        <f t="shared" si="5"/>
        <v/>
      </c>
      <c r="AS13" s="89">
        <f t="shared" si="9"/>
        <v>11</v>
      </c>
      <c r="AT13" s="89" t="str">
        <f t="shared" si="6"/>
        <v/>
      </c>
      <c r="AU13" s="90" t="str">
        <f t="shared" si="7"/>
        <v/>
      </c>
    </row>
    <row r="14" spans="1:47">
      <c r="A14" s="74" t="s">
        <v>28</v>
      </c>
      <c r="C14" s="75" t="s">
        <v>36</v>
      </c>
      <c r="E14" s="96" t="s">
        <v>622</v>
      </c>
      <c r="G14" s="96"/>
      <c r="I14" s="96"/>
      <c r="K14" s="96"/>
      <c r="M14" s="96"/>
      <c r="X14" s="76"/>
      <c r="Y14" s="70"/>
      <c r="Z14" s="71"/>
      <c r="AA14" s="93"/>
      <c r="AC14" s="79"/>
      <c r="AD14" s="79" t="str">
        <f t="shared" si="0"/>
        <v>Food-Non essential</v>
      </c>
      <c r="AE14" s="80" t="str">
        <f>IF(SUMIFS(Cost,'Expenses Input'!$C$5:$C$990,AD14,Month,'[1]Spending Dashboard'!$B$6,Week_Month,'[1]Spending Dashboard'!$B$7)=0,"",SUMIFS(Cost,'Expenses Input'!$C$5:$C$990,AD14,Month,'[1]Spending Dashboard'!$B$6,Week_Month,'[1]Spending Dashboard'!$B$7))</f>
        <v/>
      </c>
      <c r="AF14" s="79" t="str">
        <f t="shared" si="1"/>
        <v/>
      </c>
      <c r="AH14" s="82">
        <f t="shared" si="8"/>
        <v>12</v>
      </c>
      <c r="AI14" s="82" t="str">
        <f t="shared" si="2"/>
        <v/>
      </c>
      <c r="AJ14" s="83" t="str">
        <f t="shared" si="3"/>
        <v/>
      </c>
      <c r="AL14" s="84"/>
      <c r="AM14" s="84"/>
      <c r="AO14" s="86" t="str">
        <f t="shared" si="4"/>
        <v>Zuku</v>
      </c>
      <c r="AP14" s="87" t="str">
        <f>IF(SUMIFS(Cost,'Expenses Input'!$D$5:$D$990,AO14,Month,'[1]Spending Dashboard'!$B$6,Week_Month,'[1]Spending Dashboard'!$B$7) = 0, "",SUMIFS(Cost,'Expenses Input'!$D$5:$D$990,AO14,Month,'[1]Spending Dashboard'!$B$6,Week_Month,'[1]Spending Dashboard'!$B$7))</f>
        <v/>
      </c>
      <c r="AQ14" s="86" t="str">
        <f t="shared" si="5"/>
        <v/>
      </c>
      <c r="AS14" s="89">
        <f t="shared" si="9"/>
        <v>12</v>
      </c>
      <c r="AT14" s="89" t="str">
        <f t="shared" si="6"/>
        <v/>
      </c>
      <c r="AU14" s="90" t="str">
        <f t="shared" si="7"/>
        <v/>
      </c>
    </row>
    <row r="15" spans="1:47">
      <c r="A15" s="74" t="s">
        <v>19</v>
      </c>
      <c r="C15" s="75" t="s">
        <v>162</v>
      </c>
      <c r="E15" s="96"/>
      <c r="G15" s="96"/>
      <c r="I15" s="96"/>
      <c r="K15" s="96"/>
      <c r="M15" s="96"/>
      <c r="X15" s="76"/>
      <c r="Y15" s="97"/>
      <c r="Z15" s="140" t="s">
        <v>623</v>
      </c>
      <c r="AA15" s="139"/>
      <c r="AC15" s="79"/>
      <c r="AD15" s="79" t="str">
        <f t="shared" si="0"/>
        <v>Home Equipment</v>
      </c>
      <c r="AE15" s="80" t="str">
        <f>IF(SUMIFS(Cost,'Expenses Input'!$C$5:$C$990,AD15,Month,'[1]Spending Dashboard'!$B$6,Week_Month,'[1]Spending Dashboard'!$B$7)=0,"",SUMIFS(Cost,'Expenses Input'!$C$5:$C$990,AD15,Month,'[1]Spending Dashboard'!$B$6,Week_Month,'[1]Spending Dashboard'!$B$7))</f>
        <v/>
      </c>
      <c r="AF15" s="79" t="str">
        <f t="shared" si="1"/>
        <v/>
      </c>
      <c r="AH15" s="82">
        <f t="shared" si="8"/>
        <v>13</v>
      </c>
      <c r="AI15" s="82" t="str">
        <f t="shared" si="2"/>
        <v/>
      </c>
      <c r="AJ15" s="83" t="str">
        <f t="shared" si="3"/>
        <v/>
      </c>
      <c r="AL15" s="84"/>
      <c r="AM15" s="84"/>
      <c r="AO15" s="86" t="str">
        <f t="shared" si="4"/>
        <v>KPLC</v>
      </c>
      <c r="AP15" s="87" t="str">
        <f>IF(SUMIFS(Cost,'Expenses Input'!$D$5:$D$990,AO15,Month,'[1]Spending Dashboard'!$B$6,Week_Month,'[1]Spending Dashboard'!$B$7) = 0, "",SUMIFS(Cost,'Expenses Input'!$D$5:$D$990,AO15,Month,'[1]Spending Dashboard'!$B$6,Week_Month,'[1]Spending Dashboard'!$B$7))</f>
        <v/>
      </c>
      <c r="AQ15" s="86" t="str">
        <f t="shared" si="5"/>
        <v/>
      </c>
      <c r="AS15" s="89">
        <f t="shared" si="9"/>
        <v>13</v>
      </c>
      <c r="AT15" s="89" t="str">
        <f t="shared" si="6"/>
        <v/>
      </c>
      <c r="AU15" s="90" t="str">
        <f t="shared" si="7"/>
        <v/>
      </c>
    </row>
    <row r="16" spans="1:47">
      <c r="A16" s="74" t="s">
        <v>32</v>
      </c>
      <c r="C16" s="75" t="s">
        <v>181</v>
      </c>
      <c r="E16" s="96"/>
      <c r="G16" s="96"/>
      <c r="I16" s="96"/>
      <c r="K16" s="96"/>
      <c r="M16" s="96"/>
      <c r="X16" s="76"/>
      <c r="Y16" s="65"/>
      <c r="Z16" s="98" t="str">
        <f t="shared" ref="Z16:Z21" si="10">G3</f>
        <v>Week 1</v>
      </c>
      <c r="AA16" s="93">
        <f>SUMIFS(Cost,Month,'[1]Spending Dashboard'!$B$6,Week_Month,Z16)</f>
        <v>0</v>
      </c>
      <c r="AC16" s="79"/>
      <c r="AD16" s="79" t="str">
        <f t="shared" si="0"/>
        <v>Other Equipment</v>
      </c>
      <c r="AE16" s="80" t="str">
        <f>IF(SUMIFS(Cost,'Expenses Input'!$C$5:$C$990,AD16,Month,'[1]Spending Dashboard'!$B$6,Week_Month,'[1]Spending Dashboard'!$B$7)=0,"",SUMIFS(Cost,'Expenses Input'!$C$5:$C$990,AD16,Month,'[1]Spending Dashboard'!$B$6,Week_Month,'[1]Spending Dashboard'!$B$7))</f>
        <v/>
      </c>
      <c r="AF16" s="79" t="str">
        <f t="shared" si="1"/>
        <v/>
      </c>
      <c r="AH16" s="82">
        <f t="shared" si="8"/>
        <v>14</v>
      </c>
      <c r="AI16" s="82" t="str">
        <f t="shared" si="2"/>
        <v/>
      </c>
      <c r="AJ16" s="83" t="str">
        <f t="shared" si="3"/>
        <v/>
      </c>
      <c r="AL16" s="84"/>
      <c r="AM16" s="84"/>
      <c r="AO16" s="86" t="str">
        <f t="shared" si="4"/>
        <v>Java</v>
      </c>
      <c r="AP16" s="87" t="str">
        <f>IF(SUMIFS(Cost,'Expenses Input'!$D$5:$D$990,AO16,Month,'[1]Spending Dashboard'!$B$6,Week_Month,'[1]Spending Dashboard'!$B$7) = 0, "",SUMIFS(Cost,'Expenses Input'!$D$5:$D$990,AO16,Month,'[1]Spending Dashboard'!$B$6,Week_Month,'[1]Spending Dashboard'!$B$7))</f>
        <v/>
      </c>
      <c r="AQ16" s="86" t="str">
        <f t="shared" si="5"/>
        <v/>
      </c>
      <c r="AS16" s="89">
        <f t="shared" si="9"/>
        <v>14</v>
      </c>
      <c r="AT16" s="89" t="str">
        <f t="shared" si="6"/>
        <v/>
      </c>
      <c r="AU16" s="90" t="str">
        <f t="shared" si="7"/>
        <v/>
      </c>
    </row>
    <row r="17" spans="1:47">
      <c r="A17" s="74" t="s">
        <v>624</v>
      </c>
      <c r="C17" s="75" t="s">
        <v>472</v>
      </c>
      <c r="E17" s="96"/>
      <c r="G17" s="96"/>
      <c r="I17" s="96"/>
      <c r="K17" s="96"/>
      <c r="M17" s="96"/>
      <c r="X17" s="76"/>
      <c r="Y17" s="65"/>
      <c r="Z17" s="98" t="str">
        <f t="shared" si="10"/>
        <v>Week 2</v>
      </c>
      <c r="AA17" s="93">
        <f>SUMIFS(Cost,Month,'[1]Spending Dashboard'!$B$6,Week_Month,Z17)</f>
        <v>0</v>
      </c>
      <c r="AC17" s="79"/>
      <c r="AD17" s="79" t="str">
        <f t="shared" si="0"/>
        <v>Medical/Medicine</v>
      </c>
      <c r="AE17" s="80" t="str">
        <f>IF(SUMIFS(Cost,'Expenses Input'!$C$5:$C$990,AD17,Month,'[1]Spending Dashboard'!$B$6,Week_Month,'[1]Spending Dashboard'!$B$7)=0,"",SUMIFS(Cost,'Expenses Input'!$C$5:$C$990,AD17,Month,'[1]Spending Dashboard'!$B$6,Week_Month,'[1]Spending Dashboard'!$B$7))</f>
        <v/>
      </c>
      <c r="AF17" s="79" t="str">
        <f t="shared" si="1"/>
        <v/>
      </c>
      <c r="AH17" s="82">
        <f t="shared" si="8"/>
        <v>15</v>
      </c>
      <c r="AI17" s="82" t="str">
        <f t="shared" si="2"/>
        <v/>
      </c>
      <c r="AJ17" s="83" t="str">
        <f t="shared" si="3"/>
        <v/>
      </c>
      <c r="AL17" s="84"/>
      <c r="AM17" s="84"/>
      <c r="AO17" s="86" t="str">
        <f t="shared" si="4"/>
        <v>Barber</v>
      </c>
      <c r="AP17" s="87" t="str">
        <f>IF(SUMIFS(Cost,'Expenses Input'!$D$5:$D$990,AO17,Month,'[1]Spending Dashboard'!$B$6,Week_Month,'[1]Spending Dashboard'!$B$7) = 0, "",SUMIFS(Cost,'Expenses Input'!$D$5:$D$990,AO17,Month,'[1]Spending Dashboard'!$B$6,Week_Month,'[1]Spending Dashboard'!$B$7))</f>
        <v/>
      </c>
      <c r="AQ17" s="86" t="str">
        <f t="shared" si="5"/>
        <v/>
      </c>
      <c r="AS17" s="89">
        <f t="shared" si="9"/>
        <v>15</v>
      </c>
      <c r="AT17" s="89" t="str">
        <f t="shared" si="6"/>
        <v/>
      </c>
      <c r="AU17" s="90" t="str">
        <f t="shared" si="7"/>
        <v/>
      </c>
    </row>
    <row r="18" spans="1:47">
      <c r="A18" s="74" t="s">
        <v>142</v>
      </c>
      <c r="C18" s="75" t="s">
        <v>221</v>
      </c>
      <c r="E18" s="96"/>
      <c r="G18" s="96"/>
      <c r="I18" s="96"/>
      <c r="K18" s="96"/>
      <c r="M18" s="96"/>
      <c r="X18" s="76"/>
      <c r="Y18" s="65"/>
      <c r="Z18" s="98" t="str">
        <f t="shared" si="10"/>
        <v>Week 3</v>
      </c>
      <c r="AA18" s="93">
        <f>SUMIFS(Cost,Month,'[1]Spending Dashboard'!$B$6,Week_Month,Z18)</f>
        <v>0</v>
      </c>
      <c r="AC18" s="79"/>
      <c r="AD18" s="79" t="str">
        <f t="shared" si="0"/>
        <v>Water Bill</v>
      </c>
      <c r="AE18" s="80" t="str">
        <f>IF(SUMIFS(Cost,'Expenses Input'!$C$5:$C$990,AD18,Month,'[1]Spending Dashboard'!$B$6,Week_Month,'[1]Spending Dashboard'!$B$7)=0,"",SUMIFS(Cost,'Expenses Input'!$C$5:$C$990,AD18,Month,'[1]Spending Dashboard'!$B$6,Week_Month,'[1]Spending Dashboard'!$B$7))</f>
        <v/>
      </c>
      <c r="AF18" s="79" t="str">
        <f t="shared" si="1"/>
        <v/>
      </c>
      <c r="AH18" s="82">
        <f t="shared" si="8"/>
        <v>16</v>
      </c>
      <c r="AI18" s="82" t="str">
        <f t="shared" si="2"/>
        <v/>
      </c>
      <c r="AJ18" s="83" t="str">
        <f t="shared" si="3"/>
        <v/>
      </c>
      <c r="AL18" s="84"/>
      <c r="AM18" s="84"/>
      <c r="AO18" s="86" t="str">
        <f t="shared" si="4"/>
        <v>Express VPN</v>
      </c>
      <c r="AP18" s="87" t="str">
        <f>IF(SUMIFS(Cost,'Expenses Input'!$D$5:$D$990,AO18,Month,'[1]Spending Dashboard'!$B$6,Week_Month,'[1]Spending Dashboard'!$B$7) = 0, "",SUMIFS(Cost,'Expenses Input'!$D$5:$D$990,AO18,Month,'[1]Spending Dashboard'!$B$6,Week_Month,'[1]Spending Dashboard'!$B$7))</f>
        <v/>
      </c>
      <c r="AQ18" s="86" t="str">
        <f t="shared" si="5"/>
        <v/>
      </c>
      <c r="AS18" s="89">
        <f t="shared" si="9"/>
        <v>16</v>
      </c>
      <c r="AT18" s="89" t="str">
        <f t="shared" si="6"/>
        <v/>
      </c>
      <c r="AU18" s="90" t="str">
        <f t="shared" si="7"/>
        <v/>
      </c>
    </row>
    <row r="19" spans="1:47">
      <c r="A19" s="74" t="s">
        <v>48</v>
      </c>
      <c r="C19" s="75" t="s">
        <v>34</v>
      </c>
      <c r="E19" s="96"/>
      <c r="G19" s="96"/>
      <c r="I19" s="96"/>
      <c r="K19" s="96"/>
      <c r="M19" s="96"/>
      <c r="X19" s="76"/>
      <c r="Y19" s="65"/>
      <c r="Z19" s="98" t="str">
        <f t="shared" si="10"/>
        <v>Week 4</v>
      </c>
      <c r="AA19" s="93">
        <f>SUMIFS(Cost,Month,'[1]Spending Dashboard'!$B$6,Week_Month,Z19)</f>
        <v>0</v>
      </c>
      <c r="AC19" s="79"/>
      <c r="AD19" s="79" t="str">
        <f t="shared" si="0"/>
        <v>Friends &amp; Family</v>
      </c>
      <c r="AE19" s="80" t="str">
        <f>IF(SUMIFS(Cost,'Expenses Input'!$C$5:$C$990,AD19,Month,'[1]Spending Dashboard'!$B$6,Week_Month,'[1]Spending Dashboard'!$B$7)=0,"",SUMIFS(Cost,'Expenses Input'!$C$5:$C$990,AD19,Month,'[1]Spending Dashboard'!$B$6,Week_Month,'[1]Spending Dashboard'!$B$7))</f>
        <v/>
      </c>
      <c r="AF19" s="79" t="str">
        <f t="shared" si="1"/>
        <v/>
      </c>
      <c r="AH19" s="82">
        <f t="shared" si="8"/>
        <v>17</v>
      </c>
      <c r="AI19" s="82" t="str">
        <f t="shared" si="2"/>
        <v/>
      </c>
      <c r="AJ19" s="83" t="str">
        <f t="shared" si="3"/>
        <v/>
      </c>
      <c r="AL19" s="84"/>
      <c r="AM19" s="84"/>
      <c r="AO19" s="86" t="str">
        <f t="shared" si="4"/>
        <v>Public Transport</v>
      </c>
      <c r="AP19" s="87" t="str">
        <f>IF(SUMIFS(Cost,'Expenses Input'!$D$5:$D$990,AO19,Month,'[1]Spending Dashboard'!$B$6,Week_Month,'[1]Spending Dashboard'!$B$7) = 0, "",SUMIFS(Cost,'Expenses Input'!$D$5:$D$990,AO19,Month,'[1]Spending Dashboard'!$B$6,Week_Month,'[1]Spending Dashboard'!$B$7))</f>
        <v/>
      </c>
      <c r="AQ19" s="86" t="str">
        <f t="shared" si="5"/>
        <v/>
      </c>
      <c r="AS19" s="89">
        <f t="shared" si="9"/>
        <v>17</v>
      </c>
      <c r="AT19" s="89" t="str">
        <f t="shared" si="6"/>
        <v/>
      </c>
      <c r="AU19" s="90" t="str">
        <f t="shared" si="7"/>
        <v/>
      </c>
    </row>
    <row r="20" spans="1:47">
      <c r="A20" s="74" t="s">
        <v>45</v>
      </c>
      <c r="C20" s="75" t="s">
        <v>13</v>
      </c>
      <c r="E20" s="96"/>
      <c r="G20" s="96"/>
      <c r="I20" s="96"/>
      <c r="K20" s="96"/>
      <c r="M20" s="96"/>
      <c r="X20" s="76"/>
      <c r="Y20" s="65"/>
      <c r="Z20" s="98" t="str">
        <f t="shared" si="10"/>
        <v>Week 5</v>
      </c>
      <c r="AA20" s="93">
        <f>SUMIFS(Cost,Month,'[1]Spending Dashboard'!$B$6,Week_Month,Z20)</f>
        <v>0</v>
      </c>
      <c r="AC20" s="79"/>
      <c r="AD20" s="79" t="str">
        <f t="shared" si="0"/>
        <v>PC Build</v>
      </c>
      <c r="AE20" s="80" t="str">
        <f>IF(SUMIFS(Cost,'Expenses Input'!$C$5:$C$990,AD20,Month,'[1]Spending Dashboard'!$B$6,Week_Month,'[1]Spending Dashboard'!$B$7)=0,"",SUMIFS(Cost,'Expenses Input'!$C$5:$C$990,AD20,Month,'[1]Spending Dashboard'!$B$6,Week_Month,'[1]Spending Dashboard'!$B$7))</f>
        <v/>
      </c>
      <c r="AF20" s="79" t="str">
        <f t="shared" si="1"/>
        <v/>
      </c>
      <c r="AH20" s="82">
        <f t="shared" si="8"/>
        <v>18</v>
      </c>
      <c r="AI20" s="82" t="str">
        <f t="shared" si="2"/>
        <v/>
      </c>
      <c r="AJ20" s="83" t="str">
        <f t="shared" si="3"/>
        <v/>
      </c>
      <c r="AL20" s="84"/>
      <c r="AM20" s="84"/>
      <c r="AO20" s="86" t="str">
        <f t="shared" si="4"/>
        <v>Kiosk</v>
      </c>
      <c r="AP20" s="87" t="str">
        <f>IF(SUMIFS(Cost,'Expenses Input'!$D$5:$D$990,AO20,Month,'[1]Spending Dashboard'!$B$6,Week_Month,'[1]Spending Dashboard'!$B$7) = 0, "",SUMIFS(Cost,'Expenses Input'!$D$5:$D$990,AO20,Month,'[1]Spending Dashboard'!$B$6,Week_Month,'[1]Spending Dashboard'!$B$7))</f>
        <v/>
      </c>
      <c r="AQ20" s="86" t="str">
        <f t="shared" si="5"/>
        <v/>
      </c>
      <c r="AS20" s="89">
        <f t="shared" si="9"/>
        <v>18</v>
      </c>
      <c r="AT20" s="89" t="str">
        <f t="shared" si="6"/>
        <v/>
      </c>
      <c r="AU20" s="90" t="str">
        <f t="shared" si="7"/>
        <v/>
      </c>
    </row>
    <row r="21" spans="1:47">
      <c r="A21" s="74" t="s">
        <v>58</v>
      </c>
      <c r="C21" s="75" t="s">
        <v>80</v>
      </c>
      <c r="E21" s="96"/>
      <c r="G21" s="96"/>
      <c r="I21" s="96"/>
      <c r="K21" s="96"/>
      <c r="M21" s="96"/>
      <c r="X21" s="76"/>
      <c r="Y21" s="65"/>
      <c r="Z21" s="98">
        <f t="shared" si="10"/>
        <v>0</v>
      </c>
      <c r="AA21" s="93"/>
      <c r="AC21" s="79"/>
      <c r="AD21" s="79"/>
      <c r="AE21" s="80"/>
      <c r="AF21" s="79"/>
      <c r="AH21" s="82"/>
      <c r="AI21" s="82"/>
      <c r="AJ21" s="83"/>
      <c r="AL21" s="84"/>
      <c r="AM21" s="84"/>
      <c r="AO21" s="86" t="str">
        <f t="shared" si="4"/>
        <v>Sam's Fruits</v>
      </c>
      <c r="AP21" s="87" t="str">
        <f>IF(SUMIFS(Cost,'Expenses Input'!$D$5:$D$990,AO21,Month,'[1]Spending Dashboard'!$B$6,Week_Month,'[1]Spending Dashboard'!$B$7) = 0, "",SUMIFS(Cost,'Expenses Input'!$D$5:$D$990,AO21,Month,'[1]Spending Dashboard'!$B$6,Week_Month,'[1]Spending Dashboard'!$B$7))</f>
        <v/>
      </c>
      <c r="AQ21" s="86" t="str">
        <f t="shared" si="5"/>
        <v/>
      </c>
      <c r="AS21" s="89">
        <f t="shared" si="9"/>
        <v>19</v>
      </c>
      <c r="AT21" s="89" t="str">
        <f t="shared" si="6"/>
        <v/>
      </c>
      <c r="AU21" s="90" t="str">
        <f t="shared" si="7"/>
        <v/>
      </c>
    </row>
    <row r="22" spans="1:47">
      <c r="A22" s="74" t="s">
        <v>74</v>
      </c>
      <c r="C22" s="75" t="s">
        <v>355</v>
      </c>
      <c r="E22" s="96"/>
      <c r="G22" s="96"/>
      <c r="I22" s="96"/>
      <c r="K22" s="96"/>
      <c r="M22" s="96"/>
      <c r="X22" s="76"/>
      <c r="Y22" s="65"/>
      <c r="Z22" s="98"/>
      <c r="AA22" s="93"/>
      <c r="AC22" s="79"/>
      <c r="AD22" s="79"/>
      <c r="AE22" s="80"/>
      <c r="AF22" s="79"/>
      <c r="AH22" s="82"/>
      <c r="AI22" s="82"/>
      <c r="AJ22" s="83"/>
      <c r="AL22" s="84"/>
      <c r="AM22" s="84"/>
      <c r="AO22" s="86" t="str">
        <f t="shared" si="4"/>
        <v>Shoprite</v>
      </c>
      <c r="AP22" s="87" t="str">
        <f>IF(SUMIFS(Cost,'Expenses Input'!$D$5:$D$990,AO22,Month,'[1]Spending Dashboard'!$B$6,Week_Month,'[1]Spending Dashboard'!$B$7) = 0, "",SUMIFS(Cost,'Expenses Input'!$D$5:$D$990,AO22,Month,'[1]Spending Dashboard'!$B$6,Week_Month,'[1]Spending Dashboard'!$B$7))</f>
        <v/>
      </c>
      <c r="AQ22" s="86" t="str">
        <f t="shared" si="5"/>
        <v/>
      </c>
      <c r="AS22" s="89">
        <f t="shared" si="9"/>
        <v>20</v>
      </c>
      <c r="AT22" s="89" t="str">
        <f t="shared" si="6"/>
        <v/>
      </c>
      <c r="AU22" s="90" t="str">
        <f t="shared" si="7"/>
        <v/>
      </c>
    </row>
    <row r="23" spans="1:47">
      <c r="A23" s="74" t="s">
        <v>67</v>
      </c>
      <c r="C23" s="75" t="s">
        <v>392</v>
      </c>
      <c r="E23" s="96"/>
      <c r="G23" s="96"/>
      <c r="I23" s="96"/>
      <c r="K23" s="96"/>
      <c r="M23" s="96"/>
      <c r="X23" s="76"/>
      <c r="Y23" s="65"/>
      <c r="Z23" s="98"/>
      <c r="AA23" s="93"/>
      <c r="AC23" s="141" t="s">
        <v>625</v>
      </c>
      <c r="AD23" s="139"/>
      <c r="AE23" s="139"/>
      <c r="AF23" s="139"/>
      <c r="AH23" s="82"/>
      <c r="AI23" s="82"/>
      <c r="AJ23" s="83"/>
      <c r="AL23" s="84"/>
      <c r="AM23" s="84"/>
      <c r="AO23" s="86" t="str">
        <f t="shared" si="4"/>
        <v>Butchery</v>
      </c>
      <c r="AP23" s="87" t="str">
        <f>IF(SUMIFS(Cost,'Expenses Input'!$D$5:$D$990,AO23,Month,'[1]Spending Dashboard'!$B$6,Week_Month,'[1]Spending Dashboard'!$B$7) = 0, "",SUMIFS(Cost,'Expenses Input'!$D$5:$D$990,AO23,Month,'[1]Spending Dashboard'!$B$6,Week_Month,'[1]Spending Dashboard'!$B$7))</f>
        <v/>
      </c>
      <c r="AQ23" s="86" t="str">
        <f t="shared" si="5"/>
        <v/>
      </c>
      <c r="AS23" s="89">
        <f t="shared" si="9"/>
        <v>21</v>
      </c>
      <c r="AT23" s="89" t="str">
        <f t="shared" si="6"/>
        <v/>
      </c>
      <c r="AU23" s="90" t="str">
        <f t="shared" si="7"/>
        <v/>
      </c>
    </row>
    <row r="24" spans="1:47">
      <c r="A24" s="74" t="s">
        <v>626</v>
      </c>
      <c r="C24" s="75" t="s">
        <v>228</v>
      </c>
      <c r="E24" s="96"/>
      <c r="G24" s="96"/>
      <c r="I24" s="96"/>
      <c r="K24" s="96"/>
      <c r="M24" s="96"/>
      <c r="X24" s="76"/>
      <c r="Y24" s="65"/>
      <c r="Z24" s="98"/>
      <c r="AA24" s="93"/>
      <c r="AC24" s="79"/>
      <c r="AD24" s="79" t="str">
        <f>'Quotas Data &amp; Analytics Working'!C3</f>
        <v>Food-Essential</v>
      </c>
      <c r="AE24" s="80">
        <f>SUMIFS('Expenses Input'!G:G,'Expenses Input'!C:C,AD24)/(MAX('Expenses Input'!A:A)-MIN('Expenses Input'!A:A))</f>
        <v>281.39350000000002</v>
      </c>
      <c r="AF24" s="79">
        <f t="shared" ref="AF24:AF41" si="11">IFERROR(RANK(AE24,$AE$24:$AE$41),"")</f>
        <v>1</v>
      </c>
      <c r="AH24" s="81">
        <v>1</v>
      </c>
      <c r="AI24" s="82" t="str">
        <f t="shared" ref="AI24:AI41" si="12">IFERROR(INDEX($AD$24:$AD$41,MATCH(AH24,$AF$24:$AF$41,0)),"")</f>
        <v>Food-Essential</v>
      </c>
      <c r="AJ24" s="83">
        <f t="shared" ref="AJ24:AJ41" si="13">IFERROR(INDEX($AE$24:$AE$41,MATCH(AH24,$AF$24:$AF$41,0)),"")</f>
        <v>281.39350000000002</v>
      </c>
      <c r="AL24" s="84"/>
      <c r="AM24" s="84"/>
      <c r="AO24" s="86" t="str">
        <f t="shared" si="4"/>
        <v>Think Twice</v>
      </c>
      <c r="AP24" s="87" t="str">
        <f>IF(SUMIFS(Cost,'Expenses Input'!$D$5:$D$990,AO24,Month,'[1]Spending Dashboard'!$B$6,Week_Month,'[1]Spending Dashboard'!$B$7) = 0, "",SUMIFS(Cost,'Expenses Input'!$D$5:$D$990,AO24,Month,'[1]Spending Dashboard'!$B$6,Week_Month,'[1]Spending Dashboard'!$B$7))</f>
        <v/>
      </c>
      <c r="AQ24" s="86" t="str">
        <f t="shared" si="5"/>
        <v/>
      </c>
      <c r="AS24" s="89">
        <f t="shared" si="9"/>
        <v>22</v>
      </c>
      <c r="AT24" s="89" t="str">
        <f t="shared" si="6"/>
        <v/>
      </c>
      <c r="AU24" s="90" t="str">
        <f t="shared" si="7"/>
        <v/>
      </c>
    </row>
    <row r="25" spans="1:47">
      <c r="A25" s="74" t="s">
        <v>84</v>
      </c>
      <c r="C25" s="75" t="s">
        <v>455</v>
      </c>
      <c r="E25" s="96"/>
      <c r="G25" s="96"/>
      <c r="I25" s="96"/>
      <c r="K25" s="96"/>
      <c r="M25" s="96"/>
      <c r="X25" s="76"/>
      <c r="Y25" s="65"/>
      <c r="Z25" s="98"/>
      <c r="AA25" s="93"/>
      <c r="AC25" s="79"/>
      <c r="AD25" s="79" t="str">
        <f>'Quotas Data &amp; Analytics Working'!C4</f>
        <v>Transport</v>
      </c>
      <c r="AE25" s="80">
        <f>SUMIFS('Expenses Input'!G:G,'Expenses Input'!C:C,AD25)/(MAX('Expenses Input'!A:A)-MIN('Expenses Input'!A:A))</f>
        <v>125.625</v>
      </c>
      <c r="AF25" s="79">
        <f t="shared" si="11"/>
        <v>3</v>
      </c>
      <c r="AG25" s="99" t="e">
        <f>#REF!</f>
        <v>#REF!</v>
      </c>
      <c r="AH25" s="82">
        <f t="shared" ref="AH25:AH41" si="14">AH24+1</f>
        <v>2</v>
      </c>
      <c r="AI25" s="82" t="str">
        <f t="shared" si="12"/>
        <v>Rent</v>
      </c>
      <c r="AJ25" s="83">
        <f t="shared" si="13"/>
        <v>270.83749999999998</v>
      </c>
      <c r="AL25" s="84"/>
      <c r="AM25" s="84"/>
      <c r="AO25" s="86" t="str">
        <f t="shared" si="4"/>
        <v>NCBA Bank</v>
      </c>
      <c r="AP25" s="87" t="str">
        <f>IF(SUMIFS(Cost,'Expenses Input'!$D$5:$D$990,AO25,Month,'[1]Spending Dashboard'!$B$6,Week_Month,'[1]Spending Dashboard'!$B$7) = 0, "",SUMIFS(Cost,'Expenses Input'!$D$5:$D$990,AO25,Month,'[1]Spending Dashboard'!$B$6,Week_Month,'[1]Spending Dashboard'!$B$7))</f>
        <v/>
      </c>
      <c r="AQ25" s="86" t="str">
        <f t="shared" si="5"/>
        <v/>
      </c>
      <c r="AS25" s="89">
        <f t="shared" si="9"/>
        <v>23</v>
      </c>
      <c r="AT25" s="89" t="str">
        <f t="shared" si="6"/>
        <v/>
      </c>
      <c r="AU25" s="90" t="str">
        <f t="shared" si="7"/>
        <v/>
      </c>
    </row>
    <row r="26" spans="1:47">
      <c r="A26" s="74" t="s">
        <v>93</v>
      </c>
      <c r="C26" s="96"/>
      <c r="E26" s="96"/>
      <c r="G26" s="96"/>
      <c r="I26" s="96"/>
      <c r="K26" s="96"/>
      <c r="M26" s="96"/>
      <c r="X26" s="76"/>
      <c r="Y26" s="65"/>
      <c r="Z26" s="98"/>
      <c r="AA26" s="93"/>
      <c r="AC26" s="79"/>
      <c r="AD26" s="79" t="str">
        <f>'Quotas Data &amp; Analytics Working'!C5</f>
        <v>Entertainment</v>
      </c>
      <c r="AE26" s="80">
        <f>SUMIFS('Expenses Input'!G:G,'Expenses Input'!C:C,AD26)/(MAX('Expenses Input'!A:A)-MIN('Expenses Input'!A:A))</f>
        <v>45.666499999999999</v>
      </c>
      <c r="AF26" s="79">
        <f t="shared" si="11"/>
        <v>6</v>
      </c>
      <c r="AG26" s="99">
        <f t="shared" ref="AG26:AG30" si="15">C26</f>
        <v>0</v>
      </c>
      <c r="AH26" s="82">
        <f t="shared" si="14"/>
        <v>3</v>
      </c>
      <c r="AI26" s="82" t="str">
        <f t="shared" si="12"/>
        <v>Transport</v>
      </c>
      <c r="AJ26" s="83">
        <f t="shared" si="13"/>
        <v>125.625</v>
      </c>
      <c r="AL26" s="84"/>
      <c r="AM26" s="84"/>
      <c r="AO26" s="86" t="str">
        <f t="shared" si="4"/>
        <v>Miscellaneous supplier</v>
      </c>
      <c r="AP26" s="87" t="str">
        <f>IF(SUMIFS(Cost,'Expenses Input'!$D$5:$D$990,AO26,Month,'[1]Spending Dashboard'!$B$6,Week_Month,'[1]Spending Dashboard'!$B$7) = 0, "",SUMIFS(Cost,'Expenses Input'!$D$5:$D$990,AO26,Month,'[1]Spending Dashboard'!$B$6,Week_Month,'[1]Spending Dashboard'!$B$7))</f>
        <v/>
      </c>
      <c r="AQ26" s="86" t="str">
        <f t="shared" si="5"/>
        <v/>
      </c>
      <c r="AS26" s="89">
        <f t="shared" si="9"/>
        <v>24</v>
      </c>
      <c r="AT26" s="89" t="str">
        <f t="shared" si="6"/>
        <v/>
      </c>
      <c r="AU26" s="90" t="str">
        <f t="shared" si="7"/>
        <v/>
      </c>
    </row>
    <row r="27" spans="1:47">
      <c r="A27" s="74" t="s">
        <v>16</v>
      </c>
      <c r="C27" s="96"/>
      <c r="E27" s="96"/>
      <c r="G27" s="96"/>
      <c r="I27" s="96"/>
      <c r="K27" s="96"/>
      <c r="M27" s="96"/>
      <c r="X27" s="76"/>
      <c r="Y27" s="65"/>
      <c r="Z27" s="98"/>
      <c r="AA27" s="93"/>
      <c r="AC27" s="79"/>
      <c r="AD27" s="79" t="str">
        <f>'Quotas Data &amp; Analytics Working'!C6</f>
        <v>Bank Statement Charges</v>
      </c>
      <c r="AE27" s="80">
        <f>SUMIFS('Expenses Input'!G:G,'Expenses Input'!C:C,AD27)/(MAX('Expenses Input'!A:A)-MIN('Expenses Input'!A:A))</f>
        <v>7.875</v>
      </c>
      <c r="AF27" s="79">
        <f t="shared" si="11"/>
        <v>9</v>
      </c>
      <c r="AG27" s="99">
        <f t="shared" si="15"/>
        <v>0</v>
      </c>
      <c r="AH27" s="82">
        <f t="shared" si="14"/>
        <v>4</v>
      </c>
      <c r="AI27" s="82" t="str">
        <f t="shared" si="12"/>
        <v>Internet and Communication</v>
      </c>
      <c r="AJ27" s="83">
        <f t="shared" si="13"/>
        <v>115.3253125</v>
      </c>
      <c r="AL27" s="84"/>
      <c r="AM27" s="84"/>
      <c r="AO27" s="86" t="str">
        <f t="shared" si="4"/>
        <v>Jumia</v>
      </c>
      <c r="AP27" s="87" t="str">
        <f>IF(SUMIFS(Cost,'Expenses Input'!$D$5:$D$990,AO27,Month,'[1]Spending Dashboard'!$B$6,Week_Month,'[1]Spending Dashboard'!$B$7) = 0, "",SUMIFS(Cost,'Expenses Input'!$D$5:$D$990,AO27,Month,'[1]Spending Dashboard'!$B$6,Week_Month,'[1]Spending Dashboard'!$B$7))</f>
        <v/>
      </c>
      <c r="AQ27" s="86" t="str">
        <f t="shared" si="5"/>
        <v/>
      </c>
      <c r="AS27" s="89">
        <f t="shared" si="9"/>
        <v>25</v>
      </c>
      <c r="AT27" s="89" t="str">
        <f t="shared" si="6"/>
        <v/>
      </c>
      <c r="AU27" s="90" t="str">
        <f t="shared" si="7"/>
        <v/>
      </c>
    </row>
    <row r="28" spans="1:47">
      <c r="A28" s="74" t="s">
        <v>123</v>
      </c>
      <c r="C28" s="96"/>
      <c r="E28" s="96"/>
      <c r="G28" s="96"/>
      <c r="I28" s="96"/>
      <c r="K28" s="96"/>
      <c r="M28" s="96"/>
      <c r="X28" s="76"/>
      <c r="Y28" s="65"/>
      <c r="Z28" s="98"/>
      <c r="AA28" s="93"/>
      <c r="AC28" s="79"/>
      <c r="AD28" s="79" t="str">
        <f>'Quotas Data &amp; Analytics Working'!C7</f>
        <v>M-pesa Charges</v>
      </c>
      <c r="AE28" s="80">
        <f>SUMIFS('Expenses Input'!G:G,'Expenses Input'!C:C,AD28)/(MAX('Expenses Input'!A:A)-MIN('Expenses Input'!A:A))</f>
        <v>17.063124999999999</v>
      </c>
      <c r="AF28" s="79">
        <f t="shared" si="11"/>
        <v>7</v>
      </c>
      <c r="AG28" s="99">
        <f t="shared" si="15"/>
        <v>0</v>
      </c>
      <c r="AH28" s="82">
        <f t="shared" si="14"/>
        <v>5</v>
      </c>
      <c r="AI28" s="82" t="str">
        <f t="shared" si="12"/>
        <v>Electricity</v>
      </c>
      <c r="AJ28" s="83">
        <f t="shared" si="13"/>
        <v>53.125</v>
      </c>
      <c r="AL28" s="84"/>
      <c r="AM28" s="84"/>
      <c r="AO28" s="86" t="str">
        <f t="shared" si="4"/>
        <v>Flamegrill</v>
      </c>
      <c r="AP28" s="87" t="str">
        <f>IF(SUMIFS(Cost,'Expenses Input'!$D$5:$D$990,AO28,Month,'[1]Spending Dashboard'!$B$6,Week_Month,'[1]Spending Dashboard'!$B$7) = 0, "",SUMIFS(Cost,'Expenses Input'!$D$5:$D$990,AO28,Month,'[1]Spending Dashboard'!$B$6,Week_Month,'[1]Spending Dashboard'!$B$7))</f>
        <v/>
      </c>
      <c r="AQ28" s="86" t="str">
        <f t="shared" si="5"/>
        <v/>
      </c>
      <c r="AS28" s="89">
        <f t="shared" si="9"/>
        <v>26</v>
      </c>
      <c r="AT28" s="89" t="str">
        <f t="shared" si="6"/>
        <v/>
      </c>
      <c r="AU28" s="90" t="str">
        <f t="shared" si="7"/>
        <v/>
      </c>
    </row>
    <row r="29" spans="1:47">
      <c r="A29" s="74" t="s">
        <v>175</v>
      </c>
      <c r="C29" s="96"/>
      <c r="E29" s="96"/>
      <c r="G29" s="96"/>
      <c r="I29" s="96"/>
      <c r="K29" s="96"/>
      <c r="M29" s="96"/>
      <c r="X29" s="76"/>
      <c r="Y29" s="65"/>
      <c r="Z29" s="98"/>
      <c r="AA29" s="93"/>
      <c r="AC29" s="79"/>
      <c r="AD29" s="79" t="str">
        <f>'Quotas Data &amp; Analytics Working'!C8</f>
        <v>Rent</v>
      </c>
      <c r="AE29" s="80">
        <f>SUMIFS('Expenses Input'!G:G,'Expenses Input'!C:C,AD29)/(MAX('Expenses Input'!A:A)-MIN('Expenses Input'!A:A))</f>
        <v>270.83749999999998</v>
      </c>
      <c r="AF29" s="79">
        <f t="shared" si="11"/>
        <v>2</v>
      </c>
      <c r="AG29" s="99">
        <f t="shared" si="15"/>
        <v>0</v>
      </c>
      <c r="AH29" s="82">
        <f t="shared" si="14"/>
        <v>6</v>
      </c>
      <c r="AI29" s="82" t="str">
        <f t="shared" si="12"/>
        <v>Entertainment</v>
      </c>
      <c r="AJ29" s="83">
        <f t="shared" si="13"/>
        <v>45.666499999999999</v>
      </c>
      <c r="AL29" s="84"/>
      <c r="AM29" s="84"/>
      <c r="AO29" s="86" t="str">
        <f t="shared" si="4"/>
        <v>Zucchini</v>
      </c>
      <c r="AP29" s="87" t="str">
        <f>IF(SUMIFS(Cost,'Expenses Input'!$D$5:$D$990,AO29,Month,'[1]Spending Dashboard'!$B$6,Week_Month,'[1]Spending Dashboard'!$B$7) = 0, "",SUMIFS(Cost,'Expenses Input'!$D$5:$D$990,AO29,Month,'[1]Spending Dashboard'!$B$6,Week_Month,'[1]Spending Dashboard'!$B$7))</f>
        <v/>
      </c>
      <c r="AQ29" s="86" t="str">
        <f t="shared" si="5"/>
        <v/>
      </c>
      <c r="AS29" s="89">
        <f t="shared" si="9"/>
        <v>27</v>
      </c>
      <c r="AT29" s="89" t="str">
        <f t="shared" si="6"/>
        <v/>
      </c>
      <c r="AU29" s="90" t="str">
        <f t="shared" si="7"/>
        <v/>
      </c>
    </row>
    <row r="30" spans="1:47">
      <c r="A30" s="74" t="s">
        <v>186</v>
      </c>
      <c r="C30" s="96"/>
      <c r="E30" s="96"/>
      <c r="G30" s="96"/>
      <c r="I30" s="96"/>
      <c r="K30" s="96"/>
      <c r="M30" s="96"/>
      <c r="X30" s="76"/>
      <c r="Y30" s="65"/>
      <c r="Z30" s="98"/>
      <c r="AA30" s="93"/>
      <c r="AC30" s="79"/>
      <c r="AD30" s="79" t="str">
        <f>'Quotas Data &amp; Analytics Working'!C9</f>
        <v>Electricity</v>
      </c>
      <c r="AE30" s="80">
        <f>SUMIFS('Expenses Input'!G:G,'Expenses Input'!C:C,AD30)/(MAX('Expenses Input'!A:A)-MIN('Expenses Input'!A:A))</f>
        <v>53.125</v>
      </c>
      <c r="AF30" s="79">
        <f t="shared" si="11"/>
        <v>5</v>
      </c>
      <c r="AG30" s="99">
        <f t="shared" si="15"/>
        <v>0</v>
      </c>
      <c r="AH30" s="82">
        <f t="shared" si="14"/>
        <v>7</v>
      </c>
      <c r="AI30" s="82" t="str">
        <f t="shared" si="12"/>
        <v>M-pesa Charges</v>
      </c>
      <c r="AJ30" s="83">
        <f t="shared" si="13"/>
        <v>17.063124999999999</v>
      </c>
      <c r="AL30" s="84"/>
      <c r="AM30" s="84"/>
      <c r="AO30" s="86" t="str">
        <f t="shared" si="4"/>
        <v>Local Chemist</v>
      </c>
      <c r="AP30" s="87" t="str">
        <f>IF(SUMIFS(Cost,'Expenses Input'!$D$5:$D$990,AO30,Month,'[1]Spending Dashboard'!$B$6,Week_Month,'[1]Spending Dashboard'!$B$7) = 0, "",SUMIFS(Cost,'Expenses Input'!$D$5:$D$990,AO30,Month,'[1]Spending Dashboard'!$B$6,Week_Month,'[1]Spending Dashboard'!$B$7))</f>
        <v/>
      </c>
      <c r="AQ30" s="86" t="str">
        <f t="shared" si="5"/>
        <v/>
      </c>
      <c r="AS30" s="89">
        <f t="shared" si="9"/>
        <v>28</v>
      </c>
      <c r="AT30" s="89" t="str">
        <f t="shared" si="6"/>
        <v/>
      </c>
      <c r="AU30" s="90" t="str">
        <f t="shared" si="7"/>
        <v/>
      </c>
    </row>
    <row r="31" spans="1:47">
      <c r="A31" s="74" t="s">
        <v>178</v>
      </c>
      <c r="C31" s="96"/>
      <c r="E31" s="96"/>
      <c r="G31" s="96"/>
      <c r="I31" s="96"/>
      <c r="K31" s="96"/>
      <c r="M31" s="96"/>
      <c r="X31" s="76"/>
      <c r="Y31" s="65"/>
      <c r="Z31" s="98"/>
      <c r="AA31" s="93"/>
      <c r="AC31" s="79"/>
      <c r="AD31" s="79" t="str">
        <f>'Quotas Data &amp; Analytics Working'!C10</f>
        <v>Personal Care</v>
      </c>
      <c r="AE31" s="80">
        <f>SUMIFS('Expenses Input'!G:G,'Expenses Input'!C:C,AD31)/(MAX('Expenses Input'!A:A)-MIN('Expenses Input'!A:A))</f>
        <v>15.25</v>
      </c>
      <c r="AF31" s="79">
        <f t="shared" si="11"/>
        <v>8</v>
      </c>
      <c r="AH31" s="82">
        <f t="shared" si="14"/>
        <v>8</v>
      </c>
      <c r="AI31" s="82" t="str">
        <f t="shared" si="12"/>
        <v>Personal Care</v>
      </c>
      <c r="AJ31" s="83">
        <f t="shared" si="13"/>
        <v>15.25</v>
      </c>
      <c r="AL31" s="84"/>
      <c r="AM31" s="84"/>
      <c r="AO31" s="86" t="str">
        <f t="shared" si="4"/>
        <v>Bakery</v>
      </c>
      <c r="AP31" s="87" t="str">
        <f>IF(SUMIFS(Cost,'Expenses Input'!$D$5:$D$990,AO31,Month,'[1]Spending Dashboard'!$B$6,Week_Month,'[1]Spending Dashboard'!$B$7) = 0, "",SUMIFS(Cost,'Expenses Input'!$D$5:$D$990,AO31,Month,'[1]Spending Dashboard'!$B$6,Week_Month,'[1]Spending Dashboard'!$B$7))</f>
        <v/>
      </c>
      <c r="AQ31" s="86" t="str">
        <f t="shared" si="5"/>
        <v/>
      </c>
      <c r="AS31" s="89">
        <f t="shared" si="9"/>
        <v>29</v>
      </c>
      <c r="AT31" s="89" t="str">
        <f t="shared" si="6"/>
        <v/>
      </c>
      <c r="AU31" s="90" t="str">
        <f t="shared" si="7"/>
        <v/>
      </c>
    </row>
    <row r="32" spans="1:47">
      <c r="A32" s="74" t="s">
        <v>226</v>
      </c>
      <c r="C32" s="96"/>
      <c r="E32" s="96"/>
      <c r="G32" s="96"/>
      <c r="I32" s="96"/>
      <c r="K32" s="96"/>
      <c r="M32" s="96"/>
      <c r="X32" s="76"/>
      <c r="Y32" s="65"/>
      <c r="Z32" s="98"/>
      <c r="AA32" s="93"/>
      <c r="AC32" s="79"/>
      <c r="AD32" s="79" t="str">
        <f>'Quotas Data &amp; Analytics Working'!C11</f>
        <v>Internet and Communication</v>
      </c>
      <c r="AE32" s="80">
        <f>SUMIFS('Expenses Input'!G:G,'Expenses Input'!C:C,AD32)/(MAX('Expenses Input'!A:A)-MIN('Expenses Input'!A:A))</f>
        <v>115.3253125</v>
      </c>
      <c r="AF32" s="79">
        <f t="shared" si="11"/>
        <v>4</v>
      </c>
      <c r="AH32" s="82">
        <f t="shared" si="14"/>
        <v>9</v>
      </c>
      <c r="AI32" s="82" t="str">
        <f t="shared" si="12"/>
        <v>Bank Statement Charges</v>
      </c>
      <c r="AJ32" s="83">
        <f t="shared" si="13"/>
        <v>7.875</v>
      </c>
      <c r="AL32" s="84"/>
      <c r="AM32" s="84"/>
      <c r="AO32" s="86" t="str">
        <f t="shared" si="4"/>
        <v>Unique Court Landlord</v>
      </c>
      <c r="AP32" s="87" t="str">
        <f>IF(SUMIFS(Cost,'Expenses Input'!$D$5:$D$990,AO32,Month,'[1]Spending Dashboard'!$B$6,Week_Month,'[1]Spending Dashboard'!$B$7) = 0, "",SUMIFS(Cost,'Expenses Input'!$D$5:$D$990,AO32,Month,'[1]Spending Dashboard'!$B$6,Week_Month,'[1]Spending Dashboard'!$B$7))</f>
        <v/>
      </c>
      <c r="AQ32" s="86" t="str">
        <f t="shared" si="5"/>
        <v/>
      </c>
      <c r="AS32" s="89">
        <f t="shared" si="9"/>
        <v>30</v>
      </c>
      <c r="AT32" s="89" t="str">
        <f t="shared" si="6"/>
        <v/>
      </c>
      <c r="AU32" s="90" t="str">
        <f t="shared" si="7"/>
        <v/>
      </c>
    </row>
    <row r="33" spans="1:47">
      <c r="A33" s="74" t="s">
        <v>222</v>
      </c>
      <c r="C33" s="96"/>
      <c r="E33" s="96"/>
      <c r="G33" s="96"/>
      <c r="I33" s="96"/>
      <c r="K33" s="96"/>
      <c r="M33" s="96"/>
      <c r="X33" s="76"/>
      <c r="Y33" s="65"/>
      <c r="Z33" s="98"/>
      <c r="AA33" s="93"/>
      <c r="AC33" s="79"/>
      <c r="AD33" s="79" t="str">
        <f>'Quotas Data &amp; Analytics Working'!C12</f>
        <v>Clothing</v>
      </c>
      <c r="AE33" s="80">
        <f>SUMIFS('Expenses Input'!G:G,'Expenses Input'!C:C,AD33)/(MAX('Expenses Input'!A:A)-MIN('Expenses Input'!A:A))</f>
        <v>7.5812499999999998</v>
      </c>
      <c r="AF33" s="79">
        <f t="shared" si="11"/>
        <v>10</v>
      </c>
      <c r="AH33" s="82">
        <f t="shared" si="14"/>
        <v>10</v>
      </c>
      <c r="AI33" s="82" t="str">
        <f t="shared" si="12"/>
        <v>Clothing</v>
      </c>
      <c r="AJ33" s="83">
        <f t="shared" si="13"/>
        <v>7.5812499999999998</v>
      </c>
      <c r="AL33" s="84"/>
      <c r="AM33" s="84"/>
      <c r="AO33" s="86" t="str">
        <f t="shared" si="4"/>
        <v>Nairobi Water</v>
      </c>
      <c r="AP33" s="87" t="str">
        <f>IF(SUMIFS(Cost,'Expenses Input'!$D$5:$D$990,AO33,Month,'[1]Spending Dashboard'!$B$6,Week_Month,'[1]Spending Dashboard'!$B$7) = 0, "",SUMIFS(Cost,'Expenses Input'!$D$5:$D$990,AO33,Month,'[1]Spending Dashboard'!$B$6,Week_Month,'[1]Spending Dashboard'!$B$7))</f>
        <v/>
      </c>
      <c r="AQ33" s="86" t="str">
        <f t="shared" si="5"/>
        <v/>
      </c>
      <c r="AS33" s="89">
        <f t="shared" si="9"/>
        <v>31</v>
      </c>
      <c r="AT33" s="89" t="str">
        <f t="shared" si="6"/>
        <v/>
      </c>
      <c r="AU33" s="90" t="str">
        <f t="shared" si="7"/>
        <v/>
      </c>
    </row>
    <row r="34" spans="1:47">
      <c r="A34" s="74" t="s">
        <v>232</v>
      </c>
      <c r="C34" s="96"/>
      <c r="E34" s="96"/>
      <c r="G34" s="96"/>
      <c r="I34" s="96"/>
      <c r="K34" s="96"/>
      <c r="M34" s="96"/>
      <c r="X34" s="76"/>
      <c r="Y34" s="65"/>
      <c r="Z34" s="98"/>
      <c r="AA34" s="93"/>
      <c r="AC34" s="79"/>
      <c r="AD34" s="79" t="str">
        <f>'Quotas Data &amp; Analytics Working'!C13</f>
        <v>Loan Interest Expense</v>
      </c>
      <c r="AE34" s="80">
        <f>SUMIFS('Expenses Input'!G:G,'Expenses Input'!C:C,AD34)/(MAX('Expenses Input'!A:A)-MIN('Expenses Input'!A:A))</f>
        <v>0.30031250000000004</v>
      </c>
      <c r="AF34" s="79">
        <f t="shared" si="11"/>
        <v>11</v>
      </c>
      <c r="AH34" s="82">
        <f t="shared" si="14"/>
        <v>11</v>
      </c>
      <c r="AI34" s="82" t="str">
        <f t="shared" si="12"/>
        <v>Loan Interest Expense</v>
      </c>
      <c r="AJ34" s="83">
        <f t="shared" si="13"/>
        <v>0.30031250000000004</v>
      </c>
      <c r="AL34" s="84"/>
      <c r="AM34" s="84"/>
      <c r="AO34" s="86" t="str">
        <f t="shared" si="4"/>
        <v>Kamindi</v>
      </c>
      <c r="AP34" s="87" t="str">
        <f>IF(SUMIFS(Cost,'Expenses Input'!$D$5:$D$990,AO34,Month,'[1]Spending Dashboard'!$B$6,Week_Month,'[1]Spending Dashboard'!$B$7) = 0, "",SUMIFS(Cost,'Expenses Input'!$D$5:$D$990,AO34,Month,'[1]Spending Dashboard'!$B$6,Week_Month,'[1]Spending Dashboard'!$B$7))</f>
        <v/>
      </c>
      <c r="AQ34" s="86" t="str">
        <f t="shared" si="5"/>
        <v/>
      </c>
      <c r="AS34" s="89">
        <f t="shared" si="9"/>
        <v>32</v>
      </c>
      <c r="AT34" s="89" t="str">
        <f t="shared" si="6"/>
        <v/>
      </c>
      <c r="AU34" s="90" t="str">
        <f t="shared" si="7"/>
        <v/>
      </c>
    </row>
    <row r="35" spans="1:47">
      <c r="A35" s="74" t="s">
        <v>234</v>
      </c>
      <c r="C35" s="96"/>
      <c r="E35" s="96"/>
      <c r="G35" s="96"/>
      <c r="I35" s="96"/>
      <c r="K35" s="96"/>
      <c r="M35" s="96"/>
      <c r="X35" s="76"/>
      <c r="Y35" s="65"/>
      <c r="Z35" s="98"/>
      <c r="AA35" s="93"/>
      <c r="AC35" s="79"/>
      <c r="AD35" s="79" t="str">
        <f>'Quotas Data &amp; Analytics Working'!C14</f>
        <v>Food-Non essential</v>
      </c>
      <c r="AE35" s="80"/>
      <c r="AF35" s="79" t="str">
        <f t="shared" si="11"/>
        <v/>
      </c>
      <c r="AH35" s="82">
        <f t="shared" si="14"/>
        <v>12</v>
      </c>
      <c r="AI35" s="82" t="str">
        <f t="shared" si="12"/>
        <v/>
      </c>
      <c r="AJ35" s="83" t="str">
        <f t="shared" si="13"/>
        <v/>
      </c>
      <c r="AL35" s="84"/>
      <c r="AM35" s="84"/>
      <c r="AO35" s="86" t="str">
        <f t="shared" si="4"/>
        <v>KFC</v>
      </c>
      <c r="AP35" s="87" t="str">
        <f>IF(SUMIFS(Cost,'Expenses Input'!$D$5:$D$990,AO35,Month,'[1]Spending Dashboard'!$B$6,Week_Month,'[1]Spending Dashboard'!$B$7) = 0, "",SUMIFS(Cost,'Expenses Input'!$D$5:$D$990,AO35,Month,'[1]Spending Dashboard'!$B$6,Week_Month,'[1]Spending Dashboard'!$B$7))</f>
        <v/>
      </c>
      <c r="AQ35" s="86" t="str">
        <f t="shared" si="5"/>
        <v/>
      </c>
      <c r="AS35" s="89">
        <f t="shared" si="9"/>
        <v>33</v>
      </c>
      <c r="AT35" s="89" t="str">
        <f t="shared" si="6"/>
        <v/>
      </c>
      <c r="AU35" s="90" t="str">
        <f t="shared" si="7"/>
        <v/>
      </c>
    </row>
    <row r="36" spans="1:47">
      <c r="A36" s="74" t="s">
        <v>14</v>
      </c>
      <c r="C36" s="96"/>
      <c r="E36" s="96"/>
      <c r="G36" s="96"/>
      <c r="I36" s="96"/>
      <c r="K36" s="96"/>
      <c r="M36" s="96"/>
      <c r="X36" s="76"/>
      <c r="Y36" s="65"/>
      <c r="Z36" s="98"/>
      <c r="AA36" s="93"/>
      <c r="AC36" s="79"/>
      <c r="AD36" s="79" t="str">
        <f>'Quotas Data &amp; Analytics Working'!C15</f>
        <v>Home Equipment</v>
      </c>
      <c r="AE36" s="80"/>
      <c r="AF36" s="79" t="str">
        <f t="shared" si="11"/>
        <v/>
      </c>
      <c r="AH36" s="82">
        <f t="shared" si="14"/>
        <v>13</v>
      </c>
      <c r="AI36" s="82" t="str">
        <f t="shared" si="12"/>
        <v/>
      </c>
      <c r="AJ36" s="83" t="str">
        <f t="shared" si="13"/>
        <v/>
      </c>
      <c r="AL36" s="84"/>
      <c r="AM36" s="84"/>
      <c r="AO36" s="86" t="str">
        <f t="shared" si="4"/>
        <v>Shuffle PC</v>
      </c>
      <c r="AP36" s="87" t="str">
        <f>IF(SUMIFS(Cost,'Expenses Input'!$D$5:$D$990,AO36,Month,'[1]Spending Dashboard'!$B$6,Week_Month,'[1]Spending Dashboard'!$B$7) = 0, "",SUMIFS(Cost,'Expenses Input'!$D$5:$D$990,AO36,Month,'[1]Spending Dashboard'!$B$6,Week_Month,'[1]Spending Dashboard'!$B$7))</f>
        <v/>
      </c>
      <c r="AQ36" s="86" t="str">
        <f t="shared" si="5"/>
        <v/>
      </c>
      <c r="AS36" s="89">
        <f t="shared" si="9"/>
        <v>34</v>
      </c>
      <c r="AT36" s="89" t="str">
        <f t="shared" si="6"/>
        <v/>
      </c>
      <c r="AU36" s="90" t="str">
        <f t="shared" si="7"/>
        <v/>
      </c>
    </row>
    <row r="37" spans="1:47">
      <c r="A37" s="74" t="s">
        <v>263</v>
      </c>
      <c r="C37" s="96"/>
      <c r="E37" s="96"/>
      <c r="G37" s="96"/>
      <c r="I37" s="96"/>
      <c r="K37" s="96"/>
      <c r="M37" s="96"/>
      <c r="X37" s="76"/>
      <c r="Y37" s="65"/>
      <c r="Z37" s="98"/>
      <c r="AA37" s="93"/>
      <c r="AC37" s="79"/>
      <c r="AD37" s="79" t="str">
        <f>'Quotas Data &amp; Analytics Working'!C16</f>
        <v>Other Equipment</v>
      </c>
      <c r="AE37" s="80"/>
      <c r="AF37" s="79" t="str">
        <f t="shared" si="11"/>
        <v/>
      </c>
      <c r="AH37" s="82">
        <f t="shared" si="14"/>
        <v>14</v>
      </c>
      <c r="AI37" s="82" t="str">
        <f t="shared" si="12"/>
        <v/>
      </c>
      <c r="AJ37" s="83" t="str">
        <f t="shared" si="13"/>
        <v/>
      </c>
      <c r="AL37" s="84"/>
      <c r="AM37" s="84"/>
      <c r="AO37" s="86" t="str">
        <f t="shared" si="4"/>
        <v>Mulleys Transami</v>
      </c>
      <c r="AP37" s="87" t="str">
        <f>IF(SUMIFS(Cost,'Expenses Input'!$D$5:$D$990,AO37,Month,'[1]Spending Dashboard'!$B$6,Week_Month,'[1]Spending Dashboard'!$B$7) = 0, "",SUMIFS(Cost,'Expenses Input'!$D$5:$D$990,AO37,Month,'[1]Spending Dashboard'!$B$6,Week_Month,'[1]Spending Dashboard'!$B$7))</f>
        <v/>
      </c>
      <c r="AQ37" s="86" t="str">
        <f t="shared" si="5"/>
        <v/>
      </c>
      <c r="AS37" s="89">
        <f t="shared" si="9"/>
        <v>35</v>
      </c>
      <c r="AT37" s="89" t="str">
        <f t="shared" si="6"/>
        <v/>
      </c>
      <c r="AU37" s="90" t="str">
        <f t="shared" si="7"/>
        <v/>
      </c>
    </row>
    <row r="38" spans="1:47">
      <c r="A38" s="74" t="s">
        <v>287</v>
      </c>
      <c r="C38" s="96"/>
      <c r="E38" s="96"/>
      <c r="G38" s="96"/>
      <c r="I38" s="96"/>
      <c r="K38" s="96"/>
      <c r="M38" s="96"/>
      <c r="X38" s="76"/>
      <c r="Y38" s="65"/>
      <c r="Z38" s="98"/>
      <c r="AA38" s="93"/>
      <c r="AC38" s="79"/>
      <c r="AD38" s="79" t="str">
        <f>'Quotas Data &amp; Analytics Working'!C17</f>
        <v>Medical/Medicine</v>
      </c>
      <c r="AE38" s="80"/>
      <c r="AF38" s="79" t="str">
        <f t="shared" si="11"/>
        <v/>
      </c>
      <c r="AH38" s="82">
        <f t="shared" si="14"/>
        <v>15</v>
      </c>
      <c r="AI38" s="82" t="str">
        <f t="shared" si="12"/>
        <v/>
      </c>
      <c r="AJ38" s="83" t="str">
        <f t="shared" si="13"/>
        <v/>
      </c>
      <c r="AL38" s="84"/>
      <c r="AM38" s="84"/>
      <c r="AO38" s="86" t="str">
        <f t="shared" si="4"/>
        <v>Local Eatery</v>
      </c>
      <c r="AP38" s="87" t="str">
        <f>IF(SUMIFS(Cost,'Expenses Input'!$D$5:$D$990,AO38,Month,'[1]Spending Dashboard'!$B$6,Week_Month,'[1]Spending Dashboard'!$B$7) = 0, "",SUMIFS(Cost,'Expenses Input'!$D$5:$D$990,AO38,Month,'[1]Spending Dashboard'!$B$6,Week_Month,'[1]Spending Dashboard'!$B$7))</f>
        <v/>
      </c>
      <c r="AQ38" s="86" t="str">
        <f t="shared" si="5"/>
        <v/>
      </c>
      <c r="AS38" s="89">
        <f t="shared" si="9"/>
        <v>36</v>
      </c>
      <c r="AT38" s="89" t="str">
        <f t="shared" si="6"/>
        <v/>
      </c>
      <c r="AU38" s="90" t="str">
        <f t="shared" si="7"/>
        <v/>
      </c>
    </row>
    <row r="39" spans="1:47">
      <c r="A39" s="74" t="s">
        <v>294</v>
      </c>
      <c r="C39" s="96"/>
      <c r="E39" s="96"/>
      <c r="G39" s="96"/>
      <c r="I39" s="96"/>
      <c r="K39" s="96"/>
      <c r="M39" s="96"/>
      <c r="X39" s="76"/>
      <c r="Y39" s="65"/>
      <c r="Z39" s="98"/>
      <c r="AA39" s="93"/>
      <c r="AC39" s="79"/>
      <c r="AD39" s="79" t="str">
        <f>'Quotas Data &amp; Analytics Working'!C18</f>
        <v>Water Bill</v>
      </c>
      <c r="AE39" s="80"/>
      <c r="AF39" s="79" t="str">
        <f t="shared" si="11"/>
        <v/>
      </c>
      <c r="AH39" s="82">
        <f t="shared" si="14"/>
        <v>16</v>
      </c>
      <c r="AI39" s="82" t="str">
        <f t="shared" si="12"/>
        <v/>
      </c>
      <c r="AJ39" s="83" t="str">
        <f t="shared" si="13"/>
        <v/>
      </c>
      <c r="AL39" s="84"/>
      <c r="AM39" s="84"/>
      <c r="AO39" s="86" t="str">
        <f t="shared" si="4"/>
        <v>Nawiri Kuku Shop</v>
      </c>
      <c r="AP39" s="87" t="str">
        <f>IF(SUMIFS(Cost,'Expenses Input'!$D$5:$D$990,AO39,Month,'[1]Spending Dashboard'!$B$6,Week_Month,'[1]Spending Dashboard'!$B$7) = 0, "",SUMIFS(Cost,'Expenses Input'!$D$5:$D$990,AO39,Month,'[1]Spending Dashboard'!$B$6,Week_Month,'[1]Spending Dashboard'!$B$7))</f>
        <v/>
      </c>
      <c r="AQ39" s="86" t="str">
        <f t="shared" si="5"/>
        <v/>
      </c>
      <c r="AS39" s="89">
        <f t="shared" si="9"/>
        <v>37</v>
      </c>
      <c r="AT39" s="89" t="str">
        <f t="shared" si="6"/>
        <v/>
      </c>
      <c r="AU39" s="90" t="str">
        <f t="shared" si="7"/>
        <v/>
      </c>
    </row>
    <row r="40" spans="1:47">
      <c r="A40" s="74" t="s">
        <v>208</v>
      </c>
      <c r="C40" s="96"/>
      <c r="E40" s="96"/>
      <c r="G40" s="96"/>
      <c r="I40" s="96"/>
      <c r="K40" s="96"/>
      <c r="M40" s="96"/>
      <c r="X40" s="76"/>
      <c r="Y40" s="65"/>
      <c r="Z40" s="98"/>
      <c r="AA40" s="93"/>
      <c r="AC40" s="79"/>
      <c r="AD40" s="79" t="str">
        <f>'Quotas Data &amp; Analytics Working'!C19</f>
        <v>Friends &amp; Family</v>
      </c>
      <c r="AE40" s="80"/>
      <c r="AF40" s="79" t="str">
        <f t="shared" si="11"/>
        <v/>
      </c>
      <c r="AH40" s="82">
        <f t="shared" si="14"/>
        <v>17</v>
      </c>
      <c r="AI40" s="82" t="str">
        <f t="shared" si="12"/>
        <v/>
      </c>
      <c r="AJ40" s="83" t="str">
        <f t="shared" si="13"/>
        <v/>
      </c>
      <c r="AL40" s="84"/>
      <c r="AM40" s="84"/>
      <c r="AO40" s="86" t="str">
        <f t="shared" si="4"/>
        <v>Instagram Page</v>
      </c>
      <c r="AP40" s="87" t="str">
        <f>IF(SUMIFS(Cost,'Expenses Input'!$D$5:$D$990,AO40,Month,'[1]Spending Dashboard'!$B$6,Week_Month,'[1]Spending Dashboard'!$B$7) = 0, "",SUMIFS(Cost,'Expenses Input'!$D$5:$D$990,AO40,Month,'[1]Spending Dashboard'!$B$6,Week_Month,'[1]Spending Dashboard'!$B$7))</f>
        <v/>
      </c>
      <c r="AQ40" s="86" t="str">
        <f t="shared" si="5"/>
        <v/>
      </c>
      <c r="AS40" s="89">
        <f t="shared" si="9"/>
        <v>38</v>
      </c>
      <c r="AT40" s="89" t="str">
        <f t="shared" si="6"/>
        <v/>
      </c>
      <c r="AU40" s="90" t="str">
        <f t="shared" si="7"/>
        <v/>
      </c>
    </row>
    <row r="41" spans="1:47">
      <c r="A41" s="75" t="s">
        <v>313</v>
      </c>
      <c r="C41" s="96"/>
      <c r="E41" s="96"/>
      <c r="G41" s="96"/>
      <c r="I41" s="96"/>
      <c r="K41" s="96"/>
      <c r="M41" s="96"/>
      <c r="Y41" s="65"/>
      <c r="Z41" s="98"/>
      <c r="AA41" s="93"/>
      <c r="AC41" s="79"/>
      <c r="AD41" s="79"/>
      <c r="AE41" s="80"/>
      <c r="AF41" s="79" t="str">
        <f t="shared" si="11"/>
        <v/>
      </c>
      <c r="AH41" s="82">
        <f t="shared" si="14"/>
        <v>18</v>
      </c>
      <c r="AI41" s="82" t="str">
        <f t="shared" si="12"/>
        <v/>
      </c>
      <c r="AJ41" s="83" t="str">
        <f t="shared" si="13"/>
        <v/>
      </c>
      <c r="AL41" s="84"/>
      <c r="AM41" s="84"/>
      <c r="AO41" s="86"/>
      <c r="AP41" s="87"/>
      <c r="AQ41" s="86"/>
      <c r="AS41" s="89"/>
      <c r="AT41" s="89"/>
      <c r="AU41" s="90"/>
    </row>
    <row r="42" spans="1:47">
      <c r="A42" s="75" t="s">
        <v>339</v>
      </c>
      <c r="C42" s="96"/>
      <c r="E42" s="96"/>
      <c r="G42" s="96"/>
      <c r="I42" s="96"/>
      <c r="K42" s="96"/>
      <c r="M42" s="96"/>
      <c r="Y42" s="65"/>
      <c r="Z42" s="98"/>
      <c r="AA42" s="93"/>
      <c r="AC42" s="79"/>
      <c r="AD42" s="79"/>
      <c r="AE42" s="80"/>
      <c r="AF42" s="79"/>
      <c r="AH42" s="82"/>
      <c r="AI42" s="82"/>
      <c r="AJ42" s="83"/>
      <c r="AL42" s="84"/>
      <c r="AM42" s="84"/>
      <c r="AO42" s="86"/>
      <c r="AP42" s="87"/>
      <c r="AQ42" s="86"/>
      <c r="AS42" s="89"/>
      <c r="AT42" s="89"/>
      <c r="AU42" s="90"/>
    </row>
    <row r="43" spans="1:47">
      <c r="A43" s="75" t="s">
        <v>351</v>
      </c>
      <c r="C43" s="96"/>
      <c r="E43" s="96"/>
      <c r="G43" s="96"/>
      <c r="I43" s="96"/>
      <c r="K43" s="96"/>
      <c r="M43" s="96"/>
      <c r="Y43" s="65"/>
      <c r="Z43" s="98"/>
      <c r="AA43" s="93"/>
      <c r="AC43" s="79"/>
      <c r="AD43" s="79"/>
      <c r="AE43" s="80"/>
      <c r="AF43" s="79"/>
      <c r="AH43" s="82"/>
      <c r="AI43" s="82"/>
      <c r="AJ43" s="83"/>
      <c r="AL43" s="84"/>
      <c r="AM43" s="84"/>
      <c r="AO43" s="86"/>
      <c r="AP43" s="87"/>
      <c r="AQ43" s="86"/>
      <c r="AS43" s="89"/>
      <c r="AT43" s="89"/>
      <c r="AU43" s="90"/>
    </row>
    <row r="44" spans="1:47">
      <c r="A44" s="75" t="s">
        <v>353</v>
      </c>
      <c r="C44" s="96"/>
      <c r="E44" s="96"/>
      <c r="G44" s="96"/>
      <c r="I44" s="96"/>
      <c r="K44" s="96"/>
      <c r="M44" s="96"/>
      <c r="Y44" s="65"/>
      <c r="Z44" s="98"/>
      <c r="AA44" s="93"/>
      <c r="AC44" s="79"/>
      <c r="AD44" s="79"/>
      <c r="AE44" s="80"/>
      <c r="AF44" s="79"/>
      <c r="AH44" s="82"/>
      <c r="AI44" s="82"/>
      <c r="AJ44" s="83"/>
      <c r="AL44" s="84"/>
      <c r="AM44" s="84"/>
      <c r="AO44" s="86"/>
      <c r="AP44" s="87"/>
      <c r="AQ44" s="86"/>
      <c r="AS44" s="89"/>
      <c r="AT44" s="89"/>
      <c r="AU44" s="90"/>
    </row>
    <row r="45" spans="1:47">
      <c r="A45" s="75" t="s">
        <v>367</v>
      </c>
      <c r="C45" s="96"/>
      <c r="E45" s="96"/>
      <c r="G45" s="96"/>
      <c r="I45" s="96"/>
      <c r="K45" s="96"/>
      <c r="M45" s="96"/>
      <c r="Y45" s="65"/>
      <c r="Z45" s="98"/>
      <c r="AA45" s="93"/>
      <c r="AC45" s="79"/>
      <c r="AD45" s="79"/>
      <c r="AE45" s="80"/>
      <c r="AF45" s="79"/>
      <c r="AH45" s="82"/>
      <c r="AI45" s="82"/>
      <c r="AJ45" s="83"/>
      <c r="AL45" s="84"/>
      <c r="AM45" s="84"/>
      <c r="AO45" s="86"/>
      <c r="AP45" s="87"/>
      <c r="AQ45" s="86"/>
      <c r="AS45" s="89"/>
      <c r="AT45" s="89"/>
      <c r="AU45" s="90"/>
    </row>
    <row r="46" spans="1:47">
      <c r="A46" s="75" t="s">
        <v>361</v>
      </c>
      <c r="C46" s="96"/>
      <c r="E46" s="96"/>
      <c r="G46" s="96"/>
      <c r="I46" s="96"/>
      <c r="K46" s="96"/>
      <c r="M46" s="96"/>
      <c r="Y46" s="65"/>
      <c r="Z46" s="98"/>
      <c r="AA46" s="93"/>
      <c r="AC46" s="79"/>
      <c r="AD46" s="79"/>
      <c r="AE46" s="80"/>
      <c r="AF46" s="79"/>
      <c r="AH46" s="82"/>
      <c r="AI46" s="82"/>
      <c r="AJ46" s="83"/>
      <c r="AL46" s="84"/>
      <c r="AM46" s="84"/>
      <c r="AO46" s="86"/>
      <c r="AP46" s="87"/>
      <c r="AQ46" s="86"/>
      <c r="AS46" s="89"/>
      <c r="AT46" s="89"/>
      <c r="AU46" s="90"/>
    </row>
    <row r="47" spans="1:47">
      <c r="A47" s="75" t="s">
        <v>363</v>
      </c>
      <c r="C47" s="96"/>
      <c r="E47" s="96"/>
      <c r="G47" s="96"/>
      <c r="I47" s="96"/>
      <c r="K47" s="96"/>
      <c r="M47" s="96"/>
      <c r="Y47" s="65"/>
      <c r="Z47" s="98"/>
      <c r="AA47" s="93"/>
      <c r="AC47" s="79"/>
      <c r="AD47" s="79"/>
      <c r="AE47" s="80"/>
      <c r="AF47" s="79"/>
      <c r="AH47" s="82"/>
      <c r="AI47" s="82"/>
      <c r="AJ47" s="83"/>
      <c r="AL47" s="84"/>
      <c r="AM47" s="84"/>
      <c r="AO47" s="86"/>
      <c r="AP47" s="87"/>
      <c r="AQ47" s="86"/>
      <c r="AS47" s="89"/>
      <c r="AT47" s="89"/>
      <c r="AU47" s="90"/>
    </row>
    <row r="48" spans="1:47">
      <c r="A48" s="75" t="s">
        <v>369</v>
      </c>
      <c r="C48" s="96"/>
      <c r="E48" s="96"/>
      <c r="G48" s="96"/>
      <c r="I48" s="96"/>
      <c r="K48" s="96"/>
      <c r="M48" s="96"/>
      <c r="Y48" s="65"/>
      <c r="Z48" s="98"/>
      <c r="AA48" s="93"/>
      <c r="AC48" s="79"/>
      <c r="AD48" s="79"/>
      <c r="AE48" s="80"/>
      <c r="AF48" s="79"/>
      <c r="AH48" s="82"/>
      <c r="AI48" s="82"/>
      <c r="AJ48" s="83"/>
      <c r="AL48" s="84"/>
      <c r="AM48" s="84"/>
      <c r="AO48" s="86"/>
      <c r="AP48" s="87"/>
      <c r="AQ48" s="86"/>
      <c r="AS48" s="89"/>
      <c r="AT48" s="89"/>
      <c r="AU48" s="90"/>
    </row>
    <row r="49" spans="1:47">
      <c r="A49" s="75" t="s">
        <v>384</v>
      </c>
      <c r="C49" s="96"/>
      <c r="E49" s="96"/>
      <c r="G49" s="96"/>
      <c r="I49" s="96"/>
      <c r="K49" s="96"/>
      <c r="M49" s="96"/>
      <c r="Y49" s="65"/>
      <c r="Z49" s="98"/>
      <c r="AA49" s="93"/>
      <c r="AC49" s="79"/>
      <c r="AD49" s="79"/>
      <c r="AE49" s="80"/>
      <c r="AF49" s="79"/>
      <c r="AH49" s="82"/>
      <c r="AI49" s="82"/>
      <c r="AJ49" s="83"/>
      <c r="AL49" s="84"/>
      <c r="AM49" s="84"/>
      <c r="AO49" s="86"/>
      <c r="AP49" s="87"/>
      <c r="AQ49" s="86"/>
      <c r="AS49" s="89"/>
      <c r="AT49" s="89"/>
      <c r="AU49" s="90"/>
    </row>
    <row r="50" spans="1:47">
      <c r="A50" s="75" t="s">
        <v>393</v>
      </c>
      <c r="C50" s="96"/>
      <c r="E50" s="96"/>
      <c r="G50" s="96"/>
      <c r="I50" s="96"/>
      <c r="K50" s="96"/>
      <c r="M50" s="96"/>
      <c r="Y50" s="65"/>
      <c r="Z50" s="98"/>
      <c r="AA50" s="93"/>
      <c r="AC50" s="79"/>
      <c r="AD50" s="79"/>
      <c r="AE50" s="80"/>
      <c r="AF50" s="79"/>
      <c r="AH50" s="82"/>
      <c r="AI50" s="82"/>
      <c r="AJ50" s="83"/>
      <c r="AL50" s="84"/>
      <c r="AM50" s="84"/>
      <c r="AO50" s="86"/>
      <c r="AP50" s="87"/>
      <c r="AQ50" s="86"/>
      <c r="AS50" s="89"/>
      <c r="AT50" s="89"/>
      <c r="AU50" s="90"/>
    </row>
    <row r="51" spans="1:47">
      <c r="A51" s="75" t="s">
        <v>409</v>
      </c>
      <c r="C51" s="96"/>
      <c r="E51" s="96"/>
      <c r="G51" s="96"/>
      <c r="I51" s="96"/>
      <c r="K51" s="96"/>
      <c r="M51" s="96"/>
      <c r="Y51" s="65"/>
      <c r="Z51" s="98"/>
      <c r="AA51" s="93"/>
      <c r="AC51" s="79"/>
      <c r="AD51" s="79"/>
      <c r="AE51" s="80"/>
      <c r="AF51" s="79"/>
      <c r="AH51" s="82"/>
      <c r="AI51" s="82"/>
      <c r="AJ51" s="83"/>
      <c r="AL51" s="84"/>
      <c r="AM51" s="84"/>
      <c r="AO51" s="86"/>
      <c r="AP51" s="87"/>
      <c r="AQ51" s="86"/>
      <c r="AS51" s="89"/>
      <c r="AT51" s="89"/>
      <c r="AU51" s="90"/>
    </row>
    <row r="52" spans="1:47">
      <c r="A52" s="75" t="s">
        <v>418</v>
      </c>
      <c r="C52" s="96"/>
      <c r="E52" s="96"/>
      <c r="G52" s="96"/>
      <c r="I52" s="96"/>
      <c r="K52" s="96"/>
      <c r="M52" s="96"/>
      <c r="Y52" s="65"/>
      <c r="Z52" s="98"/>
      <c r="AA52" s="93"/>
      <c r="AC52" s="79"/>
      <c r="AD52" s="79"/>
      <c r="AE52" s="80"/>
      <c r="AF52" s="79"/>
      <c r="AH52" s="82"/>
      <c r="AI52" s="82"/>
      <c r="AJ52" s="83"/>
      <c r="AL52" s="84"/>
      <c r="AM52" s="84"/>
      <c r="AO52" s="86"/>
      <c r="AP52" s="87"/>
      <c r="AQ52" s="86"/>
      <c r="AS52" s="89"/>
      <c r="AT52" s="89"/>
      <c r="AU52" s="90"/>
    </row>
    <row r="53" spans="1:47">
      <c r="A53" s="100" t="s">
        <v>456</v>
      </c>
      <c r="C53" s="96"/>
      <c r="E53" s="96"/>
      <c r="G53" s="96"/>
      <c r="I53" s="96"/>
      <c r="K53" s="96"/>
      <c r="M53" s="96"/>
      <c r="Y53" s="65"/>
      <c r="Z53" s="98"/>
      <c r="AA53" s="93"/>
      <c r="AC53" s="79"/>
      <c r="AD53" s="79"/>
      <c r="AE53" s="80"/>
      <c r="AF53" s="79"/>
      <c r="AH53" s="82"/>
      <c r="AI53" s="82"/>
      <c r="AJ53" s="83"/>
      <c r="AL53" s="84"/>
      <c r="AM53" s="84"/>
      <c r="AO53" s="86"/>
      <c r="AP53" s="87"/>
      <c r="AQ53" s="86"/>
      <c r="AS53" s="89"/>
      <c r="AT53" s="89"/>
      <c r="AU53" s="90"/>
    </row>
    <row r="54" spans="1:47">
      <c r="A54" s="75" t="s">
        <v>488</v>
      </c>
      <c r="C54" s="96"/>
      <c r="E54" s="96"/>
      <c r="G54" s="96"/>
      <c r="I54" s="96"/>
      <c r="K54" s="96"/>
      <c r="M54" s="96"/>
      <c r="Y54" s="65"/>
      <c r="Z54" s="98"/>
      <c r="AA54" s="93"/>
      <c r="AC54" s="79"/>
      <c r="AD54" s="79"/>
      <c r="AE54" s="80"/>
      <c r="AF54" s="79"/>
      <c r="AH54" s="82"/>
      <c r="AI54" s="82"/>
      <c r="AJ54" s="83"/>
      <c r="AL54" s="84"/>
      <c r="AM54" s="84"/>
      <c r="AO54" s="86"/>
      <c r="AP54" s="87"/>
      <c r="AQ54" s="86"/>
      <c r="AS54" s="89"/>
      <c r="AT54" s="89"/>
      <c r="AU54" s="90"/>
    </row>
    <row r="55" spans="1:47">
      <c r="A55" s="75" t="s">
        <v>490</v>
      </c>
      <c r="C55" s="96"/>
      <c r="E55" s="96"/>
      <c r="G55" s="96"/>
      <c r="I55" s="96"/>
      <c r="K55" s="96"/>
      <c r="M55" s="96"/>
      <c r="Y55" s="65"/>
      <c r="Z55" s="98"/>
      <c r="AA55" s="93"/>
      <c r="AC55" s="79"/>
      <c r="AD55" s="79"/>
      <c r="AE55" s="80"/>
      <c r="AF55" s="79"/>
      <c r="AH55" s="82"/>
      <c r="AI55" s="82"/>
      <c r="AJ55" s="83"/>
      <c r="AL55" s="84"/>
      <c r="AM55" s="84"/>
      <c r="AO55" s="86"/>
      <c r="AP55" s="87"/>
      <c r="AQ55" s="86"/>
      <c r="AS55" s="89"/>
      <c r="AT55" s="89"/>
      <c r="AU55" s="90"/>
    </row>
    <row r="56" spans="1:47">
      <c r="A56" s="75" t="s">
        <v>496</v>
      </c>
      <c r="C56" s="96"/>
      <c r="E56" s="96"/>
      <c r="G56" s="96"/>
      <c r="I56" s="96"/>
      <c r="K56" s="96"/>
      <c r="M56" s="96"/>
      <c r="Y56" s="65"/>
      <c r="Z56" s="98"/>
      <c r="AA56" s="93"/>
      <c r="AC56" s="79"/>
      <c r="AD56" s="79"/>
      <c r="AE56" s="80"/>
      <c r="AF56" s="79"/>
      <c r="AH56" s="82"/>
      <c r="AI56" s="82"/>
      <c r="AJ56" s="83"/>
      <c r="AL56" s="84"/>
      <c r="AM56" s="84"/>
      <c r="AO56" s="86"/>
      <c r="AP56" s="87"/>
      <c r="AQ56" s="86"/>
      <c r="AS56" s="89"/>
      <c r="AT56" s="89"/>
      <c r="AU56" s="90"/>
    </row>
    <row r="57" spans="1:47">
      <c r="A57" s="75" t="s">
        <v>515</v>
      </c>
      <c r="C57" s="96"/>
      <c r="E57" s="96"/>
      <c r="G57" s="96"/>
      <c r="I57" s="96"/>
      <c r="K57" s="96"/>
      <c r="M57" s="96"/>
      <c r="Y57" s="65"/>
      <c r="Z57" s="98"/>
      <c r="AA57" s="93"/>
      <c r="AC57" s="79"/>
      <c r="AD57" s="79"/>
      <c r="AE57" s="80"/>
      <c r="AF57" s="79"/>
      <c r="AH57" s="82"/>
      <c r="AI57" s="82"/>
      <c r="AJ57" s="83"/>
      <c r="AL57" s="84"/>
      <c r="AM57" s="84"/>
      <c r="AO57" s="86"/>
      <c r="AP57" s="87"/>
      <c r="AQ57" s="86"/>
      <c r="AS57" s="89"/>
      <c r="AT57" s="89"/>
      <c r="AU57" s="90"/>
    </row>
    <row r="58" spans="1:47">
      <c r="A58" s="75" t="s">
        <v>538</v>
      </c>
      <c r="C58" s="96"/>
      <c r="E58" s="96"/>
      <c r="G58" s="96"/>
      <c r="I58" s="96"/>
      <c r="K58" s="96"/>
      <c r="M58" s="96"/>
      <c r="Y58" s="65"/>
      <c r="Z58" s="98"/>
      <c r="AA58" s="93"/>
      <c r="AC58" s="79"/>
      <c r="AD58" s="79"/>
      <c r="AE58" s="80"/>
      <c r="AF58" s="79"/>
      <c r="AH58" s="82"/>
      <c r="AI58" s="82"/>
      <c r="AJ58" s="83"/>
      <c r="AL58" s="84"/>
      <c r="AM58" s="84"/>
      <c r="AO58" s="86"/>
      <c r="AP58" s="87"/>
      <c r="AQ58" s="86"/>
      <c r="AS58" s="89"/>
      <c r="AT58" s="89"/>
      <c r="AU58" s="90"/>
    </row>
    <row r="59" spans="1:47">
      <c r="A59" s="75"/>
      <c r="C59" s="96"/>
      <c r="E59" s="96"/>
      <c r="G59" s="96"/>
      <c r="I59" s="96"/>
      <c r="K59" s="96"/>
      <c r="M59" s="96"/>
      <c r="Y59" s="65"/>
      <c r="Z59" s="98"/>
      <c r="AA59" s="93"/>
      <c r="AC59" s="79"/>
      <c r="AD59" s="79"/>
      <c r="AE59" s="80"/>
      <c r="AF59" s="79"/>
      <c r="AH59" s="82"/>
      <c r="AI59" s="82"/>
      <c r="AJ59" s="83"/>
      <c r="AL59" s="84"/>
      <c r="AM59" s="84"/>
      <c r="AO59" s="86"/>
      <c r="AP59" s="87"/>
      <c r="AQ59" s="86"/>
      <c r="AS59" s="89"/>
      <c r="AT59" s="89"/>
      <c r="AU59" s="90"/>
    </row>
    <row r="60" spans="1:47">
      <c r="A60" s="75"/>
      <c r="C60" s="96"/>
      <c r="E60" s="96"/>
      <c r="G60" s="96"/>
      <c r="I60" s="96"/>
      <c r="K60" s="96"/>
      <c r="M60" s="96"/>
      <c r="Y60" s="65"/>
      <c r="Z60" s="98"/>
      <c r="AA60" s="93"/>
      <c r="AC60" s="79"/>
      <c r="AD60" s="79"/>
      <c r="AE60" s="80"/>
      <c r="AF60" s="79"/>
      <c r="AH60" s="82"/>
      <c r="AI60" s="82"/>
      <c r="AJ60" s="83"/>
      <c r="AL60" s="84"/>
      <c r="AM60" s="84"/>
      <c r="AO60" s="86"/>
      <c r="AP60" s="87"/>
      <c r="AQ60" s="86"/>
      <c r="AS60" s="89"/>
      <c r="AT60" s="89"/>
      <c r="AU60" s="90"/>
    </row>
    <row r="61" spans="1:47">
      <c r="A61" s="75"/>
      <c r="C61" s="96"/>
      <c r="E61" s="96"/>
      <c r="G61" s="96"/>
      <c r="I61" s="96"/>
      <c r="K61" s="96"/>
      <c r="M61" s="96"/>
      <c r="Y61" s="65"/>
      <c r="Z61" s="98"/>
      <c r="AA61" s="93"/>
      <c r="AC61" s="79"/>
      <c r="AD61" s="79"/>
      <c r="AE61" s="80"/>
      <c r="AF61" s="79"/>
      <c r="AH61" s="82"/>
      <c r="AI61" s="82"/>
      <c r="AJ61" s="83"/>
      <c r="AL61" s="84"/>
      <c r="AM61" s="84"/>
      <c r="AO61" s="86"/>
      <c r="AP61" s="87"/>
      <c r="AQ61" s="86"/>
      <c r="AS61" s="89"/>
      <c r="AT61" s="89"/>
      <c r="AU61" s="90"/>
    </row>
    <row r="62" spans="1:47">
      <c r="A62" s="75"/>
      <c r="C62" s="96"/>
      <c r="E62" s="96"/>
      <c r="G62" s="96"/>
      <c r="I62" s="96"/>
      <c r="K62" s="96"/>
      <c r="M62" s="96"/>
      <c r="Y62" s="65"/>
      <c r="Z62" s="98"/>
      <c r="AA62" s="93"/>
      <c r="AC62" s="79"/>
      <c r="AD62" s="79"/>
      <c r="AE62" s="80"/>
      <c r="AF62" s="79"/>
      <c r="AH62" s="82"/>
      <c r="AI62" s="82"/>
      <c r="AJ62" s="83"/>
      <c r="AL62" s="84"/>
      <c r="AM62" s="84"/>
      <c r="AO62" s="86"/>
      <c r="AP62" s="87"/>
      <c r="AQ62" s="86"/>
      <c r="AS62" s="89"/>
      <c r="AT62" s="89"/>
      <c r="AU62" s="90"/>
    </row>
    <row r="63" spans="1:47">
      <c r="A63" s="75"/>
      <c r="C63" s="96"/>
      <c r="E63" s="96"/>
      <c r="G63" s="96"/>
      <c r="I63" s="96"/>
      <c r="K63" s="96"/>
      <c r="M63" s="96"/>
      <c r="Y63" s="65"/>
      <c r="Z63" s="98"/>
      <c r="AA63" s="93"/>
      <c r="AC63" s="79"/>
      <c r="AD63" s="79"/>
      <c r="AE63" s="80"/>
      <c r="AF63" s="79"/>
      <c r="AH63" s="82"/>
      <c r="AI63" s="82"/>
      <c r="AJ63" s="83"/>
      <c r="AL63" s="84"/>
      <c r="AM63" s="84"/>
      <c r="AO63" s="86"/>
      <c r="AP63" s="87"/>
      <c r="AQ63" s="86"/>
      <c r="AS63" s="89"/>
      <c r="AT63" s="89"/>
      <c r="AU63" s="90"/>
    </row>
    <row r="64" spans="1:47">
      <c r="A64" s="75"/>
      <c r="C64" s="96"/>
      <c r="E64" s="96"/>
      <c r="G64" s="96"/>
      <c r="I64" s="96"/>
      <c r="K64" s="96"/>
      <c r="M64" s="96"/>
      <c r="Y64" s="65"/>
      <c r="Z64" s="98"/>
      <c r="AA64" s="93"/>
      <c r="AC64" s="79"/>
      <c r="AD64" s="79"/>
      <c r="AE64" s="80"/>
      <c r="AF64" s="79"/>
      <c r="AH64" s="82"/>
      <c r="AI64" s="82"/>
      <c r="AJ64" s="83"/>
      <c r="AL64" s="84"/>
      <c r="AM64" s="84"/>
      <c r="AO64" s="86"/>
      <c r="AP64" s="87"/>
      <c r="AQ64" s="86"/>
      <c r="AS64" s="89"/>
      <c r="AT64" s="89"/>
      <c r="AU64" s="90"/>
    </row>
    <row r="65" spans="1:47">
      <c r="A65" s="75"/>
      <c r="C65" s="96"/>
      <c r="E65" s="96"/>
      <c r="G65" s="96"/>
      <c r="I65" s="96"/>
      <c r="K65" s="96"/>
      <c r="M65" s="96"/>
      <c r="Y65" s="65"/>
      <c r="Z65" s="98"/>
      <c r="AA65" s="93"/>
      <c r="AC65" s="79"/>
      <c r="AD65" s="79"/>
      <c r="AE65" s="80"/>
      <c r="AF65" s="79"/>
      <c r="AH65" s="82"/>
      <c r="AI65" s="82"/>
      <c r="AJ65" s="83"/>
      <c r="AL65" s="84"/>
      <c r="AM65" s="84"/>
      <c r="AO65" s="86"/>
      <c r="AP65" s="87"/>
      <c r="AQ65" s="86"/>
      <c r="AS65" s="89"/>
      <c r="AT65" s="89"/>
      <c r="AU65" s="90"/>
    </row>
    <row r="66" spans="1:47">
      <c r="A66" s="75"/>
      <c r="C66" s="96"/>
      <c r="E66" s="96"/>
      <c r="G66" s="96"/>
      <c r="I66" s="96"/>
      <c r="K66" s="96"/>
      <c r="M66" s="96"/>
      <c r="Y66" s="65"/>
      <c r="Z66" s="98"/>
      <c r="AA66" s="93"/>
      <c r="AC66" s="79"/>
      <c r="AD66" s="79"/>
      <c r="AE66" s="80"/>
      <c r="AF66" s="79"/>
      <c r="AH66" s="82"/>
      <c r="AI66" s="82"/>
      <c r="AJ66" s="83"/>
      <c r="AL66" s="84"/>
      <c r="AM66" s="84"/>
      <c r="AO66" s="86"/>
      <c r="AP66" s="87"/>
      <c r="AQ66" s="86"/>
      <c r="AS66" s="89"/>
      <c r="AT66" s="89"/>
      <c r="AU66" s="90"/>
    </row>
    <row r="67" spans="1:47">
      <c r="A67" s="75"/>
      <c r="C67" s="96"/>
      <c r="E67" s="96"/>
      <c r="G67" s="96"/>
      <c r="I67" s="96"/>
      <c r="K67" s="96"/>
      <c r="M67" s="96"/>
      <c r="Y67" s="65"/>
      <c r="Z67" s="98"/>
      <c r="AA67" s="93"/>
      <c r="AC67" s="79"/>
      <c r="AD67" s="79"/>
      <c r="AE67" s="80"/>
      <c r="AF67" s="79"/>
      <c r="AH67" s="82"/>
      <c r="AI67" s="82"/>
      <c r="AJ67" s="83"/>
      <c r="AL67" s="84"/>
      <c r="AM67" s="84"/>
      <c r="AO67" s="86"/>
      <c r="AP67" s="87"/>
      <c r="AQ67" s="86"/>
      <c r="AS67" s="89"/>
      <c r="AT67" s="89"/>
      <c r="AU67" s="90"/>
    </row>
    <row r="68" spans="1:47">
      <c r="A68" s="75"/>
      <c r="C68" s="96"/>
      <c r="E68" s="96"/>
      <c r="G68" s="96"/>
      <c r="I68" s="96"/>
      <c r="K68" s="96"/>
      <c r="M68" s="96"/>
      <c r="Y68" s="65"/>
      <c r="Z68" s="98"/>
      <c r="AA68" s="93"/>
      <c r="AC68" s="79"/>
      <c r="AD68" s="79"/>
      <c r="AE68" s="80"/>
      <c r="AF68" s="79"/>
      <c r="AH68" s="82"/>
      <c r="AI68" s="82"/>
      <c r="AJ68" s="83"/>
      <c r="AL68" s="84"/>
      <c r="AM68" s="84"/>
      <c r="AO68" s="86"/>
      <c r="AP68" s="87"/>
      <c r="AQ68" s="86"/>
      <c r="AS68" s="89"/>
      <c r="AT68" s="89"/>
      <c r="AU68" s="90"/>
    </row>
    <row r="69" spans="1:47">
      <c r="A69" s="75"/>
      <c r="C69" s="96"/>
      <c r="E69" s="96"/>
      <c r="G69" s="96"/>
      <c r="I69" s="96"/>
      <c r="K69" s="96"/>
      <c r="M69" s="96"/>
      <c r="Y69" s="65"/>
      <c r="Z69" s="98"/>
      <c r="AA69" s="93"/>
      <c r="AC69" s="79"/>
      <c r="AD69" s="79"/>
      <c r="AE69" s="80"/>
      <c r="AF69" s="79"/>
      <c r="AH69" s="82"/>
      <c r="AI69" s="82"/>
      <c r="AJ69" s="83"/>
      <c r="AL69" s="84"/>
      <c r="AM69" s="84"/>
      <c r="AO69" s="86"/>
      <c r="AP69" s="87"/>
      <c r="AQ69" s="86"/>
      <c r="AS69" s="89"/>
      <c r="AT69" s="89"/>
      <c r="AU69" s="90"/>
    </row>
    <row r="70" spans="1:47">
      <c r="A70" s="75"/>
      <c r="C70" s="96"/>
      <c r="E70" s="96"/>
      <c r="G70" s="96"/>
      <c r="I70" s="96"/>
      <c r="K70" s="96"/>
      <c r="M70" s="96"/>
      <c r="Y70" s="65"/>
      <c r="Z70" s="98"/>
      <c r="AA70" s="93"/>
      <c r="AC70" s="79"/>
      <c r="AD70" s="79"/>
      <c r="AE70" s="80"/>
      <c r="AF70" s="79"/>
      <c r="AH70" s="82"/>
      <c r="AI70" s="82"/>
      <c r="AJ70" s="83"/>
      <c r="AL70" s="84"/>
      <c r="AM70" s="84"/>
      <c r="AO70" s="86"/>
      <c r="AP70" s="87"/>
      <c r="AQ70" s="86"/>
      <c r="AS70" s="89"/>
      <c r="AT70" s="89"/>
      <c r="AU70" s="90"/>
    </row>
    <row r="71" spans="1:47">
      <c r="A71" s="75"/>
      <c r="C71" s="96"/>
      <c r="E71" s="96"/>
      <c r="G71" s="96"/>
      <c r="I71" s="96"/>
      <c r="K71" s="96"/>
      <c r="M71" s="96"/>
      <c r="Y71" s="65"/>
      <c r="Z71" s="98"/>
      <c r="AA71" s="93"/>
      <c r="AC71" s="79"/>
      <c r="AD71" s="79"/>
      <c r="AE71" s="80"/>
      <c r="AF71" s="79"/>
      <c r="AH71" s="82"/>
      <c r="AI71" s="82"/>
      <c r="AJ71" s="83"/>
      <c r="AL71" s="84"/>
      <c r="AM71" s="84"/>
      <c r="AO71" s="86"/>
      <c r="AP71" s="87"/>
      <c r="AQ71" s="86"/>
      <c r="AS71" s="89"/>
      <c r="AT71" s="89"/>
      <c r="AU71" s="90"/>
    </row>
    <row r="72" spans="1:47">
      <c r="A72" s="75"/>
      <c r="C72" s="96"/>
      <c r="E72" s="96"/>
      <c r="G72" s="96"/>
      <c r="I72" s="96"/>
      <c r="K72" s="96"/>
      <c r="M72" s="96"/>
      <c r="Y72" s="65"/>
      <c r="Z72" s="98"/>
      <c r="AA72" s="93"/>
      <c r="AC72" s="79"/>
      <c r="AD72" s="79"/>
      <c r="AE72" s="80"/>
      <c r="AF72" s="79"/>
      <c r="AH72" s="82"/>
      <c r="AI72" s="82"/>
      <c r="AJ72" s="83"/>
      <c r="AL72" s="84"/>
      <c r="AM72" s="84"/>
      <c r="AO72" s="86"/>
      <c r="AP72" s="87"/>
      <c r="AQ72" s="86"/>
      <c r="AS72" s="89"/>
      <c r="AT72" s="89"/>
      <c r="AU72" s="90"/>
    </row>
    <row r="73" spans="1:47">
      <c r="A73" s="75"/>
      <c r="C73" s="96"/>
      <c r="E73" s="96"/>
      <c r="G73" s="96"/>
      <c r="I73" s="96"/>
      <c r="K73" s="96"/>
      <c r="M73" s="96"/>
      <c r="Y73" s="65"/>
      <c r="Z73" s="98"/>
      <c r="AA73" s="93"/>
      <c r="AC73" s="79"/>
      <c r="AD73" s="79"/>
      <c r="AE73" s="80"/>
      <c r="AF73" s="79"/>
      <c r="AH73" s="82"/>
      <c r="AI73" s="82"/>
      <c r="AJ73" s="83"/>
      <c r="AL73" s="84"/>
      <c r="AM73" s="84"/>
      <c r="AO73" s="86"/>
      <c r="AP73" s="87"/>
      <c r="AQ73" s="86"/>
      <c r="AS73" s="89"/>
      <c r="AT73" s="89"/>
      <c r="AU73" s="90"/>
    </row>
    <row r="74" spans="1:47">
      <c r="A74" s="75"/>
      <c r="C74" s="96"/>
      <c r="E74" s="96"/>
      <c r="G74" s="96"/>
      <c r="I74" s="96"/>
      <c r="K74" s="96"/>
      <c r="M74" s="96"/>
      <c r="Y74" s="65"/>
      <c r="Z74" s="98"/>
      <c r="AA74" s="93"/>
      <c r="AC74" s="79"/>
      <c r="AD74" s="79"/>
      <c r="AE74" s="80"/>
      <c r="AF74" s="79"/>
      <c r="AH74" s="82"/>
      <c r="AI74" s="82"/>
      <c r="AJ74" s="83"/>
      <c r="AL74" s="84"/>
      <c r="AM74" s="84"/>
      <c r="AO74" s="86"/>
      <c r="AP74" s="87"/>
      <c r="AQ74" s="86"/>
      <c r="AS74" s="89"/>
      <c r="AT74" s="89"/>
      <c r="AU74" s="90"/>
    </row>
    <row r="75" spans="1:47">
      <c r="A75" s="75"/>
      <c r="C75" s="96"/>
      <c r="E75" s="96"/>
      <c r="G75" s="96"/>
      <c r="I75" s="96"/>
      <c r="K75" s="96"/>
      <c r="M75" s="96"/>
      <c r="Y75" s="65"/>
      <c r="Z75" s="98"/>
      <c r="AA75" s="93"/>
      <c r="AC75" s="79"/>
      <c r="AD75" s="79"/>
      <c r="AE75" s="80"/>
      <c r="AF75" s="79"/>
      <c r="AH75" s="82"/>
      <c r="AI75" s="82"/>
      <c r="AJ75" s="83"/>
      <c r="AL75" s="84"/>
      <c r="AM75" s="84"/>
      <c r="AO75" s="86"/>
      <c r="AP75" s="87"/>
      <c r="AQ75" s="86"/>
      <c r="AS75" s="89"/>
      <c r="AT75" s="89"/>
      <c r="AU75" s="90"/>
    </row>
    <row r="76" spans="1:47">
      <c r="A76" s="75"/>
      <c r="C76" s="96"/>
      <c r="E76" s="96"/>
      <c r="G76" s="96"/>
      <c r="I76" s="96"/>
      <c r="K76" s="96"/>
      <c r="M76" s="96"/>
      <c r="Y76" s="65"/>
      <c r="Z76" s="98"/>
      <c r="AA76" s="93"/>
      <c r="AC76" s="79"/>
      <c r="AD76" s="79"/>
      <c r="AE76" s="80"/>
      <c r="AF76" s="79"/>
      <c r="AH76" s="82"/>
      <c r="AI76" s="82"/>
      <c r="AJ76" s="83"/>
      <c r="AL76" s="84"/>
      <c r="AM76" s="84"/>
      <c r="AO76" s="86"/>
      <c r="AP76" s="87"/>
      <c r="AQ76" s="86"/>
      <c r="AS76" s="89"/>
      <c r="AT76" s="89"/>
      <c r="AU76" s="90"/>
    </row>
    <row r="77" spans="1:47">
      <c r="A77" s="75"/>
      <c r="C77" s="96"/>
      <c r="E77" s="96"/>
      <c r="G77" s="96"/>
      <c r="I77" s="96"/>
      <c r="K77" s="96"/>
      <c r="M77" s="96"/>
      <c r="Y77" s="65"/>
      <c r="Z77" s="98"/>
      <c r="AA77" s="93"/>
      <c r="AC77" s="79"/>
      <c r="AD77" s="79"/>
      <c r="AE77" s="80"/>
      <c r="AF77" s="79"/>
      <c r="AH77" s="82"/>
      <c r="AI77" s="82"/>
      <c r="AJ77" s="83"/>
      <c r="AL77" s="84"/>
      <c r="AM77" s="84"/>
      <c r="AO77" s="86"/>
      <c r="AP77" s="87"/>
      <c r="AQ77" s="86"/>
      <c r="AS77" s="89"/>
      <c r="AT77" s="89"/>
      <c r="AU77" s="90"/>
    </row>
    <row r="78" spans="1:47">
      <c r="A78" s="75"/>
      <c r="C78" s="96"/>
      <c r="E78" s="96"/>
      <c r="G78" s="96"/>
      <c r="I78" s="96"/>
      <c r="K78" s="96"/>
      <c r="M78" s="96"/>
      <c r="Y78" s="65"/>
      <c r="Z78" s="98"/>
      <c r="AA78" s="93"/>
      <c r="AC78" s="79"/>
      <c r="AD78" s="79"/>
      <c r="AE78" s="80"/>
      <c r="AF78" s="79"/>
      <c r="AH78" s="82"/>
      <c r="AI78" s="82"/>
      <c r="AJ78" s="83"/>
      <c r="AL78" s="84"/>
      <c r="AM78" s="84"/>
      <c r="AO78" s="86"/>
      <c r="AP78" s="87"/>
      <c r="AQ78" s="86"/>
      <c r="AS78" s="89"/>
      <c r="AT78" s="89"/>
      <c r="AU78" s="90"/>
    </row>
    <row r="79" spans="1:47">
      <c r="A79" s="75"/>
      <c r="C79" s="96"/>
      <c r="E79" s="96"/>
      <c r="G79" s="96"/>
      <c r="I79" s="96"/>
      <c r="K79" s="96"/>
      <c r="M79" s="96"/>
      <c r="Y79" s="65"/>
      <c r="Z79" s="98"/>
      <c r="AA79" s="93"/>
      <c r="AC79" s="79"/>
      <c r="AD79" s="79"/>
      <c r="AE79" s="80"/>
      <c r="AF79" s="79"/>
      <c r="AH79" s="82"/>
      <c r="AI79" s="82"/>
      <c r="AJ79" s="83"/>
      <c r="AL79" s="84"/>
      <c r="AM79" s="84"/>
      <c r="AO79" s="86"/>
      <c r="AP79" s="87"/>
      <c r="AQ79" s="86"/>
      <c r="AS79" s="89"/>
      <c r="AT79" s="89"/>
      <c r="AU79" s="90"/>
    </row>
    <row r="80" spans="1:47">
      <c r="A80" s="75"/>
      <c r="C80" s="96"/>
      <c r="E80" s="96"/>
      <c r="G80" s="96"/>
      <c r="I80" s="96"/>
      <c r="K80" s="96"/>
      <c r="M80" s="96"/>
      <c r="Y80" s="65"/>
      <c r="Z80" s="98"/>
      <c r="AA80" s="93"/>
      <c r="AC80" s="79"/>
      <c r="AD80" s="79"/>
      <c r="AE80" s="80"/>
      <c r="AF80" s="79"/>
      <c r="AH80" s="82"/>
      <c r="AI80" s="82"/>
      <c r="AJ80" s="83"/>
      <c r="AL80" s="84"/>
      <c r="AM80" s="84"/>
      <c r="AO80" s="86"/>
      <c r="AP80" s="87"/>
      <c r="AQ80" s="86"/>
      <c r="AS80" s="89"/>
      <c r="AT80" s="89"/>
      <c r="AU80" s="90"/>
    </row>
    <row r="81" spans="1:47">
      <c r="A81" s="75"/>
      <c r="C81" s="96"/>
      <c r="E81" s="96"/>
      <c r="G81" s="96"/>
      <c r="I81" s="96"/>
      <c r="K81" s="96"/>
      <c r="M81" s="96"/>
      <c r="Y81" s="65"/>
      <c r="Z81" s="98"/>
      <c r="AA81" s="93"/>
      <c r="AC81" s="79"/>
      <c r="AD81" s="79"/>
      <c r="AE81" s="80"/>
      <c r="AF81" s="79"/>
      <c r="AH81" s="82"/>
      <c r="AI81" s="82"/>
      <c r="AJ81" s="83"/>
      <c r="AL81" s="84"/>
      <c r="AM81" s="84"/>
      <c r="AO81" s="86"/>
      <c r="AP81" s="87"/>
      <c r="AQ81" s="86"/>
      <c r="AS81" s="89"/>
      <c r="AT81" s="89"/>
      <c r="AU81" s="90"/>
    </row>
    <row r="82" spans="1:47">
      <c r="A82" s="75"/>
      <c r="C82" s="96"/>
      <c r="E82" s="96"/>
      <c r="G82" s="96"/>
      <c r="I82" s="96"/>
      <c r="K82" s="96"/>
      <c r="M82" s="96"/>
      <c r="Y82" s="65"/>
      <c r="Z82" s="98"/>
      <c r="AA82" s="93"/>
      <c r="AC82" s="79"/>
      <c r="AD82" s="79"/>
      <c r="AE82" s="80"/>
      <c r="AF82" s="79"/>
      <c r="AH82" s="82"/>
      <c r="AI82" s="82"/>
      <c r="AJ82" s="83"/>
      <c r="AL82" s="84"/>
      <c r="AM82" s="84"/>
      <c r="AO82" s="86"/>
      <c r="AP82" s="87"/>
      <c r="AQ82" s="86"/>
      <c r="AS82" s="89"/>
      <c r="AT82" s="89"/>
      <c r="AU82" s="90"/>
    </row>
    <row r="83" spans="1:47">
      <c r="A83" s="75"/>
      <c r="C83" s="96"/>
      <c r="E83" s="96"/>
      <c r="G83" s="96"/>
      <c r="I83" s="96"/>
      <c r="K83" s="96"/>
      <c r="M83" s="96"/>
      <c r="Y83" s="65"/>
      <c r="Z83" s="98"/>
      <c r="AA83" s="93"/>
      <c r="AC83" s="79"/>
      <c r="AD83" s="79"/>
      <c r="AE83" s="80"/>
      <c r="AF83" s="79"/>
      <c r="AH83" s="82"/>
      <c r="AI83" s="82"/>
      <c r="AJ83" s="83"/>
      <c r="AL83" s="84"/>
      <c r="AM83" s="84"/>
      <c r="AO83" s="86"/>
      <c r="AP83" s="87"/>
      <c r="AQ83" s="86"/>
      <c r="AS83" s="89"/>
      <c r="AT83" s="89"/>
      <c r="AU83" s="90"/>
    </row>
    <row r="84" spans="1:47">
      <c r="A84" s="75"/>
      <c r="C84" s="96"/>
      <c r="E84" s="96"/>
      <c r="G84" s="96"/>
      <c r="I84" s="96"/>
      <c r="K84" s="96"/>
      <c r="M84" s="96"/>
      <c r="Y84" s="65"/>
      <c r="Z84" s="98"/>
      <c r="AA84" s="93"/>
      <c r="AC84" s="79"/>
      <c r="AD84" s="79"/>
      <c r="AE84" s="80"/>
      <c r="AF84" s="79"/>
      <c r="AH84" s="82"/>
      <c r="AI84" s="82"/>
      <c r="AJ84" s="83"/>
      <c r="AL84" s="84"/>
      <c r="AM84" s="84"/>
      <c r="AO84" s="86"/>
      <c r="AP84" s="87"/>
      <c r="AQ84" s="86"/>
      <c r="AS84" s="89"/>
      <c r="AT84" s="89"/>
      <c r="AU84" s="90"/>
    </row>
    <row r="85" spans="1:47">
      <c r="A85" s="75"/>
      <c r="C85" s="96"/>
      <c r="E85" s="96"/>
      <c r="G85" s="96"/>
      <c r="I85" s="96"/>
      <c r="K85" s="96"/>
      <c r="M85" s="96"/>
      <c r="Y85" s="65"/>
      <c r="Z85" s="98"/>
      <c r="AA85" s="93"/>
      <c r="AC85" s="79"/>
      <c r="AD85" s="79"/>
      <c r="AE85" s="80"/>
      <c r="AF85" s="79"/>
      <c r="AH85" s="82"/>
      <c r="AI85" s="82"/>
      <c r="AJ85" s="83"/>
      <c r="AL85" s="84"/>
      <c r="AM85" s="84"/>
      <c r="AO85" s="86"/>
      <c r="AP85" s="87"/>
      <c r="AQ85" s="86"/>
      <c r="AS85" s="89"/>
      <c r="AT85" s="89"/>
      <c r="AU85" s="90"/>
    </row>
    <row r="86" spans="1:47">
      <c r="A86" s="75"/>
      <c r="C86" s="96"/>
      <c r="E86" s="96"/>
      <c r="G86" s="96"/>
      <c r="I86" s="96"/>
      <c r="K86" s="96"/>
      <c r="M86" s="96"/>
      <c r="Y86" s="65"/>
      <c r="Z86" s="98"/>
      <c r="AA86" s="93"/>
      <c r="AC86" s="79"/>
      <c r="AD86" s="79"/>
      <c r="AE86" s="80"/>
      <c r="AF86" s="79"/>
      <c r="AH86" s="82"/>
      <c r="AI86" s="82"/>
      <c r="AJ86" s="83"/>
      <c r="AL86" s="84"/>
      <c r="AM86" s="84"/>
      <c r="AO86" s="86"/>
      <c r="AP86" s="87"/>
      <c r="AQ86" s="86"/>
      <c r="AS86" s="89"/>
      <c r="AT86" s="89"/>
      <c r="AU86" s="90"/>
    </row>
    <row r="87" spans="1:47">
      <c r="A87" s="75"/>
      <c r="C87" s="96"/>
      <c r="E87" s="96"/>
      <c r="G87" s="96"/>
      <c r="I87" s="96"/>
      <c r="K87" s="96"/>
      <c r="M87" s="96"/>
      <c r="Y87" s="65"/>
      <c r="Z87" s="98"/>
      <c r="AA87" s="93"/>
      <c r="AC87" s="79"/>
      <c r="AD87" s="79"/>
      <c r="AE87" s="80"/>
      <c r="AF87" s="79"/>
      <c r="AH87" s="82"/>
      <c r="AI87" s="82"/>
      <c r="AJ87" s="83"/>
      <c r="AL87" s="84"/>
      <c r="AM87" s="84"/>
      <c r="AO87" s="86"/>
      <c r="AP87" s="87"/>
      <c r="AQ87" s="86"/>
      <c r="AS87" s="89"/>
      <c r="AT87" s="89"/>
      <c r="AU87" s="90"/>
    </row>
    <row r="88" spans="1:47">
      <c r="A88" s="75"/>
      <c r="C88" s="96"/>
      <c r="E88" s="96"/>
      <c r="G88" s="96"/>
      <c r="I88" s="96"/>
      <c r="K88" s="96"/>
      <c r="M88" s="96"/>
      <c r="Y88" s="65"/>
      <c r="Z88" s="98"/>
      <c r="AA88" s="93"/>
      <c r="AC88" s="79"/>
      <c r="AD88" s="79"/>
      <c r="AE88" s="80"/>
      <c r="AF88" s="79"/>
      <c r="AH88" s="82"/>
      <c r="AI88" s="82"/>
      <c r="AJ88" s="83"/>
      <c r="AL88" s="84"/>
      <c r="AM88" s="84"/>
      <c r="AO88" s="86"/>
      <c r="AP88" s="87"/>
      <c r="AQ88" s="86"/>
      <c r="AS88" s="89"/>
      <c r="AT88" s="89"/>
      <c r="AU88" s="90"/>
    </row>
    <row r="89" spans="1:47">
      <c r="A89" s="75"/>
      <c r="C89" s="96"/>
      <c r="E89" s="96"/>
      <c r="G89" s="96"/>
      <c r="I89" s="96"/>
      <c r="K89" s="96"/>
      <c r="M89" s="96"/>
      <c r="Y89" s="65"/>
      <c r="Z89" s="98"/>
      <c r="AA89" s="93"/>
      <c r="AC89" s="79"/>
      <c r="AD89" s="79"/>
      <c r="AE89" s="80"/>
      <c r="AF89" s="79"/>
      <c r="AH89" s="82"/>
      <c r="AI89" s="82"/>
      <c r="AJ89" s="83"/>
      <c r="AL89" s="84"/>
      <c r="AM89" s="84"/>
      <c r="AO89" s="86"/>
      <c r="AP89" s="87"/>
      <c r="AQ89" s="86"/>
      <c r="AS89" s="89"/>
      <c r="AT89" s="89"/>
      <c r="AU89" s="90"/>
    </row>
    <row r="90" spans="1:47">
      <c r="A90" s="75"/>
      <c r="C90" s="96"/>
      <c r="E90" s="96"/>
      <c r="G90" s="96"/>
      <c r="I90" s="96"/>
      <c r="K90" s="96"/>
      <c r="M90" s="96"/>
      <c r="Y90" s="65"/>
      <c r="Z90" s="98"/>
      <c r="AA90" s="93"/>
      <c r="AC90" s="79"/>
      <c r="AD90" s="79"/>
      <c r="AE90" s="80"/>
      <c r="AF90" s="79"/>
      <c r="AH90" s="82"/>
      <c r="AI90" s="82"/>
      <c r="AJ90" s="83"/>
      <c r="AL90" s="84"/>
      <c r="AM90" s="84"/>
      <c r="AO90" s="86"/>
      <c r="AP90" s="87"/>
      <c r="AQ90" s="86"/>
      <c r="AS90" s="89"/>
      <c r="AT90" s="89"/>
      <c r="AU90" s="90"/>
    </row>
    <row r="91" spans="1:47">
      <c r="A91" s="75"/>
      <c r="C91" s="96"/>
      <c r="E91" s="96"/>
      <c r="G91" s="96"/>
      <c r="I91" s="96"/>
      <c r="K91" s="96"/>
      <c r="M91" s="96"/>
      <c r="Y91" s="65"/>
      <c r="Z91" s="98"/>
      <c r="AA91" s="93"/>
      <c r="AC91" s="79"/>
      <c r="AD91" s="79"/>
      <c r="AE91" s="80"/>
      <c r="AF91" s="79"/>
      <c r="AH91" s="82"/>
      <c r="AI91" s="82"/>
      <c r="AJ91" s="83"/>
      <c r="AL91" s="84"/>
      <c r="AM91" s="84"/>
      <c r="AO91" s="86"/>
      <c r="AP91" s="87"/>
      <c r="AQ91" s="86"/>
      <c r="AS91" s="89"/>
      <c r="AT91" s="89"/>
      <c r="AU91" s="90"/>
    </row>
    <row r="92" spans="1:47">
      <c r="A92" s="75"/>
      <c r="C92" s="96"/>
      <c r="E92" s="96"/>
      <c r="G92" s="96"/>
      <c r="I92" s="96"/>
      <c r="K92" s="96"/>
      <c r="M92" s="96"/>
      <c r="Y92" s="65"/>
      <c r="Z92" s="98"/>
      <c r="AA92" s="93"/>
      <c r="AC92" s="79"/>
      <c r="AD92" s="79"/>
      <c r="AE92" s="80"/>
      <c r="AF92" s="79"/>
      <c r="AH92" s="82"/>
      <c r="AI92" s="82"/>
      <c r="AJ92" s="83"/>
      <c r="AL92" s="84"/>
      <c r="AM92" s="84"/>
      <c r="AO92" s="86"/>
      <c r="AP92" s="87"/>
      <c r="AQ92" s="86"/>
      <c r="AS92" s="89"/>
      <c r="AT92" s="89"/>
      <c r="AU92" s="90"/>
    </row>
    <row r="93" spans="1:47">
      <c r="A93" s="75"/>
      <c r="C93" s="96"/>
      <c r="E93" s="96"/>
      <c r="G93" s="96"/>
      <c r="I93" s="96"/>
      <c r="K93" s="96"/>
      <c r="M93" s="96"/>
      <c r="Y93" s="65"/>
      <c r="Z93" s="98"/>
      <c r="AA93" s="93"/>
      <c r="AC93" s="79"/>
      <c r="AD93" s="79"/>
      <c r="AE93" s="80"/>
      <c r="AF93" s="79"/>
      <c r="AH93" s="82"/>
      <c r="AI93" s="82"/>
      <c r="AJ93" s="83"/>
      <c r="AL93" s="84"/>
      <c r="AM93" s="84"/>
      <c r="AO93" s="86"/>
      <c r="AP93" s="87"/>
      <c r="AQ93" s="86"/>
      <c r="AS93" s="89"/>
      <c r="AT93" s="89"/>
      <c r="AU93" s="90"/>
    </row>
    <row r="94" spans="1:47">
      <c r="A94" s="75"/>
      <c r="C94" s="96"/>
      <c r="E94" s="96"/>
      <c r="G94" s="96"/>
      <c r="I94" s="96"/>
      <c r="K94" s="96"/>
      <c r="M94" s="96"/>
      <c r="Y94" s="65"/>
      <c r="Z94" s="98"/>
      <c r="AA94" s="93"/>
      <c r="AC94" s="79"/>
      <c r="AD94" s="79"/>
      <c r="AE94" s="80"/>
      <c r="AF94" s="79"/>
      <c r="AH94" s="82"/>
      <c r="AI94" s="82"/>
      <c r="AJ94" s="83"/>
      <c r="AL94" s="84"/>
      <c r="AM94" s="84"/>
      <c r="AO94" s="86"/>
      <c r="AP94" s="87"/>
      <c r="AQ94" s="86"/>
      <c r="AS94" s="89"/>
      <c r="AT94" s="89"/>
      <c r="AU94" s="90"/>
    </row>
    <row r="95" spans="1:47">
      <c r="A95" s="75"/>
      <c r="C95" s="96"/>
      <c r="E95" s="96"/>
      <c r="G95" s="96"/>
      <c r="I95" s="96"/>
      <c r="K95" s="96"/>
      <c r="M95" s="96"/>
      <c r="Y95" s="65"/>
      <c r="Z95" s="98"/>
      <c r="AA95" s="93"/>
      <c r="AC95" s="79"/>
      <c r="AD95" s="79"/>
      <c r="AE95" s="80"/>
      <c r="AF95" s="79"/>
      <c r="AH95" s="82"/>
      <c r="AI95" s="82"/>
      <c r="AJ95" s="83"/>
      <c r="AL95" s="84"/>
      <c r="AM95" s="84"/>
      <c r="AO95" s="86"/>
      <c r="AP95" s="87"/>
      <c r="AQ95" s="86"/>
      <c r="AS95" s="89"/>
      <c r="AT95" s="89"/>
      <c r="AU95" s="90"/>
    </row>
    <row r="96" spans="1:47">
      <c r="A96" s="75"/>
      <c r="C96" s="96"/>
      <c r="E96" s="96"/>
      <c r="G96" s="96"/>
      <c r="I96" s="96"/>
      <c r="K96" s="96"/>
      <c r="M96" s="96"/>
      <c r="Y96" s="65"/>
      <c r="Z96" s="98"/>
      <c r="AA96" s="93"/>
      <c r="AC96" s="79"/>
      <c r="AD96" s="79"/>
      <c r="AE96" s="80"/>
      <c r="AF96" s="79"/>
      <c r="AH96" s="82"/>
      <c r="AI96" s="82"/>
      <c r="AJ96" s="83"/>
      <c r="AL96" s="84"/>
      <c r="AM96" s="84"/>
      <c r="AO96" s="86"/>
      <c r="AP96" s="87"/>
      <c r="AQ96" s="86"/>
      <c r="AS96" s="89"/>
      <c r="AT96" s="89"/>
      <c r="AU96" s="90"/>
    </row>
    <row r="97" spans="1:47">
      <c r="A97" s="75"/>
      <c r="C97" s="96"/>
      <c r="E97" s="96"/>
      <c r="G97" s="96"/>
      <c r="I97" s="96"/>
      <c r="K97" s="96"/>
      <c r="M97" s="96"/>
      <c r="Y97" s="65"/>
      <c r="Z97" s="98"/>
      <c r="AA97" s="93"/>
      <c r="AC97" s="79"/>
      <c r="AD97" s="79"/>
      <c r="AE97" s="80"/>
      <c r="AF97" s="79"/>
      <c r="AH97" s="82"/>
      <c r="AI97" s="82"/>
      <c r="AJ97" s="83"/>
      <c r="AL97" s="84"/>
      <c r="AM97" s="84"/>
      <c r="AO97" s="86"/>
      <c r="AP97" s="87"/>
      <c r="AQ97" s="86"/>
      <c r="AS97" s="89"/>
      <c r="AT97" s="89"/>
      <c r="AU97" s="90"/>
    </row>
    <row r="98" spans="1:47">
      <c r="A98" s="75"/>
      <c r="C98" s="96"/>
      <c r="E98" s="96"/>
      <c r="G98" s="96"/>
      <c r="I98" s="96"/>
      <c r="K98" s="96"/>
      <c r="M98" s="96"/>
      <c r="Y98" s="65"/>
      <c r="Z98" s="98"/>
      <c r="AA98" s="93"/>
      <c r="AC98" s="79"/>
      <c r="AD98" s="79"/>
      <c r="AE98" s="80"/>
      <c r="AF98" s="79"/>
      <c r="AH98" s="82"/>
      <c r="AI98" s="82"/>
      <c r="AJ98" s="83"/>
      <c r="AL98" s="84"/>
      <c r="AM98" s="84"/>
      <c r="AO98" s="86"/>
      <c r="AP98" s="87"/>
      <c r="AQ98" s="86"/>
      <c r="AS98" s="89"/>
      <c r="AT98" s="89"/>
      <c r="AU98" s="90"/>
    </row>
    <row r="99" spans="1:47">
      <c r="A99" s="75"/>
      <c r="C99" s="96"/>
      <c r="E99" s="96"/>
      <c r="G99" s="96"/>
      <c r="I99" s="96"/>
      <c r="K99" s="96"/>
      <c r="M99" s="96"/>
      <c r="Y99" s="65"/>
      <c r="Z99" s="98"/>
      <c r="AA99" s="93"/>
      <c r="AC99" s="79"/>
      <c r="AD99" s="79"/>
      <c r="AE99" s="80"/>
      <c r="AF99" s="79"/>
      <c r="AH99" s="82"/>
      <c r="AI99" s="82"/>
      <c r="AJ99" s="83"/>
      <c r="AL99" s="84"/>
      <c r="AM99" s="84"/>
      <c r="AO99" s="86"/>
      <c r="AP99" s="87"/>
      <c r="AQ99" s="86"/>
      <c r="AS99" s="89"/>
      <c r="AT99" s="89"/>
      <c r="AU99" s="90"/>
    </row>
    <row r="100" spans="1:47">
      <c r="A100" s="75"/>
      <c r="C100" s="96"/>
      <c r="E100" s="96"/>
      <c r="G100" s="96"/>
      <c r="I100" s="96"/>
      <c r="K100" s="96"/>
      <c r="M100" s="96"/>
      <c r="Y100" s="65"/>
      <c r="Z100" s="98"/>
      <c r="AA100" s="93"/>
      <c r="AC100" s="79"/>
      <c r="AD100" s="79"/>
      <c r="AE100" s="80"/>
      <c r="AF100" s="79"/>
      <c r="AH100" s="82"/>
      <c r="AI100" s="82"/>
      <c r="AJ100" s="83"/>
      <c r="AL100" s="84"/>
      <c r="AM100" s="84"/>
      <c r="AO100" s="86"/>
      <c r="AP100" s="87"/>
      <c r="AQ100" s="86"/>
      <c r="AS100" s="89"/>
      <c r="AT100" s="89"/>
      <c r="AU100" s="90"/>
    </row>
    <row r="101" spans="1:47">
      <c r="A101" s="75"/>
      <c r="C101" s="96"/>
      <c r="E101" s="96"/>
      <c r="G101" s="96"/>
      <c r="I101" s="96"/>
      <c r="K101" s="96"/>
      <c r="M101" s="96"/>
      <c r="Y101" s="65"/>
      <c r="Z101" s="98"/>
      <c r="AA101" s="93"/>
      <c r="AC101" s="79"/>
      <c r="AD101" s="79"/>
      <c r="AE101" s="80"/>
      <c r="AF101" s="79"/>
      <c r="AH101" s="82"/>
      <c r="AI101" s="82"/>
      <c r="AJ101" s="83"/>
      <c r="AL101" s="84"/>
      <c r="AM101" s="84"/>
      <c r="AO101" s="86"/>
      <c r="AP101" s="87"/>
      <c r="AQ101" s="86"/>
      <c r="AS101" s="89"/>
      <c r="AT101" s="89"/>
      <c r="AU101" s="90"/>
    </row>
    <row r="102" spans="1:47">
      <c r="A102" s="75"/>
      <c r="C102" s="96"/>
      <c r="E102" s="96"/>
      <c r="G102" s="96"/>
      <c r="I102" s="96"/>
      <c r="K102" s="96"/>
      <c r="M102" s="96"/>
      <c r="Y102" s="65"/>
      <c r="Z102" s="98"/>
      <c r="AA102" s="93"/>
      <c r="AC102" s="79"/>
      <c r="AD102" s="79"/>
      <c r="AE102" s="80"/>
      <c r="AF102" s="79"/>
      <c r="AH102" s="82"/>
      <c r="AI102" s="82"/>
      <c r="AJ102" s="83"/>
      <c r="AL102" s="84"/>
      <c r="AM102" s="84"/>
      <c r="AO102" s="86"/>
      <c r="AP102" s="87"/>
      <c r="AQ102" s="86"/>
      <c r="AS102" s="89"/>
      <c r="AT102" s="89"/>
      <c r="AU102" s="90"/>
    </row>
    <row r="103" spans="1:47">
      <c r="A103" s="75"/>
      <c r="C103" s="96"/>
      <c r="E103" s="96"/>
      <c r="G103" s="96"/>
      <c r="I103" s="96"/>
      <c r="K103" s="96"/>
      <c r="M103" s="96"/>
      <c r="Y103" s="65"/>
      <c r="Z103" s="98"/>
      <c r="AA103" s="93"/>
      <c r="AC103" s="79"/>
      <c r="AD103" s="79"/>
      <c r="AE103" s="80"/>
      <c r="AF103" s="79"/>
      <c r="AH103" s="82"/>
      <c r="AI103" s="82"/>
      <c r="AJ103" s="83"/>
      <c r="AL103" s="84"/>
      <c r="AM103" s="84"/>
      <c r="AO103" s="86"/>
      <c r="AP103" s="87"/>
      <c r="AQ103" s="86"/>
      <c r="AS103" s="89"/>
      <c r="AT103" s="89"/>
      <c r="AU103" s="90"/>
    </row>
    <row r="104" spans="1:47">
      <c r="A104" s="75"/>
      <c r="C104" s="96"/>
      <c r="E104" s="96"/>
      <c r="G104" s="96"/>
      <c r="I104" s="96"/>
      <c r="K104" s="96"/>
      <c r="M104" s="96"/>
      <c r="Y104" s="65"/>
      <c r="Z104" s="98"/>
      <c r="AA104" s="93"/>
      <c r="AC104" s="79"/>
      <c r="AD104" s="79"/>
      <c r="AE104" s="80"/>
      <c r="AF104" s="79"/>
      <c r="AH104" s="82"/>
      <c r="AI104" s="82"/>
      <c r="AJ104" s="83"/>
      <c r="AL104" s="84"/>
      <c r="AM104" s="84"/>
      <c r="AO104" s="86"/>
      <c r="AP104" s="87"/>
      <c r="AQ104" s="86"/>
      <c r="AS104" s="89"/>
      <c r="AT104" s="89"/>
      <c r="AU104" s="90"/>
    </row>
    <row r="105" spans="1:47">
      <c r="A105" s="75"/>
      <c r="C105" s="96"/>
      <c r="E105" s="96"/>
      <c r="G105" s="96"/>
      <c r="I105" s="96"/>
      <c r="K105" s="96"/>
      <c r="M105" s="96"/>
      <c r="Y105" s="65"/>
      <c r="Z105" s="98"/>
      <c r="AA105" s="93"/>
      <c r="AC105" s="79"/>
      <c r="AD105" s="79"/>
      <c r="AE105" s="80"/>
      <c r="AF105" s="79"/>
      <c r="AH105" s="82"/>
      <c r="AI105" s="82"/>
      <c r="AJ105" s="83"/>
      <c r="AL105" s="84"/>
      <c r="AM105" s="84"/>
      <c r="AO105" s="86"/>
      <c r="AP105" s="87"/>
      <c r="AQ105" s="86"/>
      <c r="AS105" s="89"/>
      <c r="AT105" s="89"/>
      <c r="AU105" s="90"/>
    </row>
    <row r="106" spans="1:47">
      <c r="A106" s="75"/>
      <c r="C106" s="96"/>
      <c r="E106" s="96"/>
      <c r="G106" s="96"/>
      <c r="I106" s="96"/>
      <c r="K106" s="96"/>
      <c r="M106" s="96"/>
      <c r="Y106" s="65"/>
      <c r="Z106" s="98"/>
      <c r="AA106" s="93"/>
      <c r="AC106" s="79"/>
      <c r="AD106" s="79"/>
      <c r="AE106" s="80"/>
      <c r="AF106" s="79"/>
      <c r="AH106" s="82"/>
      <c r="AI106" s="82"/>
      <c r="AJ106" s="83"/>
      <c r="AL106" s="84"/>
      <c r="AM106" s="84"/>
      <c r="AO106" s="86"/>
      <c r="AP106" s="87"/>
      <c r="AQ106" s="86"/>
      <c r="AS106" s="89"/>
      <c r="AT106" s="89"/>
      <c r="AU106" s="90"/>
    </row>
    <row r="107" spans="1:47">
      <c r="A107" s="75"/>
      <c r="C107" s="96"/>
      <c r="E107" s="96"/>
      <c r="G107" s="96"/>
      <c r="I107" s="96"/>
      <c r="K107" s="96"/>
      <c r="M107" s="96"/>
      <c r="Y107" s="65"/>
      <c r="Z107" s="98"/>
      <c r="AA107" s="93"/>
      <c r="AC107" s="79"/>
      <c r="AD107" s="79"/>
      <c r="AE107" s="80"/>
      <c r="AF107" s="79"/>
      <c r="AH107" s="82"/>
      <c r="AI107" s="82"/>
      <c r="AJ107" s="83"/>
      <c r="AL107" s="84"/>
      <c r="AM107" s="84"/>
      <c r="AO107" s="86"/>
      <c r="AP107" s="87"/>
      <c r="AQ107" s="86"/>
      <c r="AS107" s="89"/>
      <c r="AT107" s="89"/>
      <c r="AU107" s="90"/>
    </row>
    <row r="108" spans="1:47">
      <c r="A108" s="75"/>
      <c r="C108" s="96"/>
      <c r="E108" s="96"/>
      <c r="G108" s="96"/>
      <c r="I108" s="96"/>
      <c r="K108" s="96"/>
      <c r="M108" s="96"/>
      <c r="Y108" s="65"/>
      <c r="Z108" s="98"/>
      <c r="AA108" s="93"/>
      <c r="AC108" s="79"/>
      <c r="AD108" s="79"/>
      <c r="AE108" s="80"/>
      <c r="AF108" s="79"/>
      <c r="AH108" s="82"/>
      <c r="AI108" s="82"/>
      <c r="AJ108" s="83"/>
      <c r="AL108" s="84"/>
      <c r="AM108" s="84"/>
      <c r="AO108" s="86"/>
      <c r="AP108" s="87"/>
      <c r="AQ108" s="86"/>
      <c r="AS108" s="89"/>
      <c r="AT108" s="89"/>
      <c r="AU108" s="90"/>
    </row>
    <row r="109" spans="1:47">
      <c r="A109" s="75"/>
      <c r="C109" s="96"/>
      <c r="E109" s="96"/>
      <c r="G109" s="96"/>
      <c r="I109" s="96"/>
      <c r="K109" s="96"/>
      <c r="M109" s="96"/>
      <c r="Y109" s="65"/>
      <c r="Z109" s="98"/>
      <c r="AA109" s="93"/>
      <c r="AC109" s="79"/>
      <c r="AD109" s="79"/>
      <c r="AE109" s="80"/>
      <c r="AF109" s="79"/>
      <c r="AH109" s="82"/>
      <c r="AI109" s="82"/>
      <c r="AJ109" s="83"/>
      <c r="AL109" s="84"/>
      <c r="AM109" s="84"/>
      <c r="AO109" s="86"/>
      <c r="AP109" s="87"/>
      <c r="AQ109" s="86"/>
      <c r="AS109" s="89"/>
      <c r="AT109" s="89"/>
      <c r="AU109" s="90"/>
    </row>
    <row r="110" spans="1:47">
      <c r="A110" s="75"/>
      <c r="C110" s="96"/>
      <c r="E110" s="96"/>
      <c r="G110" s="96"/>
      <c r="I110" s="96"/>
      <c r="K110" s="96"/>
      <c r="M110" s="96"/>
      <c r="Y110" s="65"/>
      <c r="Z110" s="98"/>
      <c r="AA110" s="93"/>
      <c r="AC110" s="79"/>
      <c r="AD110" s="79"/>
      <c r="AE110" s="80"/>
      <c r="AF110" s="79"/>
      <c r="AH110" s="82"/>
      <c r="AI110" s="82"/>
      <c r="AJ110" s="83"/>
      <c r="AL110" s="84"/>
      <c r="AM110" s="84"/>
      <c r="AO110" s="86"/>
      <c r="AP110" s="87"/>
      <c r="AQ110" s="86"/>
      <c r="AS110" s="89"/>
      <c r="AT110" s="89"/>
      <c r="AU110" s="90"/>
    </row>
    <row r="111" spans="1:47">
      <c r="A111" s="75"/>
      <c r="C111" s="96"/>
      <c r="E111" s="96"/>
      <c r="G111" s="96"/>
      <c r="I111" s="96"/>
      <c r="K111" s="96"/>
      <c r="M111" s="96"/>
      <c r="Y111" s="65"/>
      <c r="Z111" s="98"/>
      <c r="AA111" s="93"/>
      <c r="AC111" s="79"/>
      <c r="AD111" s="79"/>
      <c r="AE111" s="80"/>
      <c r="AF111" s="79"/>
      <c r="AH111" s="82"/>
      <c r="AI111" s="82"/>
      <c r="AJ111" s="83"/>
      <c r="AL111" s="84"/>
      <c r="AM111" s="84"/>
      <c r="AO111" s="86"/>
      <c r="AP111" s="87"/>
      <c r="AQ111" s="86"/>
      <c r="AS111" s="89"/>
      <c r="AT111" s="89"/>
      <c r="AU111" s="90"/>
    </row>
    <row r="112" spans="1:47">
      <c r="A112" s="75"/>
      <c r="C112" s="96"/>
      <c r="E112" s="96"/>
      <c r="G112" s="96"/>
      <c r="I112" s="96"/>
      <c r="K112" s="96"/>
      <c r="M112" s="96"/>
      <c r="Y112" s="65"/>
      <c r="Z112" s="98"/>
      <c r="AA112" s="93"/>
      <c r="AC112" s="79"/>
      <c r="AD112" s="79"/>
      <c r="AE112" s="80"/>
      <c r="AF112" s="79"/>
      <c r="AH112" s="82"/>
      <c r="AI112" s="82"/>
      <c r="AJ112" s="83"/>
      <c r="AL112" s="84"/>
      <c r="AM112" s="84"/>
      <c r="AO112" s="86"/>
      <c r="AP112" s="87"/>
      <c r="AQ112" s="86"/>
      <c r="AS112" s="89"/>
      <c r="AT112" s="89"/>
      <c r="AU112" s="90"/>
    </row>
    <row r="113" spans="1:47">
      <c r="A113" s="75"/>
      <c r="C113" s="96"/>
      <c r="E113" s="96"/>
      <c r="G113" s="96"/>
      <c r="I113" s="96"/>
      <c r="K113" s="96"/>
      <c r="M113" s="96"/>
      <c r="Y113" s="65"/>
      <c r="Z113" s="98"/>
      <c r="AA113" s="93"/>
      <c r="AC113" s="79"/>
      <c r="AD113" s="79"/>
      <c r="AE113" s="80"/>
      <c r="AF113" s="79"/>
      <c r="AH113" s="82"/>
      <c r="AI113" s="82"/>
      <c r="AJ113" s="83"/>
      <c r="AL113" s="84"/>
      <c r="AM113" s="84"/>
      <c r="AO113" s="86"/>
      <c r="AP113" s="87"/>
      <c r="AQ113" s="86"/>
      <c r="AS113" s="89"/>
      <c r="AT113" s="89"/>
      <c r="AU113" s="90"/>
    </row>
    <row r="114" spans="1:47">
      <c r="A114" s="75"/>
      <c r="C114" s="96"/>
      <c r="E114" s="96"/>
      <c r="G114" s="96"/>
      <c r="I114" s="96"/>
      <c r="K114" s="96"/>
      <c r="M114" s="96"/>
      <c r="Y114" s="65"/>
      <c r="Z114" s="98"/>
      <c r="AA114" s="93"/>
      <c r="AC114" s="79"/>
      <c r="AD114" s="79"/>
      <c r="AE114" s="80"/>
      <c r="AF114" s="79"/>
      <c r="AH114" s="82"/>
      <c r="AI114" s="82"/>
      <c r="AJ114" s="83"/>
      <c r="AL114" s="84"/>
      <c r="AM114" s="84"/>
      <c r="AO114" s="86"/>
      <c r="AP114" s="87"/>
      <c r="AQ114" s="86"/>
      <c r="AS114" s="89"/>
      <c r="AT114" s="89"/>
      <c r="AU114" s="90"/>
    </row>
    <row r="115" spans="1:47">
      <c r="A115" s="75"/>
      <c r="C115" s="96"/>
      <c r="E115" s="96"/>
      <c r="G115" s="96"/>
      <c r="I115" s="96"/>
      <c r="K115" s="96"/>
      <c r="M115" s="96"/>
      <c r="Y115" s="65"/>
      <c r="Z115" s="98"/>
      <c r="AA115" s="93"/>
      <c r="AC115" s="79"/>
      <c r="AD115" s="79"/>
      <c r="AE115" s="80"/>
      <c r="AF115" s="79"/>
      <c r="AH115" s="82"/>
      <c r="AI115" s="82"/>
      <c r="AJ115" s="83"/>
      <c r="AL115" s="84"/>
      <c r="AM115" s="84"/>
      <c r="AO115" s="86"/>
      <c r="AP115" s="87"/>
      <c r="AQ115" s="86"/>
      <c r="AS115" s="89"/>
      <c r="AT115" s="89"/>
      <c r="AU115" s="90"/>
    </row>
    <row r="116" spans="1:47">
      <c r="A116" s="75"/>
      <c r="C116" s="96"/>
      <c r="E116" s="96"/>
      <c r="G116" s="96"/>
      <c r="I116" s="96"/>
      <c r="K116" s="96"/>
      <c r="M116" s="96"/>
      <c r="Y116" s="65"/>
      <c r="Z116" s="98"/>
      <c r="AA116" s="93"/>
      <c r="AC116" s="79"/>
      <c r="AD116" s="79"/>
      <c r="AE116" s="80"/>
      <c r="AF116" s="79"/>
      <c r="AH116" s="82"/>
      <c r="AI116" s="82"/>
      <c r="AJ116" s="83"/>
      <c r="AL116" s="84"/>
      <c r="AM116" s="84"/>
      <c r="AO116" s="86"/>
      <c r="AP116" s="87"/>
      <c r="AQ116" s="86"/>
      <c r="AS116" s="89"/>
      <c r="AT116" s="89"/>
      <c r="AU116" s="90"/>
    </row>
    <row r="117" spans="1:47">
      <c r="A117" s="75"/>
      <c r="C117" s="96"/>
      <c r="E117" s="96"/>
      <c r="G117" s="96"/>
      <c r="I117" s="96"/>
      <c r="K117" s="96"/>
      <c r="M117" s="96"/>
      <c r="Y117" s="65"/>
      <c r="Z117" s="98"/>
      <c r="AA117" s="93"/>
      <c r="AC117" s="79"/>
      <c r="AD117" s="79"/>
      <c r="AE117" s="80"/>
      <c r="AF117" s="79"/>
      <c r="AH117" s="82"/>
      <c r="AI117" s="82"/>
      <c r="AJ117" s="83"/>
      <c r="AL117" s="84"/>
      <c r="AM117" s="84"/>
      <c r="AO117" s="86"/>
      <c r="AP117" s="87"/>
      <c r="AQ117" s="86"/>
      <c r="AS117" s="89"/>
      <c r="AT117" s="89"/>
      <c r="AU117" s="90"/>
    </row>
    <row r="118" spans="1:47">
      <c r="A118" s="75"/>
      <c r="C118" s="96"/>
      <c r="E118" s="96"/>
      <c r="G118" s="96"/>
      <c r="I118" s="96"/>
      <c r="K118" s="96"/>
      <c r="M118" s="96"/>
      <c r="Y118" s="65"/>
      <c r="Z118" s="98"/>
      <c r="AA118" s="93"/>
      <c r="AC118" s="79"/>
      <c r="AD118" s="79"/>
      <c r="AE118" s="80"/>
      <c r="AF118" s="79"/>
      <c r="AH118" s="82"/>
      <c r="AI118" s="82"/>
      <c r="AJ118" s="83"/>
      <c r="AL118" s="84"/>
      <c r="AM118" s="84"/>
      <c r="AO118" s="86"/>
      <c r="AP118" s="87"/>
      <c r="AQ118" s="86"/>
      <c r="AS118" s="89"/>
      <c r="AT118" s="89"/>
      <c r="AU118" s="90"/>
    </row>
    <row r="119" spans="1:47">
      <c r="A119" s="75"/>
      <c r="C119" s="96"/>
      <c r="E119" s="96"/>
      <c r="G119" s="96"/>
      <c r="I119" s="96"/>
      <c r="K119" s="96"/>
      <c r="M119" s="96"/>
      <c r="Y119" s="65"/>
      <c r="Z119" s="98"/>
      <c r="AA119" s="93"/>
      <c r="AC119" s="79"/>
      <c r="AD119" s="79"/>
      <c r="AE119" s="80"/>
      <c r="AF119" s="79"/>
      <c r="AH119" s="82"/>
      <c r="AI119" s="82"/>
      <c r="AJ119" s="83"/>
      <c r="AL119" s="84"/>
      <c r="AM119" s="84"/>
      <c r="AO119" s="86"/>
      <c r="AP119" s="87"/>
      <c r="AQ119" s="86"/>
      <c r="AS119" s="89"/>
      <c r="AT119" s="89"/>
      <c r="AU119" s="90"/>
    </row>
    <row r="120" spans="1:47">
      <c r="A120" s="75"/>
      <c r="C120" s="96"/>
      <c r="E120" s="96"/>
      <c r="G120" s="96"/>
      <c r="I120" s="96"/>
      <c r="K120" s="96"/>
      <c r="M120" s="96"/>
      <c r="Y120" s="65"/>
      <c r="Z120" s="98"/>
      <c r="AA120" s="93"/>
      <c r="AC120" s="79"/>
      <c r="AD120" s="79"/>
      <c r="AE120" s="80"/>
      <c r="AF120" s="79"/>
      <c r="AH120" s="82"/>
      <c r="AI120" s="82"/>
      <c r="AJ120" s="83"/>
      <c r="AL120" s="84"/>
      <c r="AM120" s="84"/>
      <c r="AO120" s="86"/>
      <c r="AP120" s="87"/>
      <c r="AQ120" s="86"/>
      <c r="AS120" s="89"/>
      <c r="AT120" s="89"/>
      <c r="AU120" s="90"/>
    </row>
    <row r="121" spans="1:47">
      <c r="A121" s="75"/>
      <c r="C121" s="96"/>
      <c r="E121" s="96"/>
      <c r="G121" s="96"/>
      <c r="I121" s="96"/>
      <c r="K121" s="96"/>
      <c r="M121" s="96"/>
      <c r="Y121" s="65"/>
      <c r="Z121" s="98"/>
      <c r="AA121" s="93"/>
      <c r="AC121" s="79"/>
      <c r="AD121" s="79"/>
      <c r="AE121" s="80"/>
      <c r="AF121" s="79"/>
      <c r="AH121" s="82"/>
      <c r="AI121" s="82"/>
      <c r="AJ121" s="83"/>
      <c r="AL121" s="84"/>
      <c r="AM121" s="84"/>
      <c r="AO121" s="86"/>
      <c r="AP121" s="87"/>
      <c r="AQ121" s="86"/>
      <c r="AS121" s="89"/>
      <c r="AT121" s="89"/>
      <c r="AU121" s="90"/>
    </row>
    <row r="122" spans="1:47">
      <c r="A122" s="75"/>
      <c r="C122" s="96"/>
      <c r="E122" s="96"/>
      <c r="G122" s="96"/>
      <c r="I122" s="96"/>
      <c r="K122" s="96"/>
      <c r="M122" s="96"/>
      <c r="Y122" s="65"/>
      <c r="Z122" s="98"/>
      <c r="AA122" s="93"/>
      <c r="AC122" s="79"/>
      <c r="AD122" s="79"/>
      <c r="AE122" s="80"/>
      <c r="AF122" s="79"/>
      <c r="AH122" s="82"/>
      <c r="AI122" s="82"/>
      <c r="AJ122" s="83"/>
      <c r="AL122" s="84"/>
      <c r="AM122" s="84"/>
      <c r="AO122" s="86"/>
      <c r="AP122" s="87"/>
      <c r="AQ122" s="86"/>
      <c r="AS122" s="89"/>
      <c r="AT122" s="89"/>
      <c r="AU122" s="90"/>
    </row>
    <row r="123" spans="1:47">
      <c r="A123" s="75"/>
      <c r="C123" s="96"/>
      <c r="E123" s="96"/>
      <c r="G123" s="96"/>
      <c r="I123" s="96"/>
      <c r="K123" s="96"/>
      <c r="M123" s="96"/>
      <c r="Y123" s="65"/>
      <c r="Z123" s="98"/>
      <c r="AA123" s="93"/>
      <c r="AC123" s="79"/>
      <c r="AD123" s="79"/>
      <c r="AE123" s="80"/>
      <c r="AF123" s="79"/>
      <c r="AH123" s="82"/>
      <c r="AI123" s="82"/>
      <c r="AJ123" s="83"/>
      <c r="AL123" s="84"/>
      <c r="AM123" s="84"/>
      <c r="AO123" s="86"/>
      <c r="AP123" s="87"/>
      <c r="AQ123" s="86"/>
      <c r="AS123" s="89"/>
      <c r="AT123" s="89"/>
      <c r="AU123" s="90"/>
    </row>
    <row r="124" spans="1:47">
      <c r="A124" s="75"/>
      <c r="C124" s="96"/>
      <c r="E124" s="96"/>
      <c r="G124" s="96"/>
      <c r="I124" s="96"/>
      <c r="K124" s="96"/>
      <c r="M124" s="96"/>
      <c r="Y124" s="65"/>
      <c r="Z124" s="98"/>
      <c r="AA124" s="93"/>
      <c r="AC124" s="79"/>
      <c r="AD124" s="79"/>
      <c r="AE124" s="80"/>
      <c r="AF124" s="79"/>
      <c r="AH124" s="82"/>
      <c r="AI124" s="82"/>
      <c r="AJ124" s="83"/>
      <c r="AL124" s="84"/>
      <c r="AM124" s="84"/>
      <c r="AO124" s="86"/>
      <c r="AP124" s="87"/>
      <c r="AQ124" s="86"/>
      <c r="AS124" s="89"/>
      <c r="AT124" s="89"/>
      <c r="AU124" s="90"/>
    </row>
    <row r="125" spans="1:47">
      <c r="A125" s="75"/>
      <c r="C125" s="96"/>
      <c r="E125" s="96"/>
      <c r="G125" s="96"/>
      <c r="I125" s="96"/>
      <c r="K125" s="96"/>
      <c r="M125" s="96"/>
      <c r="Y125" s="65"/>
      <c r="Z125" s="98"/>
      <c r="AA125" s="93"/>
      <c r="AC125" s="79"/>
      <c r="AD125" s="79"/>
      <c r="AE125" s="80"/>
      <c r="AF125" s="79"/>
      <c r="AH125" s="82"/>
      <c r="AI125" s="82"/>
      <c r="AJ125" s="83"/>
      <c r="AL125" s="84"/>
      <c r="AM125" s="84"/>
      <c r="AO125" s="86"/>
      <c r="AP125" s="87"/>
      <c r="AQ125" s="86"/>
      <c r="AS125" s="89"/>
      <c r="AT125" s="89"/>
      <c r="AU125" s="90"/>
    </row>
    <row r="126" spans="1:47">
      <c r="A126" s="75"/>
      <c r="C126" s="96"/>
      <c r="E126" s="96"/>
      <c r="G126" s="96"/>
      <c r="I126" s="96"/>
      <c r="K126" s="96"/>
      <c r="M126" s="96"/>
      <c r="Y126" s="65"/>
      <c r="Z126" s="98"/>
      <c r="AA126" s="93"/>
      <c r="AC126" s="79"/>
      <c r="AD126" s="79"/>
      <c r="AE126" s="80"/>
      <c r="AF126" s="79"/>
      <c r="AH126" s="82"/>
      <c r="AI126" s="82"/>
      <c r="AJ126" s="83"/>
      <c r="AL126" s="84"/>
      <c r="AM126" s="84"/>
      <c r="AO126" s="86"/>
      <c r="AP126" s="87"/>
      <c r="AQ126" s="86"/>
      <c r="AS126" s="89"/>
      <c r="AT126" s="89"/>
      <c r="AU126" s="90"/>
    </row>
    <row r="127" spans="1:47">
      <c r="A127" s="75"/>
      <c r="C127" s="96"/>
      <c r="E127" s="96"/>
      <c r="G127" s="96"/>
      <c r="I127" s="96"/>
      <c r="K127" s="96"/>
      <c r="M127" s="96"/>
      <c r="Y127" s="65"/>
      <c r="Z127" s="98"/>
      <c r="AA127" s="93"/>
      <c r="AC127" s="79"/>
      <c r="AD127" s="79"/>
      <c r="AE127" s="80"/>
      <c r="AF127" s="79"/>
      <c r="AH127" s="82"/>
      <c r="AI127" s="82"/>
      <c r="AJ127" s="83"/>
      <c r="AL127" s="84"/>
      <c r="AM127" s="84"/>
      <c r="AO127" s="86"/>
      <c r="AP127" s="87"/>
      <c r="AQ127" s="86"/>
      <c r="AS127" s="89"/>
      <c r="AT127" s="89"/>
      <c r="AU127" s="90"/>
    </row>
    <row r="128" spans="1:47">
      <c r="A128" s="75"/>
      <c r="C128" s="96"/>
      <c r="E128" s="96"/>
      <c r="G128" s="96"/>
      <c r="I128" s="96"/>
      <c r="K128" s="96"/>
      <c r="M128" s="96"/>
      <c r="Y128" s="65"/>
      <c r="Z128" s="98"/>
      <c r="AA128" s="93"/>
      <c r="AC128" s="79"/>
      <c r="AD128" s="79"/>
      <c r="AE128" s="80"/>
      <c r="AF128" s="79"/>
      <c r="AH128" s="82"/>
      <c r="AI128" s="82"/>
      <c r="AJ128" s="83"/>
      <c r="AL128" s="84"/>
      <c r="AM128" s="84"/>
      <c r="AO128" s="86"/>
      <c r="AP128" s="87"/>
      <c r="AQ128" s="86"/>
      <c r="AS128" s="89"/>
      <c r="AT128" s="89"/>
      <c r="AU128" s="90"/>
    </row>
    <row r="129" spans="1:47">
      <c r="A129" s="75"/>
      <c r="C129" s="96"/>
      <c r="E129" s="96"/>
      <c r="G129" s="96"/>
      <c r="I129" s="96"/>
      <c r="K129" s="96"/>
      <c r="M129" s="96"/>
      <c r="Y129" s="65"/>
      <c r="Z129" s="98"/>
      <c r="AA129" s="93"/>
      <c r="AC129" s="79"/>
      <c r="AD129" s="79"/>
      <c r="AE129" s="80"/>
      <c r="AF129" s="79"/>
      <c r="AH129" s="82"/>
      <c r="AI129" s="82"/>
      <c r="AJ129" s="83"/>
      <c r="AL129" s="84"/>
      <c r="AM129" s="84"/>
      <c r="AO129" s="86"/>
      <c r="AP129" s="87"/>
      <c r="AQ129" s="86"/>
      <c r="AS129" s="89"/>
      <c r="AT129" s="89"/>
      <c r="AU129" s="90"/>
    </row>
    <row r="130" spans="1:47">
      <c r="A130" s="75"/>
      <c r="C130" s="96"/>
      <c r="E130" s="96"/>
      <c r="G130" s="96"/>
      <c r="I130" s="96"/>
      <c r="K130" s="96"/>
      <c r="M130" s="96"/>
      <c r="Y130" s="65"/>
      <c r="Z130" s="98"/>
      <c r="AA130" s="93"/>
      <c r="AC130" s="79"/>
      <c r="AD130" s="79"/>
      <c r="AE130" s="80"/>
      <c r="AF130" s="79"/>
      <c r="AH130" s="82"/>
      <c r="AI130" s="82"/>
      <c r="AJ130" s="83"/>
      <c r="AL130" s="84"/>
      <c r="AM130" s="84"/>
      <c r="AO130" s="86"/>
      <c r="AP130" s="87"/>
      <c r="AQ130" s="86"/>
      <c r="AS130" s="89"/>
      <c r="AT130" s="89"/>
      <c r="AU130" s="90"/>
    </row>
    <row r="131" spans="1:47">
      <c r="A131" s="75"/>
      <c r="C131" s="96"/>
      <c r="E131" s="96"/>
      <c r="G131" s="96"/>
      <c r="I131" s="96"/>
      <c r="K131" s="96"/>
      <c r="M131" s="96"/>
      <c r="Y131" s="65"/>
      <c r="Z131" s="98"/>
      <c r="AA131" s="93"/>
      <c r="AC131" s="79"/>
      <c r="AD131" s="79"/>
      <c r="AE131" s="80"/>
      <c r="AF131" s="79"/>
      <c r="AH131" s="82"/>
      <c r="AI131" s="82"/>
      <c r="AJ131" s="83"/>
      <c r="AL131" s="84"/>
      <c r="AM131" s="84"/>
      <c r="AO131" s="86"/>
      <c r="AP131" s="87"/>
      <c r="AQ131" s="86"/>
      <c r="AS131" s="89"/>
      <c r="AT131" s="89"/>
      <c r="AU131" s="90"/>
    </row>
    <row r="132" spans="1:47">
      <c r="A132" s="75"/>
      <c r="C132" s="96"/>
      <c r="E132" s="96"/>
      <c r="G132" s="96"/>
      <c r="I132" s="96"/>
      <c r="K132" s="96"/>
      <c r="M132" s="96"/>
      <c r="Y132" s="65"/>
      <c r="Z132" s="98"/>
      <c r="AA132" s="93"/>
      <c r="AC132" s="79"/>
      <c r="AD132" s="79"/>
      <c r="AE132" s="80"/>
      <c r="AF132" s="79"/>
      <c r="AH132" s="82"/>
      <c r="AI132" s="82"/>
      <c r="AJ132" s="83"/>
      <c r="AL132" s="84"/>
      <c r="AM132" s="84"/>
      <c r="AO132" s="86"/>
      <c r="AP132" s="87"/>
      <c r="AQ132" s="86"/>
      <c r="AS132" s="89"/>
      <c r="AT132" s="89"/>
      <c r="AU132" s="90"/>
    </row>
    <row r="133" spans="1:47">
      <c r="A133" s="75"/>
      <c r="C133" s="96"/>
      <c r="E133" s="96"/>
      <c r="G133" s="96"/>
      <c r="I133" s="96"/>
      <c r="K133" s="96"/>
      <c r="M133" s="96"/>
      <c r="Y133" s="65"/>
      <c r="Z133" s="98"/>
      <c r="AA133" s="93"/>
      <c r="AC133" s="79"/>
      <c r="AD133" s="79"/>
      <c r="AE133" s="80"/>
      <c r="AF133" s="79"/>
      <c r="AH133" s="82"/>
      <c r="AI133" s="82"/>
      <c r="AJ133" s="83"/>
      <c r="AL133" s="84"/>
      <c r="AM133" s="84"/>
      <c r="AO133" s="86"/>
      <c r="AP133" s="87"/>
      <c r="AQ133" s="86"/>
      <c r="AS133" s="89"/>
      <c r="AT133" s="89"/>
      <c r="AU133" s="90"/>
    </row>
    <row r="134" spans="1:47">
      <c r="A134" s="75"/>
      <c r="C134" s="96"/>
      <c r="E134" s="96"/>
      <c r="G134" s="96"/>
      <c r="I134" s="96"/>
      <c r="K134" s="96"/>
      <c r="M134" s="96"/>
      <c r="Y134" s="65"/>
      <c r="Z134" s="98"/>
      <c r="AA134" s="93"/>
      <c r="AC134" s="79"/>
      <c r="AD134" s="79"/>
      <c r="AE134" s="80"/>
      <c r="AF134" s="79"/>
      <c r="AH134" s="82"/>
      <c r="AI134" s="82"/>
      <c r="AJ134" s="83"/>
      <c r="AL134" s="84"/>
      <c r="AM134" s="84"/>
      <c r="AO134" s="86"/>
      <c r="AP134" s="87"/>
      <c r="AQ134" s="86"/>
      <c r="AS134" s="89"/>
      <c r="AT134" s="89"/>
      <c r="AU134" s="90"/>
    </row>
    <row r="135" spans="1:47">
      <c r="A135" s="75"/>
      <c r="C135" s="96"/>
      <c r="E135" s="96"/>
      <c r="G135" s="96"/>
      <c r="I135" s="96"/>
      <c r="K135" s="96"/>
      <c r="M135" s="96"/>
      <c r="Y135" s="65"/>
      <c r="Z135" s="98"/>
      <c r="AA135" s="93"/>
      <c r="AC135" s="79"/>
      <c r="AD135" s="79"/>
      <c r="AE135" s="80"/>
      <c r="AF135" s="79"/>
      <c r="AH135" s="82"/>
      <c r="AI135" s="82"/>
      <c r="AJ135" s="83"/>
      <c r="AL135" s="84"/>
      <c r="AM135" s="84"/>
      <c r="AO135" s="86"/>
      <c r="AP135" s="87"/>
      <c r="AQ135" s="86"/>
      <c r="AS135" s="89"/>
      <c r="AT135" s="89"/>
      <c r="AU135" s="90"/>
    </row>
    <row r="136" spans="1:47">
      <c r="A136" s="75"/>
      <c r="C136" s="96"/>
      <c r="E136" s="96"/>
      <c r="G136" s="96"/>
      <c r="I136" s="96"/>
      <c r="K136" s="96"/>
      <c r="M136" s="96"/>
      <c r="Y136" s="65"/>
      <c r="Z136" s="98"/>
      <c r="AA136" s="93"/>
      <c r="AC136" s="79"/>
      <c r="AD136" s="79"/>
      <c r="AE136" s="80"/>
      <c r="AF136" s="79"/>
      <c r="AH136" s="82"/>
      <c r="AI136" s="82"/>
      <c r="AJ136" s="83"/>
      <c r="AL136" s="84"/>
      <c r="AM136" s="84"/>
      <c r="AO136" s="86"/>
      <c r="AP136" s="87"/>
      <c r="AQ136" s="86"/>
      <c r="AS136" s="89"/>
      <c r="AT136" s="89"/>
      <c r="AU136" s="90"/>
    </row>
    <row r="137" spans="1:47">
      <c r="A137" s="75"/>
      <c r="C137" s="96"/>
      <c r="E137" s="96"/>
      <c r="G137" s="96"/>
      <c r="I137" s="96"/>
      <c r="K137" s="96"/>
      <c r="M137" s="96"/>
      <c r="Y137" s="65"/>
      <c r="Z137" s="98"/>
      <c r="AA137" s="93"/>
      <c r="AC137" s="79"/>
      <c r="AD137" s="79"/>
      <c r="AE137" s="80"/>
      <c r="AF137" s="79"/>
      <c r="AH137" s="82"/>
      <c r="AI137" s="82"/>
      <c r="AJ137" s="83"/>
      <c r="AL137" s="84"/>
      <c r="AM137" s="84"/>
      <c r="AO137" s="86"/>
      <c r="AP137" s="87"/>
      <c r="AQ137" s="86"/>
      <c r="AS137" s="89"/>
      <c r="AT137" s="89"/>
      <c r="AU137" s="90"/>
    </row>
    <row r="138" spans="1:47">
      <c r="A138" s="75"/>
      <c r="C138" s="96"/>
      <c r="E138" s="96"/>
      <c r="G138" s="96"/>
      <c r="I138" s="96"/>
      <c r="K138" s="96"/>
      <c r="M138" s="96"/>
      <c r="Y138" s="65"/>
      <c r="Z138" s="98"/>
      <c r="AA138" s="93"/>
      <c r="AC138" s="79"/>
      <c r="AD138" s="79"/>
      <c r="AE138" s="80"/>
      <c r="AF138" s="79"/>
      <c r="AH138" s="82"/>
      <c r="AI138" s="82"/>
      <c r="AJ138" s="83"/>
      <c r="AL138" s="84"/>
      <c r="AM138" s="84"/>
      <c r="AO138" s="86"/>
      <c r="AP138" s="87"/>
      <c r="AQ138" s="86"/>
      <c r="AS138" s="89"/>
      <c r="AT138" s="89"/>
      <c r="AU138" s="90"/>
    </row>
    <row r="139" spans="1:47">
      <c r="A139" s="75"/>
      <c r="C139" s="96"/>
      <c r="E139" s="96"/>
      <c r="G139" s="96"/>
      <c r="I139" s="96"/>
      <c r="K139" s="96"/>
      <c r="M139" s="96"/>
      <c r="Y139" s="65"/>
      <c r="Z139" s="98"/>
      <c r="AA139" s="93"/>
      <c r="AC139" s="79"/>
      <c r="AD139" s="79"/>
      <c r="AE139" s="80"/>
      <c r="AF139" s="79"/>
      <c r="AH139" s="82"/>
      <c r="AI139" s="82"/>
      <c r="AJ139" s="83"/>
      <c r="AL139" s="84"/>
      <c r="AM139" s="84"/>
      <c r="AO139" s="86"/>
      <c r="AP139" s="87"/>
      <c r="AQ139" s="86"/>
      <c r="AS139" s="89"/>
      <c r="AT139" s="89"/>
      <c r="AU139" s="90"/>
    </row>
    <row r="140" spans="1:47">
      <c r="A140" s="75"/>
      <c r="C140" s="96"/>
      <c r="E140" s="96"/>
      <c r="G140" s="96"/>
      <c r="I140" s="96"/>
      <c r="K140" s="96"/>
      <c r="M140" s="96"/>
      <c r="Y140" s="65"/>
      <c r="Z140" s="98"/>
      <c r="AA140" s="93"/>
      <c r="AC140" s="79"/>
      <c r="AD140" s="79"/>
      <c r="AE140" s="80"/>
      <c r="AF140" s="79"/>
      <c r="AH140" s="82"/>
      <c r="AI140" s="82"/>
      <c r="AJ140" s="83"/>
      <c r="AL140" s="84"/>
      <c r="AM140" s="84"/>
      <c r="AO140" s="86"/>
      <c r="AP140" s="87"/>
      <c r="AQ140" s="86"/>
      <c r="AS140" s="89"/>
      <c r="AT140" s="89"/>
      <c r="AU140" s="90"/>
    </row>
    <row r="141" spans="1:47">
      <c r="A141" s="75"/>
      <c r="C141" s="96"/>
      <c r="E141" s="96"/>
      <c r="G141" s="96"/>
      <c r="I141" s="96"/>
      <c r="K141" s="96"/>
      <c r="M141" s="96"/>
      <c r="Y141" s="65"/>
      <c r="Z141" s="98"/>
      <c r="AA141" s="93"/>
      <c r="AC141" s="79"/>
      <c r="AD141" s="79"/>
      <c r="AE141" s="80"/>
      <c r="AF141" s="79"/>
      <c r="AH141" s="82"/>
      <c r="AI141" s="82"/>
      <c r="AJ141" s="83"/>
      <c r="AL141" s="84"/>
      <c r="AM141" s="84"/>
      <c r="AO141" s="86"/>
      <c r="AP141" s="87"/>
      <c r="AQ141" s="86"/>
      <c r="AS141" s="89"/>
      <c r="AT141" s="89"/>
      <c r="AU141" s="90"/>
    </row>
  </sheetData>
  <mergeCells count="10">
    <mergeCell ref="Z2:AA2"/>
    <mergeCell ref="Z15:AA15"/>
    <mergeCell ref="AC23:AF23"/>
    <mergeCell ref="A1:X1"/>
    <mergeCell ref="Z1:AU1"/>
    <mergeCell ref="AC2:AF2"/>
    <mergeCell ref="AH2:AJ2"/>
    <mergeCell ref="AL2:AM2"/>
    <mergeCell ref="AO2:AQ2"/>
    <mergeCell ref="AS2:AU2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6"/>
  <sheetViews>
    <sheetView workbookViewId="0"/>
  </sheetViews>
  <sheetFormatPr defaultColWidth="12.625" defaultRowHeight="15" customHeight="1"/>
  <sheetData>
    <row r="4" spans="1:5" ht="27" customHeight="1">
      <c r="A4" s="150" t="s">
        <v>627</v>
      </c>
      <c r="B4" s="150" t="s">
        <v>628</v>
      </c>
      <c r="C4" s="150" t="s">
        <v>629</v>
      </c>
      <c r="D4" s="150" t="s">
        <v>630</v>
      </c>
    </row>
    <row r="5" spans="1:5" ht="15" customHeight="1">
      <c r="A5" s="139"/>
      <c r="B5" s="139"/>
      <c r="C5" s="139"/>
      <c r="D5" s="139"/>
    </row>
    <row r="6" spans="1:5">
      <c r="A6" s="73" t="s">
        <v>2</v>
      </c>
      <c r="B6" s="73" t="s">
        <v>631</v>
      </c>
      <c r="C6" s="73" t="s">
        <v>632</v>
      </c>
      <c r="D6" s="73" t="s">
        <v>632</v>
      </c>
      <c r="E6" s="100" t="s">
        <v>633</v>
      </c>
    </row>
  </sheetData>
  <mergeCells count="4">
    <mergeCell ref="A4:A5"/>
    <mergeCell ref="B4:B5"/>
    <mergeCell ref="C4:C5"/>
    <mergeCell ref="D4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3"/>
  <sheetViews>
    <sheetView workbookViewId="0">
      <pane ySplit="5" topLeftCell="A6" activePane="bottomLeft" state="frozen"/>
      <selection pane="bottomLeft" activeCell="B7" sqref="B7"/>
    </sheetView>
  </sheetViews>
  <sheetFormatPr defaultColWidth="12.625" defaultRowHeight="15" customHeight="1"/>
  <cols>
    <col min="1" max="1" width="9.625" customWidth="1"/>
    <col min="2" max="2" width="5.375" customWidth="1"/>
    <col min="3" max="3" width="6.5" customWidth="1"/>
    <col min="4" max="4" width="9.5" customWidth="1"/>
    <col min="5" max="5" width="10" customWidth="1"/>
    <col min="6" max="6" width="6.75" customWidth="1"/>
    <col min="7" max="7" width="4.125" customWidth="1"/>
    <col min="9" max="15" width="9.375" customWidth="1"/>
    <col min="16" max="18" width="9.125" customWidth="1"/>
    <col min="19" max="19" width="8.875" customWidth="1"/>
    <col min="20" max="20" width="7.5" customWidth="1"/>
    <col min="21" max="21" width="6" customWidth="1"/>
    <col min="22" max="22" width="6.25" customWidth="1"/>
  </cols>
  <sheetData>
    <row r="1" spans="1:24" ht="15" customHeight="1">
      <c r="A1" s="151"/>
      <c r="B1" s="139"/>
      <c r="C1" s="139"/>
      <c r="D1" s="139"/>
      <c r="E1" s="139"/>
      <c r="F1" s="139"/>
      <c r="G1" s="139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</row>
    <row r="2" spans="1:24" ht="15" customHeight="1">
      <c r="A2" s="139"/>
      <c r="B2" s="139"/>
      <c r="C2" s="139"/>
      <c r="D2" s="139"/>
      <c r="E2" s="139"/>
      <c r="F2" s="139"/>
      <c r="G2" s="139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</row>
    <row r="3" spans="1:24" ht="15" customHeight="1">
      <c r="A3" s="101"/>
      <c r="B3" s="102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>
      <c r="A4" s="103" t="s">
        <v>634</v>
      </c>
      <c r="B4" s="104">
        <v>2020</v>
      </c>
      <c r="C4" s="105"/>
      <c r="D4" s="105"/>
      <c r="E4" s="105"/>
      <c r="F4" s="105"/>
      <c r="G4" s="106"/>
      <c r="H4" s="107"/>
      <c r="I4" s="108" t="str">
        <f t="shared" ref="I4:V4" si="0">IF(TEXT($D6,"dddd")=I5,TEXT($D6,"dddd"),"")</f>
        <v/>
      </c>
      <c r="J4" s="108" t="str">
        <f t="shared" si="0"/>
        <v/>
      </c>
      <c r="K4" s="108" t="str">
        <f t="shared" si="0"/>
        <v>Wednesday</v>
      </c>
      <c r="L4" s="108" t="str">
        <f t="shared" si="0"/>
        <v/>
      </c>
      <c r="M4" s="108" t="str">
        <f t="shared" si="0"/>
        <v/>
      </c>
      <c r="N4" s="108" t="str">
        <f t="shared" si="0"/>
        <v/>
      </c>
      <c r="O4" s="108" t="str">
        <f t="shared" si="0"/>
        <v/>
      </c>
      <c r="P4" s="108" t="str">
        <f t="shared" si="0"/>
        <v/>
      </c>
      <c r="Q4" s="108" t="str">
        <f t="shared" si="0"/>
        <v>Wednesday</v>
      </c>
      <c r="R4" s="108" t="str">
        <f t="shared" si="0"/>
        <v/>
      </c>
      <c r="S4" s="108" t="str">
        <f t="shared" si="0"/>
        <v/>
      </c>
      <c r="T4" s="108" t="str">
        <f t="shared" si="0"/>
        <v/>
      </c>
      <c r="U4" s="108" t="str">
        <f t="shared" si="0"/>
        <v/>
      </c>
      <c r="V4" s="108" t="str">
        <f t="shared" si="0"/>
        <v/>
      </c>
      <c r="W4" s="107"/>
      <c r="X4" s="107"/>
    </row>
    <row r="5" spans="1:24">
      <c r="A5" s="109" t="s">
        <v>572</v>
      </c>
      <c r="B5" s="110" t="s">
        <v>573</v>
      </c>
      <c r="C5" s="110" t="s">
        <v>592</v>
      </c>
      <c r="D5" s="110" t="s">
        <v>635</v>
      </c>
      <c r="E5" s="110" t="s">
        <v>636</v>
      </c>
      <c r="F5" s="110" t="s">
        <v>637</v>
      </c>
      <c r="G5" s="111" t="s">
        <v>638</v>
      </c>
      <c r="H5" s="107"/>
      <c r="I5" s="108" t="s">
        <v>639</v>
      </c>
      <c r="J5" s="108" t="s">
        <v>640</v>
      </c>
      <c r="K5" s="108" t="s">
        <v>641</v>
      </c>
      <c r="L5" s="108" t="s">
        <v>642</v>
      </c>
      <c r="M5" s="108" t="s">
        <v>643</v>
      </c>
      <c r="N5" s="108" t="s">
        <v>644</v>
      </c>
      <c r="O5" s="108" t="s">
        <v>645</v>
      </c>
      <c r="P5" s="108" t="s">
        <v>639</v>
      </c>
      <c r="Q5" s="108" t="s">
        <v>641</v>
      </c>
      <c r="R5" s="108" t="s">
        <v>642</v>
      </c>
      <c r="S5" s="108" t="s">
        <v>643</v>
      </c>
      <c r="T5" s="108" t="s">
        <v>644</v>
      </c>
      <c r="U5" s="108" t="s">
        <v>645</v>
      </c>
      <c r="V5" s="108" t="s">
        <v>639</v>
      </c>
      <c r="W5" s="107"/>
      <c r="X5" s="107"/>
    </row>
    <row r="6" spans="1:24" ht="15" customHeight="1">
      <c r="A6" s="112" t="s">
        <v>583</v>
      </c>
      <c r="B6" s="113">
        <v>1</v>
      </c>
      <c r="C6" s="113">
        <v>1</v>
      </c>
      <c r="D6" s="114">
        <f>DATE(B4,1,1)</f>
        <v>43831</v>
      </c>
      <c r="E6" s="115">
        <f>D6+4</f>
        <v>43835</v>
      </c>
      <c r="F6" s="152" t="s">
        <v>646</v>
      </c>
      <c r="G6" s="155" t="s">
        <v>647</v>
      </c>
      <c r="H6" s="101"/>
      <c r="I6" s="116"/>
      <c r="J6" s="116"/>
      <c r="K6" s="117">
        <f>D6</f>
        <v>43831</v>
      </c>
      <c r="L6" s="117">
        <f t="shared" ref="L6:O6" si="1">K6+1</f>
        <v>43832</v>
      </c>
      <c r="M6" s="117">
        <f t="shared" si="1"/>
        <v>43833</v>
      </c>
      <c r="N6" s="118">
        <f t="shared" si="1"/>
        <v>43834</v>
      </c>
      <c r="O6" s="118">
        <f t="shared" si="1"/>
        <v>43835</v>
      </c>
      <c r="P6" s="119"/>
      <c r="Q6" s="119"/>
      <c r="R6" s="119"/>
      <c r="S6" s="119"/>
      <c r="T6" s="119"/>
      <c r="U6" s="119"/>
      <c r="V6" s="119"/>
      <c r="W6" s="101"/>
      <c r="X6" s="101"/>
    </row>
    <row r="7" spans="1:24" ht="15" customHeight="1">
      <c r="A7" s="120" t="s">
        <v>583</v>
      </c>
      <c r="B7" s="116">
        <f t="shared" ref="B7:C7" si="2">B6+1</f>
        <v>2</v>
      </c>
      <c r="C7" s="116">
        <f t="shared" si="2"/>
        <v>2</v>
      </c>
      <c r="D7" s="117">
        <f t="shared" ref="D7:D57" si="3">E6+1</f>
        <v>43836</v>
      </c>
      <c r="E7" s="121">
        <f t="shared" ref="E7:E56" si="4">D7+6</f>
        <v>43842</v>
      </c>
      <c r="F7" s="153"/>
      <c r="G7" s="156"/>
      <c r="H7" s="101"/>
      <c r="I7" s="117">
        <f t="shared" ref="I7:I57" si="5">O6+1</f>
        <v>43836</v>
      </c>
      <c r="J7" s="117">
        <f t="shared" ref="J7:O7" si="6">I7+1</f>
        <v>43837</v>
      </c>
      <c r="K7" s="117">
        <f t="shared" si="6"/>
        <v>43838</v>
      </c>
      <c r="L7" s="117">
        <f t="shared" si="6"/>
        <v>43839</v>
      </c>
      <c r="M7" s="117">
        <f t="shared" si="6"/>
        <v>43840</v>
      </c>
      <c r="N7" s="117">
        <f t="shared" si="6"/>
        <v>43841</v>
      </c>
      <c r="O7" s="117">
        <f t="shared" si="6"/>
        <v>43842</v>
      </c>
      <c r="P7" s="119"/>
      <c r="Q7" s="119"/>
      <c r="R7" s="119"/>
      <c r="S7" s="119"/>
      <c r="T7" s="119"/>
      <c r="U7" s="119"/>
      <c r="V7" s="119"/>
      <c r="W7" s="101"/>
      <c r="X7" s="101"/>
    </row>
    <row r="8" spans="1:24" ht="15" customHeight="1">
      <c r="A8" s="120" t="s">
        <v>583</v>
      </c>
      <c r="B8" s="116">
        <f t="shared" ref="B8:C8" si="7">B7+1</f>
        <v>3</v>
      </c>
      <c r="C8" s="116">
        <f t="shared" si="7"/>
        <v>3</v>
      </c>
      <c r="D8" s="117">
        <f t="shared" si="3"/>
        <v>43843</v>
      </c>
      <c r="E8" s="121">
        <f t="shared" si="4"/>
        <v>43849</v>
      </c>
      <c r="F8" s="153"/>
      <c r="G8" s="156"/>
      <c r="H8" s="101"/>
      <c r="I8" s="117">
        <f t="shared" si="5"/>
        <v>43843</v>
      </c>
      <c r="J8" s="117">
        <f t="shared" ref="J8:O8" si="8">I8+1</f>
        <v>43844</v>
      </c>
      <c r="K8" s="117">
        <f t="shared" si="8"/>
        <v>43845</v>
      </c>
      <c r="L8" s="117">
        <f t="shared" si="8"/>
        <v>43846</v>
      </c>
      <c r="M8" s="117">
        <f t="shared" si="8"/>
        <v>43847</v>
      </c>
      <c r="N8" s="117">
        <f t="shared" si="8"/>
        <v>43848</v>
      </c>
      <c r="O8" s="117">
        <f t="shared" si="8"/>
        <v>43849</v>
      </c>
      <c r="P8" s="119"/>
      <c r="Q8" s="119"/>
      <c r="R8" s="119"/>
      <c r="S8" s="119"/>
      <c r="T8" s="119"/>
      <c r="U8" s="119"/>
      <c r="V8" s="119"/>
      <c r="W8" s="101"/>
      <c r="X8" s="101"/>
    </row>
    <row r="9" spans="1:24" ht="15" customHeight="1">
      <c r="A9" s="122" t="s">
        <v>583</v>
      </c>
      <c r="B9" s="123">
        <f t="shared" ref="B9:C9" si="9">B8+1</f>
        <v>4</v>
      </c>
      <c r="C9" s="123">
        <f t="shared" si="9"/>
        <v>4</v>
      </c>
      <c r="D9" s="124">
        <f t="shared" si="3"/>
        <v>43850</v>
      </c>
      <c r="E9" s="125">
        <f t="shared" si="4"/>
        <v>43856</v>
      </c>
      <c r="F9" s="153"/>
      <c r="G9" s="156"/>
      <c r="H9" s="101"/>
      <c r="I9" s="117">
        <f t="shared" si="5"/>
        <v>43850</v>
      </c>
      <c r="J9" s="117">
        <f t="shared" ref="J9:O9" si="10">I9+1</f>
        <v>43851</v>
      </c>
      <c r="K9" s="117">
        <f t="shared" si="10"/>
        <v>43852</v>
      </c>
      <c r="L9" s="117">
        <f t="shared" si="10"/>
        <v>43853</v>
      </c>
      <c r="M9" s="117">
        <f t="shared" si="10"/>
        <v>43854</v>
      </c>
      <c r="N9" s="117">
        <f t="shared" si="10"/>
        <v>43855</v>
      </c>
      <c r="O9" s="117">
        <f t="shared" si="10"/>
        <v>43856</v>
      </c>
      <c r="P9" s="119"/>
      <c r="Q9" s="119"/>
      <c r="R9" s="119"/>
      <c r="S9" s="119"/>
      <c r="T9" s="119"/>
      <c r="U9" s="119"/>
      <c r="V9" s="119"/>
      <c r="W9" s="101"/>
      <c r="X9" s="101"/>
    </row>
    <row r="10" spans="1:24" ht="15" customHeight="1">
      <c r="A10" s="112" t="s">
        <v>591</v>
      </c>
      <c r="B10" s="113">
        <f t="shared" ref="B10:B57" si="11">B9+1</f>
        <v>5</v>
      </c>
      <c r="C10" s="113">
        <v>1</v>
      </c>
      <c r="D10" s="114">
        <f t="shared" si="3"/>
        <v>43857</v>
      </c>
      <c r="E10" s="115">
        <f t="shared" si="4"/>
        <v>43863</v>
      </c>
      <c r="F10" s="153"/>
      <c r="G10" s="156"/>
      <c r="H10" s="101"/>
      <c r="I10" s="117">
        <f t="shared" si="5"/>
        <v>43857</v>
      </c>
      <c r="J10" s="117">
        <f t="shared" ref="J10:O10" si="12">I10+1</f>
        <v>43858</v>
      </c>
      <c r="K10" s="117">
        <f t="shared" si="12"/>
        <v>43859</v>
      </c>
      <c r="L10" s="117">
        <f t="shared" si="12"/>
        <v>43860</v>
      </c>
      <c r="M10" s="117">
        <f t="shared" si="12"/>
        <v>43861</v>
      </c>
      <c r="N10" s="117">
        <f t="shared" si="12"/>
        <v>43862</v>
      </c>
      <c r="O10" s="117">
        <f t="shared" si="12"/>
        <v>43863</v>
      </c>
      <c r="P10" s="119"/>
      <c r="Q10" s="119"/>
      <c r="R10" s="119"/>
      <c r="S10" s="119"/>
      <c r="T10" s="119"/>
      <c r="U10" s="119"/>
      <c r="V10" s="119"/>
      <c r="W10" s="101"/>
      <c r="X10" s="101"/>
    </row>
    <row r="11" spans="1:24" ht="15" customHeight="1">
      <c r="A11" s="120" t="s">
        <v>591</v>
      </c>
      <c r="B11" s="116">
        <f t="shared" si="11"/>
        <v>6</v>
      </c>
      <c r="C11" s="116">
        <f t="shared" ref="C11:C13" si="13">C10+1</f>
        <v>2</v>
      </c>
      <c r="D11" s="117">
        <f t="shared" si="3"/>
        <v>43864</v>
      </c>
      <c r="E11" s="121">
        <f t="shared" si="4"/>
        <v>43870</v>
      </c>
      <c r="F11" s="153"/>
      <c r="G11" s="156"/>
      <c r="H11" s="101"/>
      <c r="I11" s="117">
        <f t="shared" si="5"/>
        <v>43864</v>
      </c>
      <c r="J11" s="117">
        <f t="shared" ref="J11:O11" si="14">I11+1</f>
        <v>43865</v>
      </c>
      <c r="K11" s="117">
        <f t="shared" si="14"/>
        <v>43866</v>
      </c>
      <c r="L11" s="117">
        <f t="shared" si="14"/>
        <v>43867</v>
      </c>
      <c r="M11" s="117">
        <f t="shared" si="14"/>
        <v>43868</v>
      </c>
      <c r="N11" s="117">
        <f t="shared" si="14"/>
        <v>43869</v>
      </c>
      <c r="O11" s="117">
        <f t="shared" si="14"/>
        <v>43870</v>
      </c>
      <c r="P11" s="119"/>
      <c r="Q11" s="119"/>
      <c r="R11" s="119"/>
      <c r="S11" s="119"/>
      <c r="T11" s="119"/>
      <c r="U11" s="119"/>
      <c r="V11" s="119"/>
      <c r="W11" s="101"/>
      <c r="X11" s="101"/>
    </row>
    <row r="12" spans="1:24" ht="15" customHeight="1">
      <c r="A12" s="120" t="s">
        <v>591</v>
      </c>
      <c r="B12" s="116">
        <f t="shared" si="11"/>
        <v>7</v>
      </c>
      <c r="C12" s="116">
        <f t="shared" si="13"/>
        <v>3</v>
      </c>
      <c r="D12" s="117">
        <f t="shared" si="3"/>
        <v>43871</v>
      </c>
      <c r="E12" s="121">
        <f t="shared" si="4"/>
        <v>43877</v>
      </c>
      <c r="F12" s="153"/>
      <c r="G12" s="156"/>
      <c r="H12" s="101"/>
      <c r="I12" s="117">
        <f t="shared" si="5"/>
        <v>43871</v>
      </c>
      <c r="J12" s="117">
        <f t="shared" ref="J12:O12" si="15">I12+1</f>
        <v>43872</v>
      </c>
      <c r="K12" s="117">
        <f t="shared" si="15"/>
        <v>43873</v>
      </c>
      <c r="L12" s="117">
        <f t="shared" si="15"/>
        <v>43874</v>
      </c>
      <c r="M12" s="117">
        <f t="shared" si="15"/>
        <v>43875</v>
      </c>
      <c r="N12" s="117">
        <f t="shared" si="15"/>
        <v>43876</v>
      </c>
      <c r="O12" s="117">
        <f t="shared" si="15"/>
        <v>43877</v>
      </c>
      <c r="P12" s="119"/>
      <c r="Q12" s="119"/>
      <c r="R12" s="119"/>
      <c r="S12" s="119"/>
      <c r="T12" s="119"/>
      <c r="U12" s="119"/>
      <c r="V12" s="119"/>
      <c r="W12" s="101"/>
      <c r="X12" s="101"/>
    </row>
    <row r="13" spans="1:24" ht="15" customHeight="1">
      <c r="A13" s="122" t="s">
        <v>591</v>
      </c>
      <c r="B13" s="123">
        <f t="shared" si="11"/>
        <v>8</v>
      </c>
      <c r="C13" s="123">
        <f t="shared" si="13"/>
        <v>4</v>
      </c>
      <c r="D13" s="124">
        <f t="shared" si="3"/>
        <v>43878</v>
      </c>
      <c r="E13" s="125">
        <f t="shared" si="4"/>
        <v>43884</v>
      </c>
      <c r="F13" s="153"/>
      <c r="G13" s="156"/>
      <c r="H13" s="101"/>
      <c r="I13" s="117">
        <f t="shared" si="5"/>
        <v>43878</v>
      </c>
      <c r="J13" s="117">
        <f t="shared" ref="J13:O13" si="16">I13+1</f>
        <v>43879</v>
      </c>
      <c r="K13" s="117">
        <f t="shared" si="16"/>
        <v>43880</v>
      </c>
      <c r="L13" s="117">
        <f t="shared" si="16"/>
        <v>43881</v>
      </c>
      <c r="M13" s="117">
        <f t="shared" si="16"/>
        <v>43882</v>
      </c>
      <c r="N13" s="117">
        <f t="shared" si="16"/>
        <v>43883</v>
      </c>
      <c r="O13" s="117">
        <f t="shared" si="16"/>
        <v>43884</v>
      </c>
      <c r="P13" s="119"/>
      <c r="Q13" s="119"/>
      <c r="R13" s="119"/>
      <c r="S13" s="119"/>
      <c r="T13" s="119"/>
      <c r="U13" s="119"/>
      <c r="V13" s="119"/>
      <c r="W13" s="101"/>
      <c r="X13" s="101"/>
    </row>
    <row r="14" spans="1:24" ht="15" customHeight="1">
      <c r="A14" s="112" t="s">
        <v>597</v>
      </c>
      <c r="B14" s="113">
        <f t="shared" si="11"/>
        <v>9</v>
      </c>
      <c r="C14" s="113">
        <v>1</v>
      </c>
      <c r="D14" s="114">
        <f t="shared" si="3"/>
        <v>43885</v>
      </c>
      <c r="E14" s="115">
        <f t="shared" si="4"/>
        <v>43891</v>
      </c>
      <c r="F14" s="153"/>
      <c r="G14" s="156"/>
      <c r="H14" s="101"/>
      <c r="I14" s="117">
        <f t="shared" si="5"/>
        <v>43885</v>
      </c>
      <c r="J14" s="117">
        <f t="shared" ref="J14:O14" si="17">I14+1</f>
        <v>43886</v>
      </c>
      <c r="K14" s="117">
        <f t="shared" si="17"/>
        <v>43887</v>
      </c>
      <c r="L14" s="117">
        <f t="shared" si="17"/>
        <v>43888</v>
      </c>
      <c r="M14" s="117">
        <f t="shared" si="17"/>
        <v>43889</v>
      </c>
      <c r="N14" s="117">
        <f t="shared" si="17"/>
        <v>43890</v>
      </c>
      <c r="O14" s="117">
        <f t="shared" si="17"/>
        <v>43891</v>
      </c>
      <c r="P14" s="119"/>
      <c r="Q14" s="119"/>
      <c r="R14" s="119"/>
      <c r="S14" s="119"/>
      <c r="T14" s="119"/>
      <c r="U14" s="119"/>
      <c r="V14" s="119"/>
      <c r="W14" s="101"/>
      <c r="X14" s="101"/>
    </row>
    <row r="15" spans="1:24" ht="15" customHeight="1">
      <c r="A15" s="120" t="s">
        <v>597</v>
      </c>
      <c r="B15" s="116">
        <f t="shared" si="11"/>
        <v>10</v>
      </c>
      <c r="C15" s="116">
        <f t="shared" ref="C15:C18" si="18">C14+1</f>
        <v>2</v>
      </c>
      <c r="D15" s="117">
        <f t="shared" si="3"/>
        <v>43892</v>
      </c>
      <c r="E15" s="121">
        <f t="shared" si="4"/>
        <v>43898</v>
      </c>
      <c r="F15" s="153"/>
      <c r="G15" s="156"/>
      <c r="H15" s="101"/>
      <c r="I15" s="117">
        <f t="shared" si="5"/>
        <v>43892</v>
      </c>
      <c r="J15" s="117">
        <f t="shared" ref="J15:O15" si="19">I15+1</f>
        <v>43893</v>
      </c>
      <c r="K15" s="117">
        <f t="shared" si="19"/>
        <v>43894</v>
      </c>
      <c r="L15" s="117">
        <f t="shared" si="19"/>
        <v>43895</v>
      </c>
      <c r="M15" s="117">
        <f t="shared" si="19"/>
        <v>43896</v>
      </c>
      <c r="N15" s="117">
        <f t="shared" si="19"/>
        <v>43897</v>
      </c>
      <c r="O15" s="117">
        <f t="shared" si="19"/>
        <v>43898</v>
      </c>
      <c r="P15" s="119"/>
      <c r="Q15" s="119"/>
      <c r="R15" s="119"/>
      <c r="S15" s="119"/>
      <c r="T15" s="119"/>
      <c r="U15" s="119"/>
      <c r="V15" s="119"/>
      <c r="W15" s="101"/>
      <c r="X15" s="101"/>
    </row>
    <row r="16" spans="1:24" ht="15" customHeight="1">
      <c r="A16" s="120" t="s">
        <v>597</v>
      </c>
      <c r="B16" s="116">
        <f t="shared" si="11"/>
        <v>11</v>
      </c>
      <c r="C16" s="116">
        <f t="shared" si="18"/>
        <v>3</v>
      </c>
      <c r="D16" s="117">
        <f t="shared" si="3"/>
        <v>43899</v>
      </c>
      <c r="E16" s="121">
        <f t="shared" si="4"/>
        <v>43905</v>
      </c>
      <c r="F16" s="153"/>
      <c r="G16" s="156"/>
      <c r="H16" s="101"/>
      <c r="I16" s="117">
        <f t="shared" si="5"/>
        <v>43899</v>
      </c>
      <c r="J16" s="117">
        <f t="shared" ref="J16:O16" si="20">I16+1</f>
        <v>43900</v>
      </c>
      <c r="K16" s="117">
        <f t="shared" si="20"/>
        <v>43901</v>
      </c>
      <c r="L16" s="117">
        <f t="shared" si="20"/>
        <v>43902</v>
      </c>
      <c r="M16" s="117">
        <f t="shared" si="20"/>
        <v>43903</v>
      </c>
      <c r="N16" s="117">
        <f t="shared" si="20"/>
        <v>43904</v>
      </c>
      <c r="O16" s="117">
        <f t="shared" si="20"/>
        <v>43905</v>
      </c>
      <c r="P16" s="119"/>
      <c r="Q16" s="119"/>
      <c r="R16" s="119"/>
      <c r="S16" s="119"/>
      <c r="T16" s="119"/>
      <c r="U16" s="119"/>
      <c r="V16" s="119"/>
      <c r="W16" s="101"/>
      <c r="X16" s="101"/>
    </row>
    <row r="17" spans="1:24" ht="15" customHeight="1">
      <c r="A17" s="120" t="s">
        <v>597</v>
      </c>
      <c r="B17" s="116">
        <f t="shared" si="11"/>
        <v>12</v>
      </c>
      <c r="C17" s="116">
        <f t="shared" si="18"/>
        <v>4</v>
      </c>
      <c r="D17" s="117">
        <f t="shared" si="3"/>
        <v>43906</v>
      </c>
      <c r="E17" s="121">
        <f t="shared" si="4"/>
        <v>43912</v>
      </c>
      <c r="F17" s="153"/>
      <c r="G17" s="156"/>
      <c r="H17" s="101"/>
      <c r="I17" s="117">
        <f t="shared" si="5"/>
        <v>43906</v>
      </c>
      <c r="J17" s="117">
        <f t="shared" ref="J17:O17" si="21">I17+1</f>
        <v>43907</v>
      </c>
      <c r="K17" s="117">
        <f t="shared" si="21"/>
        <v>43908</v>
      </c>
      <c r="L17" s="117">
        <f t="shared" si="21"/>
        <v>43909</v>
      </c>
      <c r="M17" s="117">
        <f t="shared" si="21"/>
        <v>43910</v>
      </c>
      <c r="N17" s="117">
        <f t="shared" si="21"/>
        <v>43911</v>
      </c>
      <c r="O17" s="117">
        <f t="shared" si="21"/>
        <v>43912</v>
      </c>
      <c r="P17" s="119"/>
      <c r="Q17" s="119"/>
      <c r="R17" s="119"/>
      <c r="S17" s="119"/>
      <c r="T17" s="119"/>
      <c r="U17" s="119"/>
      <c r="V17" s="119"/>
      <c r="W17" s="101"/>
      <c r="X17" s="101"/>
    </row>
    <row r="18" spans="1:24" ht="15" customHeight="1">
      <c r="A18" s="122" t="s">
        <v>597</v>
      </c>
      <c r="B18" s="123">
        <f t="shared" si="11"/>
        <v>13</v>
      </c>
      <c r="C18" s="123">
        <f t="shared" si="18"/>
        <v>5</v>
      </c>
      <c r="D18" s="124">
        <f t="shared" si="3"/>
        <v>43913</v>
      </c>
      <c r="E18" s="125">
        <f t="shared" si="4"/>
        <v>43919</v>
      </c>
      <c r="F18" s="154"/>
      <c r="G18" s="156"/>
      <c r="H18" s="101"/>
      <c r="I18" s="117">
        <f t="shared" si="5"/>
        <v>43913</v>
      </c>
      <c r="J18" s="117">
        <f t="shared" ref="J18:O18" si="22">I18+1</f>
        <v>43914</v>
      </c>
      <c r="K18" s="117">
        <f t="shared" si="22"/>
        <v>43915</v>
      </c>
      <c r="L18" s="117">
        <f t="shared" si="22"/>
        <v>43916</v>
      </c>
      <c r="M18" s="117">
        <f t="shared" si="22"/>
        <v>43917</v>
      </c>
      <c r="N18" s="117">
        <f t="shared" si="22"/>
        <v>43918</v>
      </c>
      <c r="O18" s="117">
        <f t="shared" si="22"/>
        <v>43919</v>
      </c>
      <c r="P18" s="119"/>
      <c r="Q18" s="119"/>
      <c r="R18" s="119"/>
      <c r="S18" s="119"/>
      <c r="T18" s="119"/>
      <c r="U18" s="119"/>
      <c r="V18" s="119"/>
      <c r="W18" s="101"/>
      <c r="X18" s="101"/>
    </row>
    <row r="19" spans="1:24" ht="15" customHeight="1">
      <c r="A19" s="112" t="s">
        <v>603</v>
      </c>
      <c r="B19" s="113">
        <f t="shared" si="11"/>
        <v>14</v>
      </c>
      <c r="C19" s="113">
        <v>1</v>
      </c>
      <c r="D19" s="114">
        <f t="shared" si="3"/>
        <v>43920</v>
      </c>
      <c r="E19" s="115">
        <f t="shared" si="4"/>
        <v>43926</v>
      </c>
      <c r="F19" s="152" t="s">
        <v>648</v>
      </c>
      <c r="G19" s="156"/>
      <c r="H19" s="101"/>
      <c r="I19" s="117">
        <f t="shared" si="5"/>
        <v>43920</v>
      </c>
      <c r="J19" s="117">
        <f t="shared" ref="J19:O19" si="23">I19+1</f>
        <v>43921</v>
      </c>
      <c r="K19" s="117">
        <f t="shared" si="23"/>
        <v>43922</v>
      </c>
      <c r="L19" s="117">
        <f t="shared" si="23"/>
        <v>43923</v>
      </c>
      <c r="M19" s="117">
        <f t="shared" si="23"/>
        <v>43924</v>
      </c>
      <c r="N19" s="117">
        <f t="shared" si="23"/>
        <v>43925</v>
      </c>
      <c r="O19" s="117">
        <f t="shared" si="23"/>
        <v>43926</v>
      </c>
      <c r="P19" s="119"/>
      <c r="Q19" s="119"/>
      <c r="R19" s="119"/>
      <c r="S19" s="119"/>
      <c r="T19" s="119"/>
      <c r="U19" s="119"/>
      <c r="V19" s="119"/>
      <c r="W19" s="101"/>
      <c r="X19" s="101"/>
    </row>
    <row r="20" spans="1:24" ht="15" customHeight="1">
      <c r="A20" s="120" t="s">
        <v>603</v>
      </c>
      <c r="B20" s="116">
        <f t="shared" si="11"/>
        <v>15</v>
      </c>
      <c r="C20" s="116">
        <f t="shared" ref="C20:C22" si="24">C19+1</f>
        <v>2</v>
      </c>
      <c r="D20" s="117">
        <f t="shared" si="3"/>
        <v>43927</v>
      </c>
      <c r="E20" s="121">
        <f t="shared" si="4"/>
        <v>43933</v>
      </c>
      <c r="F20" s="153"/>
      <c r="G20" s="156"/>
      <c r="H20" s="101"/>
      <c r="I20" s="117">
        <f t="shared" si="5"/>
        <v>43927</v>
      </c>
      <c r="J20" s="117">
        <f t="shared" ref="J20:O20" si="25">I20+1</f>
        <v>43928</v>
      </c>
      <c r="K20" s="117">
        <f t="shared" si="25"/>
        <v>43929</v>
      </c>
      <c r="L20" s="117">
        <f t="shared" si="25"/>
        <v>43930</v>
      </c>
      <c r="M20" s="117">
        <f t="shared" si="25"/>
        <v>43931</v>
      </c>
      <c r="N20" s="117">
        <f t="shared" si="25"/>
        <v>43932</v>
      </c>
      <c r="O20" s="117">
        <f t="shared" si="25"/>
        <v>43933</v>
      </c>
      <c r="P20" s="119"/>
      <c r="Q20" s="119"/>
      <c r="R20" s="119"/>
      <c r="S20" s="119"/>
      <c r="T20" s="119"/>
      <c r="U20" s="119"/>
      <c r="V20" s="119"/>
      <c r="W20" s="101"/>
      <c r="X20" s="101"/>
    </row>
    <row r="21" spans="1:24" ht="15" customHeight="1">
      <c r="A21" s="120" t="s">
        <v>603</v>
      </c>
      <c r="B21" s="116">
        <f t="shared" si="11"/>
        <v>16</v>
      </c>
      <c r="C21" s="116">
        <f t="shared" si="24"/>
        <v>3</v>
      </c>
      <c r="D21" s="117">
        <f t="shared" si="3"/>
        <v>43934</v>
      </c>
      <c r="E21" s="121">
        <f t="shared" si="4"/>
        <v>43940</v>
      </c>
      <c r="F21" s="153"/>
      <c r="G21" s="156"/>
      <c r="H21" s="101"/>
      <c r="I21" s="117">
        <f t="shared" si="5"/>
        <v>43934</v>
      </c>
      <c r="J21" s="117">
        <f t="shared" ref="J21:O21" si="26">I21+1</f>
        <v>43935</v>
      </c>
      <c r="K21" s="117">
        <f t="shared" si="26"/>
        <v>43936</v>
      </c>
      <c r="L21" s="117">
        <f t="shared" si="26"/>
        <v>43937</v>
      </c>
      <c r="M21" s="117">
        <f t="shared" si="26"/>
        <v>43938</v>
      </c>
      <c r="N21" s="117">
        <f t="shared" si="26"/>
        <v>43939</v>
      </c>
      <c r="O21" s="117">
        <f t="shared" si="26"/>
        <v>43940</v>
      </c>
      <c r="P21" s="119"/>
      <c r="Q21" s="119"/>
      <c r="R21" s="119"/>
      <c r="S21" s="119"/>
      <c r="T21" s="119"/>
      <c r="U21" s="119"/>
      <c r="V21" s="119"/>
      <c r="W21" s="101"/>
      <c r="X21" s="101"/>
    </row>
    <row r="22" spans="1:24" ht="15" customHeight="1">
      <c r="A22" s="122" t="s">
        <v>603</v>
      </c>
      <c r="B22" s="123">
        <f t="shared" si="11"/>
        <v>17</v>
      </c>
      <c r="C22" s="123">
        <f t="shared" si="24"/>
        <v>4</v>
      </c>
      <c r="D22" s="124">
        <f t="shared" si="3"/>
        <v>43941</v>
      </c>
      <c r="E22" s="125">
        <f t="shared" si="4"/>
        <v>43947</v>
      </c>
      <c r="F22" s="153"/>
      <c r="G22" s="156"/>
      <c r="H22" s="101"/>
      <c r="I22" s="117">
        <f t="shared" si="5"/>
        <v>43941</v>
      </c>
      <c r="J22" s="117">
        <f t="shared" ref="J22:O22" si="27">I22+1</f>
        <v>43942</v>
      </c>
      <c r="K22" s="117">
        <f t="shared" si="27"/>
        <v>43943</v>
      </c>
      <c r="L22" s="117">
        <f t="shared" si="27"/>
        <v>43944</v>
      </c>
      <c r="M22" s="117">
        <f t="shared" si="27"/>
        <v>43945</v>
      </c>
      <c r="N22" s="117">
        <f t="shared" si="27"/>
        <v>43946</v>
      </c>
      <c r="O22" s="117">
        <f t="shared" si="27"/>
        <v>43947</v>
      </c>
      <c r="P22" s="119"/>
      <c r="Q22" s="119"/>
      <c r="R22" s="119"/>
      <c r="S22" s="119"/>
      <c r="T22" s="119"/>
      <c r="U22" s="119"/>
      <c r="V22" s="119"/>
      <c r="W22" s="101"/>
      <c r="X22" s="101"/>
    </row>
    <row r="23" spans="1:24" ht="15" customHeight="1">
      <c r="A23" s="112" t="s">
        <v>608</v>
      </c>
      <c r="B23" s="113">
        <f t="shared" si="11"/>
        <v>18</v>
      </c>
      <c r="C23" s="113">
        <v>1</v>
      </c>
      <c r="D23" s="114">
        <f t="shared" si="3"/>
        <v>43948</v>
      </c>
      <c r="E23" s="115">
        <f t="shared" si="4"/>
        <v>43954</v>
      </c>
      <c r="F23" s="153"/>
      <c r="G23" s="156"/>
      <c r="H23" s="101"/>
      <c r="I23" s="117">
        <f t="shared" si="5"/>
        <v>43948</v>
      </c>
      <c r="J23" s="117">
        <f t="shared" ref="J23:O23" si="28">I23+1</f>
        <v>43949</v>
      </c>
      <c r="K23" s="117">
        <f t="shared" si="28"/>
        <v>43950</v>
      </c>
      <c r="L23" s="117">
        <f t="shared" si="28"/>
        <v>43951</v>
      </c>
      <c r="M23" s="117">
        <f t="shared" si="28"/>
        <v>43952</v>
      </c>
      <c r="N23" s="117">
        <f t="shared" si="28"/>
        <v>43953</v>
      </c>
      <c r="O23" s="117">
        <f t="shared" si="28"/>
        <v>43954</v>
      </c>
      <c r="P23" s="119"/>
      <c r="Q23" s="119"/>
      <c r="R23" s="119"/>
      <c r="S23" s="119"/>
      <c r="T23" s="119"/>
      <c r="U23" s="119"/>
      <c r="V23" s="119"/>
      <c r="W23" s="101"/>
      <c r="X23" s="101"/>
    </row>
    <row r="24" spans="1:24" ht="15" customHeight="1">
      <c r="A24" s="120" t="s">
        <v>608</v>
      </c>
      <c r="B24" s="116">
        <f t="shared" si="11"/>
        <v>19</v>
      </c>
      <c r="C24" s="116">
        <f t="shared" ref="C24:C26" si="29">C23+1</f>
        <v>2</v>
      </c>
      <c r="D24" s="117">
        <f t="shared" si="3"/>
        <v>43955</v>
      </c>
      <c r="E24" s="121">
        <f t="shared" si="4"/>
        <v>43961</v>
      </c>
      <c r="F24" s="153"/>
      <c r="G24" s="156"/>
      <c r="H24" s="101"/>
      <c r="I24" s="117">
        <f t="shared" si="5"/>
        <v>43955</v>
      </c>
      <c r="J24" s="117">
        <f t="shared" ref="J24:O24" si="30">I24+1</f>
        <v>43956</v>
      </c>
      <c r="K24" s="117">
        <f t="shared" si="30"/>
        <v>43957</v>
      </c>
      <c r="L24" s="117">
        <f t="shared" si="30"/>
        <v>43958</v>
      </c>
      <c r="M24" s="117">
        <f t="shared" si="30"/>
        <v>43959</v>
      </c>
      <c r="N24" s="117">
        <f t="shared" si="30"/>
        <v>43960</v>
      </c>
      <c r="O24" s="117">
        <f t="shared" si="30"/>
        <v>43961</v>
      </c>
      <c r="P24" s="119"/>
      <c r="Q24" s="119"/>
      <c r="R24" s="119"/>
      <c r="S24" s="119"/>
      <c r="T24" s="119"/>
      <c r="U24" s="119"/>
      <c r="V24" s="119"/>
      <c r="W24" s="101"/>
      <c r="X24" s="101"/>
    </row>
    <row r="25" spans="1:24" ht="15" customHeight="1">
      <c r="A25" s="120" t="s">
        <v>608</v>
      </c>
      <c r="B25" s="116">
        <f t="shared" si="11"/>
        <v>20</v>
      </c>
      <c r="C25" s="116">
        <f t="shared" si="29"/>
        <v>3</v>
      </c>
      <c r="D25" s="117">
        <f t="shared" si="3"/>
        <v>43962</v>
      </c>
      <c r="E25" s="121">
        <f t="shared" si="4"/>
        <v>43968</v>
      </c>
      <c r="F25" s="153"/>
      <c r="G25" s="156"/>
      <c r="H25" s="101"/>
      <c r="I25" s="117">
        <f t="shared" si="5"/>
        <v>43962</v>
      </c>
      <c r="J25" s="117">
        <f t="shared" ref="J25:O25" si="31">I25+1</f>
        <v>43963</v>
      </c>
      <c r="K25" s="117">
        <f t="shared" si="31"/>
        <v>43964</v>
      </c>
      <c r="L25" s="117">
        <f t="shared" si="31"/>
        <v>43965</v>
      </c>
      <c r="M25" s="117">
        <f t="shared" si="31"/>
        <v>43966</v>
      </c>
      <c r="N25" s="117">
        <f t="shared" si="31"/>
        <v>43967</v>
      </c>
      <c r="O25" s="117">
        <f t="shared" si="31"/>
        <v>43968</v>
      </c>
      <c r="P25" s="119"/>
      <c r="Q25" s="119"/>
      <c r="R25" s="119"/>
      <c r="S25" s="119"/>
      <c r="T25" s="119"/>
      <c r="U25" s="119"/>
      <c r="V25" s="119"/>
      <c r="W25" s="101"/>
      <c r="X25" s="101"/>
    </row>
    <row r="26" spans="1:24" ht="15" customHeight="1">
      <c r="A26" s="122" t="s">
        <v>608</v>
      </c>
      <c r="B26" s="123">
        <f t="shared" si="11"/>
        <v>21</v>
      </c>
      <c r="C26" s="123">
        <f t="shared" si="29"/>
        <v>4</v>
      </c>
      <c r="D26" s="124">
        <f t="shared" si="3"/>
        <v>43969</v>
      </c>
      <c r="E26" s="125">
        <f t="shared" si="4"/>
        <v>43975</v>
      </c>
      <c r="F26" s="153"/>
      <c r="G26" s="156"/>
      <c r="H26" s="101"/>
      <c r="I26" s="117">
        <f t="shared" si="5"/>
        <v>43969</v>
      </c>
      <c r="J26" s="117">
        <f t="shared" ref="J26:O26" si="32">I26+1</f>
        <v>43970</v>
      </c>
      <c r="K26" s="117">
        <f t="shared" si="32"/>
        <v>43971</v>
      </c>
      <c r="L26" s="117">
        <f t="shared" si="32"/>
        <v>43972</v>
      </c>
      <c r="M26" s="117">
        <f t="shared" si="32"/>
        <v>43973</v>
      </c>
      <c r="N26" s="117">
        <f t="shared" si="32"/>
        <v>43974</v>
      </c>
      <c r="O26" s="117">
        <f t="shared" si="32"/>
        <v>43975</v>
      </c>
      <c r="P26" s="119"/>
      <c r="Q26" s="119"/>
      <c r="R26" s="119"/>
      <c r="S26" s="119"/>
      <c r="T26" s="119"/>
      <c r="U26" s="119"/>
      <c r="V26" s="119"/>
      <c r="W26" s="101"/>
      <c r="X26" s="101"/>
    </row>
    <row r="27" spans="1:24" ht="15" customHeight="1">
      <c r="A27" s="112" t="s">
        <v>612</v>
      </c>
      <c r="B27" s="113">
        <f t="shared" si="11"/>
        <v>22</v>
      </c>
      <c r="C27" s="113">
        <v>1</v>
      </c>
      <c r="D27" s="114">
        <f t="shared" si="3"/>
        <v>43976</v>
      </c>
      <c r="E27" s="115">
        <f t="shared" si="4"/>
        <v>43982</v>
      </c>
      <c r="F27" s="153"/>
      <c r="G27" s="156"/>
      <c r="H27" s="101"/>
      <c r="I27" s="117">
        <f t="shared" si="5"/>
        <v>43976</v>
      </c>
      <c r="J27" s="117">
        <f t="shared" ref="J27:O27" si="33">I27+1</f>
        <v>43977</v>
      </c>
      <c r="K27" s="117">
        <f t="shared" si="33"/>
        <v>43978</v>
      </c>
      <c r="L27" s="117">
        <f t="shared" si="33"/>
        <v>43979</v>
      </c>
      <c r="M27" s="117">
        <f t="shared" si="33"/>
        <v>43980</v>
      </c>
      <c r="N27" s="117">
        <f t="shared" si="33"/>
        <v>43981</v>
      </c>
      <c r="O27" s="117">
        <f t="shared" si="33"/>
        <v>43982</v>
      </c>
      <c r="P27" s="119"/>
      <c r="Q27" s="119"/>
      <c r="R27" s="119"/>
      <c r="S27" s="119"/>
      <c r="T27" s="119"/>
      <c r="U27" s="119"/>
      <c r="V27" s="119"/>
      <c r="W27" s="101"/>
      <c r="X27" s="101"/>
    </row>
    <row r="28" spans="1:24" ht="15" customHeight="1">
      <c r="A28" s="120" t="s">
        <v>612</v>
      </c>
      <c r="B28" s="116">
        <f t="shared" si="11"/>
        <v>23</v>
      </c>
      <c r="C28" s="116">
        <f t="shared" ref="C28:C30" si="34">C27+1</f>
        <v>2</v>
      </c>
      <c r="D28" s="117">
        <f t="shared" si="3"/>
        <v>43983</v>
      </c>
      <c r="E28" s="121">
        <f t="shared" si="4"/>
        <v>43989</v>
      </c>
      <c r="F28" s="153"/>
      <c r="G28" s="156"/>
      <c r="H28" s="101"/>
      <c r="I28" s="117">
        <f t="shared" si="5"/>
        <v>43983</v>
      </c>
      <c r="J28" s="117">
        <f t="shared" ref="J28:O28" si="35">I28+1</f>
        <v>43984</v>
      </c>
      <c r="K28" s="117">
        <f t="shared" si="35"/>
        <v>43985</v>
      </c>
      <c r="L28" s="117">
        <f t="shared" si="35"/>
        <v>43986</v>
      </c>
      <c r="M28" s="117">
        <f t="shared" si="35"/>
        <v>43987</v>
      </c>
      <c r="N28" s="117">
        <f t="shared" si="35"/>
        <v>43988</v>
      </c>
      <c r="O28" s="117">
        <f t="shared" si="35"/>
        <v>43989</v>
      </c>
      <c r="P28" s="119"/>
      <c r="Q28" s="119"/>
      <c r="R28" s="119"/>
      <c r="S28" s="119"/>
      <c r="T28" s="119"/>
      <c r="U28" s="119"/>
      <c r="V28" s="119"/>
      <c r="W28" s="101"/>
      <c r="X28" s="101"/>
    </row>
    <row r="29" spans="1:24" ht="15" customHeight="1">
      <c r="A29" s="120" t="s">
        <v>612</v>
      </c>
      <c r="B29" s="116">
        <f t="shared" si="11"/>
        <v>24</v>
      </c>
      <c r="C29" s="116">
        <f t="shared" si="34"/>
        <v>3</v>
      </c>
      <c r="D29" s="117">
        <f t="shared" si="3"/>
        <v>43990</v>
      </c>
      <c r="E29" s="121">
        <f t="shared" si="4"/>
        <v>43996</v>
      </c>
      <c r="F29" s="153"/>
      <c r="G29" s="156"/>
      <c r="H29" s="101"/>
      <c r="I29" s="117">
        <f t="shared" si="5"/>
        <v>43990</v>
      </c>
      <c r="J29" s="117">
        <f t="shared" ref="J29:O29" si="36">I29+1</f>
        <v>43991</v>
      </c>
      <c r="K29" s="117">
        <f t="shared" si="36"/>
        <v>43992</v>
      </c>
      <c r="L29" s="117">
        <f t="shared" si="36"/>
        <v>43993</v>
      </c>
      <c r="M29" s="117">
        <f t="shared" si="36"/>
        <v>43994</v>
      </c>
      <c r="N29" s="117">
        <f t="shared" si="36"/>
        <v>43995</v>
      </c>
      <c r="O29" s="117">
        <f t="shared" si="36"/>
        <v>43996</v>
      </c>
      <c r="P29" s="119"/>
      <c r="Q29" s="119"/>
      <c r="R29" s="119"/>
      <c r="S29" s="119"/>
      <c r="T29" s="119"/>
      <c r="U29" s="119"/>
      <c r="V29" s="119"/>
      <c r="W29" s="101"/>
      <c r="X29" s="101"/>
    </row>
    <row r="30" spans="1:24" ht="15" customHeight="1">
      <c r="A30" s="120" t="s">
        <v>612</v>
      </c>
      <c r="B30" s="116">
        <f t="shared" si="11"/>
        <v>25</v>
      </c>
      <c r="C30" s="116">
        <f t="shared" si="34"/>
        <v>4</v>
      </c>
      <c r="D30" s="117">
        <f t="shared" si="3"/>
        <v>43997</v>
      </c>
      <c r="E30" s="121">
        <f t="shared" si="4"/>
        <v>44003</v>
      </c>
      <c r="F30" s="153"/>
      <c r="G30" s="156"/>
      <c r="H30" s="101"/>
      <c r="I30" s="117">
        <f t="shared" si="5"/>
        <v>43997</v>
      </c>
      <c r="J30" s="117">
        <f t="shared" ref="J30:O30" si="37">I30+1</f>
        <v>43998</v>
      </c>
      <c r="K30" s="117">
        <f t="shared" si="37"/>
        <v>43999</v>
      </c>
      <c r="L30" s="117">
        <f t="shared" si="37"/>
        <v>44000</v>
      </c>
      <c r="M30" s="117">
        <f t="shared" si="37"/>
        <v>44001</v>
      </c>
      <c r="N30" s="117">
        <f t="shared" si="37"/>
        <v>44002</v>
      </c>
      <c r="O30" s="117">
        <f t="shared" si="37"/>
        <v>44003</v>
      </c>
      <c r="P30" s="119"/>
      <c r="Q30" s="119"/>
      <c r="R30" s="119"/>
      <c r="S30" s="119"/>
      <c r="T30" s="119"/>
      <c r="U30" s="119"/>
      <c r="V30" s="119"/>
      <c r="W30" s="101"/>
      <c r="X30" s="101"/>
    </row>
    <row r="31" spans="1:24" ht="15" customHeight="1">
      <c r="A31" s="122" t="s">
        <v>612</v>
      </c>
      <c r="B31" s="123">
        <f t="shared" si="11"/>
        <v>26</v>
      </c>
      <c r="C31" s="123">
        <v>5</v>
      </c>
      <c r="D31" s="124">
        <f t="shared" si="3"/>
        <v>44004</v>
      </c>
      <c r="E31" s="125">
        <f t="shared" si="4"/>
        <v>44010</v>
      </c>
      <c r="F31" s="154"/>
      <c r="G31" s="157"/>
      <c r="H31" s="101"/>
      <c r="I31" s="117">
        <f t="shared" si="5"/>
        <v>44004</v>
      </c>
      <c r="J31" s="117">
        <f t="shared" ref="J31:O31" si="38">I31+1</f>
        <v>44005</v>
      </c>
      <c r="K31" s="117">
        <f t="shared" si="38"/>
        <v>44006</v>
      </c>
      <c r="L31" s="117">
        <f t="shared" si="38"/>
        <v>44007</v>
      </c>
      <c r="M31" s="117">
        <f t="shared" si="38"/>
        <v>44008</v>
      </c>
      <c r="N31" s="117">
        <f t="shared" si="38"/>
        <v>44009</v>
      </c>
      <c r="O31" s="117">
        <f t="shared" si="38"/>
        <v>44010</v>
      </c>
      <c r="P31" s="119"/>
      <c r="Q31" s="119"/>
      <c r="R31" s="119"/>
      <c r="S31" s="119"/>
      <c r="T31" s="119"/>
      <c r="U31" s="119"/>
      <c r="V31" s="119"/>
      <c r="W31" s="101"/>
      <c r="X31" s="101"/>
    </row>
    <row r="32" spans="1:24" ht="15" customHeight="1">
      <c r="A32" s="112" t="s">
        <v>615</v>
      </c>
      <c r="B32" s="113">
        <f t="shared" si="11"/>
        <v>27</v>
      </c>
      <c r="C32" s="113">
        <v>1</v>
      </c>
      <c r="D32" s="114">
        <f t="shared" si="3"/>
        <v>44011</v>
      </c>
      <c r="E32" s="115">
        <f t="shared" si="4"/>
        <v>44017</v>
      </c>
      <c r="F32" s="152" t="s">
        <v>649</v>
      </c>
      <c r="G32" s="155" t="s">
        <v>650</v>
      </c>
      <c r="H32" s="101"/>
      <c r="I32" s="117">
        <f t="shared" si="5"/>
        <v>44011</v>
      </c>
      <c r="J32" s="117">
        <f t="shared" ref="J32:O32" si="39">I32+1</f>
        <v>44012</v>
      </c>
      <c r="K32" s="117">
        <f t="shared" si="39"/>
        <v>44013</v>
      </c>
      <c r="L32" s="117">
        <f t="shared" si="39"/>
        <v>44014</v>
      </c>
      <c r="M32" s="117">
        <f t="shared" si="39"/>
        <v>44015</v>
      </c>
      <c r="N32" s="117">
        <f t="shared" si="39"/>
        <v>44016</v>
      </c>
      <c r="O32" s="117">
        <f t="shared" si="39"/>
        <v>44017</v>
      </c>
      <c r="P32" s="119"/>
      <c r="Q32" s="119"/>
      <c r="R32" s="119"/>
      <c r="S32" s="119"/>
      <c r="T32" s="119"/>
      <c r="U32" s="119"/>
      <c r="V32" s="119"/>
      <c r="W32" s="101"/>
      <c r="X32" s="101"/>
    </row>
    <row r="33" spans="1:24" ht="15" customHeight="1">
      <c r="A33" s="120" t="s">
        <v>615</v>
      </c>
      <c r="B33" s="116">
        <f t="shared" si="11"/>
        <v>28</v>
      </c>
      <c r="C33" s="116">
        <f t="shared" ref="C33:C35" si="40">C32+1</f>
        <v>2</v>
      </c>
      <c r="D33" s="117">
        <f t="shared" si="3"/>
        <v>44018</v>
      </c>
      <c r="E33" s="121">
        <f t="shared" si="4"/>
        <v>44024</v>
      </c>
      <c r="F33" s="153"/>
      <c r="G33" s="156"/>
      <c r="H33" s="101"/>
      <c r="I33" s="117">
        <f t="shared" si="5"/>
        <v>44018</v>
      </c>
      <c r="J33" s="117">
        <f t="shared" ref="J33:O33" si="41">I33+1</f>
        <v>44019</v>
      </c>
      <c r="K33" s="117">
        <f t="shared" si="41"/>
        <v>44020</v>
      </c>
      <c r="L33" s="117">
        <f t="shared" si="41"/>
        <v>44021</v>
      </c>
      <c r="M33" s="117">
        <f t="shared" si="41"/>
        <v>44022</v>
      </c>
      <c r="N33" s="117">
        <f t="shared" si="41"/>
        <v>44023</v>
      </c>
      <c r="O33" s="117">
        <f t="shared" si="41"/>
        <v>44024</v>
      </c>
      <c r="P33" s="119"/>
      <c r="Q33" s="119"/>
      <c r="R33" s="119"/>
      <c r="S33" s="119"/>
      <c r="T33" s="119"/>
      <c r="U33" s="119"/>
      <c r="V33" s="119"/>
      <c r="W33" s="101"/>
      <c r="X33" s="101"/>
    </row>
    <row r="34" spans="1:24" ht="15" customHeight="1">
      <c r="A34" s="120" t="s">
        <v>615</v>
      </c>
      <c r="B34" s="116">
        <f t="shared" si="11"/>
        <v>29</v>
      </c>
      <c r="C34" s="116">
        <f t="shared" si="40"/>
        <v>3</v>
      </c>
      <c r="D34" s="117">
        <f t="shared" si="3"/>
        <v>44025</v>
      </c>
      <c r="E34" s="121">
        <f t="shared" si="4"/>
        <v>44031</v>
      </c>
      <c r="F34" s="153"/>
      <c r="G34" s="156"/>
      <c r="H34" s="101"/>
      <c r="I34" s="117">
        <f t="shared" si="5"/>
        <v>44025</v>
      </c>
      <c r="J34" s="117">
        <f t="shared" ref="J34:O34" si="42">I34+1</f>
        <v>44026</v>
      </c>
      <c r="K34" s="117">
        <f t="shared" si="42"/>
        <v>44027</v>
      </c>
      <c r="L34" s="117">
        <f t="shared" si="42"/>
        <v>44028</v>
      </c>
      <c r="M34" s="117">
        <f t="shared" si="42"/>
        <v>44029</v>
      </c>
      <c r="N34" s="117">
        <f t="shared" si="42"/>
        <v>44030</v>
      </c>
      <c r="O34" s="117">
        <f t="shared" si="42"/>
        <v>44031</v>
      </c>
      <c r="P34" s="119"/>
      <c r="Q34" s="119"/>
      <c r="R34" s="119"/>
      <c r="S34" s="119"/>
      <c r="T34" s="119"/>
      <c r="U34" s="119"/>
      <c r="V34" s="119"/>
      <c r="W34" s="101"/>
      <c r="X34" s="101"/>
    </row>
    <row r="35" spans="1:24" ht="15" customHeight="1">
      <c r="A35" s="122" t="s">
        <v>615</v>
      </c>
      <c r="B35" s="123">
        <f t="shared" si="11"/>
        <v>30</v>
      </c>
      <c r="C35" s="123">
        <f t="shared" si="40"/>
        <v>4</v>
      </c>
      <c r="D35" s="124">
        <f t="shared" si="3"/>
        <v>44032</v>
      </c>
      <c r="E35" s="125">
        <f t="shared" si="4"/>
        <v>44038</v>
      </c>
      <c r="F35" s="153"/>
      <c r="G35" s="156"/>
      <c r="H35" s="101"/>
      <c r="I35" s="117">
        <f t="shared" si="5"/>
        <v>44032</v>
      </c>
      <c r="J35" s="117">
        <f t="shared" ref="J35:O35" si="43">I35+1</f>
        <v>44033</v>
      </c>
      <c r="K35" s="117">
        <f t="shared" si="43"/>
        <v>44034</v>
      </c>
      <c r="L35" s="117">
        <f t="shared" si="43"/>
        <v>44035</v>
      </c>
      <c r="M35" s="117">
        <f t="shared" si="43"/>
        <v>44036</v>
      </c>
      <c r="N35" s="117">
        <f t="shared" si="43"/>
        <v>44037</v>
      </c>
      <c r="O35" s="117">
        <f t="shared" si="43"/>
        <v>44038</v>
      </c>
      <c r="P35" s="119"/>
      <c r="Q35" s="119"/>
      <c r="R35" s="119"/>
      <c r="S35" s="119"/>
      <c r="T35" s="119"/>
      <c r="U35" s="119"/>
      <c r="V35" s="119"/>
      <c r="W35" s="101"/>
      <c r="X35" s="101"/>
    </row>
    <row r="36" spans="1:24" ht="15" customHeight="1">
      <c r="A36" s="112" t="s">
        <v>617</v>
      </c>
      <c r="B36" s="113">
        <f t="shared" si="11"/>
        <v>31</v>
      </c>
      <c r="C36" s="113">
        <v>1</v>
      </c>
      <c r="D36" s="114">
        <f t="shared" si="3"/>
        <v>44039</v>
      </c>
      <c r="E36" s="115">
        <f t="shared" si="4"/>
        <v>44045</v>
      </c>
      <c r="F36" s="153"/>
      <c r="G36" s="156"/>
      <c r="H36" s="101"/>
      <c r="I36" s="117">
        <f t="shared" si="5"/>
        <v>44039</v>
      </c>
      <c r="J36" s="117">
        <f t="shared" ref="J36:O36" si="44">I36+1</f>
        <v>44040</v>
      </c>
      <c r="K36" s="117">
        <f t="shared" si="44"/>
        <v>44041</v>
      </c>
      <c r="L36" s="117">
        <f t="shared" si="44"/>
        <v>44042</v>
      </c>
      <c r="M36" s="117">
        <f t="shared" si="44"/>
        <v>44043</v>
      </c>
      <c r="N36" s="117">
        <f t="shared" si="44"/>
        <v>44044</v>
      </c>
      <c r="O36" s="117">
        <f t="shared" si="44"/>
        <v>44045</v>
      </c>
      <c r="P36" s="119"/>
      <c r="Q36" s="119"/>
      <c r="R36" s="119"/>
      <c r="S36" s="119"/>
      <c r="T36" s="119"/>
      <c r="U36" s="119"/>
      <c r="V36" s="119"/>
      <c r="W36" s="101"/>
      <c r="X36" s="101"/>
    </row>
    <row r="37" spans="1:24" ht="15" customHeight="1">
      <c r="A37" s="120" t="s">
        <v>617</v>
      </c>
      <c r="B37" s="116">
        <f t="shared" si="11"/>
        <v>32</v>
      </c>
      <c r="C37" s="116">
        <f t="shared" ref="C37:C39" si="45">C36+1</f>
        <v>2</v>
      </c>
      <c r="D37" s="117">
        <f t="shared" si="3"/>
        <v>44046</v>
      </c>
      <c r="E37" s="121">
        <f t="shared" si="4"/>
        <v>44052</v>
      </c>
      <c r="F37" s="153"/>
      <c r="G37" s="156"/>
      <c r="H37" s="101"/>
      <c r="I37" s="117">
        <f t="shared" si="5"/>
        <v>44046</v>
      </c>
      <c r="J37" s="117">
        <f t="shared" ref="J37:O37" si="46">I37+1</f>
        <v>44047</v>
      </c>
      <c r="K37" s="117">
        <f t="shared" si="46"/>
        <v>44048</v>
      </c>
      <c r="L37" s="117">
        <f t="shared" si="46"/>
        <v>44049</v>
      </c>
      <c r="M37" s="117">
        <f t="shared" si="46"/>
        <v>44050</v>
      </c>
      <c r="N37" s="117">
        <f t="shared" si="46"/>
        <v>44051</v>
      </c>
      <c r="O37" s="117">
        <f t="shared" si="46"/>
        <v>44052</v>
      </c>
      <c r="P37" s="119"/>
      <c r="Q37" s="119"/>
      <c r="R37" s="119"/>
      <c r="S37" s="119"/>
      <c r="T37" s="119"/>
      <c r="U37" s="119"/>
      <c r="V37" s="119"/>
      <c r="W37" s="101"/>
      <c r="X37" s="101"/>
    </row>
    <row r="38" spans="1:24" ht="15" customHeight="1">
      <c r="A38" s="120" t="s">
        <v>617</v>
      </c>
      <c r="B38" s="116">
        <f t="shared" si="11"/>
        <v>33</v>
      </c>
      <c r="C38" s="116">
        <f t="shared" si="45"/>
        <v>3</v>
      </c>
      <c r="D38" s="117">
        <f t="shared" si="3"/>
        <v>44053</v>
      </c>
      <c r="E38" s="121">
        <f t="shared" si="4"/>
        <v>44059</v>
      </c>
      <c r="F38" s="153"/>
      <c r="G38" s="156"/>
      <c r="H38" s="101"/>
      <c r="I38" s="117">
        <f t="shared" si="5"/>
        <v>44053</v>
      </c>
      <c r="J38" s="117">
        <f t="shared" ref="J38:O38" si="47">I38+1</f>
        <v>44054</v>
      </c>
      <c r="K38" s="117">
        <f t="shared" si="47"/>
        <v>44055</v>
      </c>
      <c r="L38" s="117">
        <f t="shared" si="47"/>
        <v>44056</v>
      </c>
      <c r="M38" s="117">
        <f t="shared" si="47"/>
        <v>44057</v>
      </c>
      <c r="N38" s="117">
        <f t="shared" si="47"/>
        <v>44058</v>
      </c>
      <c r="O38" s="117">
        <f t="shared" si="47"/>
        <v>44059</v>
      </c>
      <c r="P38" s="119"/>
      <c r="Q38" s="119"/>
      <c r="R38" s="119"/>
      <c r="S38" s="119"/>
      <c r="T38" s="119"/>
      <c r="U38" s="119"/>
      <c r="V38" s="119"/>
      <c r="W38" s="101"/>
      <c r="X38" s="101"/>
    </row>
    <row r="39" spans="1:24" ht="15.75">
      <c r="A39" s="122" t="s">
        <v>617</v>
      </c>
      <c r="B39" s="123">
        <f t="shared" si="11"/>
        <v>34</v>
      </c>
      <c r="C39" s="123">
        <f t="shared" si="45"/>
        <v>4</v>
      </c>
      <c r="D39" s="124">
        <f t="shared" si="3"/>
        <v>44060</v>
      </c>
      <c r="E39" s="125">
        <f t="shared" si="4"/>
        <v>44066</v>
      </c>
      <c r="F39" s="153"/>
      <c r="G39" s="156"/>
      <c r="H39" s="101"/>
      <c r="I39" s="117">
        <f t="shared" si="5"/>
        <v>44060</v>
      </c>
      <c r="J39" s="117">
        <f t="shared" ref="J39:O39" si="48">I39+1</f>
        <v>44061</v>
      </c>
      <c r="K39" s="117">
        <f t="shared" si="48"/>
        <v>44062</v>
      </c>
      <c r="L39" s="117">
        <f t="shared" si="48"/>
        <v>44063</v>
      </c>
      <c r="M39" s="117">
        <f t="shared" si="48"/>
        <v>44064</v>
      </c>
      <c r="N39" s="117">
        <f t="shared" si="48"/>
        <v>44065</v>
      </c>
      <c r="O39" s="117">
        <f t="shared" si="48"/>
        <v>44066</v>
      </c>
      <c r="P39" s="119"/>
      <c r="Q39" s="119"/>
      <c r="R39" s="119"/>
      <c r="S39" s="119"/>
      <c r="T39" s="119"/>
      <c r="U39" s="119"/>
      <c r="V39" s="119"/>
      <c r="W39" s="101"/>
      <c r="X39" s="101"/>
    </row>
    <row r="40" spans="1:24" ht="15.75">
      <c r="A40" s="112" t="s">
        <v>619</v>
      </c>
      <c r="B40" s="113">
        <f t="shared" si="11"/>
        <v>35</v>
      </c>
      <c r="C40" s="113">
        <v>1</v>
      </c>
      <c r="D40" s="114">
        <f t="shared" si="3"/>
        <v>44067</v>
      </c>
      <c r="E40" s="115">
        <f t="shared" si="4"/>
        <v>44073</v>
      </c>
      <c r="F40" s="153"/>
      <c r="G40" s="156"/>
      <c r="H40" s="101"/>
      <c r="I40" s="117">
        <f t="shared" si="5"/>
        <v>44067</v>
      </c>
      <c r="J40" s="117">
        <f t="shared" ref="J40:O40" si="49">I40+1</f>
        <v>44068</v>
      </c>
      <c r="K40" s="117">
        <f t="shared" si="49"/>
        <v>44069</v>
      </c>
      <c r="L40" s="117">
        <f t="shared" si="49"/>
        <v>44070</v>
      </c>
      <c r="M40" s="117">
        <f t="shared" si="49"/>
        <v>44071</v>
      </c>
      <c r="N40" s="117">
        <f t="shared" si="49"/>
        <v>44072</v>
      </c>
      <c r="O40" s="117">
        <f t="shared" si="49"/>
        <v>44073</v>
      </c>
      <c r="P40" s="119"/>
      <c r="Q40" s="119"/>
      <c r="R40" s="119"/>
      <c r="S40" s="119"/>
      <c r="T40" s="119"/>
      <c r="U40" s="119"/>
      <c r="V40" s="119"/>
      <c r="W40" s="101"/>
      <c r="X40" s="101"/>
    </row>
    <row r="41" spans="1:24" ht="15.75">
      <c r="A41" s="120" t="s">
        <v>619</v>
      </c>
      <c r="B41" s="116">
        <f t="shared" si="11"/>
        <v>36</v>
      </c>
      <c r="C41" s="116">
        <f t="shared" ref="C41:C43" si="50">C40+1</f>
        <v>2</v>
      </c>
      <c r="D41" s="117">
        <f t="shared" si="3"/>
        <v>44074</v>
      </c>
      <c r="E41" s="121">
        <f t="shared" si="4"/>
        <v>44080</v>
      </c>
      <c r="F41" s="153"/>
      <c r="G41" s="156"/>
      <c r="H41" s="101"/>
      <c r="I41" s="117">
        <f t="shared" si="5"/>
        <v>44074</v>
      </c>
      <c r="J41" s="117">
        <f t="shared" ref="J41:O41" si="51">I41+1</f>
        <v>44075</v>
      </c>
      <c r="K41" s="117">
        <f t="shared" si="51"/>
        <v>44076</v>
      </c>
      <c r="L41" s="117">
        <f t="shared" si="51"/>
        <v>44077</v>
      </c>
      <c r="M41" s="117">
        <f t="shared" si="51"/>
        <v>44078</v>
      </c>
      <c r="N41" s="117">
        <f t="shared" si="51"/>
        <v>44079</v>
      </c>
      <c r="O41" s="117">
        <f t="shared" si="51"/>
        <v>44080</v>
      </c>
      <c r="P41" s="119"/>
      <c r="Q41" s="119"/>
      <c r="R41" s="119"/>
      <c r="S41" s="119"/>
      <c r="T41" s="119"/>
      <c r="U41" s="119"/>
      <c r="V41" s="119"/>
      <c r="W41" s="101"/>
      <c r="X41" s="101"/>
    </row>
    <row r="42" spans="1:24" ht="15.75">
      <c r="A42" s="120" t="s">
        <v>619</v>
      </c>
      <c r="B42" s="116">
        <f t="shared" si="11"/>
        <v>37</v>
      </c>
      <c r="C42" s="116">
        <f t="shared" si="50"/>
        <v>3</v>
      </c>
      <c r="D42" s="117">
        <f t="shared" si="3"/>
        <v>44081</v>
      </c>
      <c r="E42" s="121">
        <f t="shared" si="4"/>
        <v>44087</v>
      </c>
      <c r="F42" s="153"/>
      <c r="G42" s="156"/>
      <c r="H42" s="101"/>
      <c r="I42" s="117">
        <f t="shared" si="5"/>
        <v>44081</v>
      </c>
      <c r="J42" s="117">
        <f t="shared" ref="J42:O42" si="52">I42+1</f>
        <v>44082</v>
      </c>
      <c r="K42" s="117">
        <f t="shared" si="52"/>
        <v>44083</v>
      </c>
      <c r="L42" s="117">
        <f t="shared" si="52"/>
        <v>44084</v>
      </c>
      <c r="M42" s="117">
        <f t="shared" si="52"/>
        <v>44085</v>
      </c>
      <c r="N42" s="117">
        <f t="shared" si="52"/>
        <v>44086</v>
      </c>
      <c r="O42" s="117">
        <f t="shared" si="52"/>
        <v>44087</v>
      </c>
      <c r="P42" s="119"/>
      <c r="Q42" s="119"/>
      <c r="R42" s="119"/>
      <c r="S42" s="119"/>
      <c r="T42" s="119"/>
      <c r="U42" s="119"/>
      <c r="V42" s="119"/>
      <c r="W42" s="101"/>
      <c r="X42" s="101"/>
    </row>
    <row r="43" spans="1:24" ht="15.75">
      <c r="A43" s="120" t="s">
        <v>619</v>
      </c>
      <c r="B43" s="116">
        <f t="shared" si="11"/>
        <v>38</v>
      </c>
      <c r="C43" s="116">
        <f t="shared" si="50"/>
        <v>4</v>
      </c>
      <c r="D43" s="117">
        <f t="shared" si="3"/>
        <v>44088</v>
      </c>
      <c r="E43" s="121">
        <f t="shared" si="4"/>
        <v>44094</v>
      </c>
      <c r="F43" s="153"/>
      <c r="G43" s="156"/>
      <c r="H43" s="101"/>
      <c r="I43" s="117">
        <f t="shared" si="5"/>
        <v>44088</v>
      </c>
      <c r="J43" s="117">
        <f t="shared" ref="J43:O43" si="53">I43+1</f>
        <v>44089</v>
      </c>
      <c r="K43" s="117">
        <f t="shared" si="53"/>
        <v>44090</v>
      </c>
      <c r="L43" s="117">
        <f t="shared" si="53"/>
        <v>44091</v>
      </c>
      <c r="M43" s="117">
        <f t="shared" si="53"/>
        <v>44092</v>
      </c>
      <c r="N43" s="117">
        <f t="shared" si="53"/>
        <v>44093</v>
      </c>
      <c r="O43" s="117">
        <f t="shared" si="53"/>
        <v>44094</v>
      </c>
      <c r="P43" s="119"/>
      <c r="Q43" s="119"/>
      <c r="R43" s="119"/>
      <c r="S43" s="119"/>
      <c r="T43" s="119"/>
      <c r="U43" s="119"/>
      <c r="V43" s="119"/>
      <c r="W43" s="101"/>
      <c r="X43" s="101"/>
    </row>
    <row r="44" spans="1:24" ht="15.75">
      <c r="A44" s="122" t="s">
        <v>619</v>
      </c>
      <c r="B44" s="123">
        <f t="shared" si="11"/>
        <v>39</v>
      </c>
      <c r="C44" s="123">
        <v>5</v>
      </c>
      <c r="D44" s="124">
        <f t="shared" si="3"/>
        <v>44095</v>
      </c>
      <c r="E44" s="125">
        <f t="shared" si="4"/>
        <v>44101</v>
      </c>
      <c r="F44" s="154"/>
      <c r="G44" s="156"/>
      <c r="H44" s="101"/>
      <c r="I44" s="117">
        <f t="shared" si="5"/>
        <v>44095</v>
      </c>
      <c r="J44" s="117">
        <f t="shared" ref="J44:O44" si="54">I44+1</f>
        <v>44096</v>
      </c>
      <c r="K44" s="117">
        <f t="shared" si="54"/>
        <v>44097</v>
      </c>
      <c r="L44" s="117">
        <f t="shared" si="54"/>
        <v>44098</v>
      </c>
      <c r="M44" s="117">
        <f t="shared" si="54"/>
        <v>44099</v>
      </c>
      <c r="N44" s="117">
        <f t="shared" si="54"/>
        <v>44100</v>
      </c>
      <c r="O44" s="117">
        <f t="shared" si="54"/>
        <v>44101</v>
      </c>
      <c r="P44" s="119"/>
      <c r="Q44" s="119"/>
      <c r="R44" s="119"/>
      <c r="S44" s="119"/>
      <c r="T44" s="119"/>
      <c r="U44" s="119"/>
      <c r="V44" s="119"/>
      <c r="W44" s="101"/>
      <c r="X44" s="101"/>
    </row>
    <row r="45" spans="1:24" ht="15.75">
      <c r="A45" s="112" t="s">
        <v>620</v>
      </c>
      <c r="B45" s="113">
        <f t="shared" si="11"/>
        <v>40</v>
      </c>
      <c r="C45" s="113">
        <v>1</v>
      </c>
      <c r="D45" s="114">
        <f t="shared" si="3"/>
        <v>44102</v>
      </c>
      <c r="E45" s="115">
        <f t="shared" si="4"/>
        <v>44108</v>
      </c>
      <c r="F45" s="152" t="s">
        <v>651</v>
      </c>
      <c r="G45" s="156"/>
      <c r="H45" s="101"/>
      <c r="I45" s="117">
        <f t="shared" si="5"/>
        <v>44102</v>
      </c>
      <c r="J45" s="117">
        <f t="shared" ref="J45:O45" si="55">I45+1</f>
        <v>44103</v>
      </c>
      <c r="K45" s="117">
        <f t="shared" si="55"/>
        <v>44104</v>
      </c>
      <c r="L45" s="117">
        <f t="shared" si="55"/>
        <v>44105</v>
      </c>
      <c r="M45" s="117">
        <f t="shared" si="55"/>
        <v>44106</v>
      </c>
      <c r="N45" s="117">
        <f t="shared" si="55"/>
        <v>44107</v>
      </c>
      <c r="O45" s="117">
        <f t="shared" si="55"/>
        <v>44108</v>
      </c>
      <c r="P45" s="119"/>
      <c r="Q45" s="119"/>
      <c r="R45" s="119"/>
      <c r="S45" s="119"/>
      <c r="T45" s="119"/>
      <c r="U45" s="119"/>
      <c r="V45" s="119"/>
      <c r="W45" s="101"/>
      <c r="X45" s="101"/>
    </row>
    <row r="46" spans="1:24" ht="15.75">
      <c r="A46" s="120" t="s">
        <v>620</v>
      </c>
      <c r="B46" s="116">
        <f t="shared" si="11"/>
        <v>41</v>
      </c>
      <c r="C46" s="116">
        <f t="shared" ref="C46:C48" si="56">C45+1</f>
        <v>2</v>
      </c>
      <c r="D46" s="117">
        <f t="shared" si="3"/>
        <v>44109</v>
      </c>
      <c r="E46" s="121">
        <f t="shared" si="4"/>
        <v>44115</v>
      </c>
      <c r="F46" s="153"/>
      <c r="G46" s="156"/>
      <c r="H46" s="101"/>
      <c r="I46" s="117">
        <f t="shared" si="5"/>
        <v>44109</v>
      </c>
      <c r="J46" s="117">
        <f t="shared" ref="J46:O46" si="57">I46+1</f>
        <v>44110</v>
      </c>
      <c r="K46" s="117">
        <f t="shared" si="57"/>
        <v>44111</v>
      </c>
      <c r="L46" s="117">
        <f t="shared" si="57"/>
        <v>44112</v>
      </c>
      <c r="M46" s="117">
        <f t="shared" si="57"/>
        <v>44113</v>
      </c>
      <c r="N46" s="117">
        <f t="shared" si="57"/>
        <v>44114</v>
      </c>
      <c r="O46" s="117">
        <f t="shared" si="57"/>
        <v>44115</v>
      </c>
      <c r="P46" s="119"/>
      <c r="Q46" s="119"/>
      <c r="R46" s="119"/>
      <c r="S46" s="119"/>
      <c r="T46" s="119"/>
      <c r="U46" s="119"/>
      <c r="V46" s="119"/>
      <c r="W46" s="101"/>
      <c r="X46" s="101"/>
    </row>
    <row r="47" spans="1:24" ht="15.75">
      <c r="A47" s="120" t="s">
        <v>620</v>
      </c>
      <c r="B47" s="116">
        <f t="shared" si="11"/>
        <v>42</v>
      </c>
      <c r="C47" s="116">
        <f t="shared" si="56"/>
        <v>3</v>
      </c>
      <c r="D47" s="117">
        <f t="shared" si="3"/>
        <v>44116</v>
      </c>
      <c r="E47" s="121">
        <f t="shared" si="4"/>
        <v>44122</v>
      </c>
      <c r="F47" s="153"/>
      <c r="G47" s="156"/>
      <c r="H47" s="101"/>
      <c r="I47" s="117">
        <f t="shared" si="5"/>
        <v>44116</v>
      </c>
      <c r="J47" s="117">
        <f t="shared" ref="J47:O47" si="58">I47+1</f>
        <v>44117</v>
      </c>
      <c r="K47" s="117">
        <f t="shared" si="58"/>
        <v>44118</v>
      </c>
      <c r="L47" s="117">
        <f t="shared" si="58"/>
        <v>44119</v>
      </c>
      <c r="M47" s="117">
        <f t="shared" si="58"/>
        <v>44120</v>
      </c>
      <c r="N47" s="117">
        <f t="shared" si="58"/>
        <v>44121</v>
      </c>
      <c r="O47" s="117">
        <f t="shared" si="58"/>
        <v>44122</v>
      </c>
      <c r="P47" s="119"/>
      <c r="Q47" s="119"/>
      <c r="R47" s="119"/>
      <c r="S47" s="119"/>
      <c r="T47" s="119"/>
      <c r="U47" s="119"/>
      <c r="V47" s="119"/>
      <c r="W47" s="101"/>
      <c r="X47" s="101"/>
    </row>
    <row r="48" spans="1:24" ht="15.75">
      <c r="A48" s="122" t="s">
        <v>620</v>
      </c>
      <c r="B48" s="123">
        <f t="shared" si="11"/>
        <v>43</v>
      </c>
      <c r="C48" s="123">
        <f t="shared" si="56"/>
        <v>4</v>
      </c>
      <c r="D48" s="124">
        <f t="shared" si="3"/>
        <v>44123</v>
      </c>
      <c r="E48" s="125">
        <f t="shared" si="4"/>
        <v>44129</v>
      </c>
      <c r="F48" s="153"/>
      <c r="G48" s="156"/>
      <c r="H48" s="101"/>
      <c r="I48" s="117">
        <f t="shared" si="5"/>
        <v>44123</v>
      </c>
      <c r="J48" s="117">
        <f t="shared" ref="J48:O48" si="59">I48+1</f>
        <v>44124</v>
      </c>
      <c r="K48" s="117">
        <f t="shared" si="59"/>
        <v>44125</v>
      </c>
      <c r="L48" s="117">
        <f t="shared" si="59"/>
        <v>44126</v>
      </c>
      <c r="M48" s="117">
        <f t="shared" si="59"/>
        <v>44127</v>
      </c>
      <c r="N48" s="117">
        <f t="shared" si="59"/>
        <v>44128</v>
      </c>
      <c r="O48" s="117">
        <f t="shared" si="59"/>
        <v>44129</v>
      </c>
      <c r="P48" s="119"/>
      <c r="Q48" s="119"/>
      <c r="R48" s="119"/>
      <c r="S48" s="119"/>
      <c r="T48" s="119"/>
      <c r="U48" s="119"/>
      <c r="V48" s="119"/>
      <c r="W48" s="101"/>
      <c r="X48" s="101"/>
    </row>
    <row r="49" spans="1:24" ht="15.75">
      <c r="A49" s="112" t="s">
        <v>621</v>
      </c>
      <c r="B49" s="113">
        <f t="shared" si="11"/>
        <v>44</v>
      </c>
      <c r="C49" s="113">
        <v>1</v>
      </c>
      <c r="D49" s="114">
        <f t="shared" si="3"/>
        <v>44130</v>
      </c>
      <c r="E49" s="115">
        <f t="shared" si="4"/>
        <v>44136</v>
      </c>
      <c r="F49" s="153"/>
      <c r="G49" s="156"/>
      <c r="H49" s="101"/>
      <c r="I49" s="117">
        <f t="shared" si="5"/>
        <v>44130</v>
      </c>
      <c r="J49" s="117">
        <f t="shared" ref="J49:O49" si="60">I49+1</f>
        <v>44131</v>
      </c>
      <c r="K49" s="117">
        <f t="shared" si="60"/>
        <v>44132</v>
      </c>
      <c r="L49" s="117">
        <f t="shared" si="60"/>
        <v>44133</v>
      </c>
      <c r="M49" s="117">
        <f t="shared" si="60"/>
        <v>44134</v>
      </c>
      <c r="N49" s="117">
        <f t="shared" si="60"/>
        <v>44135</v>
      </c>
      <c r="O49" s="117">
        <f t="shared" si="60"/>
        <v>44136</v>
      </c>
      <c r="P49" s="119"/>
      <c r="Q49" s="119"/>
      <c r="R49" s="119"/>
      <c r="S49" s="119"/>
      <c r="T49" s="119"/>
      <c r="U49" s="119"/>
      <c r="V49" s="119"/>
      <c r="W49" s="101"/>
      <c r="X49" s="101"/>
    </row>
    <row r="50" spans="1:24" ht="15.75">
      <c r="A50" s="120" t="s">
        <v>621</v>
      </c>
      <c r="B50" s="116">
        <f t="shared" si="11"/>
        <v>45</v>
      </c>
      <c r="C50" s="116">
        <f t="shared" ref="C50:C52" si="61">C49+1</f>
        <v>2</v>
      </c>
      <c r="D50" s="117">
        <f t="shared" si="3"/>
        <v>44137</v>
      </c>
      <c r="E50" s="121">
        <f t="shared" si="4"/>
        <v>44143</v>
      </c>
      <c r="F50" s="153"/>
      <c r="G50" s="156"/>
      <c r="H50" s="101"/>
      <c r="I50" s="117">
        <f t="shared" si="5"/>
        <v>44137</v>
      </c>
      <c r="J50" s="117">
        <f t="shared" ref="J50:O50" si="62">I50+1</f>
        <v>44138</v>
      </c>
      <c r="K50" s="117">
        <f t="shared" si="62"/>
        <v>44139</v>
      </c>
      <c r="L50" s="117">
        <f t="shared" si="62"/>
        <v>44140</v>
      </c>
      <c r="M50" s="117">
        <f t="shared" si="62"/>
        <v>44141</v>
      </c>
      <c r="N50" s="117">
        <f t="shared" si="62"/>
        <v>44142</v>
      </c>
      <c r="O50" s="117">
        <f t="shared" si="62"/>
        <v>44143</v>
      </c>
      <c r="P50" s="119"/>
      <c r="Q50" s="119"/>
      <c r="R50" s="119"/>
      <c r="S50" s="119"/>
      <c r="T50" s="119"/>
      <c r="U50" s="119"/>
      <c r="V50" s="119"/>
      <c r="W50" s="101"/>
      <c r="X50" s="101"/>
    </row>
    <row r="51" spans="1:24" ht="15.75">
      <c r="A51" s="120" t="s">
        <v>621</v>
      </c>
      <c r="B51" s="116">
        <f t="shared" si="11"/>
        <v>46</v>
      </c>
      <c r="C51" s="116">
        <f t="shared" si="61"/>
        <v>3</v>
      </c>
      <c r="D51" s="117">
        <f t="shared" si="3"/>
        <v>44144</v>
      </c>
      <c r="E51" s="121">
        <f t="shared" si="4"/>
        <v>44150</v>
      </c>
      <c r="F51" s="153"/>
      <c r="G51" s="156"/>
      <c r="H51" s="101"/>
      <c r="I51" s="117">
        <f t="shared" si="5"/>
        <v>44144</v>
      </c>
      <c r="J51" s="117">
        <f t="shared" ref="J51:O51" si="63">I51+1</f>
        <v>44145</v>
      </c>
      <c r="K51" s="117">
        <f t="shared" si="63"/>
        <v>44146</v>
      </c>
      <c r="L51" s="117">
        <f t="shared" si="63"/>
        <v>44147</v>
      </c>
      <c r="M51" s="117">
        <f t="shared" si="63"/>
        <v>44148</v>
      </c>
      <c r="N51" s="117">
        <f t="shared" si="63"/>
        <v>44149</v>
      </c>
      <c r="O51" s="117">
        <f t="shared" si="63"/>
        <v>44150</v>
      </c>
      <c r="P51" s="119"/>
      <c r="Q51" s="119"/>
      <c r="R51" s="119"/>
      <c r="S51" s="119"/>
      <c r="T51" s="119"/>
      <c r="U51" s="119"/>
      <c r="V51" s="119"/>
      <c r="W51" s="101"/>
      <c r="X51" s="101"/>
    </row>
    <row r="52" spans="1:24" ht="15.75">
      <c r="A52" s="122" t="s">
        <v>621</v>
      </c>
      <c r="B52" s="123">
        <f t="shared" si="11"/>
        <v>47</v>
      </c>
      <c r="C52" s="123">
        <f t="shared" si="61"/>
        <v>4</v>
      </c>
      <c r="D52" s="124">
        <f t="shared" si="3"/>
        <v>44151</v>
      </c>
      <c r="E52" s="125">
        <f t="shared" si="4"/>
        <v>44157</v>
      </c>
      <c r="F52" s="153"/>
      <c r="G52" s="156"/>
      <c r="H52" s="101"/>
      <c r="I52" s="117">
        <f t="shared" si="5"/>
        <v>44151</v>
      </c>
      <c r="J52" s="117">
        <f t="shared" ref="J52:O52" si="64">I52+1</f>
        <v>44152</v>
      </c>
      <c r="K52" s="117">
        <f t="shared" si="64"/>
        <v>44153</v>
      </c>
      <c r="L52" s="117">
        <f t="shared" si="64"/>
        <v>44154</v>
      </c>
      <c r="M52" s="117">
        <f t="shared" si="64"/>
        <v>44155</v>
      </c>
      <c r="N52" s="117">
        <f t="shared" si="64"/>
        <v>44156</v>
      </c>
      <c r="O52" s="117">
        <f t="shared" si="64"/>
        <v>44157</v>
      </c>
      <c r="P52" s="119"/>
      <c r="Q52" s="119"/>
      <c r="R52" s="119"/>
      <c r="S52" s="119"/>
      <c r="T52" s="119"/>
      <c r="U52" s="119"/>
      <c r="V52" s="119"/>
      <c r="W52" s="101"/>
      <c r="X52" s="101"/>
    </row>
    <row r="53" spans="1:24" ht="15.75">
      <c r="A53" s="112" t="s">
        <v>622</v>
      </c>
      <c r="B53" s="113">
        <f t="shared" si="11"/>
        <v>48</v>
      </c>
      <c r="C53" s="113">
        <v>1</v>
      </c>
      <c r="D53" s="114">
        <f t="shared" si="3"/>
        <v>44158</v>
      </c>
      <c r="E53" s="115">
        <f t="shared" si="4"/>
        <v>44164</v>
      </c>
      <c r="F53" s="153"/>
      <c r="G53" s="156"/>
      <c r="H53" s="101"/>
      <c r="I53" s="117">
        <f t="shared" si="5"/>
        <v>44158</v>
      </c>
      <c r="J53" s="117">
        <f t="shared" ref="J53:O53" si="65">I53+1</f>
        <v>44159</v>
      </c>
      <c r="K53" s="117">
        <f t="shared" si="65"/>
        <v>44160</v>
      </c>
      <c r="L53" s="117">
        <f t="shared" si="65"/>
        <v>44161</v>
      </c>
      <c r="M53" s="117">
        <f t="shared" si="65"/>
        <v>44162</v>
      </c>
      <c r="N53" s="117">
        <f t="shared" si="65"/>
        <v>44163</v>
      </c>
      <c r="O53" s="117">
        <f t="shared" si="65"/>
        <v>44164</v>
      </c>
      <c r="P53" s="119"/>
      <c r="Q53" s="119"/>
      <c r="R53" s="119"/>
      <c r="S53" s="119"/>
      <c r="T53" s="119"/>
      <c r="U53" s="119"/>
      <c r="V53" s="119"/>
      <c r="W53" s="101"/>
      <c r="X53" s="101"/>
    </row>
    <row r="54" spans="1:24" ht="15.75">
      <c r="A54" s="120" t="s">
        <v>622</v>
      </c>
      <c r="B54" s="116">
        <f t="shared" si="11"/>
        <v>49</v>
      </c>
      <c r="C54" s="116">
        <f t="shared" ref="C54:C56" si="66">C53+1</f>
        <v>2</v>
      </c>
      <c r="D54" s="117">
        <f t="shared" si="3"/>
        <v>44165</v>
      </c>
      <c r="E54" s="121">
        <f t="shared" si="4"/>
        <v>44171</v>
      </c>
      <c r="F54" s="153"/>
      <c r="G54" s="156"/>
      <c r="H54" s="101"/>
      <c r="I54" s="117">
        <f t="shared" si="5"/>
        <v>44165</v>
      </c>
      <c r="J54" s="117">
        <f t="shared" ref="J54:O54" si="67">I54+1</f>
        <v>44166</v>
      </c>
      <c r="K54" s="117">
        <f t="shared" si="67"/>
        <v>44167</v>
      </c>
      <c r="L54" s="117">
        <f t="shared" si="67"/>
        <v>44168</v>
      </c>
      <c r="M54" s="117">
        <f t="shared" si="67"/>
        <v>44169</v>
      </c>
      <c r="N54" s="117">
        <f t="shared" si="67"/>
        <v>44170</v>
      </c>
      <c r="O54" s="117">
        <f t="shared" si="67"/>
        <v>44171</v>
      </c>
      <c r="P54" s="119"/>
      <c r="Q54" s="119"/>
      <c r="R54" s="119"/>
      <c r="S54" s="119"/>
      <c r="T54" s="119"/>
      <c r="U54" s="119"/>
      <c r="V54" s="119"/>
      <c r="W54" s="101"/>
      <c r="X54" s="101"/>
    </row>
    <row r="55" spans="1:24" ht="15.75">
      <c r="A55" s="120" t="s">
        <v>622</v>
      </c>
      <c r="B55" s="116">
        <f t="shared" si="11"/>
        <v>50</v>
      </c>
      <c r="C55" s="116">
        <f t="shared" si="66"/>
        <v>3</v>
      </c>
      <c r="D55" s="117">
        <f t="shared" si="3"/>
        <v>44172</v>
      </c>
      <c r="E55" s="121">
        <f t="shared" si="4"/>
        <v>44178</v>
      </c>
      <c r="F55" s="153"/>
      <c r="G55" s="156"/>
      <c r="H55" s="101"/>
      <c r="I55" s="117">
        <f t="shared" si="5"/>
        <v>44172</v>
      </c>
      <c r="J55" s="117">
        <f t="shared" ref="J55:O55" si="68">I55+1</f>
        <v>44173</v>
      </c>
      <c r="K55" s="117">
        <f t="shared" si="68"/>
        <v>44174</v>
      </c>
      <c r="L55" s="117">
        <f t="shared" si="68"/>
        <v>44175</v>
      </c>
      <c r="M55" s="117">
        <f t="shared" si="68"/>
        <v>44176</v>
      </c>
      <c r="N55" s="117">
        <f t="shared" si="68"/>
        <v>44177</v>
      </c>
      <c r="O55" s="117">
        <f t="shared" si="68"/>
        <v>44178</v>
      </c>
      <c r="P55" s="119"/>
      <c r="Q55" s="119"/>
      <c r="R55" s="119"/>
      <c r="S55" s="119"/>
      <c r="T55" s="119"/>
      <c r="U55" s="119"/>
      <c r="V55" s="119"/>
      <c r="W55" s="101"/>
      <c r="X55" s="101"/>
    </row>
    <row r="56" spans="1:24" ht="15.75">
      <c r="A56" s="120" t="s">
        <v>622</v>
      </c>
      <c r="B56" s="116">
        <f t="shared" si="11"/>
        <v>51</v>
      </c>
      <c r="C56" s="116">
        <f t="shared" si="66"/>
        <v>4</v>
      </c>
      <c r="D56" s="117">
        <f t="shared" si="3"/>
        <v>44179</v>
      </c>
      <c r="E56" s="121">
        <f t="shared" si="4"/>
        <v>44185</v>
      </c>
      <c r="F56" s="153"/>
      <c r="G56" s="156"/>
      <c r="H56" s="101"/>
      <c r="I56" s="117">
        <f t="shared" si="5"/>
        <v>44179</v>
      </c>
      <c r="J56" s="117">
        <f t="shared" ref="J56:O56" si="69">I56+1</f>
        <v>44180</v>
      </c>
      <c r="K56" s="117">
        <f t="shared" si="69"/>
        <v>44181</v>
      </c>
      <c r="L56" s="117">
        <f t="shared" si="69"/>
        <v>44182</v>
      </c>
      <c r="M56" s="117">
        <f t="shared" si="69"/>
        <v>44183</v>
      </c>
      <c r="N56" s="117">
        <f t="shared" si="69"/>
        <v>44184</v>
      </c>
      <c r="O56" s="117">
        <f t="shared" si="69"/>
        <v>44185</v>
      </c>
      <c r="P56" s="119"/>
      <c r="Q56" s="119"/>
      <c r="R56" s="119"/>
      <c r="S56" s="119"/>
      <c r="T56" s="119"/>
      <c r="U56" s="119"/>
      <c r="V56" s="119"/>
      <c r="W56" s="101"/>
      <c r="X56" s="101"/>
    </row>
    <row r="57" spans="1:24" ht="15.75">
      <c r="A57" s="122" t="s">
        <v>622</v>
      </c>
      <c r="B57" s="123">
        <f t="shared" si="11"/>
        <v>52</v>
      </c>
      <c r="C57" s="123">
        <v>5</v>
      </c>
      <c r="D57" s="124">
        <f t="shared" si="3"/>
        <v>44186</v>
      </c>
      <c r="E57" s="125">
        <f>D57+10</f>
        <v>44196</v>
      </c>
      <c r="F57" s="154"/>
      <c r="G57" s="157"/>
      <c r="H57" s="101"/>
      <c r="I57" s="117">
        <f t="shared" si="5"/>
        <v>44186</v>
      </c>
      <c r="J57" s="117">
        <f t="shared" ref="J57:S57" si="70">I57+1</f>
        <v>44187</v>
      </c>
      <c r="K57" s="117">
        <f t="shared" si="70"/>
        <v>44188</v>
      </c>
      <c r="L57" s="117">
        <f t="shared" si="70"/>
        <v>44189</v>
      </c>
      <c r="M57" s="117">
        <f t="shared" si="70"/>
        <v>44190</v>
      </c>
      <c r="N57" s="117">
        <f t="shared" si="70"/>
        <v>44191</v>
      </c>
      <c r="O57" s="117">
        <f t="shared" si="70"/>
        <v>44192</v>
      </c>
      <c r="P57" s="117">
        <f t="shared" si="70"/>
        <v>44193</v>
      </c>
      <c r="Q57" s="117">
        <f t="shared" si="70"/>
        <v>44194</v>
      </c>
      <c r="R57" s="117">
        <f t="shared" si="70"/>
        <v>44195</v>
      </c>
      <c r="S57" s="118">
        <f t="shared" si="70"/>
        <v>44196</v>
      </c>
      <c r="T57" s="119"/>
      <c r="U57" s="119"/>
      <c r="V57" s="119"/>
      <c r="W57" s="101"/>
      <c r="X57" s="101"/>
    </row>
    <row r="58" spans="1:24" ht="15.75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</row>
    <row r="59" spans="1:24" ht="15.75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</row>
    <row r="60" spans="1:24" ht="15.75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</row>
    <row r="61" spans="1:24" ht="15.75">
      <c r="A61" s="119"/>
      <c r="B61" s="119"/>
      <c r="C61" s="119"/>
      <c r="D61" s="119"/>
      <c r="E61" s="119"/>
      <c r="F61" s="119"/>
      <c r="G61" s="126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</row>
    <row r="62" spans="1:24" ht="27.75">
      <c r="A62" s="108" t="s">
        <v>2</v>
      </c>
      <c r="B62" s="108" t="s">
        <v>572</v>
      </c>
      <c r="C62" s="108" t="s">
        <v>652</v>
      </c>
      <c r="D62" s="127" t="s">
        <v>653</v>
      </c>
      <c r="E62" s="127" t="s">
        <v>654</v>
      </c>
      <c r="F62" s="128" t="s">
        <v>655</v>
      </c>
      <c r="G62" s="129" t="s">
        <v>656</v>
      </c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</row>
    <row r="63" spans="1:24" ht="15.75">
      <c r="A63" s="130">
        <v>43831</v>
      </c>
      <c r="B63" s="101" t="str">
        <f t="shared" ref="B63:B428" si="71">IF(AND(A63&gt;=D$6,A63&lt;=E$9),A$6,IF(AND(A63&gt;=D$10,A63&lt;=E$13),A$10,IF(AND(A63&gt;=D$14,A63&lt;=E$18),A$14,IF(AND(A63&gt;=D$19,A63&lt;=E$22),A$19,IF(AND(A63&gt;=D$23,A63&lt;=E$26),A$23,IF(AND(A63&gt;=D$27,A63&lt;=E$31),A$27,IF(AND(A63&gt;=D$32,A63&lt;=E$35),A$32,IF(AND(A63&gt;=D$36,A63&lt;=E$39),A$36,IF(AND(A63&gt;=D$40,A63&lt;=E$44),A$40,IF(AND(A63&gt;=D$45,A63&lt;=E$48),A$45,IF(AND(A63&gt;=D$49,A63&lt;=E$52),A$49,IF(AND(A63&gt;=D$53,A63&lt;=E$57),A$53))))))))))))</f>
        <v>Jan</v>
      </c>
      <c r="C63" s="101" t="str">
        <f t="shared" ref="C63:C428" si="72">TEXT(A63,"ddd")</f>
        <v>Wed</v>
      </c>
      <c r="D63" s="131" t="str">
        <f t="shared" ref="D63:D424" si="73">"Week "&amp;WEEKNUM(A63,1)</f>
        <v>Week 1</v>
      </c>
      <c r="E63" s="101" t="str">
        <f t="shared" ref="E63:E428" si="74">B63&amp;" Week "&amp;SUMPRODUCT(--($I$6:$U$57=A63)*(C$6:C$57))</f>
        <v>Jan Week 1</v>
      </c>
      <c r="F63" s="131" t="str">
        <f t="shared" ref="F63:F428" si="75">"Week "&amp;SUMPRODUCT(--($I$6:$U$57=A63)*(C$6:C$57))</f>
        <v>Week 1</v>
      </c>
      <c r="G63" s="101">
        <f t="shared" ref="G63:G428" si="76">SUMPRODUCT(--($I$6:$U$57=A63)*(C$6:C$57))</f>
        <v>1</v>
      </c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</row>
    <row r="64" spans="1:24" ht="15.75">
      <c r="A64" s="130">
        <f t="shared" ref="A64:A428" si="77">A63+1</f>
        <v>43832</v>
      </c>
      <c r="B64" s="101" t="str">
        <f t="shared" si="71"/>
        <v>Jan</v>
      </c>
      <c r="C64" s="101" t="str">
        <f t="shared" si="72"/>
        <v>Thu</v>
      </c>
      <c r="D64" s="131" t="str">
        <f t="shared" si="73"/>
        <v>Week 1</v>
      </c>
      <c r="E64" s="101" t="str">
        <f t="shared" si="74"/>
        <v>Jan Week 1</v>
      </c>
      <c r="F64" s="131" t="str">
        <f t="shared" si="75"/>
        <v>Week 1</v>
      </c>
      <c r="G64" s="101">
        <f t="shared" si="76"/>
        <v>1</v>
      </c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</row>
    <row r="65" spans="1:24" ht="15.75">
      <c r="A65" s="130">
        <f t="shared" si="77"/>
        <v>43833</v>
      </c>
      <c r="B65" s="101" t="str">
        <f t="shared" si="71"/>
        <v>Jan</v>
      </c>
      <c r="C65" s="101" t="str">
        <f t="shared" si="72"/>
        <v>Fri</v>
      </c>
      <c r="D65" s="131" t="str">
        <f t="shared" si="73"/>
        <v>Week 1</v>
      </c>
      <c r="E65" s="101" t="str">
        <f t="shared" si="74"/>
        <v>Jan Week 1</v>
      </c>
      <c r="F65" s="131" t="str">
        <f t="shared" si="75"/>
        <v>Week 1</v>
      </c>
      <c r="G65" s="101">
        <f t="shared" si="76"/>
        <v>1</v>
      </c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</row>
    <row r="66" spans="1:24" ht="15.75">
      <c r="A66" s="130">
        <f t="shared" si="77"/>
        <v>43834</v>
      </c>
      <c r="B66" s="101" t="str">
        <f t="shared" si="71"/>
        <v>Jan</v>
      </c>
      <c r="C66" s="101" t="str">
        <f t="shared" si="72"/>
        <v>Sat</v>
      </c>
      <c r="D66" s="131" t="str">
        <f t="shared" si="73"/>
        <v>Week 1</v>
      </c>
      <c r="E66" s="101" t="str">
        <f t="shared" si="74"/>
        <v>Jan Week 1</v>
      </c>
      <c r="F66" s="131" t="str">
        <f t="shared" si="75"/>
        <v>Week 1</v>
      </c>
      <c r="G66" s="101">
        <f t="shared" si="76"/>
        <v>1</v>
      </c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</row>
    <row r="67" spans="1:24" ht="15.75">
      <c r="A67" s="130">
        <f t="shared" si="77"/>
        <v>43835</v>
      </c>
      <c r="B67" s="101" t="str">
        <f t="shared" si="71"/>
        <v>Jan</v>
      </c>
      <c r="C67" s="101" t="str">
        <f t="shared" si="72"/>
        <v>Sun</v>
      </c>
      <c r="D67" s="131" t="str">
        <f t="shared" si="73"/>
        <v>Week 2</v>
      </c>
      <c r="E67" s="101" t="str">
        <f t="shared" si="74"/>
        <v>Jan Week 1</v>
      </c>
      <c r="F67" s="131" t="str">
        <f t="shared" si="75"/>
        <v>Week 1</v>
      </c>
      <c r="G67" s="101">
        <f t="shared" si="76"/>
        <v>1</v>
      </c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</row>
    <row r="68" spans="1:24" ht="15.75">
      <c r="A68" s="130">
        <f t="shared" si="77"/>
        <v>43836</v>
      </c>
      <c r="B68" s="101" t="str">
        <f t="shared" si="71"/>
        <v>Jan</v>
      </c>
      <c r="C68" s="101" t="str">
        <f t="shared" si="72"/>
        <v>Mon</v>
      </c>
      <c r="D68" s="131" t="str">
        <f t="shared" si="73"/>
        <v>Week 2</v>
      </c>
      <c r="E68" s="101" t="str">
        <f t="shared" si="74"/>
        <v>Jan Week 2</v>
      </c>
      <c r="F68" s="131" t="str">
        <f t="shared" si="75"/>
        <v>Week 2</v>
      </c>
      <c r="G68" s="101">
        <f t="shared" si="76"/>
        <v>2</v>
      </c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</row>
    <row r="69" spans="1:24" ht="15.75">
      <c r="A69" s="130">
        <f t="shared" si="77"/>
        <v>43837</v>
      </c>
      <c r="B69" s="101" t="str">
        <f t="shared" si="71"/>
        <v>Jan</v>
      </c>
      <c r="C69" s="101" t="str">
        <f t="shared" si="72"/>
        <v>Tue</v>
      </c>
      <c r="D69" s="131" t="str">
        <f t="shared" si="73"/>
        <v>Week 2</v>
      </c>
      <c r="E69" s="101" t="str">
        <f t="shared" si="74"/>
        <v>Jan Week 2</v>
      </c>
      <c r="F69" s="131" t="str">
        <f t="shared" si="75"/>
        <v>Week 2</v>
      </c>
      <c r="G69" s="101">
        <f t="shared" si="76"/>
        <v>2</v>
      </c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</row>
    <row r="70" spans="1:24" ht="15.75">
      <c r="A70" s="130">
        <f t="shared" si="77"/>
        <v>43838</v>
      </c>
      <c r="B70" s="101" t="str">
        <f t="shared" si="71"/>
        <v>Jan</v>
      </c>
      <c r="C70" s="101" t="str">
        <f t="shared" si="72"/>
        <v>Wed</v>
      </c>
      <c r="D70" s="131" t="str">
        <f t="shared" si="73"/>
        <v>Week 2</v>
      </c>
      <c r="E70" s="101" t="str">
        <f t="shared" si="74"/>
        <v>Jan Week 2</v>
      </c>
      <c r="F70" s="131" t="str">
        <f t="shared" si="75"/>
        <v>Week 2</v>
      </c>
      <c r="G70" s="101">
        <f t="shared" si="76"/>
        <v>2</v>
      </c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</row>
    <row r="71" spans="1:24" ht="15.75">
      <c r="A71" s="130">
        <f t="shared" si="77"/>
        <v>43839</v>
      </c>
      <c r="B71" s="101" t="str">
        <f t="shared" si="71"/>
        <v>Jan</v>
      </c>
      <c r="C71" s="101" t="str">
        <f t="shared" si="72"/>
        <v>Thu</v>
      </c>
      <c r="D71" s="131" t="str">
        <f t="shared" si="73"/>
        <v>Week 2</v>
      </c>
      <c r="E71" s="101" t="str">
        <f t="shared" si="74"/>
        <v>Jan Week 2</v>
      </c>
      <c r="F71" s="131" t="str">
        <f t="shared" si="75"/>
        <v>Week 2</v>
      </c>
      <c r="G71" s="101">
        <f t="shared" si="76"/>
        <v>2</v>
      </c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</row>
    <row r="72" spans="1:24" ht="15.75">
      <c r="A72" s="130">
        <f t="shared" si="77"/>
        <v>43840</v>
      </c>
      <c r="B72" s="101" t="str">
        <f t="shared" si="71"/>
        <v>Jan</v>
      </c>
      <c r="C72" s="101" t="str">
        <f t="shared" si="72"/>
        <v>Fri</v>
      </c>
      <c r="D72" s="131" t="str">
        <f t="shared" si="73"/>
        <v>Week 2</v>
      </c>
      <c r="E72" s="101" t="str">
        <f t="shared" si="74"/>
        <v>Jan Week 2</v>
      </c>
      <c r="F72" s="131" t="str">
        <f t="shared" si="75"/>
        <v>Week 2</v>
      </c>
      <c r="G72" s="101">
        <f t="shared" si="76"/>
        <v>2</v>
      </c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</row>
    <row r="73" spans="1:24" ht="15.75">
      <c r="A73" s="130">
        <f t="shared" si="77"/>
        <v>43841</v>
      </c>
      <c r="B73" s="101" t="str">
        <f t="shared" si="71"/>
        <v>Jan</v>
      </c>
      <c r="C73" s="101" t="str">
        <f t="shared" si="72"/>
        <v>Sat</v>
      </c>
      <c r="D73" s="131" t="str">
        <f t="shared" si="73"/>
        <v>Week 2</v>
      </c>
      <c r="E73" s="101" t="str">
        <f t="shared" si="74"/>
        <v>Jan Week 2</v>
      </c>
      <c r="F73" s="131" t="str">
        <f t="shared" si="75"/>
        <v>Week 2</v>
      </c>
      <c r="G73" s="101">
        <f t="shared" si="76"/>
        <v>2</v>
      </c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</row>
    <row r="74" spans="1:24" ht="15.75">
      <c r="A74" s="130">
        <f t="shared" si="77"/>
        <v>43842</v>
      </c>
      <c r="B74" s="101" t="str">
        <f t="shared" si="71"/>
        <v>Jan</v>
      </c>
      <c r="C74" s="101" t="str">
        <f t="shared" si="72"/>
        <v>Sun</v>
      </c>
      <c r="D74" s="131" t="str">
        <f t="shared" si="73"/>
        <v>Week 3</v>
      </c>
      <c r="E74" s="101" t="str">
        <f t="shared" si="74"/>
        <v>Jan Week 2</v>
      </c>
      <c r="F74" s="131" t="str">
        <f t="shared" si="75"/>
        <v>Week 2</v>
      </c>
      <c r="G74" s="101">
        <f t="shared" si="76"/>
        <v>2</v>
      </c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</row>
    <row r="75" spans="1:24" ht="15.75">
      <c r="A75" s="130">
        <f t="shared" si="77"/>
        <v>43843</v>
      </c>
      <c r="B75" s="101" t="str">
        <f t="shared" si="71"/>
        <v>Jan</v>
      </c>
      <c r="C75" s="101" t="str">
        <f t="shared" si="72"/>
        <v>Mon</v>
      </c>
      <c r="D75" s="131" t="str">
        <f t="shared" si="73"/>
        <v>Week 3</v>
      </c>
      <c r="E75" s="101" t="str">
        <f t="shared" si="74"/>
        <v>Jan Week 3</v>
      </c>
      <c r="F75" s="131" t="str">
        <f t="shared" si="75"/>
        <v>Week 3</v>
      </c>
      <c r="G75" s="101">
        <f t="shared" si="76"/>
        <v>3</v>
      </c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</row>
    <row r="76" spans="1:24" ht="15.75">
      <c r="A76" s="130">
        <f t="shared" si="77"/>
        <v>43844</v>
      </c>
      <c r="B76" s="101" t="str">
        <f t="shared" si="71"/>
        <v>Jan</v>
      </c>
      <c r="C76" s="101" t="str">
        <f t="shared" si="72"/>
        <v>Tue</v>
      </c>
      <c r="D76" s="131" t="str">
        <f t="shared" si="73"/>
        <v>Week 3</v>
      </c>
      <c r="E76" s="101" t="str">
        <f t="shared" si="74"/>
        <v>Jan Week 3</v>
      </c>
      <c r="F76" s="131" t="str">
        <f t="shared" si="75"/>
        <v>Week 3</v>
      </c>
      <c r="G76" s="101">
        <f t="shared" si="76"/>
        <v>3</v>
      </c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</row>
    <row r="77" spans="1:24" ht="15.75">
      <c r="A77" s="130">
        <f t="shared" si="77"/>
        <v>43845</v>
      </c>
      <c r="B77" s="101" t="str">
        <f t="shared" si="71"/>
        <v>Jan</v>
      </c>
      <c r="C77" s="101" t="str">
        <f t="shared" si="72"/>
        <v>Wed</v>
      </c>
      <c r="D77" s="131" t="str">
        <f t="shared" si="73"/>
        <v>Week 3</v>
      </c>
      <c r="E77" s="101" t="str">
        <f t="shared" si="74"/>
        <v>Jan Week 3</v>
      </c>
      <c r="F77" s="131" t="str">
        <f t="shared" si="75"/>
        <v>Week 3</v>
      </c>
      <c r="G77" s="101">
        <f t="shared" si="76"/>
        <v>3</v>
      </c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</row>
    <row r="78" spans="1:24" ht="15.75">
      <c r="A78" s="130">
        <f t="shared" si="77"/>
        <v>43846</v>
      </c>
      <c r="B78" s="101" t="str">
        <f t="shared" si="71"/>
        <v>Jan</v>
      </c>
      <c r="C78" s="101" t="str">
        <f t="shared" si="72"/>
        <v>Thu</v>
      </c>
      <c r="D78" s="131" t="str">
        <f t="shared" si="73"/>
        <v>Week 3</v>
      </c>
      <c r="E78" s="101" t="str">
        <f t="shared" si="74"/>
        <v>Jan Week 3</v>
      </c>
      <c r="F78" s="131" t="str">
        <f t="shared" si="75"/>
        <v>Week 3</v>
      </c>
      <c r="G78" s="101">
        <f t="shared" si="76"/>
        <v>3</v>
      </c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</row>
    <row r="79" spans="1:24" ht="15.75">
      <c r="A79" s="130">
        <f t="shared" si="77"/>
        <v>43847</v>
      </c>
      <c r="B79" s="101" t="str">
        <f t="shared" si="71"/>
        <v>Jan</v>
      </c>
      <c r="C79" s="101" t="str">
        <f t="shared" si="72"/>
        <v>Fri</v>
      </c>
      <c r="D79" s="131" t="str">
        <f t="shared" si="73"/>
        <v>Week 3</v>
      </c>
      <c r="E79" s="101" t="str">
        <f t="shared" si="74"/>
        <v>Jan Week 3</v>
      </c>
      <c r="F79" s="131" t="str">
        <f t="shared" si="75"/>
        <v>Week 3</v>
      </c>
      <c r="G79" s="101">
        <f t="shared" si="76"/>
        <v>3</v>
      </c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</row>
    <row r="80" spans="1:24" ht="15.75">
      <c r="A80" s="130">
        <f t="shared" si="77"/>
        <v>43848</v>
      </c>
      <c r="B80" s="101" t="str">
        <f t="shared" si="71"/>
        <v>Jan</v>
      </c>
      <c r="C80" s="101" t="str">
        <f t="shared" si="72"/>
        <v>Sat</v>
      </c>
      <c r="D80" s="131" t="str">
        <f t="shared" si="73"/>
        <v>Week 3</v>
      </c>
      <c r="E80" s="101" t="str">
        <f t="shared" si="74"/>
        <v>Jan Week 3</v>
      </c>
      <c r="F80" s="131" t="str">
        <f t="shared" si="75"/>
        <v>Week 3</v>
      </c>
      <c r="G80" s="101">
        <f t="shared" si="76"/>
        <v>3</v>
      </c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</row>
    <row r="81" spans="1:24" ht="15.75">
      <c r="A81" s="130">
        <f t="shared" si="77"/>
        <v>43849</v>
      </c>
      <c r="B81" s="101" t="str">
        <f t="shared" si="71"/>
        <v>Jan</v>
      </c>
      <c r="C81" s="101" t="str">
        <f t="shared" si="72"/>
        <v>Sun</v>
      </c>
      <c r="D81" s="131" t="str">
        <f t="shared" si="73"/>
        <v>Week 4</v>
      </c>
      <c r="E81" s="101" t="str">
        <f t="shared" si="74"/>
        <v>Jan Week 3</v>
      </c>
      <c r="F81" s="131" t="str">
        <f t="shared" si="75"/>
        <v>Week 3</v>
      </c>
      <c r="G81" s="101">
        <f t="shared" si="76"/>
        <v>3</v>
      </c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</row>
    <row r="82" spans="1:24" ht="15.75">
      <c r="A82" s="130">
        <f t="shared" si="77"/>
        <v>43850</v>
      </c>
      <c r="B82" s="101" t="str">
        <f t="shared" si="71"/>
        <v>Jan</v>
      </c>
      <c r="C82" s="101" t="str">
        <f t="shared" si="72"/>
        <v>Mon</v>
      </c>
      <c r="D82" s="131" t="str">
        <f t="shared" si="73"/>
        <v>Week 4</v>
      </c>
      <c r="E82" s="101" t="str">
        <f t="shared" si="74"/>
        <v>Jan Week 4</v>
      </c>
      <c r="F82" s="131" t="str">
        <f t="shared" si="75"/>
        <v>Week 4</v>
      </c>
      <c r="G82" s="101">
        <f t="shared" si="76"/>
        <v>4</v>
      </c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</row>
    <row r="83" spans="1:24" ht="15.75">
      <c r="A83" s="130">
        <f t="shared" si="77"/>
        <v>43851</v>
      </c>
      <c r="B83" s="101" t="str">
        <f t="shared" si="71"/>
        <v>Jan</v>
      </c>
      <c r="C83" s="101" t="str">
        <f t="shared" si="72"/>
        <v>Tue</v>
      </c>
      <c r="D83" s="131" t="str">
        <f t="shared" si="73"/>
        <v>Week 4</v>
      </c>
      <c r="E83" s="101" t="str">
        <f t="shared" si="74"/>
        <v>Jan Week 4</v>
      </c>
      <c r="F83" s="131" t="str">
        <f t="shared" si="75"/>
        <v>Week 4</v>
      </c>
      <c r="G83" s="101">
        <f t="shared" si="76"/>
        <v>4</v>
      </c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</row>
    <row r="84" spans="1:24" ht="15.75">
      <c r="A84" s="130">
        <f t="shared" si="77"/>
        <v>43852</v>
      </c>
      <c r="B84" s="101" t="str">
        <f t="shared" si="71"/>
        <v>Jan</v>
      </c>
      <c r="C84" s="101" t="str">
        <f t="shared" si="72"/>
        <v>Wed</v>
      </c>
      <c r="D84" s="131" t="str">
        <f t="shared" si="73"/>
        <v>Week 4</v>
      </c>
      <c r="E84" s="101" t="str">
        <f t="shared" si="74"/>
        <v>Jan Week 4</v>
      </c>
      <c r="F84" s="131" t="str">
        <f t="shared" si="75"/>
        <v>Week 4</v>
      </c>
      <c r="G84" s="101">
        <f t="shared" si="76"/>
        <v>4</v>
      </c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</row>
    <row r="85" spans="1:24" ht="15.75">
      <c r="A85" s="130">
        <f t="shared" si="77"/>
        <v>43853</v>
      </c>
      <c r="B85" s="101" t="str">
        <f t="shared" si="71"/>
        <v>Jan</v>
      </c>
      <c r="C85" s="101" t="str">
        <f t="shared" si="72"/>
        <v>Thu</v>
      </c>
      <c r="D85" s="131" t="str">
        <f t="shared" si="73"/>
        <v>Week 4</v>
      </c>
      <c r="E85" s="101" t="str">
        <f t="shared" si="74"/>
        <v>Jan Week 4</v>
      </c>
      <c r="F85" s="131" t="str">
        <f t="shared" si="75"/>
        <v>Week 4</v>
      </c>
      <c r="G85" s="101">
        <f t="shared" si="76"/>
        <v>4</v>
      </c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</row>
    <row r="86" spans="1:24" ht="15.75">
      <c r="A86" s="130">
        <f t="shared" si="77"/>
        <v>43854</v>
      </c>
      <c r="B86" s="101" t="str">
        <f t="shared" si="71"/>
        <v>Jan</v>
      </c>
      <c r="C86" s="101" t="str">
        <f t="shared" si="72"/>
        <v>Fri</v>
      </c>
      <c r="D86" s="131" t="str">
        <f t="shared" si="73"/>
        <v>Week 4</v>
      </c>
      <c r="E86" s="101" t="str">
        <f t="shared" si="74"/>
        <v>Jan Week 4</v>
      </c>
      <c r="F86" s="131" t="str">
        <f t="shared" si="75"/>
        <v>Week 4</v>
      </c>
      <c r="G86" s="101">
        <f t="shared" si="76"/>
        <v>4</v>
      </c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</row>
    <row r="87" spans="1:24" ht="15.75">
      <c r="A87" s="130">
        <f t="shared" si="77"/>
        <v>43855</v>
      </c>
      <c r="B87" s="101" t="str">
        <f t="shared" si="71"/>
        <v>Jan</v>
      </c>
      <c r="C87" s="101" t="str">
        <f t="shared" si="72"/>
        <v>Sat</v>
      </c>
      <c r="D87" s="131" t="str">
        <f t="shared" si="73"/>
        <v>Week 4</v>
      </c>
      <c r="E87" s="101" t="str">
        <f t="shared" si="74"/>
        <v>Jan Week 4</v>
      </c>
      <c r="F87" s="131" t="str">
        <f t="shared" si="75"/>
        <v>Week 4</v>
      </c>
      <c r="G87" s="101">
        <f t="shared" si="76"/>
        <v>4</v>
      </c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</row>
    <row r="88" spans="1:24" ht="15.75">
      <c r="A88" s="130">
        <f t="shared" si="77"/>
        <v>43856</v>
      </c>
      <c r="B88" s="101" t="str">
        <f t="shared" si="71"/>
        <v>Jan</v>
      </c>
      <c r="C88" s="101" t="str">
        <f t="shared" si="72"/>
        <v>Sun</v>
      </c>
      <c r="D88" s="131" t="str">
        <f t="shared" si="73"/>
        <v>Week 5</v>
      </c>
      <c r="E88" s="101" t="str">
        <f t="shared" si="74"/>
        <v>Jan Week 4</v>
      </c>
      <c r="F88" s="131" t="str">
        <f t="shared" si="75"/>
        <v>Week 4</v>
      </c>
      <c r="G88" s="101">
        <f t="shared" si="76"/>
        <v>4</v>
      </c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</row>
    <row r="89" spans="1:24" ht="15.75">
      <c r="A89" s="130">
        <f t="shared" si="77"/>
        <v>43857</v>
      </c>
      <c r="B89" s="101" t="str">
        <f t="shared" si="71"/>
        <v>Feb</v>
      </c>
      <c r="C89" s="101" t="str">
        <f t="shared" si="72"/>
        <v>Mon</v>
      </c>
      <c r="D89" s="131" t="str">
        <f t="shared" si="73"/>
        <v>Week 5</v>
      </c>
      <c r="E89" s="101" t="str">
        <f t="shared" si="74"/>
        <v>Feb Week 1</v>
      </c>
      <c r="F89" s="131" t="str">
        <f t="shared" si="75"/>
        <v>Week 1</v>
      </c>
      <c r="G89" s="101">
        <f t="shared" si="76"/>
        <v>1</v>
      </c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</row>
    <row r="90" spans="1:24" ht="15.75">
      <c r="A90" s="130">
        <f t="shared" si="77"/>
        <v>43858</v>
      </c>
      <c r="B90" s="101" t="str">
        <f t="shared" si="71"/>
        <v>Feb</v>
      </c>
      <c r="C90" s="101" t="str">
        <f t="shared" si="72"/>
        <v>Tue</v>
      </c>
      <c r="D90" s="131" t="str">
        <f t="shared" si="73"/>
        <v>Week 5</v>
      </c>
      <c r="E90" s="101" t="str">
        <f t="shared" si="74"/>
        <v>Feb Week 1</v>
      </c>
      <c r="F90" s="131" t="str">
        <f t="shared" si="75"/>
        <v>Week 1</v>
      </c>
      <c r="G90" s="101">
        <f t="shared" si="76"/>
        <v>1</v>
      </c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</row>
    <row r="91" spans="1:24" ht="15.75">
      <c r="A91" s="130">
        <f t="shared" si="77"/>
        <v>43859</v>
      </c>
      <c r="B91" s="101" t="str">
        <f t="shared" si="71"/>
        <v>Feb</v>
      </c>
      <c r="C91" s="101" t="str">
        <f t="shared" si="72"/>
        <v>Wed</v>
      </c>
      <c r="D91" s="131" t="str">
        <f t="shared" si="73"/>
        <v>Week 5</v>
      </c>
      <c r="E91" s="101" t="str">
        <f t="shared" si="74"/>
        <v>Feb Week 1</v>
      </c>
      <c r="F91" s="131" t="str">
        <f t="shared" si="75"/>
        <v>Week 1</v>
      </c>
      <c r="G91" s="101">
        <f t="shared" si="76"/>
        <v>1</v>
      </c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</row>
    <row r="92" spans="1:24" ht="15.75">
      <c r="A92" s="130">
        <f t="shared" si="77"/>
        <v>43860</v>
      </c>
      <c r="B92" s="101" t="str">
        <f t="shared" si="71"/>
        <v>Feb</v>
      </c>
      <c r="C92" s="101" t="str">
        <f t="shared" si="72"/>
        <v>Thu</v>
      </c>
      <c r="D92" s="131" t="str">
        <f t="shared" si="73"/>
        <v>Week 5</v>
      </c>
      <c r="E92" s="101" t="str">
        <f t="shared" si="74"/>
        <v>Feb Week 1</v>
      </c>
      <c r="F92" s="131" t="str">
        <f t="shared" si="75"/>
        <v>Week 1</v>
      </c>
      <c r="G92" s="101">
        <f t="shared" si="76"/>
        <v>1</v>
      </c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</row>
    <row r="93" spans="1:24" ht="15.75">
      <c r="A93" s="130">
        <f t="shared" si="77"/>
        <v>43861</v>
      </c>
      <c r="B93" s="101" t="str">
        <f t="shared" si="71"/>
        <v>Feb</v>
      </c>
      <c r="C93" s="101" t="str">
        <f t="shared" si="72"/>
        <v>Fri</v>
      </c>
      <c r="D93" s="131" t="str">
        <f t="shared" si="73"/>
        <v>Week 5</v>
      </c>
      <c r="E93" s="101" t="str">
        <f t="shared" si="74"/>
        <v>Feb Week 1</v>
      </c>
      <c r="F93" s="131" t="str">
        <f t="shared" si="75"/>
        <v>Week 1</v>
      </c>
      <c r="G93" s="101">
        <f t="shared" si="76"/>
        <v>1</v>
      </c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</row>
    <row r="94" spans="1:24" ht="15.75">
      <c r="A94" s="130">
        <f t="shared" si="77"/>
        <v>43862</v>
      </c>
      <c r="B94" s="101" t="str">
        <f t="shared" si="71"/>
        <v>Feb</v>
      </c>
      <c r="C94" s="101" t="str">
        <f t="shared" si="72"/>
        <v>Sat</v>
      </c>
      <c r="D94" s="131" t="str">
        <f t="shared" si="73"/>
        <v>Week 5</v>
      </c>
      <c r="E94" s="101" t="str">
        <f t="shared" si="74"/>
        <v>Feb Week 1</v>
      </c>
      <c r="F94" s="131" t="str">
        <f t="shared" si="75"/>
        <v>Week 1</v>
      </c>
      <c r="G94" s="101">
        <f t="shared" si="76"/>
        <v>1</v>
      </c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</row>
    <row r="95" spans="1:24" ht="15.75">
      <c r="A95" s="130">
        <f t="shared" si="77"/>
        <v>43863</v>
      </c>
      <c r="B95" s="101" t="str">
        <f t="shared" si="71"/>
        <v>Feb</v>
      </c>
      <c r="C95" s="101" t="str">
        <f t="shared" si="72"/>
        <v>Sun</v>
      </c>
      <c r="D95" s="131" t="str">
        <f t="shared" si="73"/>
        <v>Week 6</v>
      </c>
      <c r="E95" s="101" t="str">
        <f t="shared" si="74"/>
        <v>Feb Week 1</v>
      </c>
      <c r="F95" s="131" t="str">
        <f t="shared" si="75"/>
        <v>Week 1</v>
      </c>
      <c r="G95" s="101">
        <f t="shared" si="76"/>
        <v>1</v>
      </c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</row>
    <row r="96" spans="1:24" ht="15.75">
      <c r="A96" s="130">
        <f t="shared" si="77"/>
        <v>43864</v>
      </c>
      <c r="B96" s="101" t="str">
        <f t="shared" si="71"/>
        <v>Feb</v>
      </c>
      <c r="C96" s="101" t="str">
        <f t="shared" si="72"/>
        <v>Mon</v>
      </c>
      <c r="D96" s="131" t="str">
        <f t="shared" si="73"/>
        <v>Week 6</v>
      </c>
      <c r="E96" s="101" t="str">
        <f t="shared" si="74"/>
        <v>Feb Week 2</v>
      </c>
      <c r="F96" s="131" t="str">
        <f t="shared" si="75"/>
        <v>Week 2</v>
      </c>
      <c r="G96" s="101">
        <f t="shared" si="76"/>
        <v>2</v>
      </c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</row>
    <row r="97" spans="1:24" ht="15.75">
      <c r="A97" s="130">
        <f t="shared" si="77"/>
        <v>43865</v>
      </c>
      <c r="B97" s="101" t="str">
        <f t="shared" si="71"/>
        <v>Feb</v>
      </c>
      <c r="C97" s="101" t="str">
        <f t="shared" si="72"/>
        <v>Tue</v>
      </c>
      <c r="D97" s="131" t="str">
        <f t="shared" si="73"/>
        <v>Week 6</v>
      </c>
      <c r="E97" s="101" t="str">
        <f t="shared" si="74"/>
        <v>Feb Week 2</v>
      </c>
      <c r="F97" s="131" t="str">
        <f t="shared" si="75"/>
        <v>Week 2</v>
      </c>
      <c r="G97" s="101">
        <f t="shared" si="76"/>
        <v>2</v>
      </c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</row>
    <row r="98" spans="1:24" ht="15.75">
      <c r="A98" s="130">
        <f t="shared" si="77"/>
        <v>43866</v>
      </c>
      <c r="B98" s="101" t="str">
        <f t="shared" si="71"/>
        <v>Feb</v>
      </c>
      <c r="C98" s="101" t="str">
        <f t="shared" si="72"/>
        <v>Wed</v>
      </c>
      <c r="D98" s="131" t="str">
        <f t="shared" si="73"/>
        <v>Week 6</v>
      </c>
      <c r="E98" s="101" t="str">
        <f t="shared" si="74"/>
        <v>Feb Week 2</v>
      </c>
      <c r="F98" s="131" t="str">
        <f t="shared" si="75"/>
        <v>Week 2</v>
      </c>
      <c r="G98" s="101">
        <f t="shared" si="76"/>
        <v>2</v>
      </c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</row>
    <row r="99" spans="1:24" ht="15.75">
      <c r="A99" s="130">
        <f t="shared" si="77"/>
        <v>43867</v>
      </c>
      <c r="B99" s="101" t="str">
        <f t="shared" si="71"/>
        <v>Feb</v>
      </c>
      <c r="C99" s="101" t="str">
        <f t="shared" si="72"/>
        <v>Thu</v>
      </c>
      <c r="D99" s="131" t="str">
        <f t="shared" si="73"/>
        <v>Week 6</v>
      </c>
      <c r="E99" s="101" t="str">
        <f t="shared" si="74"/>
        <v>Feb Week 2</v>
      </c>
      <c r="F99" s="131" t="str">
        <f t="shared" si="75"/>
        <v>Week 2</v>
      </c>
      <c r="G99" s="101">
        <f t="shared" si="76"/>
        <v>2</v>
      </c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</row>
    <row r="100" spans="1:24" ht="15.75">
      <c r="A100" s="130">
        <f t="shared" si="77"/>
        <v>43868</v>
      </c>
      <c r="B100" s="101" t="str">
        <f t="shared" si="71"/>
        <v>Feb</v>
      </c>
      <c r="C100" s="101" t="str">
        <f t="shared" si="72"/>
        <v>Fri</v>
      </c>
      <c r="D100" s="131" t="str">
        <f t="shared" si="73"/>
        <v>Week 6</v>
      </c>
      <c r="E100" s="101" t="str">
        <f t="shared" si="74"/>
        <v>Feb Week 2</v>
      </c>
      <c r="F100" s="131" t="str">
        <f t="shared" si="75"/>
        <v>Week 2</v>
      </c>
      <c r="G100" s="101">
        <f t="shared" si="76"/>
        <v>2</v>
      </c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</row>
    <row r="101" spans="1:24" ht="15.75">
      <c r="A101" s="130">
        <f t="shared" si="77"/>
        <v>43869</v>
      </c>
      <c r="B101" s="101" t="str">
        <f t="shared" si="71"/>
        <v>Feb</v>
      </c>
      <c r="C101" s="101" t="str">
        <f t="shared" si="72"/>
        <v>Sat</v>
      </c>
      <c r="D101" s="131" t="str">
        <f t="shared" si="73"/>
        <v>Week 6</v>
      </c>
      <c r="E101" s="101" t="str">
        <f t="shared" si="74"/>
        <v>Feb Week 2</v>
      </c>
      <c r="F101" s="131" t="str">
        <f t="shared" si="75"/>
        <v>Week 2</v>
      </c>
      <c r="G101" s="101">
        <f t="shared" si="76"/>
        <v>2</v>
      </c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</row>
    <row r="102" spans="1:24" ht="15.75">
      <c r="A102" s="130">
        <f t="shared" si="77"/>
        <v>43870</v>
      </c>
      <c r="B102" s="101" t="str">
        <f t="shared" si="71"/>
        <v>Feb</v>
      </c>
      <c r="C102" s="101" t="str">
        <f t="shared" si="72"/>
        <v>Sun</v>
      </c>
      <c r="D102" s="131" t="str">
        <f t="shared" si="73"/>
        <v>Week 7</v>
      </c>
      <c r="E102" s="101" t="str">
        <f t="shared" si="74"/>
        <v>Feb Week 2</v>
      </c>
      <c r="F102" s="131" t="str">
        <f t="shared" si="75"/>
        <v>Week 2</v>
      </c>
      <c r="G102" s="101">
        <f t="shared" si="76"/>
        <v>2</v>
      </c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</row>
    <row r="103" spans="1:24" ht="15.75">
      <c r="A103" s="130">
        <f t="shared" si="77"/>
        <v>43871</v>
      </c>
      <c r="B103" s="101" t="str">
        <f t="shared" si="71"/>
        <v>Feb</v>
      </c>
      <c r="C103" s="101" t="str">
        <f t="shared" si="72"/>
        <v>Mon</v>
      </c>
      <c r="D103" s="131" t="str">
        <f t="shared" si="73"/>
        <v>Week 7</v>
      </c>
      <c r="E103" s="101" t="str">
        <f t="shared" si="74"/>
        <v>Feb Week 3</v>
      </c>
      <c r="F103" s="131" t="str">
        <f t="shared" si="75"/>
        <v>Week 3</v>
      </c>
      <c r="G103" s="101">
        <f t="shared" si="76"/>
        <v>3</v>
      </c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</row>
    <row r="104" spans="1:24" ht="15.75">
      <c r="A104" s="130">
        <f t="shared" si="77"/>
        <v>43872</v>
      </c>
      <c r="B104" s="101" t="str">
        <f t="shared" si="71"/>
        <v>Feb</v>
      </c>
      <c r="C104" s="101" t="str">
        <f t="shared" si="72"/>
        <v>Tue</v>
      </c>
      <c r="D104" s="131" t="str">
        <f t="shared" si="73"/>
        <v>Week 7</v>
      </c>
      <c r="E104" s="101" t="str">
        <f t="shared" si="74"/>
        <v>Feb Week 3</v>
      </c>
      <c r="F104" s="131" t="str">
        <f t="shared" si="75"/>
        <v>Week 3</v>
      </c>
      <c r="G104" s="101">
        <f t="shared" si="76"/>
        <v>3</v>
      </c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</row>
    <row r="105" spans="1:24" ht="15.75">
      <c r="A105" s="130">
        <f t="shared" si="77"/>
        <v>43873</v>
      </c>
      <c r="B105" s="101" t="str">
        <f t="shared" si="71"/>
        <v>Feb</v>
      </c>
      <c r="C105" s="101" t="str">
        <f t="shared" si="72"/>
        <v>Wed</v>
      </c>
      <c r="D105" s="131" t="str">
        <f t="shared" si="73"/>
        <v>Week 7</v>
      </c>
      <c r="E105" s="101" t="str">
        <f t="shared" si="74"/>
        <v>Feb Week 3</v>
      </c>
      <c r="F105" s="131" t="str">
        <f t="shared" si="75"/>
        <v>Week 3</v>
      </c>
      <c r="G105" s="101">
        <f t="shared" si="76"/>
        <v>3</v>
      </c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</row>
    <row r="106" spans="1:24" ht="15.75">
      <c r="A106" s="130">
        <f t="shared" si="77"/>
        <v>43874</v>
      </c>
      <c r="B106" s="101" t="str">
        <f t="shared" si="71"/>
        <v>Feb</v>
      </c>
      <c r="C106" s="101" t="str">
        <f t="shared" si="72"/>
        <v>Thu</v>
      </c>
      <c r="D106" s="131" t="str">
        <f t="shared" si="73"/>
        <v>Week 7</v>
      </c>
      <c r="E106" s="101" t="str">
        <f t="shared" si="74"/>
        <v>Feb Week 3</v>
      </c>
      <c r="F106" s="131" t="str">
        <f t="shared" si="75"/>
        <v>Week 3</v>
      </c>
      <c r="G106" s="101">
        <f t="shared" si="76"/>
        <v>3</v>
      </c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</row>
    <row r="107" spans="1:24" ht="15.75">
      <c r="A107" s="130">
        <f t="shared" si="77"/>
        <v>43875</v>
      </c>
      <c r="B107" s="101" t="str">
        <f t="shared" si="71"/>
        <v>Feb</v>
      </c>
      <c r="C107" s="101" t="str">
        <f t="shared" si="72"/>
        <v>Fri</v>
      </c>
      <c r="D107" s="131" t="str">
        <f t="shared" si="73"/>
        <v>Week 7</v>
      </c>
      <c r="E107" s="101" t="str">
        <f t="shared" si="74"/>
        <v>Feb Week 3</v>
      </c>
      <c r="F107" s="131" t="str">
        <f t="shared" si="75"/>
        <v>Week 3</v>
      </c>
      <c r="G107" s="101">
        <f t="shared" si="76"/>
        <v>3</v>
      </c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</row>
    <row r="108" spans="1:24" ht="15.75">
      <c r="A108" s="130">
        <f t="shared" si="77"/>
        <v>43876</v>
      </c>
      <c r="B108" s="101" t="str">
        <f t="shared" si="71"/>
        <v>Feb</v>
      </c>
      <c r="C108" s="101" t="str">
        <f t="shared" si="72"/>
        <v>Sat</v>
      </c>
      <c r="D108" s="131" t="str">
        <f t="shared" si="73"/>
        <v>Week 7</v>
      </c>
      <c r="E108" s="101" t="str">
        <f t="shared" si="74"/>
        <v>Feb Week 3</v>
      </c>
      <c r="F108" s="131" t="str">
        <f t="shared" si="75"/>
        <v>Week 3</v>
      </c>
      <c r="G108" s="101">
        <f t="shared" si="76"/>
        <v>3</v>
      </c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</row>
    <row r="109" spans="1:24" ht="15.75">
      <c r="A109" s="130">
        <f t="shared" si="77"/>
        <v>43877</v>
      </c>
      <c r="B109" s="101" t="str">
        <f t="shared" si="71"/>
        <v>Feb</v>
      </c>
      <c r="C109" s="101" t="str">
        <f t="shared" si="72"/>
        <v>Sun</v>
      </c>
      <c r="D109" s="131" t="str">
        <f t="shared" si="73"/>
        <v>Week 8</v>
      </c>
      <c r="E109" s="101" t="str">
        <f t="shared" si="74"/>
        <v>Feb Week 3</v>
      </c>
      <c r="F109" s="131" t="str">
        <f t="shared" si="75"/>
        <v>Week 3</v>
      </c>
      <c r="G109" s="101">
        <f t="shared" si="76"/>
        <v>3</v>
      </c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</row>
    <row r="110" spans="1:24" ht="15.75">
      <c r="A110" s="130">
        <f t="shared" si="77"/>
        <v>43878</v>
      </c>
      <c r="B110" s="101" t="str">
        <f t="shared" si="71"/>
        <v>Feb</v>
      </c>
      <c r="C110" s="101" t="str">
        <f t="shared" si="72"/>
        <v>Mon</v>
      </c>
      <c r="D110" s="131" t="str">
        <f t="shared" si="73"/>
        <v>Week 8</v>
      </c>
      <c r="E110" s="101" t="str">
        <f t="shared" si="74"/>
        <v>Feb Week 4</v>
      </c>
      <c r="F110" s="131" t="str">
        <f t="shared" si="75"/>
        <v>Week 4</v>
      </c>
      <c r="G110" s="101">
        <f t="shared" si="76"/>
        <v>4</v>
      </c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</row>
    <row r="111" spans="1:24" ht="15.75">
      <c r="A111" s="130">
        <f t="shared" si="77"/>
        <v>43879</v>
      </c>
      <c r="B111" s="101" t="str">
        <f t="shared" si="71"/>
        <v>Feb</v>
      </c>
      <c r="C111" s="101" t="str">
        <f t="shared" si="72"/>
        <v>Tue</v>
      </c>
      <c r="D111" s="131" t="str">
        <f t="shared" si="73"/>
        <v>Week 8</v>
      </c>
      <c r="E111" s="101" t="str">
        <f t="shared" si="74"/>
        <v>Feb Week 4</v>
      </c>
      <c r="F111" s="131" t="str">
        <f t="shared" si="75"/>
        <v>Week 4</v>
      </c>
      <c r="G111" s="101">
        <f t="shared" si="76"/>
        <v>4</v>
      </c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</row>
    <row r="112" spans="1:24" ht="15.75">
      <c r="A112" s="130">
        <f t="shared" si="77"/>
        <v>43880</v>
      </c>
      <c r="B112" s="101" t="str">
        <f t="shared" si="71"/>
        <v>Feb</v>
      </c>
      <c r="C112" s="101" t="str">
        <f t="shared" si="72"/>
        <v>Wed</v>
      </c>
      <c r="D112" s="131" t="str">
        <f t="shared" si="73"/>
        <v>Week 8</v>
      </c>
      <c r="E112" s="101" t="str">
        <f t="shared" si="74"/>
        <v>Feb Week 4</v>
      </c>
      <c r="F112" s="131" t="str">
        <f t="shared" si="75"/>
        <v>Week 4</v>
      </c>
      <c r="G112" s="101">
        <f t="shared" si="76"/>
        <v>4</v>
      </c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</row>
    <row r="113" spans="1:24" ht="15.75">
      <c r="A113" s="130">
        <f t="shared" si="77"/>
        <v>43881</v>
      </c>
      <c r="B113" s="101" t="str">
        <f t="shared" si="71"/>
        <v>Feb</v>
      </c>
      <c r="C113" s="101" t="str">
        <f t="shared" si="72"/>
        <v>Thu</v>
      </c>
      <c r="D113" s="131" t="str">
        <f t="shared" si="73"/>
        <v>Week 8</v>
      </c>
      <c r="E113" s="101" t="str">
        <f t="shared" si="74"/>
        <v>Feb Week 4</v>
      </c>
      <c r="F113" s="131" t="str">
        <f t="shared" si="75"/>
        <v>Week 4</v>
      </c>
      <c r="G113" s="101">
        <f t="shared" si="76"/>
        <v>4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</row>
    <row r="114" spans="1:24" ht="15.75">
      <c r="A114" s="130">
        <f t="shared" si="77"/>
        <v>43882</v>
      </c>
      <c r="B114" s="101" t="str">
        <f t="shared" si="71"/>
        <v>Feb</v>
      </c>
      <c r="C114" s="101" t="str">
        <f t="shared" si="72"/>
        <v>Fri</v>
      </c>
      <c r="D114" s="131" t="str">
        <f t="shared" si="73"/>
        <v>Week 8</v>
      </c>
      <c r="E114" s="101" t="str">
        <f t="shared" si="74"/>
        <v>Feb Week 4</v>
      </c>
      <c r="F114" s="131" t="str">
        <f t="shared" si="75"/>
        <v>Week 4</v>
      </c>
      <c r="G114" s="101">
        <f t="shared" si="76"/>
        <v>4</v>
      </c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</row>
    <row r="115" spans="1:24" ht="15.75">
      <c r="A115" s="130">
        <f t="shared" si="77"/>
        <v>43883</v>
      </c>
      <c r="B115" s="101" t="str">
        <f t="shared" si="71"/>
        <v>Feb</v>
      </c>
      <c r="C115" s="101" t="str">
        <f t="shared" si="72"/>
        <v>Sat</v>
      </c>
      <c r="D115" s="131" t="str">
        <f t="shared" si="73"/>
        <v>Week 8</v>
      </c>
      <c r="E115" s="101" t="str">
        <f t="shared" si="74"/>
        <v>Feb Week 4</v>
      </c>
      <c r="F115" s="131" t="str">
        <f t="shared" si="75"/>
        <v>Week 4</v>
      </c>
      <c r="G115" s="101">
        <f t="shared" si="76"/>
        <v>4</v>
      </c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</row>
    <row r="116" spans="1:24" ht="15.75">
      <c r="A116" s="130">
        <f t="shared" si="77"/>
        <v>43884</v>
      </c>
      <c r="B116" s="101" t="str">
        <f t="shared" si="71"/>
        <v>Feb</v>
      </c>
      <c r="C116" s="101" t="str">
        <f t="shared" si="72"/>
        <v>Sun</v>
      </c>
      <c r="D116" s="131" t="str">
        <f t="shared" si="73"/>
        <v>Week 9</v>
      </c>
      <c r="E116" s="101" t="str">
        <f t="shared" si="74"/>
        <v>Feb Week 4</v>
      </c>
      <c r="F116" s="131" t="str">
        <f t="shared" si="75"/>
        <v>Week 4</v>
      </c>
      <c r="G116" s="101">
        <f t="shared" si="76"/>
        <v>4</v>
      </c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</row>
    <row r="117" spans="1:24" ht="15.75">
      <c r="A117" s="130">
        <f t="shared" si="77"/>
        <v>43885</v>
      </c>
      <c r="B117" s="101" t="str">
        <f t="shared" si="71"/>
        <v>Mar</v>
      </c>
      <c r="C117" s="101" t="str">
        <f t="shared" si="72"/>
        <v>Mon</v>
      </c>
      <c r="D117" s="131" t="str">
        <f t="shared" si="73"/>
        <v>Week 9</v>
      </c>
      <c r="E117" s="101" t="str">
        <f t="shared" si="74"/>
        <v>Mar Week 1</v>
      </c>
      <c r="F117" s="131" t="str">
        <f t="shared" si="75"/>
        <v>Week 1</v>
      </c>
      <c r="G117" s="101">
        <f t="shared" si="76"/>
        <v>1</v>
      </c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</row>
    <row r="118" spans="1:24" ht="15.75">
      <c r="A118" s="130">
        <f t="shared" si="77"/>
        <v>43886</v>
      </c>
      <c r="B118" s="101" t="str">
        <f t="shared" si="71"/>
        <v>Mar</v>
      </c>
      <c r="C118" s="101" t="str">
        <f t="shared" si="72"/>
        <v>Tue</v>
      </c>
      <c r="D118" s="131" t="str">
        <f t="shared" si="73"/>
        <v>Week 9</v>
      </c>
      <c r="E118" s="101" t="str">
        <f t="shared" si="74"/>
        <v>Mar Week 1</v>
      </c>
      <c r="F118" s="131" t="str">
        <f t="shared" si="75"/>
        <v>Week 1</v>
      </c>
      <c r="G118" s="101">
        <f t="shared" si="76"/>
        <v>1</v>
      </c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</row>
    <row r="119" spans="1:24" ht="15.75">
      <c r="A119" s="130">
        <f t="shared" si="77"/>
        <v>43887</v>
      </c>
      <c r="B119" s="101" t="str">
        <f t="shared" si="71"/>
        <v>Mar</v>
      </c>
      <c r="C119" s="101" t="str">
        <f t="shared" si="72"/>
        <v>Wed</v>
      </c>
      <c r="D119" s="131" t="str">
        <f t="shared" si="73"/>
        <v>Week 9</v>
      </c>
      <c r="E119" s="101" t="str">
        <f t="shared" si="74"/>
        <v>Mar Week 1</v>
      </c>
      <c r="F119" s="131" t="str">
        <f t="shared" si="75"/>
        <v>Week 1</v>
      </c>
      <c r="G119" s="101">
        <f t="shared" si="76"/>
        <v>1</v>
      </c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</row>
    <row r="120" spans="1:24" ht="15.75">
      <c r="A120" s="130">
        <f t="shared" si="77"/>
        <v>43888</v>
      </c>
      <c r="B120" s="101" t="str">
        <f t="shared" si="71"/>
        <v>Mar</v>
      </c>
      <c r="C120" s="101" t="str">
        <f t="shared" si="72"/>
        <v>Thu</v>
      </c>
      <c r="D120" s="131" t="str">
        <f t="shared" si="73"/>
        <v>Week 9</v>
      </c>
      <c r="E120" s="101" t="str">
        <f t="shared" si="74"/>
        <v>Mar Week 1</v>
      </c>
      <c r="F120" s="131" t="str">
        <f t="shared" si="75"/>
        <v>Week 1</v>
      </c>
      <c r="G120" s="101">
        <f t="shared" si="76"/>
        <v>1</v>
      </c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</row>
    <row r="121" spans="1:24" ht="15.75">
      <c r="A121" s="130">
        <f t="shared" si="77"/>
        <v>43889</v>
      </c>
      <c r="B121" s="101" t="str">
        <f t="shared" si="71"/>
        <v>Mar</v>
      </c>
      <c r="C121" s="101" t="str">
        <f t="shared" si="72"/>
        <v>Fri</v>
      </c>
      <c r="D121" s="131" t="str">
        <f t="shared" si="73"/>
        <v>Week 9</v>
      </c>
      <c r="E121" s="101" t="str">
        <f t="shared" si="74"/>
        <v>Mar Week 1</v>
      </c>
      <c r="F121" s="131" t="str">
        <f t="shared" si="75"/>
        <v>Week 1</v>
      </c>
      <c r="G121" s="101">
        <f t="shared" si="76"/>
        <v>1</v>
      </c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</row>
    <row r="122" spans="1:24" ht="15.75">
      <c r="A122" s="130">
        <f t="shared" si="77"/>
        <v>43890</v>
      </c>
      <c r="B122" s="101" t="str">
        <f t="shared" si="71"/>
        <v>Mar</v>
      </c>
      <c r="C122" s="101" t="str">
        <f t="shared" si="72"/>
        <v>Sat</v>
      </c>
      <c r="D122" s="131" t="str">
        <f t="shared" si="73"/>
        <v>Week 9</v>
      </c>
      <c r="E122" s="101" t="str">
        <f t="shared" si="74"/>
        <v>Mar Week 1</v>
      </c>
      <c r="F122" s="131" t="str">
        <f t="shared" si="75"/>
        <v>Week 1</v>
      </c>
      <c r="G122" s="101">
        <f t="shared" si="76"/>
        <v>1</v>
      </c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</row>
    <row r="123" spans="1:24" ht="15.75">
      <c r="A123" s="130">
        <f t="shared" si="77"/>
        <v>43891</v>
      </c>
      <c r="B123" s="101" t="str">
        <f t="shared" si="71"/>
        <v>Mar</v>
      </c>
      <c r="C123" s="101" t="str">
        <f t="shared" si="72"/>
        <v>Sun</v>
      </c>
      <c r="D123" s="131" t="str">
        <f t="shared" si="73"/>
        <v>Week 10</v>
      </c>
      <c r="E123" s="101" t="str">
        <f t="shared" si="74"/>
        <v>Mar Week 1</v>
      </c>
      <c r="F123" s="131" t="str">
        <f t="shared" si="75"/>
        <v>Week 1</v>
      </c>
      <c r="G123" s="101">
        <f t="shared" si="76"/>
        <v>1</v>
      </c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</row>
    <row r="124" spans="1:24" ht="15.75">
      <c r="A124" s="130">
        <f t="shared" si="77"/>
        <v>43892</v>
      </c>
      <c r="B124" s="101" t="str">
        <f t="shared" si="71"/>
        <v>Mar</v>
      </c>
      <c r="C124" s="101" t="str">
        <f t="shared" si="72"/>
        <v>Mon</v>
      </c>
      <c r="D124" s="131" t="str">
        <f t="shared" si="73"/>
        <v>Week 10</v>
      </c>
      <c r="E124" s="101" t="str">
        <f t="shared" si="74"/>
        <v>Mar Week 2</v>
      </c>
      <c r="F124" s="131" t="str">
        <f t="shared" si="75"/>
        <v>Week 2</v>
      </c>
      <c r="G124" s="101">
        <f t="shared" si="76"/>
        <v>2</v>
      </c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</row>
    <row r="125" spans="1:24" ht="15.75">
      <c r="A125" s="130">
        <f t="shared" si="77"/>
        <v>43893</v>
      </c>
      <c r="B125" s="101" t="str">
        <f t="shared" si="71"/>
        <v>Mar</v>
      </c>
      <c r="C125" s="101" t="str">
        <f t="shared" si="72"/>
        <v>Tue</v>
      </c>
      <c r="D125" s="131" t="str">
        <f t="shared" si="73"/>
        <v>Week 10</v>
      </c>
      <c r="E125" s="101" t="str">
        <f t="shared" si="74"/>
        <v>Mar Week 2</v>
      </c>
      <c r="F125" s="131" t="str">
        <f t="shared" si="75"/>
        <v>Week 2</v>
      </c>
      <c r="G125" s="101">
        <f t="shared" si="76"/>
        <v>2</v>
      </c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</row>
    <row r="126" spans="1:24" ht="15.75">
      <c r="A126" s="130">
        <f t="shared" si="77"/>
        <v>43894</v>
      </c>
      <c r="B126" s="101" t="str">
        <f t="shared" si="71"/>
        <v>Mar</v>
      </c>
      <c r="C126" s="101" t="str">
        <f t="shared" si="72"/>
        <v>Wed</v>
      </c>
      <c r="D126" s="131" t="str">
        <f t="shared" si="73"/>
        <v>Week 10</v>
      </c>
      <c r="E126" s="101" t="str">
        <f t="shared" si="74"/>
        <v>Mar Week 2</v>
      </c>
      <c r="F126" s="131" t="str">
        <f t="shared" si="75"/>
        <v>Week 2</v>
      </c>
      <c r="G126" s="101">
        <f t="shared" si="76"/>
        <v>2</v>
      </c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</row>
    <row r="127" spans="1:24" ht="15.75">
      <c r="A127" s="130">
        <f t="shared" si="77"/>
        <v>43895</v>
      </c>
      <c r="B127" s="101" t="str">
        <f t="shared" si="71"/>
        <v>Mar</v>
      </c>
      <c r="C127" s="101" t="str">
        <f t="shared" si="72"/>
        <v>Thu</v>
      </c>
      <c r="D127" s="131" t="str">
        <f t="shared" si="73"/>
        <v>Week 10</v>
      </c>
      <c r="E127" s="101" t="str">
        <f t="shared" si="74"/>
        <v>Mar Week 2</v>
      </c>
      <c r="F127" s="131" t="str">
        <f t="shared" si="75"/>
        <v>Week 2</v>
      </c>
      <c r="G127" s="101">
        <f t="shared" si="76"/>
        <v>2</v>
      </c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</row>
    <row r="128" spans="1:24" ht="15.75">
      <c r="A128" s="130">
        <f t="shared" si="77"/>
        <v>43896</v>
      </c>
      <c r="B128" s="101" t="str">
        <f t="shared" si="71"/>
        <v>Mar</v>
      </c>
      <c r="C128" s="101" t="str">
        <f t="shared" si="72"/>
        <v>Fri</v>
      </c>
      <c r="D128" s="131" t="str">
        <f t="shared" si="73"/>
        <v>Week 10</v>
      </c>
      <c r="E128" s="101" t="str">
        <f t="shared" si="74"/>
        <v>Mar Week 2</v>
      </c>
      <c r="F128" s="131" t="str">
        <f t="shared" si="75"/>
        <v>Week 2</v>
      </c>
      <c r="G128" s="101">
        <f t="shared" si="76"/>
        <v>2</v>
      </c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</row>
    <row r="129" spans="1:24" ht="15.75">
      <c r="A129" s="130">
        <f t="shared" si="77"/>
        <v>43897</v>
      </c>
      <c r="B129" s="101" t="str">
        <f t="shared" si="71"/>
        <v>Mar</v>
      </c>
      <c r="C129" s="101" t="str">
        <f t="shared" si="72"/>
        <v>Sat</v>
      </c>
      <c r="D129" s="131" t="str">
        <f t="shared" si="73"/>
        <v>Week 10</v>
      </c>
      <c r="E129" s="101" t="str">
        <f t="shared" si="74"/>
        <v>Mar Week 2</v>
      </c>
      <c r="F129" s="131" t="str">
        <f t="shared" si="75"/>
        <v>Week 2</v>
      </c>
      <c r="G129" s="101">
        <f t="shared" si="76"/>
        <v>2</v>
      </c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</row>
    <row r="130" spans="1:24" ht="15.75">
      <c r="A130" s="130">
        <f t="shared" si="77"/>
        <v>43898</v>
      </c>
      <c r="B130" s="101" t="str">
        <f t="shared" si="71"/>
        <v>Mar</v>
      </c>
      <c r="C130" s="101" t="str">
        <f t="shared" si="72"/>
        <v>Sun</v>
      </c>
      <c r="D130" s="131" t="str">
        <f t="shared" si="73"/>
        <v>Week 11</v>
      </c>
      <c r="E130" s="101" t="str">
        <f t="shared" si="74"/>
        <v>Mar Week 2</v>
      </c>
      <c r="F130" s="131" t="str">
        <f t="shared" si="75"/>
        <v>Week 2</v>
      </c>
      <c r="G130" s="101">
        <f t="shared" si="76"/>
        <v>2</v>
      </c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</row>
    <row r="131" spans="1:24" ht="15.75">
      <c r="A131" s="130">
        <f t="shared" si="77"/>
        <v>43899</v>
      </c>
      <c r="B131" s="101" t="str">
        <f t="shared" si="71"/>
        <v>Mar</v>
      </c>
      <c r="C131" s="101" t="str">
        <f t="shared" si="72"/>
        <v>Mon</v>
      </c>
      <c r="D131" s="131" t="str">
        <f t="shared" si="73"/>
        <v>Week 11</v>
      </c>
      <c r="E131" s="101" t="str">
        <f t="shared" si="74"/>
        <v>Mar Week 3</v>
      </c>
      <c r="F131" s="131" t="str">
        <f t="shared" si="75"/>
        <v>Week 3</v>
      </c>
      <c r="G131" s="101">
        <f t="shared" si="76"/>
        <v>3</v>
      </c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</row>
    <row r="132" spans="1:24" ht="15.75">
      <c r="A132" s="130">
        <f t="shared" si="77"/>
        <v>43900</v>
      </c>
      <c r="B132" s="101" t="str">
        <f t="shared" si="71"/>
        <v>Mar</v>
      </c>
      <c r="C132" s="101" t="str">
        <f t="shared" si="72"/>
        <v>Tue</v>
      </c>
      <c r="D132" s="131" t="str">
        <f t="shared" si="73"/>
        <v>Week 11</v>
      </c>
      <c r="E132" s="101" t="str">
        <f t="shared" si="74"/>
        <v>Mar Week 3</v>
      </c>
      <c r="F132" s="131" t="str">
        <f t="shared" si="75"/>
        <v>Week 3</v>
      </c>
      <c r="G132" s="101">
        <f t="shared" si="76"/>
        <v>3</v>
      </c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</row>
    <row r="133" spans="1:24" ht="15.75">
      <c r="A133" s="130">
        <f t="shared" si="77"/>
        <v>43901</v>
      </c>
      <c r="B133" s="101" t="str">
        <f t="shared" si="71"/>
        <v>Mar</v>
      </c>
      <c r="C133" s="101" t="str">
        <f t="shared" si="72"/>
        <v>Wed</v>
      </c>
      <c r="D133" s="131" t="str">
        <f t="shared" si="73"/>
        <v>Week 11</v>
      </c>
      <c r="E133" s="101" t="str">
        <f t="shared" si="74"/>
        <v>Mar Week 3</v>
      </c>
      <c r="F133" s="131" t="str">
        <f t="shared" si="75"/>
        <v>Week 3</v>
      </c>
      <c r="G133" s="101">
        <f t="shared" si="76"/>
        <v>3</v>
      </c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</row>
    <row r="134" spans="1:24" ht="15.75">
      <c r="A134" s="130">
        <f t="shared" si="77"/>
        <v>43902</v>
      </c>
      <c r="B134" s="101" t="str">
        <f t="shared" si="71"/>
        <v>Mar</v>
      </c>
      <c r="C134" s="101" t="str">
        <f t="shared" si="72"/>
        <v>Thu</v>
      </c>
      <c r="D134" s="131" t="str">
        <f t="shared" si="73"/>
        <v>Week 11</v>
      </c>
      <c r="E134" s="101" t="str">
        <f t="shared" si="74"/>
        <v>Mar Week 3</v>
      </c>
      <c r="F134" s="131" t="str">
        <f t="shared" si="75"/>
        <v>Week 3</v>
      </c>
      <c r="G134" s="101">
        <f t="shared" si="76"/>
        <v>3</v>
      </c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</row>
    <row r="135" spans="1:24" ht="15.75">
      <c r="A135" s="130">
        <f t="shared" si="77"/>
        <v>43903</v>
      </c>
      <c r="B135" s="101" t="str">
        <f t="shared" si="71"/>
        <v>Mar</v>
      </c>
      <c r="C135" s="101" t="str">
        <f t="shared" si="72"/>
        <v>Fri</v>
      </c>
      <c r="D135" s="131" t="str">
        <f t="shared" si="73"/>
        <v>Week 11</v>
      </c>
      <c r="E135" s="101" t="str">
        <f t="shared" si="74"/>
        <v>Mar Week 3</v>
      </c>
      <c r="F135" s="131" t="str">
        <f t="shared" si="75"/>
        <v>Week 3</v>
      </c>
      <c r="G135" s="101">
        <f t="shared" si="76"/>
        <v>3</v>
      </c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</row>
    <row r="136" spans="1:24" ht="15.75">
      <c r="A136" s="130">
        <f t="shared" si="77"/>
        <v>43904</v>
      </c>
      <c r="B136" s="101" t="str">
        <f t="shared" si="71"/>
        <v>Mar</v>
      </c>
      <c r="C136" s="101" t="str">
        <f t="shared" si="72"/>
        <v>Sat</v>
      </c>
      <c r="D136" s="131" t="str">
        <f t="shared" si="73"/>
        <v>Week 11</v>
      </c>
      <c r="E136" s="101" t="str">
        <f t="shared" si="74"/>
        <v>Mar Week 3</v>
      </c>
      <c r="F136" s="131" t="str">
        <f t="shared" si="75"/>
        <v>Week 3</v>
      </c>
      <c r="G136" s="101">
        <f t="shared" si="76"/>
        <v>3</v>
      </c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</row>
    <row r="137" spans="1:24" ht="15.75">
      <c r="A137" s="130">
        <f t="shared" si="77"/>
        <v>43905</v>
      </c>
      <c r="B137" s="101" t="str">
        <f t="shared" si="71"/>
        <v>Mar</v>
      </c>
      <c r="C137" s="101" t="str">
        <f t="shared" si="72"/>
        <v>Sun</v>
      </c>
      <c r="D137" s="131" t="str">
        <f t="shared" si="73"/>
        <v>Week 12</v>
      </c>
      <c r="E137" s="101" t="str">
        <f t="shared" si="74"/>
        <v>Mar Week 3</v>
      </c>
      <c r="F137" s="131" t="str">
        <f t="shared" si="75"/>
        <v>Week 3</v>
      </c>
      <c r="G137" s="101">
        <f t="shared" si="76"/>
        <v>3</v>
      </c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</row>
    <row r="138" spans="1:24" ht="15.75">
      <c r="A138" s="130">
        <f t="shared" si="77"/>
        <v>43906</v>
      </c>
      <c r="B138" s="101" t="str">
        <f t="shared" si="71"/>
        <v>Mar</v>
      </c>
      <c r="C138" s="101" t="str">
        <f t="shared" si="72"/>
        <v>Mon</v>
      </c>
      <c r="D138" s="131" t="str">
        <f t="shared" si="73"/>
        <v>Week 12</v>
      </c>
      <c r="E138" s="101" t="str">
        <f t="shared" si="74"/>
        <v>Mar Week 4</v>
      </c>
      <c r="F138" s="131" t="str">
        <f t="shared" si="75"/>
        <v>Week 4</v>
      </c>
      <c r="G138" s="101">
        <f t="shared" si="76"/>
        <v>4</v>
      </c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</row>
    <row r="139" spans="1:24" ht="15.75">
      <c r="A139" s="130">
        <f t="shared" si="77"/>
        <v>43907</v>
      </c>
      <c r="B139" s="101" t="str">
        <f t="shared" si="71"/>
        <v>Mar</v>
      </c>
      <c r="C139" s="101" t="str">
        <f t="shared" si="72"/>
        <v>Tue</v>
      </c>
      <c r="D139" s="131" t="str">
        <f t="shared" si="73"/>
        <v>Week 12</v>
      </c>
      <c r="E139" s="101" t="str">
        <f t="shared" si="74"/>
        <v>Mar Week 4</v>
      </c>
      <c r="F139" s="131" t="str">
        <f t="shared" si="75"/>
        <v>Week 4</v>
      </c>
      <c r="G139" s="101">
        <f t="shared" si="76"/>
        <v>4</v>
      </c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</row>
    <row r="140" spans="1:24" ht="15.75">
      <c r="A140" s="130">
        <f t="shared" si="77"/>
        <v>43908</v>
      </c>
      <c r="B140" s="101" t="str">
        <f t="shared" si="71"/>
        <v>Mar</v>
      </c>
      <c r="C140" s="101" t="str">
        <f t="shared" si="72"/>
        <v>Wed</v>
      </c>
      <c r="D140" s="131" t="str">
        <f t="shared" si="73"/>
        <v>Week 12</v>
      </c>
      <c r="E140" s="101" t="str">
        <f t="shared" si="74"/>
        <v>Mar Week 4</v>
      </c>
      <c r="F140" s="131" t="str">
        <f t="shared" si="75"/>
        <v>Week 4</v>
      </c>
      <c r="G140" s="101">
        <f t="shared" si="76"/>
        <v>4</v>
      </c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</row>
    <row r="141" spans="1:24" ht="15.75">
      <c r="A141" s="130">
        <f t="shared" si="77"/>
        <v>43909</v>
      </c>
      <c r="B141" s="101" t="str">
        <f t="shared" si="71"/>
        <v>Mar</v>
      </c>
      <c r="C141" s="101" t="str">
        <f t="shared" si="72"/>
        <v>Thu</v>
      </c>
      <c r="D141" s="131" t="str">
        <f t="shared" si="73"/>
        <v>Week 12</v>
      </c>
      <c r="E141" s="101" t="str">
        <f t="shared" si="74"/>
        <v>Mar Week 4</v>
      </c>
      <c r="F141" s="131" t="str">
        <f t="shared" si="75"/>
        <v>Week 4</v>
      </c>
      <c r="G141" s="101">
        <f t="shared" si="76"/>
        <v>4</v>
      </c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</row>
    <row r="142" spans="1:24" ht="15.75">
      <c r="A142" s="130">
        <f t="shared" si="77"/>
        <v>43910</v>
      </c>
      <c r="B142" s="101" t="str">
        <f t="shared" si="71"/>
        <v>Mar</v>
      </c>
      <c r="C142" s="101" t="str">
        <f t="shared" si="72"/>
        <v>Fri</v>
      </c>
      <c r="D142" s="131" t="str">
        <f t="shared" si="73"/>
        <v>Week 12</v>
      </c>
      <c r="E142" s="101" t="str">
        <f t="shared" si="74"/>
        <v>Mar Week 4</v>
      </c>
      <c r="F142" s="131" t="str">
        <f t="shared" si="75"/>
        <v>Week 4</v>
      </c>
      <c r="G142" s="101">
        <f t="shared" si="76"/>
        <v>4</v>
      </c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</row>
    <row r="143" spans="1:24" ht="15.75">
      <c r="A143" s="130">
        <f t="shared" si="77"/>
        <v>43911</v>
      </c>
      <c r="B143" s="101" t="str">
        <f t="shared" si="71"/>
        <v>Mar</v>
      </c>
      <c r="C143" s="101" t="str">
        <f t="shared" si="72"/>
        <v>Sat</v>
      </c>
      <c r="D143" s="131" t="str">
        <f t="shared" si="73"/>
        <v>Week 12</v>
      </c>
      <c r="E143" s="101" t="str">
        <f t="shared" si="74"/>
        <v>Mar Week 4</v>
      </c>
      <c r="F143" s="131" t="str">
        <f t="shared" si="75"/>
        <v>Week 4</v>
      </c>
      <c r="G143" s="101">
        <f t="shared" si="76"/>
        <v>4</v>
      </c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</row>
    <row r="144" spans="1:24" ht="15.75">
      <c r="A144" s="130">
        <f t="shared" si="77"/>
        <v>43912</v>
      </c>
      <c r="B144" s="101" t="str">
        <f t="shared" si="71"/>
        <v>Mar</v>
      </c>
      <c r="C144" s="101" t="str">
        <f t="shared" si="72"/>
        <v>Sun</v>
      </c>
      <c r="D144" s="131" t="str">
        <f t="shared" si="73"/>
        <v>Week 13</v>
      </c>
      <c r="E144" s="101" t="str">
        <f t="shared" si="74"/>
        <v>Mar Week 4</v>
      </c>
      <c r="F144" s="131" t="str">
        <f t="shared" si="75"/>
        <v>Week 4</v>
      </c>
      <c r="G144" s="101">
        <f t="shared" si="76"/>
        <v>4</v>
      </c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</row>
    <row r="145" spans="1:24" ht="15.75">
      <c r="A145" s="130">
        <f t="shared" si="77"/>
        <v>43913</v>
      </c>
      <c r="B145" s="101" t="str">
        <f t="shared" si="71"/>
        <v>Mar</v>
      </c>
      <c r="C145" s="101" t="str">
        <f t="shared" si="72"/>
        <v>Mon</v>
      </c>
      <c r="D145" s="131" t="str">
        <f t="shared" si="73"/>
        <v>Week 13</v>
      </c>
      <c r="E145" s="101" t="str">
        <f t="shared" si="74"/>
        <v>Mar Week 5</v>
      </c>
      <c r="F145" s="131" t="str">
        <f t="shared" si="75"/>
        <v>Week 5</v>
      </c>
      <c r="G145" s="101">
        <f t="shared" si="76"/>
        <v>5</v>
      </c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</row>
    <row r="146" spans="1:24" ht="15.75">
      <c r="A146" s="130">
        <f t="shared" si="77"/>
        <v>43914</v>
      </c>
      <c r="B146" s="101" t="str">
        <f t="shared" si="71"/>
        <v>Mar</v>
      </c>
      <c r="C146" s="101" t="str">
        <f t="shared" si="72"/>
        <v>Tue</v>
      </c>
      <c r="D146" s="131" t="str">
        <f t="shared" si="73"/>
        <v>Week 13</v>
      </c>
      <c r="E146" s="101" t="str">
        <f t="shared" si="74"/>
        <v>Mar Week 5</v>
      </c>
      <c r="F146" s="131" t="str">
        <f t="shared" si="75"/>
        <v>Week 5</v>
      </c>
      <c r="G146" s="101">
        <f t="shared" si="76"/>
        <v>5</v>
      </c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</row>
    <row r="147" spans="1:24" ht="15.75">
      <c r="A147" s="130">
        <f t="shared" si="77"/>
        <v>43915</v>
      </c>
      <c r="B147" s="101" t="str">
        <f t="shared" si="71"/>
        <v>Mar</v>
      </c>
      <c r="C147" s="101" t="str">
        <f t="shared" si="72"/>
        <v>Wed</v>
      </c>
      <c r="D147" s="131" t="str">
        <f t="shared" si="73"/>
        <v>Week 13</v>
      </c>
      <c r="E147" s="101" t="str">
        <f t="shared" si="74"/>
        <v>Mar Week 5</v>
      </c>
      <c r="F147" s="131" t="str">
        <f t="shared" si="75"/>
        <v>Week 5</v>
      </c>
      <c r="G147" s="101">
        <f t="shared" si="76"/>
        <v>5</v>
      </c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</row>
    <row r="148" spans="1:24" ht="15.75">
      <c r="A148" s="130">
        <f t="shared" si="77"/>
        <v>43916</v>
      </c>
      <c r="B148" s="101" t="str">
        <f t="shared" si="71"/>
        <v>Mar</v>
      </c>
      <c r="C148" s="101" t="str">
        <f t="shared" si="72"/>
        <v>Thu</v>
      </c>
      <c r="D148" s="131" t="str">
        <f t="shared" si="73"/>
        <v>Week 13</v>
      </c>
      <c r="E148" s="101" t="str">
        <f t="shared" si="74"/>
        <v>Mar Week 5</v>
      </c>
      <c r="F148" s="131" t="str">
        <f t="shared" si="75"/>
        <v>Week 5</v>
      </c>
      <c r="G148" s="101">
        <f t="shared" si="76"/>
        <v>5</v>
      </c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</row>
    <row r="149" spans="1:24" ht="15.75">
      <c r="A149" s="130">
        <f t="shared" si="77"/>
        <v>43917</v>
      </c>
      <c r="B149" s="101" t="str">
        <f t="shared" si="71"/>
        <v>Mar</v>
      </c>
      <c r="C149" s="101" t="str">
        <f t="shared" si="72"/>
        <v>Fri</v>
      </c>
      <c r="D149" s="131" t="str">
        <f t="shared" si="73"/>
        <v>Week 13</v>
      </c>
      <c r="E149" s="101" t="str">
        <f t="shared" si="74"/>
        <v>Mar Week 5</v>
      </c>
      <c r="F149" s="131" t="str">
        <f t="shared" si="75"/>
        <v>Week 5</v>
      </c>
      <c r="G149" s="101">
        <f t="shared" si="76"/>
        <v>5</v>
      </c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</row>
    <row r="150" spans="1:24" ht="15.75">
      <c r="A150" s="130">
        <f t="shared" si="77"/>
        <v>43918</v>
      </c>
      <c r="B150" s="101" t="str">
        <f t="shared" si="71"/>
        <v>Mar</v>
      </c>
      <c r="C150" s="101" t="str">
        <f t="shared" si="72"/>
        <v>Sat</v>
      </c>
      <c r="D150" s="131" t="str">
        <f t="shared" si="73"/>
        <v>Week 13</v>
      </c>
      <c r="E150" s="101" t="str">
        <f t="shared" si="74"/>
        <v>Mar Week 5</v>
      </c>
      <c r="F150" s="131" t="str">
        <f t="shared" si="75"/>
        <v>Week 5</v>
      </c>
      <c r="G150" s="101">
        <f t="shared" si="76"/>
        <v>5</v>
      </c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</row>
    <row r="151" spans="1:24" ht="15.75">
      <c r="A151" s="130">
        <f t="shared" si="77"/>
        <v>43919</v>
      </c>
      <c r="B151" s="101" t="str">
        <f t="shared" si="71"/>
        <v>Mar</v>
      </c>
      <c r="C151" s="101" t="str">
        <f t="shared" si="72"/>
        <v>Sun</v>
      </c>
      <c r="D151" s="131" t="str">
        <f t="shared" si="73"/>
        <v>Week 14</v>
      </c>
      <c r="E151" s="101" t="str">
        <f t="shared" si="74"/>
        <v>Mar Week 5</v>
      </c>
      <c r="F151" s="131" t="str">
        <f t="shared" si="75"/>
        <v>Week 5</v>
      </c>
      <c r="G151" s="101">
        <f t="shared" si="76"/>
        <v>5</v>
      </c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</row>
    <row r="152" spans="1:24" ht="15.75">
      <c r="A152" s="130">
        <f t="shared" si="77"/>
        <v>43920</v>
      </c>
      <c r="B152" s="101" t="str">
        <f t="shared" si="71"/>
        <v>Apr</v>
      </c>
      <c r="C152" s="101" t="str">
        <f t="shared" si="72"/>
        <v>Mon</v>
      </c>
      <c r="D152" s="131" t="str">
        <f t="shared" si="73"/>
        <v>Week 14</v>
      </c>
      <c r="E152" s="101" t="str">
        <f t="shared" si="74"/>
        <v>Apr Week 1</v>
      </c>
      <c r="F152" s="131" t="str">
        <f t="shared" si="75"/>
        <v>Week 1</v>
      </c>
      <c r="G152" s="101">
        <f t="shared" si="76"/>
        <v>1</v>
      </c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</row>
    <row r="153" spans="1:24" ht="15.75">
      <c r="A153" s="130">
        <f t="shared" si="77"/>
        <v>43921</v>
      </c>
      <c r="B153" s="101" t="str">
        <f t="shared" si="71"/>
        <v>Apr</v>
      </c>
      <c r="C153" s="101" t="str">
        <f t="shared" si="72"/>
        <v>Tue</v>
      </c>
      <c r="D153" s="131" t="str">
        <f t="shared" si="73"/>
        <v>Week 14</v>
      </c>
      <c r="E153" s="101" t="str">
        <f t="shared" si="74"/>
        <v>Apr Week 1</v>
      </c>
      <c r="F153" s="131" t="str">
        <f t="shared" si="75"/>
        <v>Week 1</v>
      </c>
      <c r="G153" s="101">
        <f t="shared" si="76"/>
        <v>1</v>
      </c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</row>
    <row r="154" spans="1:24" ht="15.75">
      <c r="A154" s="130">
        <f t="shared" si="77"/>
        <v>43922</v>
      </c>
      <c r="B154" s="101" t="str">
        <f t="shared" si="71"/>
        <v>Apr</v>
      </c>
      <c r="C154" s="101" t="str">
        <f t="shared" si="72"/>
        <v>Wed</v>
      </c>
      <c r="D154" s="131" t="str">
        <f t="shared" si="73"/>
        <v>Week 14</v>
      </c>
      <c r="E154" s="101" t="str">
        <f t="shared" si="74"/>
        <v>Apr Week 1</v>
      </c>
      <c r="F154" s="131" t="str">
        <f t="shared" si="75"/>
        <v>Week 1</v>
      </c>
      <c r="G154" s="101">
        <f t="shared" si="76"/>
        <v>1</v>
      </c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</row>
    <row r="155" spans="1:24" ht="15.75">
      <c r="A155" s="130">
        <f t="shared" si="77"/>
        <v>43923</v>
      </c>
      <c r="B155" s="101" t="str">
        <f t="shared" si="71"/>
        <v>Apr</v>
      </c>
      <c r="C155" s="101" t="str">
        <f t="shared" si="72"/>
        <v>Thu</v>
      </c>
      <c r="D155" s="131" t="str">
        <f t="shared" si="73"/>
        <v>Week 14</v>
      </c>
      <c r="E155" s="101" t="str">
        <f t="shared" si="74"/>
        <v>Apr Week 1</v>
      </c>
      <c r="F155" s="131" t="str">
        <f t="shared" si="75"/>
        <v>Week 1</v>
      </c>
      <c r="G155" s="101">
        <f t="shared" si="76"/>
        <v>1</v>
      </c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</row>
    <row r="156" spans="1:24" ht="15.75">
      <c r="A156" s="130">
        <f t="shared" si="77"/>
        <v>43924</v>
      </c>
      <c r="B156" s="101" t="str">
        <f t="shared" si="71"/>
        <v>Apr</v>
      </c>
      <c r="C156" s="101" t="str">
        <f t="shared" si="72"/>
        <v>Fri</v>
      </c>
      <c r="D156" s="131" t="str">
        <f t="shared" si="73"/>
        <v>Week 14</v>
      </c>
      <c r="E156" s="101" t="str">
        <f t="shared" si="74"/>
        <v>Apr Week 1</v>
      </c>
      <c r="F156" s="131" t="str">
        <f t="shared" si="75"/>
        <v>Week 1</v>
      </c>
      <c r="G156" s="101">
        <f t="shared" si="76"/>
        <v>1</v>
      </c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</row>
    <row r="157" spans="1:24" ht="15.75">
      <c r="A157" s="130">
        <f t="shared" si="77"/>
        <v>43925</v>
      </c>
      <c r="B157" s="101" t="str">
        <f t="shared" si="71"/>
        <v>Apr</v>
      </c>
      <c r="C157" s="101" t="str">
        <f t="shared" si="72"/>
        <v>Sat</v>
      </c>
      <c r="D157" s="131" t="str">
        <f t="shared" si="73"/>
        <v>Week 14</v>
      </c>
      <c r="E157" s="101" t="str">
        <f t="shared" si="74"/>
        <v>Apr Week 1</v>
      </c>
      <c r="F157" s="131" t="str">
        <f t="shared" si="75"/>
        <v>Week 1</v>
      </c>
      <c r="G157" s="101">
        <f t="shared" si="76"/>
        <v>1</v>
      </c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</row>
    <row r="158" spans="1:24" ht="15.75">
      <c r="A158" s="130">
        <f t="shared" si="77"/>
        <v>43926</v>
      </c>
      <c r="B158" s="101" t="str">
        <f t="shared" si="71"/>
        <v>Apr</v>
      </c>
      <c r="C158" s="101" t="str">
        <f t="shared" si="72"/>
        <v>Sun</v>
      </c>
      <c r="D158" s="131" t="str">
        <f t="shared" si="73"/>
        <v>Week 15</v>
      </c>
      <c r="E158" s="101" t="str">
        <f t="shared" si="74"/>
        <v>Apr Week 1</v>
      </c>
      <c r="F158" s="131" t="str">
        <f t="shared" si="75"/>
        <v>Week 1</v>
      </c>
      <c r="G158" s="101">
        <f t="shared" si="76"/>
        <v>1</v>
      </c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</row>
    <row r="159" spans="1:24" ht="15.75">
      <c r="A159" s="130">
        <f t="shared" si="77"/>
        <v>43927</v>
      </c>
      <c r="B159" s="101" t="str">
        <f t="shared" si="71"/>
        <v>Apr</v>
      </c>
      <c r="C159" s="101" t="str">
        <f t="shared" si="72"/>
        <v>Mon</v>
      </c>
      <c r="D159" s="131" t="str">
        <f t="shared" si="73"/>
        <v>Week 15</v>
      </c>
      <c r="E159" s="101" t="str">
        <f t="shared" si="74"/>
        <v>Apr Week 2</v>
      </c>
      <c r="F159" s="131" t="str">
        <f t="shared" si="75"/>
        <v>Week 2</v>
      </c>
      <c r="G159" s="101">
        <f t="shared" si="76"/>
        <v>2</v>
      </c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</row>
    <row r="160" spans="1:24" ht="15.75">
      <c r="A160" s="130">
        <f t="shared" si="77"/>
        <v>43928</v>
      </c>
      <c r="B160" s="101" t="str">
        <f t="shared" si="71"/>
        <v>Apr</v>
      </c>
      <c r="C160" s="101" t="str">
        <f t="shared" si="72"/>
        <v>Tue</v>
      </c>
      <c r="D160" s="131" t="str">
        <f t="shared" si="73"/>
        <v>Week 15</v>
      </c>
      <c r="E160" s="101" t="str">
        <f t="shared" si="74"/>
        <v>Apr Week 2</v>
      </c>
      <c r="F160" s="131" t="str">
        <f t="shared" si="75"/>
        <v>Week 2</v>
      </c>
      <c r="G160" s="101">
        <f t="shared" si="76"/>
        <v>2</v>
      </c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</row>
    <row r="161" spans="1:24" ht="15.75">
      <c r="A161" s="130">
        <f t="shared" si="77"/>
        <v>43929</v>
      </c>
      <c r="B161" s="101" t="str">
        <f t="shared" si="71"/>
        <v>Apr</v>
      </c>
      <c r="C161" s="101" t="str">
        <f t="shared" si="72"/>
        <v>Wed</v>
      </c>
      <c r="D161" s="131" t="str">
        <f t="shared" si="73"/>
        <v>Week 15</v>
      </c>
      <c r="E161" s="101" t="str">
        <f t="shared" si="74"/>
        <v>Apr Week 2</v>
      </c>
      <c r="F161" s="131" t="str">
        <f t="shared" si="75"/>
        <v>Week 2</v>
      </c>
      <c r="G161" s="101">
        <f t="shared" si="76"/>
        <v>2</v>
      </c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</row>
    <row r="162" spans="1:24" ht="15.75">
      <c r="A162" s="130">
        <f t="shared" si="77"/>
        <v>43930</v>
      </c>
      <c r="B162" s="101" t="str">
        <f t="shared" si="71"/>
        <v>Apr</v>
      </c>
      <c r="C162" s="101" t="str">
        <f t="shared" si="72"/>
        <v>Thu</v>
      </c>
      <c r="D162" s="131" t="str">
        <f t="shared" si="73"/>
        <v>Week 15</v>
      </c>
      <c r="E162" s="101" t="str">
        <f t="shared" si="74"/>
        <v>Apr Week 2</v>
      </c>
      <c r="F162" s="131" t="str">
        <f t="shared" si="75"/>
        <v>Week 2</v>
      </c>
      <c r="G162" s="101">
        <f t="shared" si="76"/>
        <v>2</v>
      </c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</row>
    <row r="163" spans="1:24" ht="15.75">
      <c r="A163" s="130">
        <f t="shared" si="77"/>
        <v>43931</v>
      </c>
      <c r="B163" s="101" t="str">
        <f t="shared" si="71"/>
        <v>Apr</v>
      </c>
      <c r="C163" s="101" t="str">
        <f t="shared" si="72"/>
        <v>Fri</v>
      </c>
      <c r="D163" s="131" t="str">
        <f t="shared" si="73"/>
        <v>Week 15</v>
      </c>
      <c r="E163" s="101" t="str">
        <f t="shared" si="74"/>
        <v>Apr Week 2</v>
      </c>
      <c r="F163" s="131" t="str">
        <f t="shared" si="75"/>
        <v>Week 2</v>
      </c>
      <c r="G163" s="101">
        <f t="shared" si="76"/>
        <v>2</v>
      </c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</row>
    <row r="164" spans="1:24" ht="15.75">
      <c r="A164" s="130">
        <f t="shared" si="77"/>
        <v>43932</v>
      </c>
      <c r="B164" s="101" t="str">
        <f t="shared" si="71"/>
        <v>Apr</v>
      </c>
      <c r="C164" s="101" t="str">
        <f t="shared" si="72"/>
        <v>Sat</v>
      </c>
      <c r="D164" s="131" t="str">
        <f t="shared" si="73"/>
        <v>Week 15</v>
      </c>
      <c r="E164" s="101" t="str">
        <f t="shared" si="74"/>
        <v>Apr Week 2</v>
      </c>
      <c r="F164" s="131" t="str">
        <f t="shared" si="75"/>
        <v>Week 2</v>
      </c>
      <c r="G164" s="101">
        <f t="shared" si="76"/>
        <v>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</row>
    <row r="165" spans="1:24" ht="15.75">
      <c r="A165" s="130">
        <f t="shared" si="77"/>
        <v>43933</v>
      </c>
      <c r="B165" s="101" t="str">
        <f t="shared" si="71"/>
        <v>Apr</v>
      </c>
      <c r="C165" s="101" t="str">
        <f t="shared" si="72"/>
        <v>Sun</v>
      </c>
      <c r="D165" s="131" t="str">
        <f t="shared" si="73"/>
        <v>Week 16</v>
      </c>
      <c r="E165" s="101" t="str">
        <f t="shared" si="74"/>
        <v>Apr Week 2</v>
      </c>
      <c r="F165" s="131" t="str">
        <f t="shared" si="75"/>
        <v>Week 2</v>
      </c>
      <c r="G165" s="101">
        <f t="shared" si="76"/>
        <v>2</v>
      </c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</row>
    <row r="166" spans="1:24" ht="15.75">
      <c r="A166" s="130">
        <f t="shared" si="77"/>
        <v>43934</v>
      </c>
      <c r="B166" s="101" t="str">
        <f t="shared" si="71"/>
        <v>Apr</v>
      </c>
      <c r="C166" s="101" t="str">
        <f t="shared" si="72"/>
        <v>Mon</v>
      </c>
      <c r="D166" s="131" t="str">
        <f t="shared" si="73"/>
        <v>Week 16</v>
      </c>
      <c r="E166" s="101" t="str">
        <f t="shared" si="74"/>
        <v>Apr Week 3</v>
      </c>
      <c r="F166" s="131" t="str">
        <f t="shared" si="75"/>
        <v>Week 3</v>
      </c>
      <c r="G166" s="101">
        <f t="shared" si="76"/>
        <v>3</v>
      </c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</row>
    <row r="167" spans="1:24" ht="15.75">
      <c r="A167" s="130">
        <f t="shared" si="77"/>
        <v>43935</v>
      </c>
      <c r="B167" s="101" t="str">
        <f t="shared" si="71"/>
        <v>Apr</v>
      </c>
      <c r="C167" s="101" t="str">
        <f t="shared" si="72"/>
        <v>Tue</v>
      </c>
      <c r="D167" s="131" t="str">
        <f t="shared" si="73"/>
        <v>Week 16</v>
      </c>
      <c r="E167" s="101" t="str">
        <f t="shared" si="74"/>
        <v>Apr Week 3</v>
      </c>
      <c r="F167" s="131" t="str">
        <f t="shared" si="75"/>
        <v>Week 3</v>
      </c>
      <c r="G167" s="101">
        <f t="shared" si="76"/>
        <v>3</v>
      </c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</row>
    <row r="168" spans="1:24" ht="15.75">
      <c r="A168" s="130">
        <f t="shared" si="77"/>
        <v>43936</v>
      </c>
      <c r="B168" s="101" t="str">
        <f t="shared" si="71"/>
        <v>Apr</v>
      </c>
      <c r="C168" s="101" t="str">
        <f t="shared" si="72"/>
        <v>Wed</v>
      </c>
      <c r="D168" s="131" t="str">
        <f t="shared" si="73"/>
        <v>Week 16</v>
      </c>
      <c r="E168" s="101" t="str">
        <f t="shared" si="74"/>
        <v>Apr Week 3</v>
      </c>
      <c r="F168" s="131" t="str">
        <f t="shared" si="75"/>
        <v>Week 3</v>
      </c>
      <c r="G168" s="101">
        <f t="shared" si="76"/>
        <v>3</v>
      </c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</row>
    <row r="169" spans="1:24" ht="15.75">
      <c r="A169" s="130">
        <f t="shared" si="77"/>
        <v>43937</v>
      </c>
      <c r="B169" s="101" t="str">
        <f t="shared" si="71"/>
        <v>Apr</v>
      </c>
      <c r="C169" s="101" t="str">
        <f t="shared" si="72"/>
        <v>Thu</v>
      </c>
      <c r="D169" s="131" t="str">
        <f t="shared" si="73"/>
        <v>Week 16</v>
      </c>
      <c r="E169" s="101" t="str">
        <f t="shared" si="74"/>
        <v>Apr Week 3</v>
      </c>
      <c r="F169" s="131" t="str">
        <f t="shared" si="75"/>
        <v>Week 3</v>
      </c>
      <c r="G169" s="101">
        <f t="shared" si="76"/>
        <v>3</v>
      </c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</row>
    <row r="170" spans="1:24" ht="15.75">
      <c r="A170" s="130">
        <f t="shared" si="77"/>
        <v>43938</v>
      </c>
      <c r="B170" s="101" t="str">
        <f t="shared" si="71"/>
        <v>Apr</v>
      </c>
      <c r="C170" s="101" t="str">
        <f t="shared" si="72"/>
        <v>Fri</v>
      </c>
      <c r="D170" s="131" t="str">
        <f t="shared" si="73"/>
        <v>Week 16</v>
      </c>
      <c r="E170" s="101" t="str">
        <f t="shared" si="74"/>
        <v>Apr Week 3</v>
      </c>
      <c r="F170" s="131" t="str">
        <f t="shared" si="75"/>
        <v>Week 3</v>
      </c>
      <c r="G170" s="101">
        <f t="shared" si="76"/>
        <v>3</v>
      </c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</row>
    <row r="171" spans="1:24" ht="15.75">
      <c r="A171" s="130">
        <f t="shared" si="77"/>
        <v>43939</v>
      </c>
      <c r="B171" s="101" t="str">
        <f t="shared" si="71"/>
        <v>Apr</v>
      </c>
      <c r="C171" s="101" t="str">
        <f t="shared" si="72"/>
        <v>Sat</v>
      </c>
      <c r="D171" s="131" t="str">
        <f t="shared" si="73"/>
        <v>Week 16</v>
      </c>
      <c r="E171" s="101" t="str">
        <f t="shared" si="74"/>
        <v>Apr Week 3</v>
      </c>
      <c r="F171" s="131" t="str">
        <f t="shared" si="75"/>
        <v>Week 3</v>
      </c>
      <c r="G171" s="101">
        <f t="shared" si="76"/>
        <v>3</v>
      </c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</row>
    <row r="172" spans="1:24" ht="15.75">
      <c r="A172" s="130">
        <f t="shared" si="77"/>
        <v>43940</v>
      </c>
      <c r="B172" s="101" t="str">
        <f t="shared" si="71"/>
        <v>Apr</v>
      </c>
      <c r="C172" s="101" t="str">
        <f t="shared" si="72"/>
        <v>Sun</v>
      </c>
      <c r="D172" s="131" t="str">
        <f t="shared" si="73"/>
        <v>Week 17</v>
      </c>
      <c r="E172" s="101" t="str">
        <f t="shared" si="74"/>
        <v>Apr Week 3</v>
      </c>
      <c r="F172" s="131" t="str">
        <f t="shared" si="75"/>
        <v>Week 3</v>
      </c>
      <c r="G172" s="101">
        <f t="shared" si="76"/>
        <v>3</v>
      </c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</row>
    <row r="173" spans="1:24" ht="15.75">
      <c r="A173" s="130">
        <f t="shared" si="77"/>
        <v>43941</v>
      </c>
      <c r="B173" s="101" t="str">
        <f t="shared" si="71"/>
        <v>Apr</v>
      </c>
      <c r="C173" s="101" t="str">
        <f t="shared" si="72"/>
        <v>Mon</v>
      </c>
      <c r="D173" s="131" t="str">
        <f t="shared" si="73"/>
        <v>Week 17</v>
      </c>
      <c r="E173" s="101" t="str">
        <f t="shared" si="74"/>
        <v>Apr Week 4</v>
      </c>
      <c r="F173" s="131" t="str">
        <f t="shared" si="75"/>
        <v>Week 4</v>
      </c>
      <c r="G173" s="101">
        <f t="shared" si="76"/>
        <v>4</v>
      </c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</row>
    <row r="174" spans="1:24" ht="15.75">
      <c r="A174" s="130">
        <f t="shared" si="77"/>
        <v>43942</v>
      </c>
      <c r="B174" s="101" t="str">
        <f t="shared" si="71"/>
        <v>Apr</v>
      </c>
      <c r="C174" s="101" t="str">
        <f t="shared" si="72"/>
        <v>Tue</v>
      </c>
      <c r="D174" s="131" t="str">
        <f t="shared" si="73"/>
        <v>Week 17</v>
      </c>
      <c r="E174" s="101" t="str">
        <f t="shared" si="74"/>
        <v>Apr Week 4</v>
      </c>
      <c r="F174" s="131" t="str">
        <f t="shared" si="75"/>
        <v>Week 4</v>
      </c>
      <c r="G174" s="101">
        <f t="shared" si="76"/>
        <v>4</v>
      </c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</row>
    <row r="175" spans="1:24" ht="15.75">
      <c r="A175" s="130">
        <f t="shared" si="77"/>
        <v>43943</v>
      </c>
      <c r="B175" s="101" t="str">
        <f t="shared" si="71"/>
        <v>Apr</v>
      </c>
      <c r="C175" s="101" t="str">
        <f t="shared" si="72"/>
        <v>Wed</v>
      </c>
      <c r="D175" s="131" t="str">
        <f t="shared" si="73"/>
        <v>Week 17</v>
      </c>
      <c r="E175" s="101" t="str">
        <f t="shared" si="74"/>
        <v>Apr Week 4</v>
      </c>
      <c r="F175" s="131" t="str">
        <f t="shared" si="75"/>
        <v>Week 4</v>
      </c>
      <c r="G175" s="101">
        <f t="shared" si="76"/>
        <v>4</v>
      </c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</row>
    <row r="176" spans="1:24" ht="15.75">
      <c r="A176" s="130">
        <f t="shared" si="77"/>
        <v>43944</v>
      </c>
      <c r="B176" s="101" t="str">
        <f t="shared" si="71"/>
        <v>Apr</v>
      </c>
      <c r="C176" s="101" t="str">
        <f t="shared" si="72"/>
        <v>Thu</v>
      </c>
      <c r="D176" s="131" t="str">
        <f t="shared" si="73"/>
        <v>Week 17</v>
      </c>
      <c r="E176" s="101" t="str">
        <f t="shared" si="74"/>
        <v>Apr Week 4</v>
      </c>
      <c r="F176" s="131" t="str">
        <f t="shared" si="75"/>
        <v>Week 4</v>
      </c>
      <c r="G176" s="101">
        <f t="shared" si="76"/>
        <v>4</v>
      </c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</row>
    <row r="177" spans="1:24" ht="15.75">
      <c r="A177" s="130">
        <f t="shared" si="77"/>
        <v>43945</v>
      </c>
      <c r="B177" s="101" t="str">
        <f t="shared" si="71"/>
        <v>Apr</v>
      </c>
      <c r="C177" s="101" t="str">
        <f t="shared" si="72"/>
        <v>Fri</v>
      </c>
      <c r="D177" s="131" t="str">
        <f t="shared" si="73"/>
        <v>Week 17</v>
      </c>
      <c r="E177" s="101" t="str">
        <f t="shared" si="74"/>
        <v>Apr Week 4</v>
      </c>
      <c r="F177" s="131" t="str">
        <f t="shared" si="75"/>
        <v>Week 4</v>
      </c>
      <c r="G177" s="101">
        <f t="shared" si="76"/>
        <v>4</v>
      </c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</row>
    <row r="178" spans="1:24" ht="15.75">
      <c r="A178" s="130">
        <f t="shared" si="77"/>
        <v>43946</v>
      </c>
      <c r="B178" s="101" t="str">
        <f t="shared" si="71"/>
        <v>Apr</v>
      </c>
      <c r="C178" s="101" t="str">
        <f t="shared" si="72"/>
        <v>Sat</v>
      </c>
      <c r="D178" s="131" t="str">
        <f t="shared" si="73"/>
        <v>Week 17</v>
      </c>
      <c r="E178" s="101" t="str">
        <f t="shared" si="74"/>
        <v>Apr Week 4</v>
      </c>
      <c r="F178" s="131" t="str">
        <f t="shared" si="75"/>
        <v>Week 4</v>
      </c>
      <c r="G178" s="101">
        <f t="shared" si="76"/>
        <v>4</v>
      </c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</row>
    <row r="179" spans="1:24" ht="15.75">
      <c r="A179" s="130">
        <f t="shared" si="77"/>
        <v>43947</v>
      </c>
      <c r="B179" s="101" t="str">
        <f t="shared" si="71"/>
        <v>Apr</v>
      </c>
      <c r="C179" s="101" t="str">
        <f t="shared" si="72"/>
        <v>Sun</v>
      </c>
      <c r="D179" s="131" t="str">
        <f t="shared" si="73"/>
        <v>Week 18</v>
      </c>
      <c r="E179" s="101" t="str">
        <f t="shared" si="74"/>
        <v>Apr Week 4</v>
      </c>
      <c r="F179" s="131" t="str">
        <f t="shared" si="75"/>
        <v>Week 4</v>
      </c>
      <c r="G179" s="101">
        <f t="shared" si="76"/>
        <v>4</v>
      </c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</row>
    <row r="180" spans="1:24" ht="15.75">
      <c r="A180" s="130">
        <f t="shared" si="77"/>
        <v>43948</v>
      </c>
      <c r="B180" s="101" t="str">
        <f t="shared" si="71"/>
        <v>May</v>
      </c>
      <c r="C180" s="101" t="str">
        <f t="shared" si="72"/>
        <v>Mon</v>
      </c>
      <c r="D180" s="131" t="str">
        <f t="shared" si="73"/>
        <v>Week 18</v>
      </c>
      <c r="E180" s="101" t="str">
        <f t="shared" si="74"/>
        <v>May Week 1</v>
      </c>
      <c r="F180" s="131" t="str">
        <f t="shared" si="75"/>
        <v>Week 1</v>
      </c>
      <c r="G180" s="101">
        <f t="shared" si="76"/>
        <v>1</v>
      </c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</row>
    <row r="181" spans="1:24" ht="15.75">
      <c r="A181" s="130">
        <f t="shared" si="77"/>
        <v>43949</v>
      </c>
      <c r="B181" s="101" t="str">
        <f t="shared" si="71"/>
        <v>May</v>
      </c>
      <c r="C181" s="101" t="str">
        <f t="shared" si="72"/>
        <v>Tue</v>
      </c>
      <c r="D181" s="131" t="str">
        <f t="shared" si="73"/>
        <v>Week 18</v>
      </c>
      <c r="E181" s="101" t="str">
        <f t="shared" si="74"/>
        <v>May Week 1</v>
      </c>
      <c r="F181" s="131" t="str">
        <f t="shared" si="75"/>
        <v>Week 1</v>
      </c>
      <c r="G181" s="101">
        <f t="shared" si="76"/>
        <v>1</v>
      </c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</row>
    <row r="182" spans="1:24" ht="15.75">
      <c r="A182" s="130">
        <f t="shared" si="77"/>
        <v>43950</v>
      </c>
      <c r="B182" s="101" t="str">
        <f t="shared" si="71"/>
        <v>May</v>
      </c>
      <c r="C182" s="101" t="str">
        <f t="shared" si="72"/>
        <v>Wed</v>
      </c>
      <c r="D182" s="131" t="str">
        <f t="shared" si="73"/>
        <v>Week 18</v>
      </c>
      <c r="E182" s="101" t="str">
        <f t="shared" si="74"/>
        <v>May Week 1</v>
      </c>
      <c r="F182" s="131" t="str">
        <f t="shared" si="75"/>
        <v>Week 1</v>
      </c>
      <c r="G182" s="101">
        <f t="shared" si="76"/>
        <v>1</v>
      </c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</row>
    <row r="183" spans="1:24" ht="15.75">
      <c r="A183" s="130">
        <f t="shared" si="77"/>
        <v>43951</v>
      </c>
      <c r="B183" s="101" t="str">
        <f t="shared" si="71"/>
        <v>May</v>
      </c>
      <c r="C183" s="101" t="str">
        <f t="shared" si="72"/>
        <v>Thu</v>
      </c>
      <c r="D183" s="131" t="str">
        <f t="shared" si="73"/>
        <v>Week 18</v>
      </c>
      <c r="E183" s="101" t="str">
        <f t="shared" si="74"/>
        <v>May Week 1</v>
      </c>
      <c r="F183" s="131" t="str">
        <f t="shared" si="75"/>
        <v>Week 1</v>
      </c>
      <c r="G183" s="101">
        <f t="shared" si="76"/>
        <v>1</v>
      </c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</row>
    <row r="184" spans="1:24" ht="15.75">
      <c r="A184" s="130">
        <f t="shared" si="77"/>
        <v>43952</v>
      </c>
      <c r="B184" s="101" t="str">
        <f t="shared" si="71"/>
        <v>May</v>
      </c>
      <c r="C184" s="101" t="str">
        <f t="shared" si="72"/>
        <v>Fri</v>
      </c>
      <c r="D184" s="131" t="str">
        <f t="shared" si="73"/>
        <v>Week 18</v>
      </c>
      <c r="E184" s="101" t="str">
        <f t="shared" si="74"/>
        <v>May Week 1</v>
      </c>
      <c r="F184" s="131" t="str">
        <f t="shared" si="75"/>
        <v>Week 1</v>
      </c>
      <c r="G184" s="101">
        <f t="shared" si="76"/>
        <v>1</v>
      </c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</row>
    <row r="185" spans="1:24" ht="15.75">
      <c r="A185" s="130">
        <f t="shared" si="77"/>
        <v>43953</v>
      </c>
      <c r="B185" s="101" t="str">
        <f t="shared" si="71"/>
        <v>May</v>
      </c>
      <c r="C185" s="101" t="str">
        <f t="shared" si="72"/>
        <v>Sat</v>
      </c>
      <c r="D185" s="131" t="str">
        <f t="shared" si="73"/>
        <v>Week 18</v>
      </c>
      <c r="E185" s="101" t="str">
        <f t="shared" si="74"/>
        <v>May Week 1</v>
      </c>
      <c r="F185" s="131" t="str">
        <f t="shared" si="75"/>
        <v>Week 1</v>
      </c>
      <c r="G185" s="101">
        <f t="shared" si="76"/>
        <v>1</v>
      </c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</row>
    <row r="186" spans="1:24" ht="15.75">
      <c r="A186" s="130">
        <f t="shared" si="77"/>
        <v>43954</v>
      </c>
      <c r="B186" s="101" t="str">
        <f t="shared" si="71"/>
        <v>May</v>
      </c>
      <c r="C186" s="101" t="str">
        <f t="shared" si="72"/>
        <v>Sun</v>
      </c>
      <c r="D186" s="131" t="str">
        <f t="shared" si="73"/>
        <v>Week 19</v>
      </c>
      <c r="E186" s="101" t="str">
        <f t="shared" si="74"/>
        <v>May Week 1</v>
      </c>
      <c r="F186" s="131" t="str">
        <f t="shared" si="75"/>
        <v>Week 1</v>
      </c>
      <c r="G186" s="101">
        <f t="shared" si="76"/>
        <v>1</v>
      </c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</row>
    <row r="187" spans="1:24" ht="15.75">
      <c r="A187" s="130">
        <f t="shared" si="77"/>
        <v>43955</v>
      </c>
      <c r="B187" s="101" t="str">
        <f t="shared" si="71"/>
        <v>May</v>
      </c>
      <c r="C187" s="101" t="str">
        <f t="shared" si="72"/>
        <v>Mon</v>
      </c>
      <c r="D187" s="131" t="str">
        <f t="shared" si="73"/>
        <v>Week 19</v>
      </c>
      <c r="E187" s="101" t="str">
        <f t="shared" si="74"/>
        <v>May Week 2</v>
      </c>
      <c r="F187" s="131" t="str">
        <f t="shared" si="75"/>
        <v>Week 2</v>
      </c>
      <c r="G187" s="101">
        <f t="shared" si="76"/>
        <v>2</v>
      </c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</row>
    <row r="188" spans="1:24" ht="15.75">
      <c r="A188" s="130">
        <f t="shared" si="77"/>
        <v>43956</v>
      </c>
      <c r="B188" s="101" t="str">
        <f t="shared" si="71"/>
        <v>May</v>
      </c>
      <c r="C188" s="101" t="str">
        <f t="shared" si="72"/>
        <v>Tue</v>
      </c>
      <c r="D188" s="131" t="str">
        <f t="shared" si="73"/>
        <v>Week 19</v>
      </c>
      <c r="E188" s="101" t="str">
        <f t="shared" si="74"/>
        <v>May Week 2</v>
      </c>
      <c r="F188" s="131" t="str">
        <f t="shared" si="75"/>
        <v>Week 2</v>
      </c>
      <c r="G188" s="101">
        <f t="shared" si="76"/>
        <v>2</v>
      </c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</row>
    <row r="189" spans="1:24" ht="15.75">
      <c r="A189" s="130">
        <f t="shared" si="77"/>
        <v>43957</v>
      </c>
      <c r="B189" s="101" t="str">
        <f t="shared" si="71"/>
        <v>May</v>
      </c>
      <c r="C189" s="101" t="str">
        <f t="shared" si="72"/>
        <v>Wed</v>
      </c>
      <c r="D189" s="131" t="str">
        <f t="shared" si="73"/>
        <v>Week 19</v>
      </c>
      <c r="E189" s="101" t="str">
        <f t="shared" si="74"/>
        <v>May Week 2</v>
      </c>
      <c r="F189" s="131" t="str">
        <f t="shared" si="75"/>
        <v>Week 2</v>
      </c>
      <c r="G189" s="101">
        <f t="shared" si="76"/>
        <v>2</v>
      </c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</row>
    <row r="190" spans="1:24" ht="15.75">
      <c r="A190" s="130">
        <f t="shared" si="77"/>
        <v>43958</v>
      </c>
      <c r="B190" s="101" t="str">
        <f t="shared" si="71"/>
        <v>May</v>
      </c>
      <c r="C190" s="101" t="str">
        <f t="shared" si="72"/>
        <v>Thu</v>
      </c>
      <c r="D190" s="131" t="str">
        <f t="shared" si="73"/>
        <v>Week 19</v>
      </c>
      <c r="E190" s="101" t="str">
        <f t="shared" si="74"/>
        <v>May Week 2</v>
      </c>
      <c r="F190" s="131" t="str">
        <f t="shared" si="75"/>
        <v>Week 2</v>
      </c>
      <c r="G190" s="101">
        <f t="shared" si="76"/>
        <v>2</v>
      </c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</row>
    <row r="191" spans="1:24" ht="15.75">
      <c r="A191" s="130">
        <f t="shared" si="77"/>
        <v>43959</v>
      </c>
      <c r="B191" s="101" t="str">
        <f t="shared" si="71"/>
        <v>May</v>
      </c>
      <c r="C191" s="101" t="str">
        <f t="shared" si="72"/>
        <v>Fri</v>
      </c>
      <c r="D191" s="131" t="str">
        <f t="shared" si="73"/>
        <v>Week 19</v>
      </c>
      <c r="E191" s="101" t="str">
        <f t="shared" si="74"/>
        <v>May Week 2</v>
      </c>
      <c r="F191" s="131" t="str">
        <f t="shared" si="75"/>
        <v>Week 2</v>
      </c>
      <c r="G191" s="101">
        <f t="shared" si="76"/>
        <v>2</v>
      </c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</row>
    <row r="192" spans="1:24" ht="15.75">
      <c r="A192" s="130">
        <f t="shared" si="77"/>
        <v>43960</v>
      </c>
      <c r="B192" s="101" t="str">
        <f t="shared" si="71"/>
        <v>May</v>
      </c>
      <c r="C192" s="101" t="str">
        <f t="shared" si="72"/>
        <v>Sat</v>
      </c>
      <c r="D192" s="131" t="str">
        <f t="shared" si="73"/>
        <v>Week 19</v>
      </c>
      <c r="E192" s="101" t="str">
        <f t="shared" si="74"/>
        <v>May Week 2</v>
      </c>
      <c r="F192" s="131" t="str">
        <f t="shared" si="75"/>
        <v>Week 2</v>
      </c>
      <c r="G192" s="101">
        <f t="shared" si="76"/>
        <v>2</v>
      </c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</row>
    <row r="193" spans="1:24" ht="15.75">
      <c r="A193" s="130">
        <f t="shared" si="77"/>
        <v>43961</v>
      </c>
      <c r="B193" s="101" t="str">
        <f t="shared" si="71"/>
        <v>May</v>
      </c>
      <c r="C193" s="101" t="str">
        <f t="shared" si="72"/>
        <v>Sun</v>
      </c>
      <c r="D193" s="131" t="str">
        <f t="shared" si="73"/>
        <v>Week 20</v>
      </c>
      <c r="E193" s="101" t="str">
        <f t="shared" si="74"/>
        <v>May Week 2</v>
      </c>
      <c r="F193" s="131" t="str">
        <f t="shared" si="75"/>
        <v>Week 2</v>
      </c>
      <c r="G193" s="101">
        <f t="shared" si="76"/>
        <v>2</v>
      </c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</row>
    <row r="194" spans="1:24" ht="15.75">
      <c r="A194" s="130">
        <f t="shared" si="77"/>
        <v>43962</v>
      </c>
      <c r="B194" s="101" t="str">
        <f t="shared" si="71"/>
        <v>May</v>
      </c>
      <c r="C194" s="101" t="str">
        <f t="shared" si="72"/>
        <v>Mon</v>
      </c>
      <c r="D194" s="131" t="str">
        <f t="shared" si="73"/>
        <v>Week 20</v>
      </c>
      <c r="E194" s="101" t="str">
        <f t="shared" si="74"/>
        <v>May Week 3</v>
      </c>
      <c r="F194" s="131" t="str">
        <f t="shared" si="75"/>
        <v>Week 3</v>
      </c>
      <c r="G194" s="101">
        <f t="shared" si="76"/>
        <v>3</v>
      </c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</row>
    <row r="195" spans="1:24" ht="15.75">
      <c r="A195" s="130">
        <f t="shared" si="77"/>
        <v>43963</v>
      </c>
      <c r="B195" s="101" t="str">
        <f t="shared" si="71"/>
        <v>May</v>
      </c>
      <c r="C195" s="101" t="str">
        <f t="shared" si="72"/>
        <v>Tue</v>
      </c>
      <c r="D195" s="131" t="str">
        <f t="shared" si="73"/>
        <v>Week 20</v>
      </c>
      <c r="E195" s="101" t="str">
        <f t="shared" si="74"/>
        <v>May Week 3</v>
      </c>
      <c r="F195" s="131" t="str">
        <f t="shared" si="75"/>
        <v>Week 3</v>
      </c>
      <c r="G195" s="101">
        <f t="shared" si="76"/>
        <v>3</v>
      </c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</row>
    <row r="196" spans="1:24" ht="15.75">
      <c r="A196" s="130">
        <f t="shared" si="77"/>
        <v>43964</v>
      </c>
      <c r="B196" s="101" t="str">
        <f t="shared" si="71"/>
        <v>May</v>
      </c>
      <c r="C196" s="101" t="str">
        <f t="shared" si="72"/>
        <v>Wed</v>
      </c>
      <c r="D196" s="131" t="str">
        <f t="shared" si="73"/>
        <v>Week 20</v>
      </c>
      <c r="E196" s="101" t="str">
        <f t="shared" si="74"/>
        <v>May Week 3</v>
      </c>
      <c r="F196" s="131" t="str">
        <f t="shared" si="75"/>
        <v>Week 3</v>
      </c>
      <c r="G196" s="101">
        <f t="shared" si="76"/>
        <v>3</v>
      </c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</row>
    <row r="197" spans="1:24" ht="15.75">
      <c r="A197" s="130">
        <f t="shared" si="77"/>
        <v>43965</v>
      </c>
      <c r="B197" s="101" t="str">
        <f t="shared" si="71"/>
        <v>May</v>
      </c>
      <c r="C197" s="101" t="str">
        <f t="shared" si="72"/>
        <v>Thu</v>
      </c>
      <c r="D197" s="131" t="str">
        <f t="shared" si="73"/>
        <v>Week 20</v>
      </c>
      <c r="E197" s="101" t="str">
        <f t="shared" si="74"/>
        <v>May Week 3</v>
      </c>
      <c r="F197" s="131" t="str">
        <f t="shared" si="75"/>
        <v>Week 3</v>
      </c>
      <c r="G197" s="101">
        <f t="shared" si="76"/>
        <v>3</v>
      </c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</row>
    <row r="198" spans="1:24" ht="15.75">
      <c r="A198" s="130">
        <f t="shared" si="77"/>
        <v>43966</v>
      </c>
      <c r="B198" s="101" t="str">
        <f t="shared" si="71"/>
        <v>May</v>
      </c>
      <c r="C198" s="101" t="str">
        <f t="shared" si="72"/>
        <v>Fri</v>
      </c>
      <c r="D198" s="131" t="str">
        <f t="shared" si="73"/>
        <v>Week 20</v>
      </c>
      <c r="E198" s="101" t="str">
        <f t="shared" si="74"/>
        <v>May Week 3</v>
      </c>
      <c r="F198" s="131" t="str">
        <f t="shared" si="75"/>
        <v>Week 3</v>
      </c>
      <c r="G198" s="101">
        <f t="shared" si="76"/>
        <v>3</v>
      </c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</row>
    <row r="199" spans="1:24" ht="15.75">
      <c r="A199" s="130">
        <f t="shared" si="77"/>
        <v>43967</v>
      </c>
      <c r="B199" s="101" t="str">
        <f t="shared" si="71"/>
        <v>May</v>
      </c>
      <c r="C199" s="101" t="str">
        <f t="shared" si="72"/>
        <v>Sat</v>
      </c>
      <c r="D199" s="131" t="str">
        <f t="shared" si="73"/>
        <v>Week 20</v>
      </c>
      <c r="E199" s="101" t="str">
        <f t="shared" si="74"/>
        <v>May Week 3</v>
      </c>
      <c r="F199" s="131" t="str">
        <f t="shared" si="75"/>
        <v>Week 3</v>
      </c>
      <c r="G199" s="101">
        <f t="shared" si="76"/>
        <v>3</v>
      </c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</row>
    <row r="200" spans="1:24" ht="15.75">
      <c r="A200" s="130">
        <f t="shared" si="77"/>
        <v>43968</v>
      </c>
      <c r="B200" s="101" t="str">
        <f t="shared" si="71"/>
        <v>May</v>
      </c>
      <c r="C200" s="101" t="str">
        <f t="shared" si="72"/>
        <v>Sun</v>
      </c>
      <c r="D200" s="131" t="str">
        <f t="shared" si="73"/>
        <v>Week 21</v>
      </c>
      <c r="E200" s="101" t="str">
        <f t="shared" si="74"/>
        <v>May Week 3</v>
      </c>
      <c r="F200" s="131" t="str">
        <f t="shared" si="75"/>
        <v>Week 3</v>
      </c>
      <c r="G200" s="101">
        <f t="shared" si="76"/>
        <v>3</v>
      </c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</row>
    <row r="201" spans="1:24" ht="15.75">
      <c r="A201" s="130">
        <f t="shared" si="77"/>
        <v>43969</v>
      </c>
      <c r="B201" s="101" t="str">
        <f t="shared" si="71"/>
        <v>May</v>
      </c>
      <c r="C201" s="101" t="str">
        <f t="shared" si="72"/>
        <v>Mon</v>
      </c>
      <c r="D201" s="131" t="str">
        <f t="shared" si="73"/>
        <v>Week 21</v>
      </c>
      <c r="E201" s="101" t="str">
        <f t="shared" si="74"/>
        <v>May Week 4</v>
      </c>
      <c r="F201" s="131" t="str">
        <f t="shared" si="75"/>
        <v>Week 4</v>
      </c>
      <c r="G201" s="101">
        <f t="shared" si="76"/>
        <v>4</v>
      </c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</row>
    <row r="202" spans="1:24" ht="15.75">
      <c r="A202" s="130">
        <f t="shared" si="77"/>
        <v>43970</v>
      </c>
      <c r="B202" s="101" t="str">
        <f t="shared" si="71"/>
        <v>May</v>
      </c>
      <c r="C202" s="101" t="str">
        <f t="shared" si="72"/>
        <v>Tue</v>
      </c>
      <c r="D202" s="131" t="str">
        <f t="shared" si="73"/>
        <v>Week 21</v>
      </c>
      <c r="E202" s="101" t="str">
        <f t="shared" si="74"/>
        <v>May Week 4</v>
      </c>
      <c r="F202" s="131" t="str">
        <f t="shared" si="75"/>
        <v>Week 4</v>
      </c>
      <c r="G202" s="101">
        <f t="shared" si="76"/>
        <v>4</v>
      </c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</row>
    <row r="203" spans="1:24" ht="15.75">
      <c r="A203" s="130">
        <f t="shared" si="77"/>
        <v>43971</v>
      </c>
      <c r="B203" s="101" t="str">
        <f t="shared" si="71"/>
        <v>May</v>
      </c>
      <c r="C203" s="101" t="str">
        <f t="shared" si="72"/>
        <v>Wed</v>
      </c>
      <c r="D203" s="131" t="str">
        <f t="shared" si="73"/>
        <v>Week 21</v>
      </c>
      <c r="E203" s="101" t="str">
        <f t="shared" si="74"/>
        <v>May Week 4</v>
      </c>
      <c r="F203" s="131" t="str">
        <f t="shared" si="75"/>
        <v>Week 4</v>
      </c>
      <c r="G203" s="101">
        <f t="shared" si="76"/>
        <v>4</v>
      </c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</row>
    <row r="204" spans="1:24" ht="15.75">
      <c r="A204" s="130">
        <f t="shared" si="77"/>
        <v>43972</v>
      </c>
      <c r="B204" s="101" t="str">
        <f t="shared" si="71"/>
        <v>May</v>
      </c>
      <c r="C204" s="101" t="str">
        <f t="shared" si="72"/>
        <v>Thu</v>
      </c>
      <c r="D204" s="131" t="str">
        <f t="shared" si="73"/>
        <v>Week 21</v>
      </c>
      <c r="E204" s="101" t="str">
        <f t="shared" si="74"/>
        <v>May Week 4</v>
      </c>
      <c r="F204" s="131" t="str">
        <f t="shared" si="75"/>
        <v>Week 4</v>
      </c>
      <c r="G204" s="101">
        <f t="shared" si="76"/>
        <v>4</v>
      </c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</row>
    <row r="205" spans="1:24" ht="15.75">
      <c r="A205" s="130">
        <f t="shared" si="77"/>
        <v>43973</v>
      </c>
      <c r="B205" s="101" t="str">
        <f t="shared" si="71"/>
        <v>May</v>
      </c>
      <c r="C205" s="101" t="str">
        <f t="shared" si="72"/>
        <v>Fri</v>
      </c>
      <c r="D205" s="131" t="str">
        <f t="shared" si="73"/>
        <v>Week 21</v>
      </c>
      <c r="E205" s="101" t="str">
        <f t="shared" si="74"/>
        <v>May Week 4</v>
      </c>
      <c r="F205" s="131" t="str">
        <f t="shared" si="75"/>
        <v>Week 4</v>
      </c>
      <c r="G205" s="101">
        <f t="shared" si="76"/>
        <v>4</v>
      </c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</row>
    <row r="206" spans="1:24" ht="15.75">
      <c r="A206" s="130">
        <f t="shared" si="77"/>
        <v>43974</v>
      </c>
      <c r="B206" s="101" t="str">
        <f t="shared" si="71"/>
        <v>May</v>
      </c>
      <c r="C206" s="101" t="str">
        <f t="shared" si="72"/>
        <v>Sat</v>
      </c>
      <c r="D206" s="131" t="str">
        <f t="shared" si="73"/>
        <v>Week 21</v>
      </c>
      <c r="E206" s="101" t="str">
        <f t="shared" si="74"/>
        <v>May Week 4</v>
      </c>
      <c r="F206" s="131" t="str">
        <f t="shared" si="75"/>
        <v>Week 4</v>
      </c>
      <c r="G206" s="101">
        <f t="shared" si="76"/>
        <v>4</v>
      </c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</row>
    <row r="207" spans="1:24" ht="15.75">
      <c r="A207" s="130">
        <f t="shared" si="77"/>
        <v>43975</v>
      </c>
      <c r="B207" s="101" t="str">
        <f t="shared" si="71"/>
        <v>May</v>
      </c>
      <c r="C207" s="101" t="str">
        <f t="shared" si="72"/>
        <v>Sun</v>
      </c>
      <c r="D207" s="131" t="str">
        <f t="shared" si="73"/>
        <v>Week 22</v>
      </c>
      <c r="E207" s="101" t="str">
        <f t="shared" si="74"/>
        <v>May Week 4</v>
      </c>
      <c r="F207" s="131" t="str">
        <f t="shared" si="75"/>
        <v>Week 4</v>
      </c>
      <c r="G207" s="101">
        <f t="shared" si="76"/>
        <v>4</v>
      </c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</row>
    <row r="208" spans="1:24" ht="15.75">
      <c r="A208" s="130">
        <f t="shared" si="77"/>
        <v>43976</v>
      </c>
      <c r="B208" s="101" t="str">
        <f t="shared" si="71"/>
        <v>Jun</v>
      </c>
      <c r="C208" s="101" t="str">
        <f t="shared" si="72"/>
        <v>Mon</v>
      </c>
      <c r="D208" s="131" t="str">
        <f t="shared" si="73"/>
        <v>Week 22</v>
      </c>
      <c r="E208" s="101" t="str">
        <f t="shared" si="74"/>
        <v>Jun Week 1</v>
      </c>
      <c r="F208" s="131" t="str">
        <f t="shared" si="75"/>
        <v>Week 1</v>
      </c>
      <c r="G208" s="101">
        <f t="shared" si="76"/>
        <v>1</v>
      </c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</row>
    <row r="209" spans="1:24" ht="15.75">
      <c r="A209" s="130">
        <f t="shared" si="77"/>
        <v>43977</v>
      </c>
      <c r="B209" s="101" t="str">
        <f t="shared" si="71"/>
        <v>Jun</v>
      </c>
      <c r="C209" s="101" t="str">
        <f t="shared" si="72"/>
        <v>Tue</v>
      </c>
      <c r="D209" s="131" t="str">
        <f t="shared" si="73"/>
        <v>Week 22</v>
      </c>
      <c r="E209" s="101" t="str">
        <f t="shared" si="74"/>
        <v>Jun Week 1</v>
      </c>
      <c r="F209" s="131" t="str">
        <f t="shared" si="75"/>
        <v>Week 1</v>
      </c>
      <c r="G209" s="101">
        <f t="shared" si="76"/>
        <v>1</v>
      </c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</row>
    <row r="210" spans="1:24" ht="15.75">
      <c r="A210" s="130">
        <f t="shared" si="77"/>
        <v>43978</v>
      </c>
      <c r="B210" s="101" t="str">
        <f t="shared" si="71"/>
        <v>Jun</v>
      </c>
      <c r="C210" s="101" t="str">
        <f t="shared" si="72"/>
        <v>Wed</v>
      </c>
      <c r="D210" s="131" t="str">
        <f t="shared" si="73"/>
        <v>Week 22</v>
      </c>
      <c r="E210" s="101" t="str">
        <f t="shared" si="74"/>
        <v>Jun Week 1</v>
      </c>
      <c r="F210" s="131" t="str">
        <f t="shared" si="75"/>
        <v>Week 1</v>
      </c>
      <c r="G210" s="101">
        <f t="shared" si="76"/>
        <v>1</v>
      </c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</row>
    <row r="211" spans="1:24" ht="15.75">
      <c r="A211" s="130">
        <f t="shared" si="77"/>
        <v>43979</v>
      </c>
      <c r="B211" s="101" t="str">
        <f t="shared" si="71"/>
        <v>Jun</v>
      </c>
      <c r="C211" s="101" t="str">
        <f t="shared" si="72"/>
        <v>Thu</v>
      </c>
      <c r="D211" s="131" t="str">
        <f t="shared" si="73"/>
        <v>Week 22</v>
      </c>
      <c r="E211" s="101" t="str">
        <f t="shared" si="74"/>
        <v>Jun Week 1</v>
      </c>
      <c r="F211" s="131" t="str">
        <f t="shared" si="75"/>
        <v>Week 1</v>
      </c>
      <c r="G211" s="101">
        <f t="shared" si="76"/>
        <v>1</v>
      </c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</row>
    <row r="212" spans="1:24" ht="15.75">
      <c r="A212" s="130">
        <f t="shared" si="77"/>
        <v>43980</v>
      </c>
      <c r="B212" s="101" t="str">
        <f t="shared" si="71"/>
        <v>Jun</v>
      </c>
      <c r="C212" s="101" t="str">
        <f t="shared" si="72"/>
        <v>Fri</v>
      </c>
      <c r="D212" s="131" t="str">
        <f t="shared" si="73"/>
        <v>Week 22</v>
      </c>
      <c r="E212" s="101" t="str">
        <f t="shared" si="74"/>
        <v>Jun Week 1</v>
      </c>
      <c r="F212" s="131" t="str">
        <f t="shared" si="75"/>
        <v>Week 1</v>
      </c>
      <c r="G212" s="101">
        <f t="shared" si="76"/>
        <v>1</v>
      </c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</row>
    <row r="213" spans="1:24" ht="15.75">
      <c r="A213" s="130">
        <f t="shared" si="77"/>
        <v>43981</v>
      </c>
      <c r="B213" s="101" t="str">
        <f t="shared" si="71"/>
        <v>Jun</v>
      </c>
      <c r="C213" s="101" t="str">
        <f t="shared" si="72"/>
        <v>Sat</v>
      </c>
      <c r="D213" s="131" t="str">
        <f t="shared" si="73"/>
        <v>Week 22</v>
      </c>
      <c r="E213" s="101" t="str">
        <f t="shared" si="74"/>
        <v>Jun Week 1</v>
      </c>
      <c r="F213" s="131" t="str">
        <f t="shared" si="75"/>
        <v>Week 1</v>
      </c>
      <c r="G213" s="101">
        <f t="shared" si="76"/>
        <v>1</v>
      </c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</row>
    <row r="214" spans="1:24" ht="15.75">
      <c r="A214" s="130">
        <f t="shared" si="77"/>
        <v>43982</v>
      </c>
      <c r="B214" s="101" t="str">
        <f t="shared" si="71"/>
        <v>Jun</v>
      </c>
      <c r="C214" s="101" t="str">
        <f t="shared" si="72"/>
        <v>Sun</v>
      </c>
      <c r="D214" s="131" t="str">
        <f t="shared" si="73"/>
        <v>Week 23</v>
      </c>
      <c r="E214" s="101" t="str">
        <f t="shared" si="74"/>
        <v>Jun Week 1</v>
      </c>
      <c r="F214" s="131" t="str">
        <f t="shared" si="75"/>
        <v>Week 1</v>
      </c>
      <c r="G214" s="101">
        <f t="shared" si="76"/>
        <v>1</v>
      </c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</row>
    <row r="215" spans="1:24" ht="15.75">
      <c r="A215" s="130">
        <f t="shared" si="77"/>
        <v>43983</v>
      </c>
      <c r="B215" s="101" t="str">
        <f t="shared" si="71"/>
        <v>Jun</v>
      </c>
      <c r="C215" s="101" t="str">
        <f t="shared" si="72"/>
        <v>Mon</v>
      </c>
      <c r="D215" s="131" t="str">
        <f t="shared" si="73"/>
        <v>Week 23</v>
      </c>
      <c r="E215" s="101" t="str">
        <f t="shared" si="74"/>
        <v>Jun Week 2</v>
      </c>
      <c r="F215" s="131" t="str">
        <f t="shared" si="75"/>
        <v>Week 2</v>
      </c>
      <c r="G215" s="101">
        <f t="shared" si="76"/>
        <v>2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</row>
    <row r="216" spans="1:24" ht="15.75">
      <c r="A216" s="130">
        <f t="shared" si="77"/>
        <v>43984</v>
      </c>
      <c r="B216" s="101" t="str">
        <f t="shared" si="71"/>
        <v>Jun</v>
      </c>
      <c r="C216" s="101" t="str">
        <f t="shared" si="72"/>
        <v>Tue</v>
      </c>
      <c r="D216" s="131" t="str">
        <f t="shared" si="73"/>
        <v>Week 23</v>
      </c>
      <c r="E216" s="101" t="str">
        <f t="shared" si="74"/>
        <v>Jun Week 2</v>
      </c>
      <c r="F216" s="131" t="str">
        <f t="shared" si="75"/>
        <v>Week 2</v>
      </c>
      <c r="G216" s="101">
        <f t="shared" si="76"/>
        <v>2</v>
      </c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</row>
    <row r="217" spans="1:24" ht="15.75">
      <c r="A217" s="130">
        <f t="shared" si="77"/>
        <v>43985</v>
      </c>
      <c r="B217" s="101" t="str">
        <f t="shared" si="71"/>
        <v>Jun</v>
      </c>
      <c r="C217" s="101" t="str">
        <f t="shared" si="72"/>
        <v>Wed</v>
      </c>
      <c r="D217" s="131" t="str">
        <f t="shared" si="73"/>
        <v>Week 23</v>
      </c>
      <c r="E217" s="101" t="str">
        <f t="shared" si="74"/>
        <v>Jun Week 2</v>
      </c>
      <c r="F217" s="131" t="str">
        <f t="shared" si="75"/>
        <v>Week 2</v>
      </c>
      <c r="G217" s="101">
        <f t="shared" si="76"/>
        <v>2</v>
      </c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</row>
    <row r="218" spans="1:24" ht="15.75">
      <c r="A218" s="130">
        <f t="shared" si="77"/>
        <v>43986</v>
      </c>
      <c r="B218" s="101" t="str">
        <f t="shared" si="71"/>
        <v>Jun</v>
      </c>
      <c r="C218" s="101" t="str">
        <f t="shared" si="72"/>
        <v>Thu</v>
      </c>
      <c r="D218" s="131" t="str">
        <f t="shared" si="73"/>
        <v>Week 23</v>
      </c>
      <c r="E218" s="101" t="str">
        <f t="shared" si="74"/>
        <v>Jun Week 2</v>
      </c>
      <c r="F218" s="131" t="str">
        <f t="shared" si="75"/>
        <v>Week 2</v>
      </c>
      <c r="G218" s="101">
        <f t="shared" si="76"/>
        <v>2</v>
      </c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</row>
    <row r="219" spans="1:24" ht="15.75">
      <c r="A219" s="130">
        <f t="shared" si="77"/>
        <v>43987</v>
      </c>
      <c r="B219" s="101" t="str">
        <f t="shared" si="71"/>
        <v>Jun</v>
      </c>
      <c r="C219" s="101" t="str">
        <f t="shared" si="72"/>
        <v>Fri</v>
      </c>
      <c r="D219" s="131" t="str">
        <f t="shared" si="73"/>
        <v>Week 23</v>
      </c>
      <c r="E219" s="101" t="str">
        <f t="shared" si="74"/>
        <v>Jun Week 2</v>
      </c>
      <c r="F219" s="131" t="str">
        <f t="shared" si="75"/>
        <v>Week 2</v>
      </c>
      <c r="G219" s="101">
        <f t="shared" si="76"/>
        <v>2</v>
      </c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</row>
    <row r="220" spans="1:24" ht="15.75">
      <c r="A220" s="130">
        <f t="shared" si="77"/>
        <v>43988</v>
      </c>
      <c r="B220" s="101" t="str">
        <f t="shared" si="71"/>
        <v>Jun</v>
      </c>
      <c r="C220" s="101" t="str">
        <f t="shared" si="72"/>
        <v>Sat</v>
      </c>
      <c r="D220" s="131" t="str">
        <f t="shared" si="73"/>
        <v>Week 23</v>
      </c>
      <c r="E220" s="101" t="str">
        <f t="shared" si="74"/>
        <v>Jun Week 2</v>
      </c>
      <c r="F220" s="131" t="str">
        <f t="shared" si="75"/>
        <v>Week 2</v>
      </c>
      <c r="G220" s="101">
        <f t="shared" si="76"/>
        <v>2</v>
      </c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</row>
    <row r="221" spans="1:24" ht="15.75">
      <c r="A221" s="130">
        <f t="shared" si="77"/>
        <v>43989</v>
      </c>
      <c r="B221" s="101" t="str">
        <f t="shared" si="71"/>
        <v>Jun</v>
      </c>
      <c r="C221" s="101" t="str">
        <f t="shared" si="72"/>
        <v>Sun</v>
      </c>
      <c r="D221" s="131" t="str">
        <f t="shared" si="73"/>
        <v>Week 24</v>
      </c>
      <c r="E221" s="101" t="str">
        <f t="shared" si="74"/>
        <v>Jun Week 2</v>
      </c>
      <c r="F221" s="131" t="str">
        <f t="shared" si="75"/>
        <v>Week 2</v>
      </c>
      <c r="G221" s="101">
        <f t="shared" si="76"/>
        <v>2</v>
      </c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</row>
    <row r="222" spans="1:24" ht="15.75">
      <c r="A222" s="130">
        <f t="shared" si="77"/>
        <v>43990</v>
      </c>
      <c r="B222" s="101" t="str">
        <f t="shared" si="71"/>
        <v>Jun</v>
      </c>
      <c r="C222" s="101" t="str">
        <f t="shared" si="72"/>
        <v>Mon</v>
      </c>
      <c r="D222" s="131" t="str">
        <f t="shared" si="73"/>
        <v>Week 24</v>
      </c>
      <c r="E222" s="101" t="str">
        <f t="shared" si="74"/>
        <v>Jun Week 3</v>
      </c>
      <c r="F222" s="131" t="str">
        <f t="shared" si="75"/>
        <v>Week 3</v>
      </c>
      <c r="G222" s="101">
        <f t="shared" si="76"/>
        <v>3</v>
      </c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</row>
    <row r="223" spans="1:24" ht="15.75">
      <c r="A223" s="130">
        <f t="shared" si="77"/>
        <v>43991</v>
      </c>
      <c r="B223" s="101" t="str">
        <f t="shared" si="71"/>
        <v>Jun</v>
      </c>
      <c r="C223" s="101" t="str">
        <f t="shared" si="72"/>
        <v>Tue</v>
      </c>
      <c r="D223" s="131" t="str">
        <f t="shared" si="73"/>
        <v>Week 24</v>
      </c>
      <c r="E223" s="101" t="str">
        <f t="shared" si="74"/>
        <v>Jun Week 3</v>
      </c>
      <c r="F223" s="131" t="str">
        <f t="shared" si="75"/>
        <v>Week 3</v>
      </c>
      <c r="G223" s="101">
        <f t="shared" si="76"/>
        <v>3</v>
      </c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</row>
    <row r="224" spans="1:24" ht="15.75">
      <c r="A224" s="130">
        <f t="shared" si="77"/>
        <v>43992</v>
      </c>
      <c r="B224" s="101" t="str">
        <f t="shared" si="71"/>
        <v>Jun</v>
      </c>
      <c r="C224" s="101" t="str">
        <f t="shared" si="72"/>
        <v>Wed</v>
      </c>
      <c r="D224" s="131" t="str">
        <f t="shared" si="73"/>
        <v>Week 24</v>
      </c>
      <c r="E224" s="101" t="str">
        <f t="shared" si="74"/>
        <v>Jun Week 3</v>
      </c>
      <c r="F224" s="131" t="str">
        <f t="shared" si="75"/>
        <v>Week 3</v>
      </c>
      <c r="G224" s="101">
        <f t="shared" si="76"/>
        <v>3</v>
      </c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</row>
    <row r="225" spans="1:24" ht="15.75">
      <c r="A225" s="130">
        <f t="shared" si="77"/>
        <v>43993</v>
      </c>
      <c r="B225" s="101" t="str">
        <f t="shared" si="71"/>
        <v>Jun</v>
      </c>
      <c r="C225" s="101" t="str">
        <f t="shared" si="72"/>
        <v>Thu</v>
      </c>
      <c r="D225" s="131" t="str">
        <f t="shared" si="73"/>
        <v>Week 24</v>
      </c>
      <c r="E225" s="101" t="str">
        <f t="shared" si="74"/>
        <v>Jun Week 3</v>
      </c>
      <c r="F225" s="131" t="str">
        <f t="shared" si="75"/>
        <v>Week 3</v>
      </c>
      <c r="G225" s="101">
        <f t="shared" si="76"/>
        <v>3</v>
      </c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</row>
    <row r="226" spans="1:24" ht="15.75">
      <c r="A226" s="130">
        <f t="shared" si="77"/>
        <v>43994</v>
      </c>
      <c r="B226" s="101" t="str">
        <f t="shared" si="71"/>
        <v>Jun</v>
      </c>
      <c r="C226" s="101" t="str">
        <f t="shared" si="72"/>
        <v>Fri</v>
      </c>
      <c r="D226" s="131" t="str">
        <f t="shared" si="73"/>
        <v>Week 24</v>
      </c>
      <c r="E226" s="101" t="str">
        <f t="shared" si="74"/>
        <v>Jun Week 3</v>
      </c>
      <c r="F226" s="131" t="str">
        <f t="shared" si="75"/>
        <v>Week 3</v>
      </c>
      <c r="G226" s="101">
        <f t="shared" si="76"/>
        <v>3</v>
      </c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</row>
    <row r="227" spans="1:24" ht="15.75">
      <c r="A227" s="130">
        <f t="shared" si="77"/>
        <v>43995</v>
      </c>
      <c r="B227" s="101" t="str">
        <f t="shared" si="71"/>
        <v>Jun</v>
      </c>
      <c r="C227" s="101" t="str">
        <f t="shared" si="72"/>
        <v>Sat</v>
      </c>
      <c r="D227" s="131" t="str">
        <f t="shared" si="73"/>
        <v>Week 24</v>
      </c>
      <c r="E227" s="101" t="str">
        <f t="shared" si="74"/>
        <v>Jun Week 3</v>
      </c>
      <c r="F227" s="131" t="str">
        <f t="shared" si="75"/>
        <v>Week 3</v>
      </c>
      <c r="G227" s="101">
        <f t="shared" si="76"/>
        <v>3</v>
      </c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</row>
    <row r="228" spans="1:24" ht="15.75">
      <c r="A228" s="130">
        <f t="shared" si="77"/>
        <v>43996</v>
      </c>
      <c r="B228" s="101" t="str">
        <f t="shared" si="71"/>
        <v>Jun</v>
      </c>
      <c r="C228" s="101" t="str">
        <f t="shared" si="72"/>
        <v>Sun</v>
      </c>
      <c r="D228" s="131" t="str">
        <f t="shared" si="73"/>
        <v>Week 25</v>
      </c>
      <c r="E228" s="101" t="str">
        <f t="shared" si="74"/>
        <v>Jun Week 3</v>
      </c>
      <c r="F228" s="131" t="str">
        <f t="shared" si="75"/>
        <v>Week 3</v>
      </c>
      <c r="G228" s="101">
        <f t="shared" si="76"/>
        <v>3</v>
      </c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</row>
    <row r="229" spans="1:24" ht="15.75">
      <c r="A229" s="130">
        <f t="shared" si="77"/>
        <v>43997</v>
      </c>
      <c r="B229" s="101" t="str">
        <f t="shared" si="71"/>
        <v>Jun</v>
      </c>
      <c r="C229" s="101" t="str">
        <f t="shared" si="72"/>
        <v>Mon</v>
      </c>
      <c r="D229" s="131" t="str">
        <f t="shared" si="73"/>
        <v>Week 25</v>
      </c>
      <c r="E229" s="101" t="str">
        <f t="shared" si="74"/>
        <v>Jun Week 4</v>
      </c>
      <c r="F229" s="131" t="str">
        <f t="shared" si="75"/>
        <v>Week 4</v>
      </c>
      <c r="G229" s="101">
        <f t="shared" si="76"/>
        <v>4</v>
      </c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</row>
    <row r="230" spans="1:24" ht="15.75">
      <c r="A230" s="130">
        <f t="shared" si="77"/>
        <v>43998</v>
      </c>
      <c r="B230" s="101" t="str">
        <f t="shared" si="71"/>
        <v>Jun</v>
      </c>
      <c r="C230" s="101" t="str">
        <f t="shared" si="72"/>
        <v>Tue</v>
      </c>
      <c r="D230" s="131" t="str">
        <f t="shared" si="73"/>
        <v>Week 25</v>
      </c>
      <c r="E230" s="101" t="str">
        <f t="shared" si="74"/>
        <v>Jun Week 4</v>
      </c>
      <c r="F230" s="131" t="str">
        <f t="shared" si="75"/>
        <v>Week 4</v>
      </c>
      <c r="G230" s="101">
        <f t="shared" si="76"/>
        <v>4</v>
      </c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</row>
    <row r="231" spans="1:24" ht="15.75">
      <c r="A231" s="130">
        <f t="shared" si="77"/>
        <v>43999</v>
      </c>
      <c r="B231" s="101" t="str">
        <f t="shared" si="71"/>
        <v>Jun</v>
      </c>
      <c r="C231" s="101" t="str">
        <f t="shared" si="72"/>
        <v>Wed</v>
      </c>
      <c r="D231" s="131" t="str">
        <f t="shared" si="73"/>
        <v>Week 25</v>
      </c>
      <c r="E231" s="101" t="str">
        <f t="shared" si="74"/>
        <v>Jun Week 4</v>
      </c>
      <c r="F231" s="131" t="str">
        <f t="shared" si="75"/>
        <v>Week 4</v>
      </c>
      <c r="G231" s="101">
        <f t="shared" si="76"/>
        <v>4</v>
      </c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</row>
    <row r="232" spans="1:24" ht="15.75">
      <c r="A232" s="130">
        <f t="shared" si="77"/>
        <v>44000</v>
      </c>
      <c r="B232" s="101" t="str">
        <f t="shared" si="71"/>
        <v>Jun</v>
      </c>
      <c r="C232" s="101" t="str">
        <f t="shared" si="72"/>
        <v>Thu</v>
      </c>
      <c r="D232" s="131" t="str">
        <f t="shared" si="73"/>
        <v>Week 25</v>
      </c>
      <c r="E232" s="101" t="str">
        <f t="shared" si="74"/>
        <v>Jun Week 4</v>
      </c>
      <c r="F232" s="131" t="str">
        <f t="shared" si="75"/>
        <v>Week 4</v>
      </c>
      <c r="G232" s="101">
        <f t="shared" si="76"/>
        <v>4</v>
      </c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</row>
    <row r="233" spans="1:24" ht="15.75">
      <c r="A233" s="130">
        <f t="shared" si="77"/>
        <v>44001</v>
      </c>
      <c r="B233" s="101" t="str">
        <f t="shared" si="71"/>
        <v>Jun</v>
      </c>
      <c r="C233" s="101" t="str">
        <f t="shared" si="72"/>
        <v>Fri</v>
      </c>
      <c r="D233" s="131" t="str">
        <f t="shared" si="73"/>
        <v>Week 25</v>
      </c>
      <c r="E233" s="101" t="str">
        <f t="shared" si="74"/>
        <v>Jun Week 4</v>
      </c>
      <c r="F233" s="131" t="str">
        <f t="shared" si="75"/>
        <v>Week 4</v>
      </c>
      <c r="G233" s="101">
        <f t="shared" si="76"/>
        <v>4</v>
      </c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</row>
    <row r="234" spans="1:24" ht="15.75">
      <c r="A234" s="130">
        <f t="shared" si="77"/>
        <v>44002</v>
      </c>
      <c r="B234" s="101" t="str">
        <f t="shared" si="71"/>
        <v>Jun</v>
      </c>
      <c r="C234" s="101" t="str">
        <f t="shared" si="72"/>
        <v>Sat</v>
      </c>
      <c r="D234" s="131" t="str">
        <f t="shared" si="73"/>
        <v>Week 25</v>
      </c>
      <c r="E234" s="101" t="str">
        <f t="shared" si="74"/>
        <v>Jun Week 4</v>
      </c>
      <c r="F234" s="131" t="str">
        <f t="shared" si="75"/>
        <v>Week 4</v>
      </c>
      <c r="G234" s="101">
        <f t="shared" si="76"/>
        <v>4</v>
      </c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</row>
    <row r="235" spans="1:24" ht="15.75">
      <c r="A235" s="130">
        <f t="shared" si="77"/>
        <v>44003</v>
      </c>
      <c r="B235" s="101" t="str">
        <f t="shared" si="71"/>
        <v>Jun</v>
      </c>
      <c r="C235" s="101" t="str">
        <f t="shared" si="72"/>
        <v>Sun</v>
      </c>
      <c r="D235" s="131" t="str">
        <f t="shared" si="73"/>
        <v>Week 26</v>
      </c>
      <c r="E235" s="101" t="str">
        <f t="shared" si="74"/>
        <v>Jun Week 4</v>
      </c>
      <c r="F235" s="131" t="str">
        <f t="shared" si="75"/>
        <v>Week 4</v>
      </c>
      <c r="G235" s="101">
        <f t="shared" si="76"/>
        <v>4</v>
      </c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</row>
    <row r="236" spans="1:24" ht="15.75">
      <c r="A236" s="130">
        <f t="shared" si="77"/>
        <v>44004</v>
      </c>
      <c r="B236" s="101" t="str">
        <f t="shared" si="71"/>
        <v>Jun</v>
      </c>
      <c r="C236" s="101" t="str">
        <f t="shared" si="72"/>
        <v>Mon</v>
      </c>
      <c r="D236" s="131" t="str">
        <f t="shared" si="73"/>
        <v>Week 26</v>
      </c>
      <c r="E236" s="101" t="str">
        <f t="shared" si="74"/>
        <v>Jun Week 5</v>
      </c>
      <c r="F236" s="131" t="str">
        <f t="shared" si="75"/>
        <v>Week 5</v>
      </c>
      <c r="G236" s="101">
        <f t="shared" si="76"/>
        <v>5</v>
      </c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</row>
    <row r="237" spans="1:24" ht="15.75">
      <c r="A237" s="130">
        <f t="shared" si="77"/>
        <v>44005</v>
      </c>
      <c r="B237" s="101" t="str">
        <f t="shared" si="71"/>
        <v>Jun</v>
      </c>
      <c r="C237" s="101" t="str">
        <f t="shared" si="72"/>
        <v>Tue</v>
      </c>
      <c r="D237" s="131" t="str">
        <f t="shared" si="73"/>
        <v>Week 26</v>
      </c>
      <c r="E237" s="101" t="str">
        <f t="shared" si="74"/>
        <v>Jun Week 5</v>
      </c>
      <c r="F237" s="131" t="str">
        <f t="shared" si="75"/>
        <v>Week 5</v>
      </c>
      <c r="G237" s="101">
        <f t="shared" si="76"/>
        <v>5</v>
      </c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</row>
    <row r="238" spans="1:24" ht="15.75">
      <c r="A238" s="130">
        <f t="shared" si="77"/>
        <v>44006</v>
      </c>
      <c r="B238" s="101" t="str">
        <f t="shared" si="71"/>
        <v>Jun</v>
      </c>
      <c r="C238" s="101" t="str">
        <f t="shared" si="72"/>
        <v>Wed</v>
      </c>
      <c r="D238" s="131" t="str">
        <f t="shared" si="73"/>
        <v>Week 26</v>
      </c>
      <c r="E238" s="101" t="str">
        <f t="shared" si="74"/>
        <v>Jun Week 5</v>
      </c>
      <c r="F238" s="131" t="str">
        <f t="shared" si="75"/>
        <v>Week 5</v>
      </c>
      <c r="G238" s="101">
        <f t="shared" si="76"/>
        <v>5</v>
      </c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</row>
    <row r="239" spans="1:24" ht="15.75">
      <c r="A239" s="130">
        <f t="shared" si="77"/>
        <v>44007</v>
      </c>
      <c r="B239" s="101" t="str">
        <f t="shared" si="71"/>
        <v>Jun</v>
      </c>
      <c r="C239" s="101" t="str">
        <f t="shared" si="72"/>
        <v>Thu</v>
      </c>
      <c r="D239" s="131" t="str">
        <f t="shared" si="73"/>
        <v>Week 26</v>
      </c>
      <c r="E239" s="101" t="str">
        <f t="shared" si="74"/>
        <v>Jun Week 5</v>
      </c>
      <c r="F239" s="131" t="str">
        <f t="shared" si="75"/>
        <v>Week 5</v>
      </c>
      <c r="G239" s="101">
        <f t="shared" si="76"/>
        <v>5</v>
      </c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</row>
    <row r="240" spans="1:24" ht="15.75">
      <c r="A240" s="130">
        <f t="shared" si="77"/>
        <v>44008</v>
      </c>
      <c r="B240" s="101" t="str">
        <f t="shared" si="71"/>
        <v>Jun</v>
      </c>
      <c r="C240" s="101" t="str">
        <f t="shared" si="72"/>
        <v>Fri</v>
      </c>
      <c r="D240" s="131" t="str">
        <f t="shared" si="73"/>
        <v>Week 26</v>
      </c>
      <c r="E240" s="101" t="str">
        <f t="shared" si="74"/>
        <v>Jun Week 5</v>
      </c>
      <c r="F240" s="131" t="str">
        <f t="shared" si="75"/>
        <v>Week 5</v>
      </c>
      <c r="G240" s="101">
        <f t="shared" si="76"/>
        <v>5</v>
      </c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</row>
    <row r="241" spans="1:24" ht="15.75">
      <c r="A241" s="130">
        <f t="shared" si="77"/>
        <v>44009</v>
      </c>
      <c r="B241" s="101" t="str">
        <f t="shared" si="71"/>
        <v>Jun</v>
      </c>
      <c r="C241" s="101" t="str">
        <f t="shared" si="72"/>
        <v>Sat</v>
      </c>
      <c r="D241" s="131" t="str">
        <f t="shared" si="73"/>
        <v>Week 26</v>
      </c>
      <c r="E241" s="101" t="str">
        <f t="shared" si="74"/>
        <v>Jun Week 5</v>
      </c>
      <c r="F241" s="131" t="str">
        <f t="shared" si="75"/>
        <v>Week 5</v>
      </c>
      <c r="G241" s="101">
        <f t="shared" si="76"/>
        <v>5</v>
      </c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</row>
    <row r="242" spans="1:24" ht="15.75">
      <c r="A242" s="130">
        <f t="shared" si="77"/>
        <v>44010</v>
      </c>
      <c r="B242" s="101" t="str">
        <f t="shared" si="71"/>
        <v>Jun</v>
      </c>
      <c r="C242" s="101" t="str">
        <f t="shared" si="72"/>
        <v>Sun</v>
      </c>
      <c r="D242" s="131" t="str">
        <f t="shared" si="73"/>
        <v>Week 27</v>
      </c>
      <c r="E242" s="101" t="str">
        <f t="shared" si="74"/>
        <v>Jun Week 5</v>
      </c>
      <c r="F242" s="131" t="str">
        <f t="shared" si="75"/>
        <v>Week 5</v>
      </c>
      <c r="G242" s="101">
        <f t="shared" si="76"/>
        <v>5</v>
      </c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</row>
    <row r="243" spans="1:24" ht="15.75">
      <c r="A243" s="130">
        <f t="shared" si="77"/>
        <v>44011</v>
      </c>
      <c r="B243" s="101" t="str">
        <f t="shared" si="71"/>
        <v>Jul</v>
      </c>
      <c r="C243" s="101" t="str">
        <f t="shared" si="72"/>
        <v>Mon</v>
      </c>
      <c r="D243" s="131" t="str">
        <f t="shared" si="73"/>
        <v>Week 27</v>
      </c>
      <c r="E243" s="101" t="str">
        <f t="shared" si="74"/>
        <v>Jul Week 1</v>
      </c>
      <c r="F243" s="131" t="str">
        <f t="shared" si="75"/>
        <v>Week 1</v>
      </c>
      <c r="G243" s="101">
        <f t="shared" si="76"/>
        <v>1</v>
      </c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</row>
    <row r="244" spans="1:24" ht="15.75">
      <c r="A244" s="130">
        <f t="shared" si="77"/>
        <v>44012</v>
      </c>
      <c r="B244" s="101" t="str">
        <f t="shared" si="71"/>
        <v>Jul</v>
      </c>
      <c r="C244" s="101" t="str">
        <f t="shared" si="72"/>
        <v>Tue</v>
      </c>
      <c r="D244" s="131" t="str">
        <f t="shared" si="73"/>
        <v>Week 27</v>
      </c>
      <c r="E244" s="101" t="str">
        <f t="shared" si="74"/>
        <v>Jul Week 1</v>
      </c>
      <c r="F244" s="131" t="str">
        <f t="shared" si="75"/>
        <v>Week 1</v>
      </c>
      <c r="G244" s="101">
        <f t="shared" si="76"/>
        <v>1</v>
      </c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</row>
    <row r="245" spans="1:24" ht="15.75">
      <c r="A245" s="130">
        <f t="shared" si="77"/>
        <v>44013</v>
      </c>
      <c r="B245" s="101" t="str">
        <f t="shared" si="71"/>
        <v>Jul</v>
      </c>
      <c r="C245" s="101" t="str">
        <f t="shared" si="72"/>
        <v>Wed</v>
      </c>
      <c r="D245" s="131" t="str">
        <f t="shared" si="73"/>
        <v>Week 27</v>
      </c>
      <c r="E245" s="101" t="str">
        <f t="shared" si="74"/>
        <v>Jul Week 1</v>
      </c>
      <c r="F245" s="131" t="str">
        <f t="shared" si="75"/>
        <v>Week 1</v>
      </c>
      <c r="G245" s="101">
        <f t="shared" si="76"/>
        <v>1</v>
      </c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</row>
    <row r="246" spans="1:24" ht="15.75">
      <c r="A246" s="130">
        <f t="shared" si="77"/>
        <v>44014</v>
      </c>
      <c r="B246" s="101" t="str">
        <f t="shared" si="71"/>
        <v>Jul</v>
      </c>
      <c r="C246" s="101" t="str">
        <f t="shared" si="72"/>
        <v>Thu</v>
      </c>
      <c r="D246" s="131" t="str">
        <f t="shared" si="73"/>
        <v>Week 27</v>
      </c>
      <c r="E246" s="101" t="str">
        <f t="shared" si="74"/>
        <v>Jul Week 1</v>
      </c>
      <c r="F246" s="131" t="str">
        <f t="shared" si="75"/>
        <v>Week 1</v>
      </c>
      <c r="G246" s="101">
        <f t="shared" si="76"/>
        <v>1</v>
      </c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</row>
    <row r="247" spans="1:24" ht="15.75">
      <c r="A247" s="130">
        <f t="shared" si="77"/>
        <v>44015</v>
      </c>
      <c r="B247" s="101" t="str">
        <f t="shared" si="71"/>
        <v>Jul</v>
      </c>
      <c r="C247" s="101" t="str">
        <f t="shared" si="72"/>
        <v>Fri</v>
      </c>
      <c r="D247" s="131" t="str">
        <f t="shared" si="73"/>
        <v>Week 27</v>
      </c>
      <c r="E247" s="101" t="str">
        <f t="shared" si="74"/>
        <v>Jul Week 1</v>
      </c>
      <c r="F247" s="131" t="str">
        <f t="shared" si="75"/>
        <v>Week 1</v>
      </c>
      <c r="G247" s="101">
        <f t="shared" si="76"/>
        <v>1</v>
      </c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</row>
    <row r="248" spans="1:24" ht="15.75">
      <c r="A248" s="130">
        <f t="shared" si="77"/>
        <v>44016</v>
      </c>
      <c r="B248" s="101" t="str">
        <f t="shared" si="71"/>
        <v>Jul</v>
      </c>
      <c r="C248" s="101" t="str">
        <f t="shared" si="72"/>
        <v>Sat</v>
      </c>
      <c r="D248" s="131" t="str">
        <f t="shared" si="73"/>
        <v>Week 27</v>
      </c>
      <c r="E248" s="101" t="str">
        <f t="shared" si="74"/>
        <v>Jul Week 1</v>
      </c>
      <c r="F248" s="131" t="str">
        <f t="shared" si="75"/>
        <v>Week 1</v>
      </c>
      <c r="G248" s="101">
        <f t="shared" si="76"/>
        <v>1</v>
      </c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</row>
    <row r="249" spans="1:24" ht="15.75">
      <c r="A249" s="130">
        <f t="shared" si="77"/>
        <v>44017</v>
      </c>
      <c r="B249" s="101" t="str">
        <f t="shared" si="71"/>
        <v>Jul</v>
      </c>
      <c r="C249" s="101" t="str">
        <f t="shared" si="72"/>
        <v>Sun</v>
      </c>
      <c r="D249" s="131" t="str">
        <f t="shared" si="73"/>
        <v>Week 28</v>
      </c>
      <c r="E249" s="101" t="str">
        <f t="shared" si="74"/>
        <v>Jul Week 1</v>
      </c>
      <c r="F249" s="131" t="str">
        <f t="shared" si="75"/>
        <v>Week 1</v>
      </c>
      <c r="G249" s="101">
        <f t="shared" si="76"/>
        <v>1</v>
      </c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</row>
    <row r="250" spans="1:24" ht="15.75">
      <c r="A250" s="130">
        <f t="shared" si="77"/>
        <v>44018</v>
      </c>
      <c r="B250" s="101" t="str">
        <f t="shared" si="71"/>
        <v>Jul</v>
      </c>
      <c r="C250" s="101" t="str">
        <f t="shared" si="72"/>
        <v>Mon</v>
      </c>
      <c r="D250" s="131" t="str">
        <f t="shared" si="73"/>
        <v>Week 28</v>
      </c>
      <c r="E250" s="101" t="str">
        <f t="shared" si="74"/>
        <v>Jul Week 2</v>
      </c>
      <c r="F250" s="131" t="str">
        <f t="shared" si="75"/>
        <v>Week 2</v>
      </c>
      <c r="G250" s="101">
        <f t="shared" si="76"/>
        <v>2</v>
      </c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</row>
    <row r="251" spans="1:24" ht="15.75">
      <c r="A251" s="130">
        <f t="shared" si="77"/>
        <v>44019</v>
      </c>
      <c r="B251" s="101" t="str">
        <f t="shared" si="71"/>
        <v>Jul</v>
      </c>
      <c r="C251" s="101" t="str">
        <f t="shared" si="72"/>
        <v>Tue</v>
      </c>
      <c r="D251" s="131" t="str">
        <f t="shared" si="73"/>
        <v>Week 28</v>
      </c>
      <c r="E251" s="101" t="str">
        <f t="shared" si="74"/>
        <v>Jul Week 2</v>
      </c>
      <c r="F251" s="131" t="str">
        <f t="shared" si="75"/>
        <v>Week 2</v>
      </c>
      <c r="G251" s="101">
        <f t="shared" si="76"/>
        <v>2</v>
      </c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</row>
    <row r="252" spans="1:24" ht="15.75">
      <c r="A252" s="130">
        <f t="shared" si="77"/>
        <v>44020</v>
      </c>
      <c r="B252" s="101" t="str">
        <f t="shared" si="71"/>
        <v>Jul</v>
      </c>
      <c r="C252" s="101" t="str">
        <f t="shared" si="72"/>
        <v>Wed</v>
      </c>
      <c r="D252" s="131" t="str">
        <f t="shared" si="73"/>
        <v>Week 28</v>
      </c>
      <c r="E252" s="101" t="str">
        <f t="shared" si="74"/>
        <v>Jul Week 2</v>
      </c>
      <c r="F252" s="131" t="str">
        <f t="shared" si="75"/>
        <v>Week 2</v>
      </c>
      <c r="G252" s="101">
        <f t="shared" si="76"/>
        <v>2</v>
      </c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</row>
    <row r="253" spans="1:24" ht="15.75">
      <c r="A253" s="130">
        <f t="shared" si="77"/>
        <v>44021</v>
      </c>
      <c r="B253" s="101" t="str">
        <f t="shared" si="71"/>
        <v>Jul</v>
      </c>
      <c r="C253" s="101" t="str">
        <f t="shared" si="72"/>
        <v>Thu</v>
      </c>
      <c r="D253" s="131" t="str">
        <f t="shared" si="73"/>
        <v>Week 28</v>
      </c>
      <c r="E253" s="101" t="str">
        <f t="shared" si="74"/>
        <v>Jul Week 2</v>
      </c>
      <c r="F253" s="131" t="str">
        <f t="shared" si="75"/>
        <v>Week 2</v>
      </c>
      <c r="G253" s="101">
        <f t="shared" si="76"/>
        <v>2</v>
      </c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</row>
    <row r="254" spans="1:24" ht="15.75">
      <c r="A254" s="130">
        <f t="shared" si="77"/>
        <v>44022</v>
      </c>
      <c r="B254" s="101" t="str">
        <f t="shared" si="71"/>
        <v>Jul</v>
      </c>
      <c r="C254" s="101" t="str">
        <f t="shared" si="72"/>
        <v>Fri</v>
      </c>
      <c r="D254" s="131" t="str">
        <f t="shared" si="73"/>
        <v>Week 28</v>
      </c>
      <c r="E254" s="101" t="str">
        <f t="shared" si="74"/>
        <v>Jul Week 2</v>
      </c>
      <c r="F254" s="131" t="str">
        <f t="shared" si="75"/>
        <v>Week 2</v>
      </c>
      <c r="G254" s="101">
        <f t="shared" si="76"/>
        <v>2</v>
      </c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</row>
    <row r="255" spans="1:24" ht="15.75">
      <c r="A255" s="130">
        <f t="shared" si="77"/>
        <v>44023</v>
      </c>
      <c r="B255" s="101" t="str">
        <f t="shared" si="71"/>
        <v>Jul</v>
      </c>
      <c r="C255" s="101" t="str">
        <f t="shared" si="72"/>
        <v>Sat</v>
      </c>
      <c r="D255" s="131" t="str">
        <f t="shared" si="73"/>
        <v>Week 28</v>
      </c>
      <c r="E255" s="101" t="str">
        <f t="shared" si="74"/>
        <v>Jul Week 2</v>
      </c>
      <c r="F255" s="131" t="str">
        <f t="shared" si="75"/>
        <v>Week 2</v>
      </c>
      <c r="G255" s="101">
        <f t="shared" si="76"/>
        <v>2</v>
      </c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</row>
    <row r="256" spans="1:24" ht="15.75">
      <c r="A256" s="130">
        <f t="shared" si="77"/>
        <v>44024</v>
      </c>
      <c r="B256" s="101" t="str">
        <f t="shared" si="71"/>
        <v>Jul</v>
      </c>
      <c r="C256" s="101" t="str">
        <f t="shared" si="72"/>
        <v>Sun</v>
      </c>
      <c r="D256" s="131" t="str">
        <f t="shared" si="73"/>
        <v>Week 29</v>
      </c>
      <c r="E256" s="101" t="str">
        <f t="shared" si="74"/>
        <v>Jul Week 2</v>
      </c>
      <c r="F256" s="131" t="str">
        <f t="shared" si="75"/>
        <v>Week 2</v>
      </c>
      <c r="G256" s="101">
        <f t="shared" si="76"/>
        <v>2</v>
      </c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</row>
    <row r="257" spans="1:24" ht="15.75">
      <c r="A257" s="130">
        <f t="shared" si="77"/>
        <v>44025</v>
      </c>
      <c r="B257" s="101" t="str">
        <f t="shared" si="71"/>
        <v>Jul</v>
      </c>
      <c r="C257" s="101" t="str">
        <f t="shared" si="72"/>
        <v>Mon</v>
      </c>
      <c r="D257" s="131" t="str">
        <f t="shared" si="73"/>
        <v>Week 29</v>
      </c>
      <c r="E257" s="101" t="str">
        <f t="shared" si="74"/>
        <v>Jul Week 3</v>
      </c>
      <c r="F257" s="131" t="str">
        <f t="shared" si="75"/>
        <v>Week 3</v>
      </c>
      <c r="G257" s="101">
        <f t="shared" si="76"/>
        <v>3</v>
      </c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</row>
    <row r="258" spans="1:24" ht="15.75">
      <c r="A258" s="130">
        <f t="shared" si="77"/>
        <v>44026</v>
      </c>
      <c r="B258" s="101" t="str">
        <f t="shared" si="71"/>
        <v>Jul</v>
      </c>
      <c r="C258" s="101" t="str">
        <f t="shared" si="72"/>
        <v>Tue</v>
      </c>
      <c r="D258" s="131" t="str">
        <f t="shared" si="73"/>
        <v>Week 29</v>
      </c>
      <c r="E258" s="101" t="str">
        <f t="shared" si="74"/>
        <v>Jul Week 3</v>
      </c>
      <c r="F258" s="131" t="str">
        <f t="shared" si="75"/>
        <v>Week 3</v>
      </c>
      <c r="G258" s="101">
        <f t="shared" si="76"/>
        <v>3</v>
      </c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</row>
    <row r="259" spans="1:24" ht="15.75">
      <c r="A259" s="130">
        <f t="shared" si="77"/>
        <v>44027</v>
      </c>
      <c r="B259" s="101" t="str">
        <f t="shared" si="71"/>
        <v>Jul</v>
      </c>
      <c r="C259" s="101" t="str">
        <f t="shared" si="72"/>
        <v>Wed</v>
      </c>
      <c r="D259" s="131" t="str">
        <f t="shared" si="73"/>
        <v>Week 29</v>
      </c>
      <c r="E259" s="101" t="str">
        <f t="shared" si="74"/>
        <v>Jul Week 3</v>
      </c>
      <c r="F259" s="131" t="str">
        <f t="shared" si="75"/>
        <v>Week 3</v>
      </c>
      <c r="G259" s="101">
        <f t="shared" si="76"/>
        <v>3</v>
      </c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</row>
    <row r="260" spans="1:24" ht="15.75">
      <c r="A260" s="130">
        <f t="shared" si="77"/>
        <v>44028</v>
      </c>
      <c r="B260" s="101" t="str">
        <f t="shared" si="71"/>
        <v>Jul</v>
      </c>
      <c r="C260" s="101" t="str">
        <f t="shared" si="72"/>
        <v>Thu</v>
      </c>
      <c r="D260" s="131" t="str">
        <f t="shared" si="73"/>
        <v>Week 29</v>
      </c>
      <c r="E260" s="101" t="str">
        <f t="shared" si="74"/>
        <v>Jul Week 3</v>
      </c>
      <c r="F260" s="131" t="str">
        <f t="shared" si="75"/>
        <v>Week 3</v>
      </c>
      <c r="G260" s="101">
        <f t="shared" si="76"/>
        <v>3</v>
      </c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</row>
    <row r="261" spans="1:24" ht="15.75">
      <c r="A261" s="130">
        <f t="shared" si="77"/>
        <v>44029</v>
      </c>
      <c r="B261" s="101" t="str">
        <f t="shared" si="71"/>
        <v>Jul</v>
      </c>
      <c r="C261" s="101" t="str">
        <f t="shared" si="72"/>
        <v>Fri</v>
      </c>
      <c r="D261" s="131" t="str">
        <f t="shared" si="73"/>
        <v>Week 29</v>
      </c>
      <c r="E261" s="101" t="str">
        <f t="shared" si="74"/>
        <v>Jul Week 3</v>
      </c>
      <c r="F261" s="131" t="str">
        <f t="shared" si="75"/>
        <v>Week 3</v>
      </c>
      <c r="G261" s="101">
        <f t="shared" si="76"/>
        <v>3</v>
      </c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</row>
    <row r="262" spans="1:24" ht="15.75">
      <c r="A262" s="130">
        <f t="shared" si="77"/>
        <v>44030</v>
      </c>
      <c r="B262" s="101" t="str">
        <f t="shared" si="71"/>
        <v>Jul</v>
      </c>
      <c r="C262" s="101" t="str">
        <f t="shared" si="72"/>
        <v>Sat</v>
      </c>
      <c r="D262" s="131" t="str">
        <f t="shared" si="73"/>
        <v>Week 29</v>
      </c>
      <c r="E262" s="101" t="str">
        <f t="shared" si="74"/>
        <v>Jul Week 3</v>
      </c>
      <c r="F262" s="131" t="str">
        <f t="shared" si="75"/>
        <v>Week 3</v>
      </c>
      <c r="G262" s="101">
        <f t="shared" si="76"/>
        <v>3</v>
      </c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</row>
    <row r="263" spans="1:24" ht="15.75">
      <c r="A263" s="130">
        <f t="shared" si="77"/>
        <v>44031</v>
      </c>
      <c r="B263" s="101" t="str">
        <f t="shared" si="71"/>
        <v>Jul</v>
      </c>
      <c r="C263" s="101" t="str">
        <f t="shared" si="72"/>
        <v>Sun</v>
      </c>
      <c r="D263" s="131" t="str">
        <f t="shared" si="73"/>
        <v>Week 30</v>
      </c>
      <c r="E263" s="101" t="str">
        <f t="shared" si="74"/>
        <v>Jul Week 3</v>
      </c>
      <c r="F263" s="131" t="str">
        <f t="shared" si="75"/>
        <v>Week 3</v>
      </c>
      <c r="G263" s="101">
        <f t="shared" si="76"/>
        <v>3</v>
      </c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</row>
    <row r="264" spans="1:24" ht="15.75">
      <c r="A264" s="130">
        <f t="shared" si="77"/>
        <v>44032</v>
      </c>
      <c r="B264" s="101" t="str">
        <f t="shared" si="71"/>
        <v>Jul</v>
      </c>
      <c r="C264" s="101" t="str">
        <f t="shared" si="72"/>
        <v>Mon</v>
      </c>
      <c r="D264" s="131" t="str">
        <f t="shared" si="73"/>
        <v>Week 30</v>
      </c>
      <c r="E264" s="101" t="str">
        <f t="shared" si="74"/>
        <v>Jul Week 4</v>
      </c>
      <c r="F264" s="131" t="str">
        <f t="shared" si="75"/>
        <v>Week 4</v>
      </c>
      <c r="G264" s="101">
        <f t="shared" si="76"/>
        <v>4</v>
      </c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</row>
    <row r="265" spans="1:24" ht="15.75">
      <c r="A265" s="130">
        <f t="shared" si="77"/>
        <v>44033</v>
      </c>
      <c r="B265" s="101" t="str">
        <f t="shared" si="71"/>
        <v>Jul</v>
      </c>
      <c r="C265" s="101" t="str">
        <f t="shared" si="72"/>
        <v>Tue</v>
      </c>
      <c r="D265" s="131" t="str">
        <f t="shared" si="73"/>
        <v>Week 30</v>
      </c>
      <c r="E265" s="101" t="str">
        <f t="shared" si="74"/>
        <v>Jul Week 4</v>
      </c>
      <c r="F265" s="131" t="str">
        <f t="shared" si="75"/>
        <v>Week 4</v>
      </c>
      <c r="G265" s="101">
        <f t="shared" si="76"/>
        <v>4</v>
      </c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</row>
    <row r="266" spans="1:24" ht="15.75">
      <c r="A266" s="130">
        <f t="shared" si="77"/>
        <v>44034</v>
      </c>
      <c r="B266" s="101" t="str">
        <f t="shared" si="71"/>
        <v>Jul</v>
      </c>
      <c r="C266" s="101" t="str">
        <f t="shared" si="72"/>
        <v>Wed</v>
      </c>
      <c r="D266" s="131" t="str">
        <f t="shared" si="73"/>
        <v>Week 30</v>
      </c>
      <c r="E266" s="101" t="str">
        <f t="shared" si="74"/>
        <v>Jul Week 4</v>
      </c>
      <c r="F266" s="131" t="str">
        <f t="shared" si="75"/>
        <v>Week 4</v>
      </c>
      <c r="G266" s="101">
        <f t="shared" si="76"/>
        <v>4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</row>
    <row r="267" spans="1:24" ht="15.75">
      <c r="A267" s="130">
        <f t="shared" si="77"/>
        <v>44035</v>
      </c>
      <c r="B267" s="101" t="str">
        <f t="shared" si="71"/>
        <v>Jul</v>
      </c>
      <c r="C267" s="101" t="str">
        <f t="shared" si="72"/>
        <v>Thu</v>
      </c>
      <c r="D267" s="131" t="str">
        <f t="shared" si="73"/>
        <v>Week 30</v>
      </c>
      <c r="E267" s="101" t="str">
        <f t="shared" si="74"/>
        <v>Jul Week 4</v>
      </c>
      <c r="F267" s="131" t="str">
        <f t="shared" si="75"/>
        <v>Week 4</v>
      </c>
      <c r="G267" s="101">
        <f t="shared" si="76"/>
        <v>4</v>
      </c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</row>
    <row r="268" spans="1:24" ht="15.75">
      <c r="A268" s="130">
        <f t="shared" si="77"/>
        <v>44036</v>
      </c>
      <c r="B268" s="101" t="str">
        <f t="shared" si="71"/>
        <v>Jul</v>
      </c>
      <c r="C268" s="101" t="str">
        <f t="shared" si="72"/>
        <v>Fri</v>
      </c>
      <c r="D268" s="131" t="str">
        <f t="shared" si="73"/>
        <v>Week 30</v>
      </c>
      <c r="E268" s="101" t="str">
        <f t="shared" si="74"/>
        <v>Jul Week 4</v>
      </c>
      <c r="F268" s="131" t="str">
        <f t="shared" si="75"/>
        <v>Week 4</v>
      </c>
      <c r="G268" s="101">
        <f t="shared" si="76"/>
        <v>4</v>
      </c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</row>
    <row r="269" spans="1:24" ht="15.75">
      <c r="A269" s="130">
        <f t="shared" si="77"/>
        <v>44037</v>
      </c>
      <c r="B269" s="101" t="str">
        <f t="shared" si="71"/>
        <v>Jul</v>
      </c>
      <c r="C269" s="101" t="str">
        <f t="shared" si="72"/>
        <v>Sat</v>
      </c>
      <c r="D269" s="131" t="str">
        <f t="shared" si="73"/>
        <v>Week 30</v>
      </c>
      <c r="E269" s="101" t="str">
        <f t="shared" si="74"/>
        <v>Jul Week 4</v>
      </c>
      <c r="F269" s="131" t="str">
        <f t="shared" si="75"/>
        <v>Week 4</v>
      </c>
      <c r="G269" s="101">
        <f t="shared" si="76"/>
        <v>4</v>
      </c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</row>
    <row r="270" spans="1:24" ht="15.75">
      <c r="A270" s="130">
        <f t="shared" si="77"/>
        <v>44038</v>
      </c>
      <c r="B270" s="101" t="str">
        <f t="shared" si="71"/>
        <v>Jul</v>
      </c>
      <c r="C270" s="101" t="str">
        <f t="shared" si="72"/>
        <v>Sun</v>
      </c>
      <c r="D270" s="131" t="str">
        <f t="shared" si="73"/>
        <v>Week 31</v>
      </c>
      <c r="E270" s="101" t="str">
        <f t="shared" si="74"/>
        <v>Jul Week 4</v>
      </c>
      <c r="F270" s="131" t="str">
        <f t="shared" si="75"/>
        <v>Week 4</v>
      </c>
      <c r="G270" s="101">
        <f t="shared" si="76"/>
        <v>4</v>
      </c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</row>
    <row r="271" spans="1:24" ht="15.75">
      <c r="A271" s="130">
        <f t="shared" si="77"/>
        <v>44039</v>
      </c>
      <c r="B271" s="101" t="str">
        <f t="shared" si="71"/>
        <v>Aug</v>
      </c>
      <c r="C271" s="101" t="str">
        <f t="shared" si="72"/>
        <v>Mon</v>
      </c>
      <c r="D271" s="131" t="str">
        <f t="shared" si="73"/>
        <v>Week 31</v>
      </c>
      <c r="E271" s="101" t="str">
        <f t="shared" si="74"/>
        <v>Aug Week 1</v>
      </c>
      <c r="F271" s="131" t="str">
        <f t="shared" si="75"/>
        <v>Week 1</v>
      </c>
      <c r="G271" s="101">
        <f t="shared" si="76"/>
        <v>1</v>
      </c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</row>
    <row r="272" spans="1:24" ht="15.75">
      <c r="A272" s="130">
        <f t="shared" si="77"/>
        <v>44040</v>
      </c>
      <c r="B272" s="101" t="str">
        <f t="shared" si="71"/>
        <v>Aug</v>
      </c>
      <c r="C272" s="101" t="str">
        <f t="shared" si="72"/>
        <v>Tue</v>
      </c>
      <c r="D272" s="131" t="str">
        <f t="shared" si="73"/>
        <v>Week 31</v>
      </c>
      <c r="E272" s="101" t="str">
        <f t="shared" si="74"/>
        <v>Aug Week 1</v>
      </c>
      <c r="F272" s="131" t="str">
        <f t="shared" si="75"/>
        <v>Week 1</v>
      </c>
      <c r="G272" s="101">
        <f t="shared" si="76"/>
        <v>1</v>
      </c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</row>
    <row r="273" spans="1:24" ht="15.75">
      <c r="A273" s="130">
        <f t="shared" si="77"/>
        <v>44041</v>
      </c>
      <c r="B273" s="101" t="str">
        <f t="shared" si="71"/>
        <v>Aug</v>
      </c>
      <c r="C273" s="101" t="str">
        <f t="shared" si="72"/>
        <v>Wed</v>
      </c>
      <c r="D273" s="131" t="str">
        <f t="shared" si="73"/>
        <v>Week 31</v>
      </c>
      <c r="E273" s="101" t="str">
        <f t="shared" si="74"/>
        <v>Aug Week 1</v>
      </c>
      <c r="F273" s="131" t="str">
        <f t="shared" si="75"/>
        <v>Week 1</v>
      </c>
      <c r="G273" s="101">
        <f t="shared" si="76"/>
        <v>1</v>
      </c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</row>
    <row r="274" spans="1:24" ht="15.75">
      <c r="A274" s="130">
        <f t="shared" si="77"/>
        <v>44042</v>
      </c>
      <c r="B274" s="101" t="str">
        <f t="shared" si="71"/>
        <v>Aug</v>
      </c>
      <c r="C274" s="101" t="str">
        <f t="shared" si="72"/>
        <v>Thu</v>
      </c>
      <c r="D274" s="131" t="str">
        <f t="shared" si="73"/>
        <v>Week 31</v>
      </c>
      <c r="E274" s="101" t="str">
        <f t="shared" si="74"/>
        <v>Aug Week 1</v>
      </c>
      <c r="F274" s="131" t="str">
        <f t="shared" si="75"/>
        <v>Week 1</v>
      </c>
      <c r="G274" s="101">
        <f t="shared" si="76"/>
        <v>1</v>
      </c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</row>
    <row r="275" spans="1:24" ht="15.75">
      <c r="A275" s="130">
        <f t="shared" si="77"/>
        <v>44043</v>
      </c>
      <c r="B275" s="101" t="str">
        <f t="shared" si="71"/>
        <v>Aug</v>
      </c>
      <c r="C275" s="101" t="str">
        <f t="shared" si="72"/>
        <v>Fri</v>
      </c>
      <c r="D275" s="131" t="str">
        <f t="shared" si="73"/>
        <v>Week 31</v>
      </c>
      <c r="E275" s="101" t="str">
        <f t="shared" si="74"/>
        <v>Aug Week 1</v>
      </c>
      <c r="F275" s="131" t="str">
        <f t="shared" si="75"/>
        <v>Week 1</v>
      </c>
      <c r="G275" s="101">
        <f t="shared" si="76"/>
        <v>1</v>
      </c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</row>
    <row r="276" spans="1:24" ht="15.75">
      <c r="A276" s="130">
        <f t="shared" si="77"/>
        <v>44044</v>
      </c>
      <c r="B276" s="101" t="str">
        <f t="shared" si="71"/>
        <v>Aug</v>
      </c>
      <c r="C276" s="101" t="str">
        <f t="shared" si="72"/>
        <v>Sat</v>
      </c>
      <c r="D276" s="131" t="str">
        <f t="shared" si="73"/>
        <v>Week 31</v>
      </c>
      <c r="E276" s="101" t="str">
        <f t="shared" si="74"/>
        <v>Aug Week 1</v>
      </c>
      <c r="F276" s="131" t="str">
        <f t="shared" si="75"/>
        <v>Week 1</v>
      </c>
      <c r="G276" s="101">
        <f t="shared" si="76"/>
        <v>1</v>
      </c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</row>
    <row r="277" spans="1:24" ht="15.75">
      <c r="A277" s="130">
        <f t="shared" si="77"/>
        <v>44045</v>
      </c>
      <c r="B277" s="101" t="str">
        <f t="shared" si="71"/>
        <v>Aug</v>
      </c>
      <c r="C277" s="101" t="str">
        <f t="shared" si="72"/>
        <v>Sun</v>
      </c>
      <c r="D277" s="131" t="str">
        <f t="shared" si="73"/>
        <v>Week 32</v>
      </c>
      <c r="E277" s="101" t="str">
        <f t="shared" si="74"/>
        <v>Aug Week 1</v>
      </c>
      <c r="F277" s="131" t="str">
        <f t="shared" si="75"/>
        <v>Week 1</v>
      </c>
      <c r="G277" s="101">
        <f t="shared" si="76"/>
        <v>1</v>
      </c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</row>
    <row r="278" spans="1:24" ht="15.75">
      <c r="A278" s="130">
        <f t="shared" si="77"/>
        <v>44046</v>
      </c>
      <c r="B278" s="101" t="str">
        <f t="shared" si="71"/>
        <v>Aug</v>
      </c>
      <c r="C278" s="101" t="str">
        <f t="shared" si="72"/>
        <v>Mon</v>
      </c>
      <c r="D278" s="131" t="str">
        <f t="shared" si="73"/>
        <v>Week 32</v>
      </c>
      <c r="E278" s="101" t="str">
        <f t="shared" si="74"/>
        <v>Aug Week 2</v>
      </c>
      <c r="F278" s="131" t="str">
        <f t="shared" si="75"/>
        <v>Week 2</v>
      </c>
      <c r="G278" s="101">
        <f t="shared" si="76"/>
        <v>2</v>
      </c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</row>
    <row r="279" spans="1:24" ht="15.75">
      <c r="A279" s="130">
        <f t="shared" si="77"/>
        <v>44047</v>
      </c>
      <c r="B279" s="101" t="str">
        <f t="shared" si="71"/>
        <v>Aug</v>
      </c>
      <c r="C279" s="101" t="str">
        <f t="shared" si="72"/>
        <v>Tue</v>
      </c>
      <c r="D279" s="131" t="str">
        <f t="shared" si="73"/>
        <v>Week 32</v>
      </c>
      <c r="E279" s="101" t="str">
        <f t="shared" si="74"/>
        <v>Aug Week 2</v>
      </c>
      <c r="F279" s="131" t="str">
        <f t="shared" si="75"/>
        <v>Week 2</v>
      </c>
      <c r="G279" s="101">
        <f t="shared" si="76"/>
        <v>2</v>
      </c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</row>
    <row r="280" spans="1:24" ht="15.75">
      <c r="A280" s="130">
        <f t="shared" si="77"/>
        <v>44048</v>
      </c>
      <c r="B280" s="101" t="str">
        <f t="shared" si="71"/>
        <v>Aug</v>
      </c>
      <c r="C280" s="101" t="str">
        <f t="shared" si="72"/>
        <v>Wed</v>
      </c>
      <c r="D280" s="131" t="str">
        <f t="shared" si="73"/>
        <v>Week 32</v>
      </c>
      <c r="E280" s="101" t="str">
        <f t="shared" si="74"/>
        <v>Aug Week 2</v>
      </c>
      <c r="F280" s="131" t="str">
        <f t="shared" si="75"/>
        <v>Week 2</v>
      </c>
      <c r="G280" s="101">
        <f t="shared" si="76"/>
        <v>2</v>
      </c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</row>
    <row r="281" spans="1:24" ht="15.75">
      <c r="A281" s="130">
        <f t="shared" si="77"/>
        <v>44049</v>
      </c>
      <c r="B281" s="101" t="str">
        <f t="shared" si="71"/>
        <v>Aug</v>
      </c>
      <c r="C281" s="101" t="str">
        <f t="shared" si="72"/>
        <v>Thu</v>
      </c>
      <c r="D281" s="131" t="str">
        <f t="shared" si="73"/>
        <v>Week 32</v>
      </c>
      <c r="E281" s="101" t="str">
        <f t="shared" si="74"/>
        <v>Aug Week 2</v>
      </c>
      <c r="F281" s="131" t="str">
        <f t="shared" si="75"/>
        <v>Week 2</v>
      </c>
      <c r="G281" s="101">
        <f t="shared" si="76"/>
        <v>2</v>
      </c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</row>
    <row r="282" spans="1:24" ht="15.75">
      <c r="A282" s="130">
        <f t="shared" si="77"/>
        <v>44050</v>
      </c>
      <c r="B282" s="101" t="str">
        <f t="shared" si="71"/>
        <v>Aug</v>
      </c>
      <c r="C282" s="101" t="str">
        <f t="shared" si="72"/>
        <v>Fri</v>
      </c>
      <c r="D282" s="131" t="str">
        <f t="shared" si="73"/>
        <v>Week 32</v>
      </c>
      <c r="E282" s="101" t="str">
        <f t="shared" si="74"/>
        <v>Aug Week 2</v>
      </c>
      <c r="F282" s="131" t="str">
        <f t="shared" si="75"/>
        <v>Week 2</v>
      </c>
      <c r="G282" s="101">
        <f t="shared" si="76"/>
        <v>2</v>
      </c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</row>
    <row r="283" spans="1:24" ht="15.75">
      <c r="A283" s="130">
        <f t="shared" si="77"/>
        <v>44051</v>
      </c>
      <c r="B283" s="101" t="str">
        <f t="shared" si="71"/>
        <v>Aug</v>
      </c>
      <c r="C283" s="101" t="str">
        <f t="shared" si="72"/>
        <v>Sat</v>
      </c>
      <c r="D283" s="131" t="str">
        <f t="shared" si="73"/>
        <v>Week 32</v>
      </c>
      <c r="E283" s="101" t="str">
        <f t="shared" si="74"/>
        <v>Aug Week 2</v>
      </c>
      <c r="F283" s="131" t="str">
        <f t="shared" si="75"/>
        <v>Week 2</v>
      </c>
      <c r="G283" s="101">
        <f t="shared" si="76"/>
        <v>2</v>
      </c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</row>
    <row r="284" spans="1:24" ht="15.75">
      <c r="A284" s="130">
        <f t="shared" si="77"/>
        <v>44052</v>
      </c>
      <c r="B284" s="101" t="str">
        <f t="shared" si="71"/>
        <v>Aug</v>
      </c>
      <c r="C284" s="101" t="str">
        <f t="shared" si="72"/>
        <v>Sun</v>
      </c>
      <c r="D284" s="131" t="str">
        <f t="shared" si="73"/>
        <v>Week 33</v>
      </c>
      <c r="E284" s="101" t="str">
        <f t="shared" si="74"/>
        <v>Aug Week 2</v>
      </c>
      <c r="F284" s="131" t="str">
        <f t="shared" si="75"/>
        <v>Week 2</v>
      </c>
      <c r="G284" s="101">
        <f t="shared" si="76"/>
        <v>2</v>
      </c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</row>
    <row r="285" spans="1:24" ht="15.75">
      <c r="A285" s="130">
        <f t="shared" si="77"/>
        <v>44053</v>
      </c>
      <c r="B285" s="101" t="str">
        <f t="shared" si="71"/>
        <v>Aug</v>
      </c>
      <c r="C285" s="101" t="str">
        <f t="shared" si="72"/>
        <v>Mon</v>
      </c>
      <c r="D285" s="131" t="str">
        <f t="shared" si="73"/>
        <v>Week 33</v>
      </c>
      <c r="E285" s="101" t="str">
        <f t="shared" si="74"/>
        <v>Aug Week 3</v>
      </c>
      <c r="F285" s="131" t="str">
        <f t="shared" si="75"/>
        <v>Week 3</v>
      </c>
      <c r="G285" s="101">
        <f t="shared" si="76"/>
        <v>3</v>
      </c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</row>
    <row r="286" spans="1:24" ht="15.75">
      <c r="A286" s="130">
        <f t="shared" si="77"/>
        <v>44054</v>
      </c>
      <c r="B286" s="101" t="str">
        <f t="shared" si="71"/>
        <v>Aug</v>
      </c>
      <c r="C286" s="101" t="str">
        <f t="shared" si="72"/>
        <v>Tue</v>
      </c>
      <c r="D286" s="131" t="str">
        <f t="shared" si="73"/>
        <v>Week 33</v>
      </c>
      <c r="E286" s="101" t="str">
        <f t="shared" si="74"/>
        <v>Aug Week 3</v>
      </c>
      <c r="F286" s="131" t="str">
        <f t="shared" si="75"/>
        <v>Week 3</v>
      </c>
      <c r="G286" s="101">
        <f t="shared" si="76"/>
        <v>3</v>
      </c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</row>
    <row r="287" spans="1:24" ht="15.75">
      <c r="A287" s="130">
        <f t="shared" si="77"/>
        <v>44055</v>
      </c>
      <c r="B287" s="101" t="str">
        <f t="shared" si="71"/>
        <v>Aug</v>
      </c>
      <c r="C287" s="101" t="str">
        <f t="shared" si="72"/>
        <v>Wed</v>
      </c>
      <c r="D287" s="131" t="str">
        <f t="shared" si="73"/>
        <v>Week 33</v>
      </c>
      <c r="E287" s="101" t="str">
        <f t="shared" si="74"/>
        <v>Aug Week 3</v>
      </c>
      <c r="F287" s="131" t="str">
        <f t="shared" si="75"/>
        <v>Week 3</v>
      </c>
      <c r="G287" s="101">
        <f t="shared" si="76"/>
        <v>3</v>
      </c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</row>
    <row r="288" spans="1:24" ht="15.75">
      <c r="A288" s="130">
        <f t="shared" si="77"/>
        <v>44056</v>
      </c>
      <c r="B288" s="101" t="str">
        <f t="shared" si="71"/>
        <v>Aug</v>
      </c>
      <c r="C288" s="101" t="str">
        <f t="shared" si="72"/>
        <v>Thu</v>
      </c>
      <c r="D288" s="131" t="str">
        <f t="shared" si="73"/>
        <v>Week 33</v>
      </c>
      <c r="E288" s="101" t="str">
        <f t="shared" si="74"/>
        <v>Aug Week 3</v>
      </c>
      <c r="F288" s="131" t="str">
        <f t="shared" si="75"/>
        <v>Week 3</v>
      </c>
      <c r="G288" s="101">
        <f t="shared" si="76"/>
        <v>3</v>
      </c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</row>
    <row r="289" spans="1:24" ht="15.75">
      <c r="A289" s="130">
        <f t="shared" si="77"/>
        <v>44057</v>
      </c>
      <c r="B289" s="101" t="str">
        <f t="shared" si="71"/>
        <v>Aug</v>
      </c>
      <c r="C289" s="101" t="str">
        <f t="shared" si="72"/>
        <v>Fri</v>
      </c>
      <c r="D289" s="131" t="str">
        <f t="shared" si="73"/>
        <v>Week 33</v>
      </c>
      <c r="E289" s="101" t="str">
        <f t="shared" si="74"/>
        <v>Aug Week 3</v>
      </c>
      <c r="F289" s="131" t="str">
        <f t="shared" si="75"/>
        <v>Week 3</v>
      </c>
      <c r="G289" s="101">
        <f t="shared" si="76"/>
        <v>3</v>
      </c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</row>
    <row r="290" spans="1:24" ht="15.75">
      <c r="A290" s="130">
        <f t="shared" si="77"/>
        <v>44058</v>
      </c>
      <c r="B290" s="101" t="str">
        <f t="shared" si="71"/>
        <v>Aug</v>
      </c>
      <c r="C290" s="101" t="str">
        <f t="shared" si="72"/>
        <v>Sat</v>
      </c>
      <c r="D290" s="131" t="str">
        <f t="shared" si="73"/>
        <v>Week 33</v>
      </c>
      <c r="E290" s="101" t="str">
        <f t="shared" si="74"/>
        <v>Aug Week 3</v>
      </c>
      <c r="F290" s="131" t="str">
        <f t="shared" si="75"/>
        <v>Week 3</v>
      </c>
      <c r="G290" s="101">
        <f t="shared" si="76"/>
        <v>3</v>
      </c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</row>
    <row r="291" spans="1:24" ht="15.75">
      <c r="A291" s="130">
        <f t="shared" si="77"/>
        <v>44059</v>
      </c>
      <c r="B291" s="101" t="str">
        <f t="shared" si="71"/>
        <v>Aug</v>
      </c>
      <c r="C291" s="101" t="str">
        <f t="shared" si="72"/>
        <v>Sun</v>
      </c>
      <c r="D291" s="131" t="str">
        <f t="shared" si="73"/>
        <v>Week 34</v>
      </c>
      <c r="E291" s="101" t="str">
        <f t="shared" si="74"/>
        <v>Aug Week 3</v>
      </c>
      <c r="F291" s="131" t="str">
        <f t="shared" si="75"/>
        <v>Week 3</v>
      </c>
      <c r="G291" s="101">
        <f t="shared" si="76"/>
        <v>3</v>
      </c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</row>
    <row r="292" spans="1:24" ht="15.75">
      <c r="A292" s="130">
        <f t="shared" si="77"/>
        <v>44060</v>
      </c>
      <c r="B292" s="101" t="str">
        <f t="shared" si="71"/>
        <v>Aug</v>
      </c>
      <c r="C292" s="101" t="str">
        <f t="shared" si="72"/>
        <v>Mon</v>
      </c>
      <c r="D292" s="131" t="str">
        <f t="shared" si="73"/>
        <v>Week 34</v>
      </c>
      <c r="E292" s="101" t="str">
        <f t="shared" si="74"/>
        <v>Aug Week 4</v>
      </c>
      <c r="F292" s="131" t="str">
        <f t="shared" si="75"/>
        <v>Week 4</v>
      </c>
      <c r="G292" s="101">
        <f t="shared" si="76"/>
        <v>4</v>
      </c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</row>
    <row r="293" spans="1:24" ht="15.75">
      <c r="A293" s="130">
        <f t="shared" si="77"/>
        <v>44061</v>
      </c>
      <c r="B293" s="101" t="str">
        <f t="shared" si="71"/>
        <v>Aug</v>
      </c>
      <c r="C293" s="101" t="str">
        <f t="shared" si="72"/>
        <v>Tue</v>
      </c>
      <c r="D293" s="131" t="str">
        <f t="shared" si="73"/>
        <v>Week 34</v>
      </c>
      <c r="E293" s="101" t="str">
        <f t="shared" si="74"/>
        <v>Aug Week 4</v>
      </c>
      <c r="F293" s="131" t="str">
        <f t="shared" si="75"/>
        <v>Week 4</v>
      </c>
      <c r="G293" s="101">
        <f t="shared" si="76"/>
        <v>4</v>
      </c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</row>
    <row r="294" spans="1:24" ht="15.75">
      <c r="A294" s="130">
        <f t="shared" si="77"/>
        <v>44062</v>
      </c>
      <c r="B294" s="101" t="str">
        <f t="shared" si="71"/>
        <v>Aug</v>
      </c>
      <c r="C294" s="101" t="str">
        <f t="shared" si="72"/>
        <v>Wed</v>
      </c>
      <c r="D294" s="131" t="str">
        <f t="shared" si="73"/>
        <v>Week 34</v>
      </c>
      <c r="E294" s="101" t="str">
        <f t="shared" si="74"/>
        <v>Aug Week 4</v>
      </c>
      <c r="F294" s="131" t="str">
        <f t="shared" si="75"/>
        <v>Week 4</v>
      </c>
      <c r="G294" s="101">
        <f t="shared" si="76"/>
        <v>4</v>
      </c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</row>
    <row r="295" spans="1:24" ht="15.75">
      <c r="A295" s="130">
        <f t="shared" si="77"/>
        <v>44063</v>
      </c>
      <c r="B295" s="101" t="str">
        <f t="shared" si="71"/>
        <v>Aug</v>
      </c>
      <c r="C295" s="101" t="str">
        <f t="shared" si="72"/>
        <v>Thu</v>
      </c>
      <c r="D295" s="131" t="str">
        <f t="shared" si="73"/>
        <v>Week 34</v>
      </c>
      <c r="E295" s="101" t="str">
        <f t="shared" si="74"/>
        <v>Aug Week 4</v>
      </c>
      <c r="F295" s="131" t="str">
        <f t="shared" si="75"/>
        <v>Week 4</v>
      </c>
      <c r="G295" s="101">
        <f t="shared" si="76"/>
        <v>4</v>
      </c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</row>
    <row r="296" spans="1:24" ht="15.75">
      <c r="A296" s="130">
        <f t="shared" si="77"/>
        <v>44064</v>
      </c>
      <c r="B296" s="101" t="str">
        <f t="shared" si="71"/>
        <v>Aug</v>
      </c>
      <c r="C296" s="101" t="str">
        <f t="shared" si="72"/>
        <v>Fri</v>
      </c>
      <c r="D296" s="131" t="str">
        <f t="shared" si="73"/>
        <v>Week 34</v>
      </c>
      <c r="E296" s="101" t="str">
        <f t="shared" si="74"/>
        <v>Aug Week 4</v>
      </c>
      <c r="F296" s="131" t="str">
        <f t="shared" si="75"/>
        <v>Week 4</v>
      </c>
      <c r="G296" s="101">
        <f t="shared" si="76"/>
        <v>4</v>
      </c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</row>
    <row r="297" spans="1:24" ht="15.75">
      <c r="A297" s="130">
        <f t="shared" si="77"/>
        <v>44065</v>
      </c>
      <c r="B297" s="101" t="str">
        <f t="shared" si="71"/>
        <v>Aug</v>
      </c>
      <c r="C297" s="101" t="str">
        <f t="shared" si="72"/>
        <v>Sat</v>
      </c>
      <c r="D297" s="131" t="str">
        <f t="shared" si="73"/>
        <v>Week 34</v>
      </c>
      <c r="E297" s="101" t="str">
        <f t="shared" si="74"/>
        <v>Aug Week 4</v>
      </c>
      <c r="F297" s="131" t="str">
        <f t="shared" si="75"/>
        <v>Week 4</v>
      </c>
      <c r="G297" s="101">
        <f t="shared" si="76"/>
        <v>4</v>
      </c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</row>
    <row r="298" spans="1:24" ht="15.75">
      <c r="A298" s="130">
        <f t="shared" si="77"/>
        <v>44066</v>
      </c>
      <c r="B298" s="101" t="str">
        <f t="shared" si="71"/>
        <v>Aug</v>
      </c>
      <c r="C298" s="101" t="str">
        <f t="shared" si="72"/>
        <v>Sun</v>
      </c>
      <c r="D298" s="131" t="str">
        <f t="shared" si="73"/>
        <v>Week 35</v>
      </c>
      <c r="E298" s="101" t="str">
        <f t="shared" si="74"/>
        <v>Aug Week 4</v>
      </c>
      <c r="F298" s="131" t="str">
        <f t="shared" si="75"/>
        <v>Week 4</v>
      </c>
      <c r="G298" s="101">
        <f t="shared" si="76"/>
        <v>4</v>
      </c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</row>
    <row r="299" spans="1:24" ht="15.75">
      <c r="A299" s="130">
        <f t="shared" si="77"/>
        <v>44067</v>
      </c>
      <c r="B299" s="101" t="str">
        <f t="shared" si="71"/>
        <v>Sep</v>
      </c>
      <c r="C299" s="101" t="str">
        <f t="shared" si="72"/>
        <v>Mon</v>
      </c>
      <c r="D299" s="131" t="str">
        <f t="shared" si="73"/>
        <v>Week 35</v>
      </c>
      <c r="E299" s="101" t="str">
        <f t="shared" si="74"/>
        <v>Sep Week 1</v>
      </c>
      <c r="F299" s="131" t="str">
        <f t="shared" si="75"/>
        <v>Week 1</v>
      </c>
      <c r="G299" s="101">
        <f t="shared" si="76"/>
        <v>1</v>
      </c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</row>
    <row r="300" spans="1:24" ht="15.75">
      <c r="A300" s="130">
        <f t="shared" si="77"/>
        <v>44068</v>
      </c>
      <c r="B300" s="101" t="str">
        <f t="shared" si="71"/>
        <v>Sep</v>
      </c>
      <c r="C300" s="101" t="str">
        <f t="shared" si="72"/>
        <v>Tue</v>
      </c>
      <c r="D300" s="131" t="str">
        <f t="shared" si="73"/>
        <v>Week 35</v>
      </c>
      <c r="E300" s="101" t="str">
        <f t="shared" si="74"/>
        <v>Sep Week 1</v>
      </c>
      <c r="F300" s="131" t="str">
        <f t="shared" si="75"/>
        <v>Week 1</v>
      </c>
      <c r="G300" s="101">
        <f t="shared" si="76"/>
        <v>1</v>
      </c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</row>
    <row r="301" spans="1:24" ht="15.75">
      <c r="A301" s="130">
        <f t="shared" si="77"/>
        <v>44069</v>
      </c>
      <c r="B301" s="101" t="str">
        <f t="shared" si="71"/>
        <v>Sep</v>
      </c>
      <c r="C301" s="101" t="str">
        <f t="shared" si="72"/>
        <v>Wed</v>
      </c>
      <c r="D301" s="131" t="str">
        <f t="shared" si="73"/>
        <v>Week 35</v>
      </c>
      <c r="E301" s="101" t="str">
        <f t="shared" si="74"/>
        <v>Sep Week 1</v>
      </c>
      <c r="F301" s="131" t="str">
        <f t="shared" si="75"/>
        <v>Week 1</v>
      </c>
      <c r="G301" s="101">
        <f t="shared" si="76"/>
        <v>1</v>
      </c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</row>
    <row r="302" spans="1:24" ht="15.75">
      <c r="A302" s="130">
        <f t="shared" si="77"/>
        <v>44070</v>
      </c>
      <c r="B302" s="101" t="str">
        <f t="shared" si="71"/>
        <v>Sep</v>
      </c>
      <c r="C302" s="101" t="str">
        <f t="shared" si="72"/>
        <v>Thu</v>
      </c>
      <c r="D302" s="131" t="str">
        <f t="shared" si="73"/>
        <v>Week 35</v>
      </c>
      <c r="E302" s="101" t="str">
        <f t="shared" si="74"/>
        <v>Sep Week 1</v>
      </c>
      <c r="F302" s="131" t="str">
        <f t="shared" si="75"/>
        <v>Week 1</v>
      </c>
      <c r="G302" s="101">
        <f t="shared" si="76"/>
        <v>1</v>
      </c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</row>
    <row r="303" spans="1:24" ht="15.75">
      <c r="A303" s="130">
        <f t="shared" si="77"/>
        <v>44071</v>
      </c>
      <c r="B303" s="101" t="str">
        <f t="shared" si="71"/>
        <v>Sep</v>
      </c>
      <c r="C303" s="101" t="str">
        <f t="shared" si="72"/>
        <v>Fri</v>
      </c>
      <c r="D303" s="131" t="str">
        <f t="shared" si="73"/>
        <v>Week 35</v>
      </c>
      <c r="E303" s="101" t="str">
        <f t="shared" si="74"/>
        <v>Sep Week 1</v>
      </c>
      <c r="F303" s="131" t="str">
        <f t="shared" si="75"/>
        <v>Week 1</v>
      </c>
      <c r="G303" s="101">
        <f t="shared" si="76"/>
        <v>1</v>
      </c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</row>
    <row r="304" spans="1:24" ht="15.75">
      <c r="A304" s="130">
        <f t="shared" si="77"/>
        <v>44072</v>
      </c>
      <c r="B304" s="101" t="str">
        <f t="shared" si="71"/>
        <v>Sep</v>
      </c>
      <c r="C304" s="101" t="str">
        <f t="shared" si="72"/>
        <v>Sat</v>
      </c>
      <c r="D304" s="131" t="str">
        <f t="shared" si="73"/>
        <v>Week 35</v>
      </c>
      <c r="E304" s="101" t="str">
        <f t="shared" si="74"/>
        <v>Sep Week 1</v>
      </c>
      <c r="F304" s="131" t="str">
        <f t="shared" si="75"/>
        <v>Week 1</v>
      </c>
      <c r="G304" s="101">
        <f t="shared" si="76"/>
        <v>1</v>
      </c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</row>
    <row r="305" spans="1:24" ht="15.75">
      <c r="A305" s="130">
        <f t="shared" si="77"/>
        <v>44073</v>
      </c>
      <c r="B305" s="101" t="str">
        <f t="shared" si="71"/>
        <v>Sep</v>
      </c>
      <c r="C305" s="101" t="str">
        <f t="shared" si="72"/>
        <v>Sun</v>
      </c>
      <c r="D305" s="131" t="str">
        <f t="shared" si="73"/>
        <v>Week 36</v>
      </c>
      <c r="E305" s="101" t="str">
        <f t="shared" si="74"/>
        <v>Sep Week 1</v>
      </c>
      <c r="F305" s="131" t="str">
        <f t="shared" si="75"/>
        <v>Week 1</v>
      </c>
      <c r="G305" s="101">
        <f t="shared" si="76"/>
        <v>1</v>
      </c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</row>
    <row r="306" spans="1:24" ht="15.75">
      <c r="A306" s="130">
        <f t="shared" si="77"/>
        <v>44074</v>
      </c>
      <c r="B306" s="101" t="str">
        <f t="shared" si="71"/>
        <v>Sep</v>
      </c>
      <c r="C306" s="101" t="str">
        <f t="shared" si="72"/>
        <v>Mon</v>
      </c>
      <c r="D306" s="131" t="str">
        <f t="shared" si="73"/>
        <v>Week 36</v>
      </c>
      <c r="E306" s="101" t="str">
        <f t="shared" si="74"/>
        <v>Sep Week 2</v>
      </c>
      <c r="F306" s="131" t="str">
        <f t="shared" si="75"/>
        <v>Week 2</v>
      </c>
      <c r="G306" s="101">
        <f t="shared" si="76"/>
        <v>2</v>
      </c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</row>
    <row r="307" spans="1:24" ht="15.75">
      <c r="A307" s="130">
        <f t="shared" si="77"/>
        <v>44075</v>
      </c>
      <c r="B307" s="101" t="str">
        <f t="shared" si="71"/>
        <v>Sep</v>
      </c>
      <c r="C307" s="101" t="str">
        <f t="shared" si="72"/>
        <v>Tue</v>
      </c>
      <c r="D307" s="131" t="str">
        <f t="shared" si="73"/>
        <v>Week 36</v>
      </c>
      <c r="E307" s="101" t="str">
        <f t="shared" si="74"/>
        <v>Sep Week 2</v>
      </c>
      <c r="F307" s="131" t="str">
        <f t="shared" si="75"/>
        <v>Week 2</v>
      </c>
      <c r="G307" s="101">
        <f t="shared" si="76"/>
        <v>2</v>
      </c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</row>
    <row r="308" spans="1:24" ht="15.75">
      <c r="A308" s="130">
        <f t="shared" si="77"/>
        <v>44076</v>
      </c>
      <c r="B308" s="101" t="str">
        <f t="shared" si="71"/>
        <v>Sep</v>
      </c>
      <c r="C308" s="101" t="str">
        <f t="shared" si="72"/>
        <v>Wed</v>
      </c>
      <c r="D308" s="131" t="str">
        <f t="shared" si="73"/>
        <v>Week 36</v>
      </c>
      <c r="E308" s="101" t="str">
        <f t="shared" si="74"/>
        <v>Sep Week 2</v>
      </c>
      <c r="F308" s="131" t="str">
        <f t="shared" si="75"/>
        <v>Week 2</v>
      </c>
      <c r="G308" s="101">
        <f t="shared" si="76"/>
        <v>2</v>
      </c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</row>
    <row r="309" spans="1:24" ht="15.75">
      <c r="A309" s="130">
        <f t="shared" si="77"/>
        <v>44077</v>
      </c>
      <c r="B309" s="101" t="str">
        <f t="shared" si="71"/>
        <v>Sep</v>
      </c>
      <c r="C309" s="101" t="str">
        <f t="shared" si="72"/>
        <v>Thu</v>
      </c>
      <c r="D309" s="131" t="str">
        <f t="shared" si="73"/>
        <v>Week 36</v>
      </c>
      <c r="E309" s="101" t="str">
        <f t="shared" si="74"/>
        <v>Sep Week 2</v>
      </c>
      <c r="F309" s="131" t="str">
        <f t="shared" si="75"/>
        <v>Week 2</v>
      </c>
      <c r="G309" s="101">
        <f t="shared" si="76"/>
        <v>2</v>
      </c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</row>
    <row r="310" spans="1:24" ht="15.75">
      <c r="A310" s="130">
        <f t="shared" si="77"/>
        <v>44078</v>
      </c>
      <c r="B310" s="101" t="str">
        <f t="shared" si="71"/>
        <v>Sep</v>
      </c>
      <c r="C310" s="101" t="str">
        <f t="shared" si="72"/>
        <v>Fri</v>
      </c>
      <c r="D310" s="131" t="str">
        <f t="shared" si="73"/>
        <v>Week 36</v>
      </c>
      <c r="E310" s="101" t="str">
        <f t="shared" si="74"/>
        <v>Sep Week 2</v>
      </c>
      <c r="F310" s="131" t="str">
        <f t="shared" si="75"/>
        <v>Week 2</v>
      </c>
      <c r="G310" s="101">
        <f t="shared" si="76"/>
        <v>2</v>
      </c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</row>
    <row r="311" spans="1:24" ht="15.75">
      <c r="A311" s="130">
        <f t="shared" si="77"/>
        <v>44079</v>
      </c>
      <c r="B311" s="101" t="str">
        <f t="shared" si="71"/>
        <v>Sep</v>
      </c>
      <c r="C311" s="101" t="str">
        <f t="shared" si="72"/>
        <v>Sat</v>
      </c>
      <c r="D311" s="131" t="str">
        <f t="shared" si="73"/>
        <v>Week 36</v>
      </c>
      <c r="E311" s="101" t="str">
        <f t="shared" si="74"/>
        <v>Sep Week 2</v>
      </c>
      <c r="F311" s="131" t="str">
        <f t="shared" si="75"/>
        <v>Week 2</v>
      </c>
      <c r="G311" s="101">
        <f t="shared" si="76"/>
        <v>2</v>
      </c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</row>
    <row r="312" spans="1:24" ht="15.75">
      <c r="A312" s="130">
        <f t="shared" si="77"/>
        <v>44080</v>
      </c>
      <c r="B312" s="101" t="str">
        <f t="shared" si="71"/>
        <v>Sep</v>
      </c>
      <c r="C312" s="101" t="str">
        <f t="shared" si="72"/>
        <v>Sun</v>
      </c>
      <c r="D312" s="131" t="str">
        <f t="shared" si="73"/>
        <v>Week 37</v>
      </c>
      <c r="E312" s="101" t="str">
        <f t="shared" si="74"/>
        <v>Sep Week 2</v>
      </c>
      <c r="F312" s="131" t="str">
        <f t="shared" si="75"/>
        <v>Week 2</v>
      </c>
      <c r="G312" s="101">
        <f t="shared" si="76"/>
        <v>2</v>
      </c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</row>
    <row r="313" spans="1:24" ht="15.75">
      <c r="A313" s="130">
        <f t="shared" si="77"/>
        <v>44081</v>
      </c>
      <c r="B313" s="101" t="str">
        <f t="shared" si="71"/>
        <v>Sep</v>
      </c>
      <c r="C313" s="101" t="str">
        <f t="shared" si="72"/>
        <v>Mon</v>
      </c>
      <c r="D313" s="131" t="str">
        <f t="shared" si="73"/>
        <v>Week 37</v>
      </c>
      <c r="E313" s="101" t="str">
        <f t="shared" si="74"/>
        <v>Sep Week 3</v>
      </c>
      <c r="F313" s="131" t="str">
        <f t="shared" si="75"/>
        <v>Week 3</v>
      </c>
      <c r="G313" s="101">
        <f t="shared" si="76"/>
        <v>3</v>
      </c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</row>
    <row r="314" spans="1:24" ht="15.75">
      <c r="A314" s="130">
        <f t="shared" si="77"/>
        <v>44082</v>
      </c>
      <c r="B314" s="101" t="str">
        <f t="shared" si="71"/>
        <v>Sep</v>
      </c>
      <c r="C314" s="101" t="str">
        <f t="shared" si="72"/>
        <v>Tue</v>
      </c>
      <c r="D314" s="131" t="str">
        <f t="shared" si="73"/>
        <v>Week 37</v>
      </c>
      <c r="E314" s="101" t="str">
        <f t="shared" si="74"/>
        <v>Sep Week 3</v>
      </c>
      <c r="F314" s="131" t="str">
        <f t="shared" si="75"/>
        <v>Week 3</v>
      </c>
      <c r="G314" s="101">
        <f t="shared" si="76"/>
        <v>3</v>
      </c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</row>
    <row r="315" spans="1:24" ht="15.75">
      <c r="A315" s="130">
        <f t="shared" si="77"/>
        <v>44083</v>
      </c>
      <c r="B315" s="101" t="str">
        <f t="shared" si="71"/>
        <v>Sep</v>
      </c>
      <c r="C315" s="101" t="str">
        <f t="shared" si="72"/>
        <v>Wed</v>
      </c>
      <c r="D315" s="131" t="str">
        <f t="shared" si="73"/>
        <v>Week 37</v>
      </c>
      <c r="E315" s="101" t="str">
        <f t="shared" si="74"/>
        <v>Sep Week 3</v>
      </c>
      <c r="F315" s="131" t="str">
        <f t="shared" si="75"/>
        <v>Week 3</v>
      </c>
      <c r="G315" s="101">
        <f t="shared" si="76"/>
        <v>3</v>
      </c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</row>
    <row r="316" spans="1:24" ht="15.75">
      <c r="A316" s="130">
        <f t="shared" si="77"/>
        <v>44084</v>
      </c>
      <c r="B316" s="101" t="str">
        <f t="shared" si="71"/>
        <v>Sep</v>
      </c>
      <c r="C316" s="101" t="str">
        <f t="shared" si="72"/>
        <v>Thu</v>
      </c>
      <c r="D316" s="131" t="str">
        <f t="shared" si="73"/>
        <v>Week 37</v>
      </c>
      <c r="E316" s="101" t="str">
        <f t="shared" si="74"/>
        <v>Sep Week 3</v>
      </c>
      <c r="F316" s="131" t="str">
        <f t="shared" si="75"/>
        <v>Week 3</v>
      </c>
      <c r="G316" s="101">
        <f t="shared" si="76"/>
        <v>3</v>
      </c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</row>
    <row r="317" spans="1:24" ht="15.75">
      <c r="A317" s="130">
        <f t="shared" si="77"/>
        <v>44085</v>
      </c>
      <c r="B317" s="101" t="str">
        <f t="shared" si="71"/>
        <v>Sep</v>
      </c>
      <c r="C317" s="101" t="str">
        <f t="shared" si="72"/>
        <v>Fri</v>
      </c>
      <c r="D317" s="131" t="str">
        <f t="shared" si="73"/>
        <v>Week 37</v>
      </c>
      <c r="E317" s="101" t="str">
        <f t="shared" si="74"/>
        <v>Sep Week 3</v>
      </c>
      <c r="F317" s="131" t="str">
        <f t="shared" si="75"/>
        <v>Week 3</v>
      </c>
      <c r="G317" s="101">
        <f t="shared" si="76"/>
        <v>3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</row>
    <row r="318" spans="1:24" ht="15.75">
      <c r="A318" s="130">
        <f t="shared" si="77"/>
        <v>44086</v>
      </c>
      <c r="B318" s="101" t="str">
        <f t="shared" si="71"/>
        <v>Sep</v>
      </c>
      <c r="C318" s="101" t="str">
        <f t="shared" si="72"/>
        <v>Sat</v>
      </c>
      <c r="D318" s="131" t="str">
        <f t="shared" si="73"/>
        <v>Week 37</v>
      </c>
      <c r="E318" s="101" t="str">
        <f t="shared" si="74"/>
        <v>Sep Week 3</v>
      </c>
      <c r="F318" s="131" t="str">
        <f t="shared" si="75"/>
        <v>Week 3</v>
      </c>
      <c r="G318" s="101">
        <f t="shared" si="76"/>
        <v>3</v>
      </c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</row>
    <row r="319" spans="1:24" ht="15.75">
      <c r="A319" s="130">
        <f t="shared" si="77"/>
        <v>44087</v>
      </c>
      <c r="B319" s="101" t="str">
        <f t="shared" si="71"/>
        <v>Sep</v>
      </c>
      <c r="C319" s="101" t="str">
        <f t="shared" si="72"/>
        <v>Sun</v>
      </c>
      <c r="D319" s="131" t="str">
        <f t="shared" si="73"/>
        <v>Week 38</v>
      </c>
      <c r="E319" s="101" t="str">
        <f t="shared" si="74"/>
        <v>Sep Week 3</v>
      </c>
      <c r="F319" s="131" t="str">
        <f t="shared" si="75"/>
        <v>Week 3</v>
      </c>
      <c r="G319" s="101">
        <f t="shared" si="76"/>
        <v>3</v>
      </c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</row>
    <row r="320" spans="1:24" ht="15.75">
      <c r="A320" s="130">
        <f t="shared" si="77"/>
        <v>44088</v>
      </c>
      <c r="B320" s="101" t="str">
        <f t="shared" si="71"/>
        <v>Sep</v>
      </c>
      <c r="C320" s="101" t="str">
        <f t="shared" si="72"/>
        <v>Mon</v>
      </c>
      <c r="D320" s="131" t="str">
        <f t="shared" si="73"/>
        <v>Week 38</v>
      </c>
      <c r="E320" s="101" t="str">
        <f t="shared" si="74"/>
        <v>Sep Week 4</v>
      </c>
      <c r="F320" s="131" t="str">
        <f t="shared" si="75"/>
        <v>Week 4</v>
      </c>
      <c r="G320" s="101">
        <f t="shared" si="76"/>
        <v>4</v>
      </c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</row>
    <row r="321" spans="1:24" ht="15.75">
      <c r="A321" s="130">
        <f t="shared" si="77"/>
        <v>44089</v>
      </c>
      <c r="B321" s="101" t="str">
        <f t="shared" si="71"/>
        <v>Sep</v>
      </c>
      <c r="C321" s="101" t="str">
        <f t="shared" si="72"/>
        <v>Tue</v>
      </c>
      <c r="D321" s="131" t="str">
        <f t="shared" si="73"/>
        <v>Week 38</v>
      </c>
      <c r="E321" s="101" t="str">
        <f t="shared" si="74"/>
        <v>Sep Week 4</v>
      </c>
      <c r="F321" s="131" t="str">
        <f t="shared" si="75"/>
        <v>Week 4</v>
      </c>
      <c r="G321" s="101">
        <f t="shared" si="76"/>
        <v>4</v>
      </c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</row>
    <row r="322" spans="1:24" ht="15.75">
      <c r="A322" s="130">
        <f t="shared" si="77"/>
        <v>44090</v>
      </c>
      <c r="B322" s="101" t="str">
        <f t="shared" si="71"/>
        <v>Sep</v>
      </c>
      <c r="C322" s="101" t="str">
        <f t="shared" si="72"/>
        <v>Wed</v>
      </c>
      <c r="D322" s="131" t="str">
        <f t="shared" si="73"/>
        <v>Week 38</v>
      </c>
      <c r="E322" s="101" t="str">
        <f t="shared" si="74"/>
        <v>Sep Week 4</v>
      </c>
      <c r="F322" s="131" t="str">
        <f t="shared" si="75"/>
        <v>Week 4</v>
      </c>
      <c r="G322" s="101">
        <f t="shared" si="76"/>
        <v>4</v>
      </c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</row>
    <row r="323" spans="1:24" ht="15.75">
      <c r="A323" s="130">
        <f t="shared" si="77"/>
        <v>44091</v>
      </c>
      <c r="B323" s="101" t="str">
        <f t="shared" si="71"/>
        <v>Sep</v>
      </c>
      <c r="C323" s="101" t="str">
        <f t="shared" si="72"/>
        <v>Thu</v>
      </c>
      <c r="D323" s="131" t="str">
        <f t="shared" si="73"/>
        <v>Week 38</v>
      </c>
      <c r="E323" s="101" t="str">
        <f t="shared" si="74"/>
        <v>Sep Week 4</v>
      </c>
      <c r="F323" s="131" t="str">
        <f t="shared" si="75"/>
        <v>Week 4</v>
      </c>
      <c r="G323" s="101">
        <f t="shared" si="76"/>
        <v>4</v>
      </c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</row>
    <row r="324" spans="1:24" ht="15.75">
      <c r="A324" s="130">
        <f t="shared" si="77"/>
        <v>44092</v>
      </c>
      <c r="B324" s="101" t="str">
        <f t="shared" si="71"/>
        <v>Sep</v>
      </c>
      <c r="C324" s="101" t="str">
        <f t="shared" si="72"/>
        <v>Fri</v>
      </c>
      <c r="D324" s="131" t="str">
        <f t="shared" si="73"/>
        <v>Week 38</v>
      </c>
      <c r="E324" s="101" t="str">
        <f t="shared" si="74"/>
        <v>Sep Week 4</v>
      </c>
      <c r="F324" s="131" t="str">
        <f t="shared" si="75"/>
        <v>Week 4</v>
      </c>
      <c r="G324" s="101">
        <f t="shared" si="76"/>
        <v>4</v>
      </c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</row>
    <row r="325" spans="1:24" ht="15.75">
      <c r="A325" s="130">
        <f t="shared" si="77"/>
        <v>44093</v>
      </c>
      <c r="B325" s="101" t="str">
        <f t="shared" si="71"/>
        <v>Sep</v>
      </c>
      <c r="C325" s="101" t="str">
        <f t="shared" si="72"/>
        <v>Sat</v>
      </c>
      <c r="D325" s="131" t="str">
        <f t="shared" si="73"/>
        <v>Week 38</v>
      </c>
      <c r="E325" s="101" t="str">
        <f t="shared" si="74"/>
        <v>Sep Week 4</v>
      </c>
      <c r="F325" s="131" t="str">
        <f t="shared" si="75"/>
        <v>Week 4</v>
      </c>
      <c r="G325" s="101">
        <f t="shared" si="76"/>
        <v>4</v>
      </c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</row>
    <row r="326" spans="1:24" ht="15.75">
      <c r="A326" s="130">
        <f t="shared" si="77"/>
        <v>44094</v>
      </c>
      <c r="B326" s="101" t="str">
        <f t="shared" si="71"/>
        <v>Sep</v>
      </c>
      <c r="C326" s="101" t="str">
        <f t="shared" si="72"/>
        <v>Sun</v>
      </c>
      <c r="D326" s="131" t="str">
        <f t="shared" si="73"/>
        <v>Week 39</v>
      </c>
      <c r="E326" s="101" t="str">
        <f t="shared" si="74"/>
        <v>Sep Week 4</v>
      </c>
      <c r="F326" s="131" t="str">
        <f t="shared" si="75"/>
        <v>Week 4</v>
      </c>
      <c r="G326" s="101">
        <f t="shared" si="76"/>
        <v>4</v>
      </c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</row>
    <row r="327" spans="1:24" ht="15.75">
      <c r="A327" s="130">
        <f t="shared" si="77"/>
        <v>44095</v>
      </c>
      <c r="B327" s="101" t="str">
        <f t="shared" si="71"/>
        <v>Sep</v>
      </c>
      <c r="C327" s="101" t="str">
        <f t="shared" si="72"/>
        <v>Mon</v>
      </c>
      <c r="D327" s="131" t="str">
        <f t="shared" si="73"/>
        <v>Week 39</v>
      </c>
      <c r="E327" s="101" t="str">
        <f t="shared" si="74"/>
        <v>Sep Week 5</v>
      </c>
      <c r="F327" s="131" t="str">
        <f t="shared" si="75"/>
        <v>Week 5</v>
      </c>
      <c r="G327" s="101">
        <f t="shared" si="76"/>
        <v>5</v>
      </c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</row>
    <row r="328" spans="1:24" ht="15.75">
      <c r="A328" s="130">
        <f t="shared" si="77"/>
        <v>44096</v>
      </c>
      <c r="B328" s="101" t="str">
        <f t="shared" si="71"/>
        <v>Sep</v>
      </c>
      <c r="C328" s="101" t="str">
        <f t="shared" si="72"/>
        <v>Tue</v>
      </c>
      <c r="D328" s="131" t="str">
        <f t="shared" si="73"/>
        <v>Week 39</v>
      </c>
      <c r="E328" s="101" t="str">
        <f t="shared" si="74"/>
        <v>Sep Week 5</v>
      </c>
      <c r="F328" s="131" t="str">
        <f t="shared" si="75"/>
        <v>Week 5</v>
      </c>
      <c r="G328" s="101">
        <f t="shared" si="76"/>
        <v>5</v>
      </c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</row>
    <row r="329" spans="1:24" ht="15.75">
      <c r="A329" s="130">
        <f t="shared" si="77"/>
        <v>44097</v>
      </c>
      <c r="B329" s="101" t="str">
        <f t="shared" si="71"/>
        <v>Sep</v>
      </c>
      <c r="C329" s="101" t="str">
        <f t="shared" si="72"/>
        <v>Wed</v>
      </c>
      <c r="D329" s="131" t="str">
        <f t="shared" si="73"/>
        <v>Week 39</v>
      </c>
      <c r="E329" s="101" t="str">
        <f t="shared" si="74"/>
        <v>Sep Week 5</v>
      </c>
      <c r="F329" s="131" t="str">
        <f t="shared" si="75"/>
        <v>Week 5</v>
      </c>
      <c r="G329" s="101">
        <f t="shared" si="76"/>
        <v>5</v>
      </c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</row>
    <row r="330" spans="1:24" ht="15.75">
      <c r="A330" s="130">
        <f t="shared" si="77"/>
        <v>44098</v>
      </c>
      <c r="B330" s="101" t="str">
        <f t="shared" si="71"/>
        <v>Sep</v>
      </c>
      <c r="C330" s="101" t="str">
        <f t="shared" si="72"/>
        <v>Thu</v>
      </c>
      <c r="D330" s="131" t="str">
        <f t="shared" si="73"/>
        <v>Week 39</v>
      </c>
      <c r="E330" s="101" t="str">
        <f t="shared" si="74"/>
        <v>Sep Week 5</v>
      </c>
      <c r="F330" s="131" t="str">
        <f t="shared" si="75"/>
        <v>Week 5</v>
      </c>
      <c r="G330" s="101">
        <f t="shared" si="76"/>
        <v>5</v>
      </c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</row>
    <row r="331" spans="1:24" ht="15.75">
      <c r="A331" s="130">
        <f t="shared" si="77"/>
        <v>44099</v>
      </c>
      <c r="B331" s="101" t="str">
        <f t="shared" si="71"/>
        <v>Sep</v>
      </c>
      <c r="C331" s="101" t="str">
        <f t="shared" si="72"/>
        <v>Fri</v>
      </c>
      <c r="D331" s="131" t="str">
        <f t="shared" si="73"/>
        <v>Week 39</v>
      </c>
      <c r="E331" s="101" t="str">
        <f t="shared" si="74"/>
        <v>Sep Week 5</v>
      </c>
      <c r="F331" s="131" t="str">
        <f t="shared" si="75"/>
        <v>Week 5</v>
      </c>
      <c r="G331" s="101">
        <f t="shared" si="76"/>
        <v>5</v>
      </c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</row>
    <row r="332" spans="1:24" ht="15.75">
      <c r="A332" s="130">
        <f t="shared" si="77"/>
        <v>44100</v>
      </c>
      <c r="B332" s="101" t="str">
        <f t="shared" si="71"/>
        <v>Sep</v>
      </c>
      <c r="C332" s="101" t="str">
        <f t="shared" si="72"/>
        <v>Sat</v>
      </c>
      <c r="D332" s="131" t="str">
        <f t="shared" si="73"/>
        <v>Week 39</v>
      </c>
      <c r="E332" s="101" t="str">
        <f t="shared" si="74"/>
        <v>Sep Week 5</v>
      </c>
      <c r="F332" s="131" t="str">
        <f t="shared" si="75"/>
        <v>Week 5</v>
      </c>
      <c r="G332" s="101">
        <f t="shared" si="76"/>
        <v>5</v>
      </c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</row>
    <row r="333" spans="1:24" ht="15.75">
      <c r="A333" s="130">
        <f t="shared" si="77"/>
        <v>44101</v>
      </c>
      <c r="B333" s="101" t="str">
        <f t="shared" si="71"/>
        <v>Sep</v>
      </c>
      <c r="C333" s="101" t="str">
        <f t="shared" si="72"/>
        <v>Sun</v>
      </c>
      <c r="D333" s="131" t="str">
        <f t="shared" si="73"/>
        <v>Week 40</v>
      </c>
      <c r="E333" s="101" t="str">
        <f t="shared" si="74"/>
        <v>Sep Week 5</v>
      </c>
      <c r="F333" s="131" t="str">
        <f t="shared" si="75"/>
        <v>Week 5</v>
      </c>
      <c r="G333" s="101">
        <f t="shared" si="76"/>
        <v>5</v>
      </c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</row>
    <row r="334" spans="1:24" ht="15.75">
      <c r="A334" s="130">
        <f t="shared" si="77"/>
        <v>44102</v>
      </c>
      <c r="B334" s="101" t="str">
        <f t="shared" si="71"/>
        <v>Oct</v>
      </c>
      <c r="C334" s="101" t="str">
        <f t="shared" si="72"/>
        <v>Mon</v>
      </c>
      <c r="D334" s="131" t="str">
        <f t="shared" si="73"/>
        <v>Week 40</v>
      </c>
      <c r="E334" s="101" t="str">
        <f t="shared" si="74"/>
        <v>Oct Week 1</v>
      </c>
      <c r="F334" s="131" t="str">
        <f t="shared" si="75"/>
        <v>Week 1</v>
      </c>
      <c r="G334" s="101">
        <f t="shared" si="76"/>
        <v>1</v>
      </c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</row>
    <row r="335" spans="1:24" ht="15.75">
      <c r="A335" s="130">
        <f t="shared" si="77"/>
        <v>44103</v>
      </c>
      <c r="B335" s="101" t="str">
        <f t="shared" si="71"/>
        <v>Oct</v>
      </c>
      <c r="C335" s="101" t="str">
        <f t="shared" si="72"/>
        <v>Tue</v>
      </c>
      <c r="D335" s="131" t="str">
        <f t="shared" si="73"/>
        <v>Week 40</v>
      </c>
      <c r="E335" s="101" t="str">
        <f t="shared" si="74"/>
        <v>Oct Week 1</v>
      </c>
      <c r="F335" s="131" t="str">
        <f t="shared" si="75"/>
        <v>Week 1</v>
      </c>
      <c r="G335" s="101">
        <f t="shared" si="76"/>
        <v>1</v>
      </c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</row>
    <row r="336" spans="1:24" ht="15.75">
      <c r="A336" s="130">
        <f t="shared" si="77"/>
        <v>44104</v>
      </c>
      <c r="B336" s="101" t="str">
        <f t="shared" si="71"/>
        <v>Oct</v>
      </c>
      <c r="C336" s="101" t="str">
        <f t="shared" si="72"/>
        <v>Wed</v>
      </c>
      <c r="D336" s="131" t="str">
        <f t="shared" si="73"/>
        <v>Week 40</v>
      </c>
      <c r="E336" s="101" t="str">
        <f t="shared" si="74"/>
        <v>Oct Week 1</v>
      </c>
      <c r="F336" s="131" t="str">
        <f t="shared" si="75"/>
        <v>Week 1</v>
      </c>
      <c r="G336" s="101">
        <f t="shared" si="76"/>
        <v>1</v>
      </c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</row>
    <row r="337" spans="1:24" ht="15.75">
      <c r="A337" s="130">
        <f t="shared" si="77"/>
        <v>44105</v>
      </c>
      <c r="B337" s="101" t="str">
        <f t="shared" si="71"/>
        <v>Oct</v>
      </c>
      <c r="C337" s="101" t="str">
        <f t="shared" si="72"/>
        <v>Thu</v>
      </c>
      <c r="D337" s="131" t="str">
        <f t="shared" si="73"/>
        <v>Week 40</v>
      </c>
      <c r="E337" s="101" t="str">
        <f t="shared" si="74"/>
        <v>Oct Week 1</v>
      </c>
      <c r="F337" s="131" t="str">
        <f t="shared" si="75"/>
        <v>Week 1</v>
      </c>
      <c r="G337" s="101">
        <f t="shared" si="76"/>
        <v>1</v>
      </c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</row>
    <row r="338" spans="1:24" ht="15.75">
      <c r="A338" s="130">
        <f t="shared" si="77"/>
        <v>44106</v>
      </c>
      <c r="B338" s="101" t="str">
        <f t="shared" si="71"/>
        <v>Oct</v>
      </c>
      <c r="C338" s="101" t="str">
        <f t="shared" si="72"/>
        <v>Fri</v>
      </c>
      <c r="D338" s="131" t="str">
        <f t="shared" si="73"/>
        <v>Week 40</v>
      </c>
      <c r="E338" s="101" t="str">
        <f t="shared" si="74"/>
        <v>Oct Week 1</v>
      </c>
      <c r="F338" s="131" t="str">
        <f t="shared" si="75"/>
        <v>Week 1</v>
      </c>
      <c r="G338" s="101">
        <f t="shared" si="76"/>
        <v>1</v>
      </c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</row>
    <row r="339" spans="1:24" ht="15.75">
      <c r="A339" s="130">
        <f t="shared" si="77"/>
        <v>44107</v>
      </c>
      <c r="B339" s="101" t="str">
        <f t="shared" si="71"/>
        <v>Oct</v>
      </c>
      <c r="C339" s="101" t="str">
        <f t="shared" si="72"/>
        <v>Sat</v>
      </c>
      <c r="D339" s="131" t="str">
        <f t="shared" si="73"/>
        <v>Week 40</v>
      </c>
      <c r="E339" s="101" t="str">
        <f t="shared" si="74"/>
        <v>Oct Week 1</v>
      </c>
      <c r="F339" s="131" t="str">
        <f t="shared" si="75"/>
        <v>Week 1</v>
      </c>
      <c r="G339" s="101">
        <f t="shared" si="76"/>
        <v>1</v>
      </c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</row>
    <row r="340" spans="1:24" ht="15.75">
      <c r="A340" s="130">
        <f t="shared" si="77"/>
        <v>44108</v>
      </c>
      <c r="B340" s="101" t="str">
        <f t="shared" si="71"/>
        <v>Oct</v>
      </c>
      <c r="C340" s="101" t="str">
        <f t="shared" si="72"/>
        <v>Sun</v>
      </c>
      <c r="D340" s="131" t="str">
        <f t="shared" si="73"/>
        <v>Week 41</v>
      </c>
      <c r="E340" s="101" t="str">
        <f t="shared" si="74"/>
        <v>Oct Week 1</v>
      </c>
      <c r="F340" s="131" t="str">
        <f t="shared" si="75"/>
        <v>Week 1</v>
      </c>
      <c r="G340" s="101">
        <f t="shared" si="76"/>
        <v>1</v>
      </c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</row>
    <row r="341" spans="1:24" ht="15.75">
      <c r="A341" s="130">
        <f t="shared" si="77"/>
        <v>44109</v>
      </c>
      <c r="B341" s="101" t="str">
        <f t="shared" si="71"/>
        <v>Oct</v>
      </c>
      <c r="C341" s="101" t="str">
        <f t="shared" si="72"/>
        <v>Mon</v>
      </c>
      <c r="D341" s="131" t="str">
        <f t="shared" si="73"/>
        <v>Week 41</v>
      </c>
      <c r="E341" s="101" t="str">
        <f t="shared" si="74"/>
        <v>Oct Week 2</v>
      </c>
      <c r="F341" s="131" t="str">
        <f t="shared" si="75"/>
        <v>Week 2</v>
      </c>
      <c r="G341" s="101">
        <f t="shared" si="76"/>
        <v>2</v>
      </c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</row>
    <row r="342" spans="1:24" ht="15.75">
      <c r="A342" s="130">
        <f t="shared" si="77"/>
        <v>44110</v>
      </c>
      <c r="B342" s="101" t="str">
        <f t="shared" si="71"/>
        <v>Oct</v>
      </c>
      <c r="C342" s="101" t="str">
        <f t="shared" si="72"/>
        <v>Tue</v>
      </c>
      <c r="D342" s="131" t="str">
        <f t="shared" si="73"/>
        <v>Week 41</v>
      </c>
      <c r="E342" s="101" t="str">
        <f t="shared" si="74"/>
        <v>Oct Week 2</v>
      </c>
      <c r="F342" s="131" t="str">
        <f t="shared" si="75"/>
        <v>Week 2</v>
      </c>
      <c r="G342" s="101">
        <f t="shared" si="76"/>
        <v>2</v>
      </c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</row>
    <row r="343" spans="1:24" ht="15.75">
      <c r="A343" s="130">
        <f t="shared" si="77"/>
        <v>44111</v>
      </c>
      <c r="B343" s="101" t="str">
        <f t="shared" si="71"/>
        <v>Oct</v>
      </c>
      <c r="C343" s="101" t="str">
        <f t="shared" si="72"/>
        <v>Wed</v>
      </c>
      <c r="D343" s="131" t="str">
        <f t="shared" si="73"/>
        <v>Week 41</v>
      </c>
      <c r="E343" s="101" t="str">
        <f t="shared" si="74"/>
        <v>Oct Week 2</v>
      </c>
      <c r="F343" s="131" t="str">
        <f t="shared" si="75"/>
        <v>Week 2</v>
      </c>
      <c r="G343" s="101">
        <f t="shared" si="76"/>
        <v>2</v>
      </c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</row>
    <row r="344" spans="1:24" ht="15.75">
      <c r="A344" s="130">
        <f t="shared" si="77"/>
        <v>44112</v>
      </c>
      <c r="B344" s="101" t="str">
        <f t="shared" si="71"/>
        <v>Oct</v>
      </c>
      <c r="C344" s="101" t="str">
        <f t="shared" si="72"/>
        <v>Thu</v>
      </c>
      <c r="D344" s="131" t="str">
        <f t="shared" si="73"/>
        <v>Week 41</v>
      </c>
      <c r="E344" s="101" t="str">
        <f t="shared" si="74"/>
        <v>Oct Week 2</v>
      </c>
      <c r="F344" s="131" t="str">
        <f t="shared" si="75"/>
        <v>Week 2</v>
      </c>
      <c r="G344" s="101">
        <f t="shared" si="76"/>
        <v>2</v>
      </c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</row>
    <row r="345" spans="1:24" ht="15.75">
      <c r="A345" s="130">
        <f t="shared" si="77"/>
        <v>44113</v>
      </c>
      <c r="B345" s="101" t="str">
        <f t="shared" si="71"/>
        <v>Oct</v>
      </c>
      <c r="C345" s="101" t="str">
        <f t="shared" si="72"/>
        <v>Fri</v>
      </c>
      <c r="D345" s="131" t="str">
        <f t="shared" si="73"/>
        <v>Week 41</v>
      </c>
      <c r="E345" s="101" t="str">
        <f t="shared" si="74"/>
        <v>Oct Week 2</v>
      </c>
      <c r="F345" s="131" t="str">
        <f t="shared" si="75"/>
        <v>Week 2</v>
      </c>
      <c r="G345" s="101">
        <f t="shared" si="76"/>
        <v>2</v>
      </c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</row>
    <row r="346" spans="1:24" ht="15.75">
      <c r="A346" s="130">
        <f t="shared" si="77"/>
        <v>44114</v>
      </c>
      <c r="B346" s="101" t="str">
        <f t="shared" si="71"/>
        <v>Oct</v>
      </c>
      <c r="C346" s="101" t="str">
        <f t="shared" si="72"/>
        <v>Sat</v>
      </c>
      <c r="D346" s="131" t="str">
        <f t="shared" si="73"/>
        <v>Week 41</v>
      </c>
      <c r="E346" s="101" t="str">
        <f t="shared" si="74"/>
        <v>Oct Week 2</v>
      </c>
      <c r="F346" s="131" t="str">
        <f t="shared" si="75"/>
        <v>Week 2</v>
      </c>
      <c r="G346" s="101">
        <f t="shared" si="76"/>
        <v>2</v>
      </c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</row>
    <row r="347" spans="1:24" ht="15.75">
      <c r="A347" s="130">
        <f t="shared" si="77"/>
        <v>44115</v>
      </c>
      <c r="B347" s="101" t="str">
        <f t="shared" si="71"/>
        <v>Oct</v>
      </c>
      <c r="C347" s="101" t="str">
        <f t="shared" si="72"/>
        <v>Sun</v>
      </c>
      <c r="D347" s="131" t="str">
        <f t="shared" si="73"/>
        <v>Week 42</v>
      </c>
      <c r="E347" s="101" t="str">
        <f t="shared" si="74"/>
        <v>Oct Week 2</v>
      </c>
      <c r="F347" s="131" t="str">
        <f t="shared" si="75"/>
        <v>Week 2</v>
      </c>
      <c r="G347" s="101">
        <f t="shared" si="76"/>
        <v>2</v>
      </c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</row>
    <row r="348" spans="1:24" ht="15.75">
      <c r="A348" s="130">
        <f t="shared" si="77"/>
        <v>44116</v>
      </c>
      <c r="B348" s="101" t="str">
        <f t="shared" si="71"/>
        <v>Oct</v>
      </c>
      <c r="C348" s="101" t="str">
        <f t="shared" si="72"/>
        <v>Mon</v>
      </c>
      <c r="D348" s="131" t="str">
        <f t="shared" si="73"/>
        <v>Week 42</v>
      </c>
      <c r="E348" s="101" t="str">
        <f t="shared" si="74"/>
        <v>Oct Week 3</v>
      </c>
      <c r="F348" s="131" t="str">
        <f t="shared" si="75"/>
        <v>Week 3</v>
      </c>
      <c r="G348" s="101">
        <f t="shared" si="76"/>
        <v>3</v>
      </c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</row>
    <row r="349" spans="1:24" ht="15.75">
      <c r="A349" s="130">
        <f t="shared" si="77"/>
        <v>44117</v>
      </c>
      <c r="B349" s="101" t="str">
        <f t="shared" si="71"/>
        <v>Oct</v>
      </c>
      <c r="C349" s="101" t="str">
        <f t="shared" si="72"/>
        <v>Tue</v>
      </c>
      <c r="D349" s="131" t="str">
        <f t="shared" si="73"/>
        <v>Week 42</v>
      </c>
      <c r="E349" s="101" t="str">
        <f t="shared" si="74"/>
        <v>Oct Week 3</v>
      </c>
      <c r="F349" s="131" t="str">
        <f t="shared" si="75"/>
        <v>Week 3</v>
      </c>
      <c r="G349" s="101">
        <f t="shared" si="76"/>
        <v>3</v>
      </c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</row>
    <row r="350" spans="1:24" ht="15.75">
      <c r="A350" s="130">
        <f t="shared" si="77"/>
        <v>44118</v>
      </c>
      <c r="B350" s="101" t="str">
        <f t="shared" si="71"/>
        <v>Oct</v>
      </c>
      <c r="C350" s="101" t="str">
        <f t="shared" si="72"/>
        <v>Wed</v>
      </c>
      <c r="D350" s="131" t="str">
        <f t="shared" si="73"/>
        <v>Week 42</v>
      </c>
      <c r="E350" s="101" t="str">
        <f t="shared" si="74"/>
        <v>Oct Week 3</v>
      </c>
      <c r="F350" s="131" t="str">
        <f t="shared" si="75"/>
        <v>Week 3</v>
      </c>
      <c r="G350" s="101">
        <f t="shared" si="76"/>
        <v>3</v>
      </c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</row>
    <row r="351" spans="1:24" ht="15.75">
      <c r="A351" s="130">
        <f t="shared" si="77"/>
        <v>44119</v>
      </c>
      <c r="B351" s="101" t="str">
        <f t="shared" si="71"/>
        <v>Oct</v>
      </c>
      <c r="C351" s="101" t="str">
        <f t="shared" si="72"/>
        <v>Thu</v>
      </c>
      <c r="D351" s="131" t="str">
        <f t="shared" si="73"/>
        <v>Week 42</v>
      </c>
      <c r="E351" s="101" t="str">
        <f t="shared" si="74"/>
        <v>Oct Week 3</v>
      </c>
      <c r="F351" s="131" t="str">
        <f t="shared" si="75"/>
        <v>Week 3</v>
      </c>
      <c r="G351" s="101">
        <f t="shared" si="76"/>
        <v>3</v>
      </c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</row>
    <row r="352" spans="1:24" ht="15.75">
      <c r="A352" s="130">
        <f t="shared" si="77"/>
        <v>44120</v>
      </c>
      <c r="B352" s="101" t="str">
        <f t="shared" si="71"/>
        <v>Oct</v>
      </c>
      <c r="C352" s="101" t="str">
        <f t="shared" si="72"/>
        <v>Fri</v>
      </c>
      <c r="D352" s="131" t="str">
        <f t="shared" si="73"/>
        <v>Week 42</v>
      </c>
      <c r="E352" s="101" t="str">
        <f t="shared" si="74"/>
        <v>Oct Week 3</v>
      </c>
      <c r="F352" s="131" t="str">
        <f t="shared" si="75"/>
        <v>Week 3</v>
      </c>
      <c r="G352" s="101">
        <f t="shared" si="76"/>
        <v>3</v>
      </c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</row>
    <row r="353" spans="1:24" ht="15.75">
      <c r="A353" s="130">
        <f t="shared" si="77"/>
        <v>44121</v>
      </c>
      <c r="B353" s="101" t="str">
        <f t="shared" si="71"/>
        <v>Oct</v>
      </c>
      <c r="C353" s="101" t="str">
        <f t="shared" si="72"/>
        <v>Sat</v>
      </c>
      <c r="D353" s="131" t="str">
        <f t="shared" si="73"/>
        <v>Week 42</v>
      </c>
      <c r="E353" s="101" t="str">
        <f t="shared" si="74"/>
        <v>Oct Week 3</v>
      </c>
      <c r="F353" s="131" t="str">
        <f t="shared" si="75"/>
        <v>Week 3</v>
      </c>
      <c r="G353" s="101">
        <f t="shared" si="76"/>
        <v>3</v>
      </c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</row>
    <row r="354" spans="1:24" ht="15.75">
      <c r="A354" s="130">
        <f t="shared" si="77"/>
        <v>44122</v>
      </c>
      <c r="B354" s="101" t="str">
        <f t="shared" si="71"/>
        <v>Oct</v>
      </c>
      <c r="C354" s="101" t="str">
        <f t="shared" si="72"/>
        <v>Sun</v>
      </c>
      <c r="D354" s="131" t="str">
        <f t="shared" si="73"/>
        <v>Week 43</v>
      </c>
      <c r="E354" s="101" t="str">
        <f t="shared" si="74"/>
        <v>Oct Week 3</v>
      </c>
      <c r="F354" s="131" t="str">
        <f t="shared" si="75"/>
        <v>Week 3</v>
      </c>
      <c r="G354" s="101">
        <f t="shared" si="76"/>
        <v>3</v>
      </c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</row>
    <row r="355" spans="1:24" ht="15.75">
      <c r="A355" s="130">
        <f t="shared" si="77"/>
        <v>44123</v>
      </c>
      <c r="B355" s="101" t="str">
        <f t="shared" si="71"/>
        <v>Oct</v>
      </c>
      <c r="C355" s="101" t="str">
        <f t="shared" si="72"/>
        <v>Mon</v>
      </c>
      <c r="D355" s="131" t="str">
        <f t="shared" si="73"/>
        <v>Week 43</v>
      </c>
      <c r="E355" s="101" t="str">
        <f t="shared" si="74"/>
        <v>Oct Week 4</v>
      </c>
      <c r="F355" s="131" t="str">
        <f t="shared" si="75"/>
        <v>Week 4</v>
      </c>
      <c r="G355" s="101">
        <f t="shared" si="76"/>
        <v>4</v>
      </c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</row>
    <row r="356" spans="1:24" ht="15.75">
      <c r="A356" s="130">
        <f t="shared" si="77"/>
        <v>44124</v>
      </c>
      <c r="B356" s="101" t="str">
        <f t="shared" si="71"/>
        <v>Oct</v>
      </c>
      <c r="C356" s="101" t="str">
        <f t="shared" si="72"/>
        <v>Tue</v>
      </c>
      <c r="D356" s="131" t="str">
        <f t="shared" si="73"/>
        <v>Week 43</v>
      </c>
      <c r="E356" s="101" t="str">
        <f t="shared" si="74"/>
        <v>Oct Week 4</v>
      </c>
      <c r="F356" s="131" t="str">
        <f t="shared" si="75"/>
        <v>Week 4</v>
      </c>
      <c r="G356" s="101">
        <f t="shared" si="76"/>
        <v>4</v>
      </c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</row>
    <row r="357" spans="1:24" ht="15.75">
      <c r="A357" s="130">
        <f t="shared" si="77"/>
        <v>44125</v>
      </c>
      <c r="B357" s="101" t="str">
        <f t="shared" si="71"/>
        <v>Oct</v>
      </c>
      <c r="C357" s="101" t="str">
        <f t="shared" si="72"/>
        <v>Wed</v>
      </c>
      <c r="D357" s="131" t="str">
        <f t="shared" si="73"/>
        <v>Week 43</v>
      </c>
      <c r="E357" s="101" t="str">
        <f t="shared" si="74"/>
        <v>Oct Week 4</v>
      </c>
      <c r="F357" s="131" t="str">
        <f t="shared" si="75"/>
        <v>Week 4</v>
      </c>
      <c r="G357" s="101">
        <f t="shared" si="76"/>
        <v>4</v>
      </c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</row>
    <row r="358" spans="1:24" ht="15.75">
      <c r="A358" s="130">
        <f t="shared" si="77"/>
        <v>44126</v>
      </c>
      <c r="B358" s="101" t="str">
        <f t="shared" si="71"/>
        <v>Oct</v>
      </c>
      <c r="C358" s="101" t="str">
        <f t="shared" si="72"/>
        <v>Thu</v>
      </c>
      <c r="D358" s="131" t="str">
        <f t="shared" si="73"/>
        <v>Week 43</v>
      </c>
      <c r="E358" s="101" t="str">
        <f t="shared" si="74"/>
        <v>Oct Week 4</v>
      </c>
      <c r="F358" s="131" t="str">
        <f t="shared" si="75"/>
        <v>Week 4</v>
      </c>
      <c r="G358" s="101">
        <f t="shared" si="76"/>
        <v>4</v>
      </c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</row>
    <row r="359" spans="1:24" ht="15.75">
      <c r="A359" s="130">
        <f t="shared" si="77"/>
        <v>44127</v>
      </c>
      <c r="B359" s="101" t="str">
        <f t="shared" si="71"/>
        <v>Oct</v>
      </c>
      <c r="C359" s="101" t="str">
        <f t="shared" si="72"/>
        <v>Fri</v>
      </c>
      <c r="D359" s="131" t="str">
        <f t="shared" si="73"/>
        <v>Week 43</v>
      </c>
      <c r="E359" s="101" t="str">
        <f t="shared" si="74"/>
        <v>Oct Week 4</v>
      </c>
      <c r="F359" s="131" t="str">
        <f t="shared" si="75"/>
        <v>Week 4</v>
      </c>
      <c r="G359" s="101">
        <f t="shared" si="76"/>
        <v>4</v>
      </c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</row>
    <row r="360" spans="1:24" ht="15.75">
      <c r="A360" s="130">
        <f t="shared" si="77"/>
        <v>44128</v>
      </c>
      <c r="B360" s="101" t="str">
        <f t="shared" si="71"/>
        <v>Oct</v>
      </c>
      <c r="C360" s="101" t="str">
        <f t="shared" si="72"/>
        <v>Sat</v>
      </c>
      <c r="D360" s="131" t="str">
        <f t="shared" si="73"/>
        <v>Week 43</v>
      </c>
      <c r="E360" s="101" t="str">
        <f t="shared" si="74"/>
        <v>Oct Week 4</v>
      </c>
      <c r="F360" s="131" t="str">
        <f t="shared" si="75"/>
        <v>Week 4</v>
      </c>
      <c r="G360" s="101">
        <f t="shared" si="76"/>
        <v>4</v>
      </c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</row>
    <row r="361" spans="1:24" ht="15.75">
      <c r="A361" s="130">
        <f t="shared" si="77"/>
        <v>44129</v>
      </c>
      <c r="B361" s="101" t="str">
        <f t="shared" si="71"/>
        <v>Oct</v>
      </c>
      <c r="C361" s="101" t="str">
        <f t="shared" si="72"/>
        <v>Sun</v>
      </c>
      <c r="D361" s="131" t="str">
        <f t="shared" si="73"/>
        <v>Week 44</v>
      </c>
      <c r="E361" s="101" t="str">
        <f t="shared" si="74"/>
        <v>Oct Week 4</v>
      </c>
      <c r="F361" s="131" t="str">
        <f t="shared" si="75"/>
        <v>Week 4</v>
      </c>
      <c r="G361" s="101">
        <f t="shared" si="76"/>
        <v>4</v>
      </c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</row>
    <row r="362" spans="1:24" ht="15.75">
      <c r="A362" s="130">
        <f t="shared" si="77"/>
        <v>44130</v>
      </c>
      <c r="B362" s="101" t="str">
        <f t="shared" si="71"/>
        <v>Nov</v>
      </c>
      <c r="C362" s="101" t="str">
        <f t="shared" si="72"/>
        <v>Mon</v>
      </c>
      <c r="D362" s="131" t="str">
        <f t="shared" si="73"/>
        <v>Week 44</v>
      </c>
      <c r="E362" s="101" t="str">
        <f t="shared" si="74"/>
        <v>Nov Week 1</v>
      </c>
      <c r="F362" s="131" t="str">
        <f t="shared" si="75"/>
        <v>Week 1</v>
      </c>
      <c r="G362" s="101">
        <f t="shared" si="76"/>
        <v>1</v>
      </c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</row>
    <row r="363" spans="1:24" ht="15.75">
      <c r="A363" s="130">
        <f t="shared" si="77"/>
        <v>44131</v>
      </c>
      <c r="B363" s="101" t="str">
        <f t="shared" si="71"/>
        <v>Nov</v>
      </c>
      <c r="C363" s="101" t="str">
        <f t="shared" si="72"/>
        <v>Tue</v>
      </c>
      <c r="D363" s="131" t="str">
        <f t="shared" si="73"/>
        <v>Week 44</v>
      </c>
      <c r="E363" s="101" t="str">
        <f t="shared" si="74"/>
        <v>Nov Week 1</v>
      </c>
      <c r="F363" s="131" t="str">
        <f t="shared" si="75"/>
        <v>Week 1</v>
      </c>
      <c r="G363" s="101">
        <f t="shared" si="76"/>
        <v>1</v>
      </c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</row>
    <row r="364" spans="1:24" ht="15.75">
      <c r="A364" s="130">
        <f t="shared" si="77"/>
        <v>44132</v>
      </c>
      <c r="B364" s="101" t="str">
        <f t="shared" si="71"/>
        <v>Nov</v>
      </c>
      <c r="C364" s="101" t="str">
        <f t="shared" si="72"/>
        <v>Wed</v>
      </c>
      <c r="D364" s="131" t="str">
        <f t="shared" si="73"/>
        <v>Week 44</v>
      </c>
      <c r="E364" s="101" t="str">
        <f t="shared" si="74"/>
        <v>Nov Week 1</v>
      </c>
      <c r="F364" s="131" t="str">
        <f t="shared" si="75"/>
        <v>Week 1</v>
      </c>
      <c r="G364" s="101">
        <f t="shared" si="76"/>
        <v>1</v>
      </c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</row>
    <row r="365" spans="1:24" ht="15.75">
      <c r="A365" s="130">
        <f t="shared" si="77"/>
        <v>44133</v>
      </c>
      <c r="B365" s="101" t="str">
        <f t="shared" si="71"/>
        <v>Nov</v>
      </c>
      <c r="C365" s="101" t="str">
        <f t="shared" si="72"/>
        <v>Thu</v>
      </c>
      <c r="D365" s="131" t="str">
        <f t="shared" si="73"/>
        <v>Week 44</v>
      </c>
      <c r="E365" s="101" t="str">
        <f t="shared" si="74"/>
        <v>Nov Week 1</v>
      </c>
      <c r="F365" s="131" t="str">
        <f t="shared" si="75"/>
        <v>Week 1</v>
      </c>
      <c r="G365" s="101">
        <f t="shared" si="76"/>
        <v>1</v>
      </c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</row>
    <row r="366" spans="1:24" ht="15.75">
      <c r="A366" s="130">
        <f t="shared" si="77"/>
        <v>44134</v>
      </c>
      <c r="B366" s="101" t="str">
        <f t="shared" si="71"/>
        <v>Nov</v>
      </c>
      <c r="C366" s="101" t="str">
        <f t="shared" si="72"/>
        <v>Fri</v>
      </c>
      <c r="D366" s="131" t="str">
        <f t="shared" si="73"/>
        <v>Week 44</v>
      </c>
      <c r="E366" s="101" t="str">
        <f t="shared" si="74"/>
        <v>Nov Week 1</v>
      </c>
      <c r="F366" s="131" t="str">
        <f t="shared" si="75"/>
        <v>Week 1</v>
      </c>
      <c r="G366" s="101">
        <f t="shared" si="76"/>
        <v>1</v>
      </c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</row>
    <row r="367" spans="1:24" ht="15.75">
      <c r="A367" s="130">
        <f t="shared" si="77"/>
        <v>44135</v>
      </c>
      <c r="B367" s="101" t="str">
        <f t="shared" si="71"/>
        <v>Nov</v>
      </c>
      <c r="C367" s="101" t="str">
        <f t="shared" si="72"/>
        <v>Sat</v>
      </c>
      <c r="D367" s="131" t="str">
        <f t="shared" si="73"/>
        <v>Week 44</v>
      </c>
      <c r="E367" s="101" t="str">
        <f t="shared" si="74"/>
        <v>Nov Week 1</v>
      </c>
      <c r="F367" s="131" t="str">
        <f t="shared" si="75"/>
        <v>Week 1</v>
      </c>
      <c r="G367" s="101">
        <f t="shared" si="76"/>
        <v>1</v>
      </c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</row>
    <row r="368" spans="1:24" ht="15.75">
      <c r="A368" s="130">
        <f t="shared" si="77"/>
        <v>44136</v>
      </c>
      <c r="B368" s="101" t="str">
        <f t="shared" si="71"/>
        <v>Nov</v>
      </c>
      <c r="C368" s="101" t="str">
        <f t="shared" si="72"/>
        <v>Sun</v>
      </c>
      <c r="D368" s="131" t="str">
        <f t="shared" si="73"/>
        <v>Week 45</v>
      </c>
      <c r="E368" s="101" t="str">
        <f t="shared" si="74"/>
        <v>Nov Week 1</v>
      </c>
      <c r="F368" s="131" t="str">
        <f t="shared" si="75"/>
        <v>Week 1</v>
      </c>
      <c r="G368" s="101">
        <f t="shared" si="76"/>
        <v>1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</row>
    <row r="369" spans="1:24" ht="15.75">
      <c r="A369" s="130">
        <f t="shared" si="77"/>
        <v>44137</v>
      </c>
      <c r="B369" s="101" t="str">
        <f t="shared" si="71"/>
        <v>Nov</v>
      </c>
      <c r="C369" s="101" t="str">
        <f t="shared" si="72"/>
        <v>Mon</v>
      </c>
      <c r="D369" s="131" t="str">
        <f t="shared" si="73"/>
        <v>Week 45</v>
      </c>
      <c r="E369" s="101" t="str">
        <f t="shared" si="74"/>
        <v>Nov Week 2</v>
      </c>
      <c r="F369" s="131" t="str">
        <f t="shared" si="75"/>
        <v>Week 2</v>
      </c>
      <c r="G369" s="101">
        <f t="shared" si="76"/>
        <v>2</v>
      </c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</row>
    <row r="370" spans="1:24" ht="15.75">
      <c r="A370" s="130">
        <f t="shared" si="77"/>
        <v>44138</v>
      </c>
      <c r="B370" s="101" t="str">
        <f t="shared" si="71"/>
        <v>Nov</v>
      </c>
      <c r="C370" s="101" t="str">
        <f t="shared" si="72"/>
        <v>Tue</v>
      </c>
      <c r="D370" s="131" t="str">
        <f t="shared" si="73"/>
        <v>Week 45</v>
      </c>
      <c r="E370" s="101" t="str">
        <f t="shared" si="74"/>
        <v>Nov Week 2</v>
      </c>
      <c r="F370" s="131" t="str">
        <f t="shared" si="75"/>
        <v>Week 2</v>
      </c>
      <c r="G370" s="101">
        <f t="shared" si="76"/>
        <v>2</v>
      </c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</row>
    <row r="371" spans="1:24" ht="15.75">
      <c r="A371" s="130">
        <f t="shared" si="77"/>
        <v>44139</v>
      </c>
      <c r="B371" s="101" t="str">
        <f t="shared" si="71"/>
        <v>Nov</v>
      </c>
      <c r="C371" s="101" t="str">
        <f t="shared" si="72"/>
        <v>Wed</v>
      </c>
      <c r="D371" s="131" t="str">
        <f t="shared" si="73"/>
        <v>Week 45</v>
      </c>
      <c r="E371" s="101" t="str">
        <f t="shared" si="74"/>
        <v>Nov Week 2</v>
      </c>
      <c r="F371" s="131" t="str">
        <f t="shared" si="75"/>
        <v>Week 2</v>
      </c>
      <c r="G371" s="101">
        <f t="shared" si="76"/>
        <v>2</v>
      </c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</row>
    <row r="372" spans="1:24" ht="15.75">
      <c r="A372" s="130">
        <f t="shared" si="77"/>
        <v>44140</v>
      </c>
      <c r="B372" s="101" t="str">
        <f t="shared" si="71"/>
        <v>Nov</v>
      </c>
      <c r="C372" s="101" t="str">
        <f t="shared" si="72"/>
        <v>Thu</v>
      </c>
      <c r="D372" s="131" t="str">
        <f t="shared" si="73"/>
        <v>Week 45</v>
      </c>
      <c r="E372" s="101" t="str">
        <f t="shared" si="74"/>
        <v>Nov Week 2</v>
      </c>
      <c r="F372" s="131" t="str">
        <f t="shared" si="75"/>
        <v>Week 2</v>
      </c>
      <c r="G372" s="101">
        <f t="shared" si="76"/>
        <v>2</v>
      </c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</row>
    <row r="373" spans="1:24" ht="15.75">
      <c r="A373" s="130">
        <f t="shared" si="77"/>
        <v>44141</v>
      </c>
      <c r="B373" s="101" t="str">
        <f t="shared" si="71"/>
        <v>Nov</v>
      </c>
      <c r="C373" s="101" t="str">
        <f t="shared" si="72"/>
        <v>Fri</v>
      </c>
      <c r="D373" s="131" t="str">
        <f t="shared" si="73"/>
        <v>Week 45</v>
      </c>
      <c r="E373" s="101" t="str">
        <f t="shared" si="74"/>
        <v>Nov Week 2</v>
      </c>
      <c r="F373" s="131" t="str">
        <f t="shared" si="75"/>
        <v>Week 2</v>
      </c>
      <c r="G373" s="101">
        <f t="shared" si="76"/>
        <v>2</v>
      </c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</row>
    <row r="374" spans="1:24" ht="15.75">
      <c r="A374" s="130">
        <f t="shared" si="77"/>
        <v>44142</v>
      </c>
      <c r="B374" s="101" t="str">
        <f t="shared" si="71"/>
        <v>Nov</v>
      </c>
      <c r="C374" s="101" t="str">
        <f t="shared" si="72"/>
        <v>Sat</v>
      </c>
      <c r="D374" s="131" t="str">
        <f t="shared" si="73"/>
        <v>Week 45</v>
      </c>
      <c r="E374" s="101" t="str">
        <f t="shared" si="74"/>
        <v>Nov Week 2</v>
      </c>
      <c r="F374" s="131" t="str">
        <f t="shared" si="75"/>
        <v>Week 2</v>
      </c>
      <c r="G374" s="101">
        <f t="shared" si="76"/>
        <v>2</v>
      </c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</row>
    <row r="375" spans="1:24" ht="15.75">
      <c r="A375" s="130">
        <f t="shared" si="77"/>
        <v>44143</v>
      </c>
      <c r="B375" s="101" t="str">
        <f t="shared" si="71"/>
        <v>Nov</v>
      </c>
      <c r="C375" s="101" t="str">
        <f t="shared" si="72"/>
        <v>Sun</v>
      </c>
      <c r="D375" s="131" t="str">
        <f t="shared" si="73"/>
        <v>Week 46</v>
      </c>
      <c r="E375" s="101" t="str">
        <f t="shared" si="74"/>
        <v>Nov Week 2</v>
      </c>
      <c r="F375" s="131" t="str">
        <f t="shared" si="75"/>
        <v>Week 2</v>
      </c>
      <c r="G375" s="101">
        <f t="shared" si="76"/>
        <v>2</v>
      </c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</row>
    <row r="376" spans="1:24" ht="15.75">
      <c r="A376" s="130">
        <f t="shared" si="77"/>
        <v>44144</v>
      </c>
      <c r="B376" s="101" t="str">
        <f t="shared" si="71"/>
        <v>Nov</v>
      </c>
      <c r="C376" s="101" t="str">
        <f t="shared" si="72"/>
        <v>Mon</v>
      </c>
      <c r="D376" s="131" t="str">
        <f t="shared" si="73"/>
        <v>Week 46</v>
      </c>
      <c r="E376" s="101" t="str">
        <f t="shared" si="74"/>
        <v>Nov Week 3</v>
      </c>
      <c r="F376" s="131" t="str">
        <f t="shared" si="75"/>
        <v>Week 3</v>
      </c>
      <c r="G376" s="101">
        <f t="shared" si="76"/>
        <v>3</v>
      </c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</row>
    <row r="377" spans="1:24" ht="15.75">
      <c r="A377" s="130">
        <f t="shared" si="77"/>
        <v>44145</v>
      </c>
      <c r="B377" s="101" t="str">
        <f t="shared" si="71"/>
        <v>Nov</v>
      </c>
      <c r="C377" s="101" t="str">
        <f t="shared" si="72"/>
        <v>Tue</v>
      </c>
      <c r="D377" s="131" t="str">
        <f t="shared" si="73"/>
        <v>Week 46</v>
      </c>
      <c r="E377" s="101" t="str">
        <f t="shared" si="74"/>
        <v>Nov Week 3</v>
      </c>
      <c r="F377" s="131" t="str">
        <f t="shared" si="75"/>
        <v>Week 3</v>
      </c>
      <c r="G377" s="101">
        <f t="shared" si="76"/>
        <v>3</v>
      </c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</row>
    <row r="378" spans="1:24" ht="15.75">
      <c r="A378" s="130">
        <f t="shared" si="77"/>
        <v>44146</v>
      </c>
      <c r="B378" s="101" t="str">
        <f t="shared" si="71"/>
        <v>Nov</v>
      </c>
      <c r="C378" s="101" t="str">
        <f t="shared" si="72"/>
        <v>Wed</v>
      </c>
      <c r="D378" s="131" t="str">
        <f t="shared" si="73"/>
        <v>Week 46</v>
      </c>
      <c r="E378" s="101" t="str">
        <f t="shared" si="74"/>
        <v>Nov Week 3</v>
      </c>
      <c r="F378" s="131" t="str">
        <f t="shared" si="75"/>
        <v>Week 3</v>
      </c>
      <c r="G378" s="101">
        <f t="shared" si="76"/>
        <v>3</v>
      </c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</row>
    <row r="379" spans="1:24" ht="15.75">
      <c r="A379" s="130">
        <f t="shared" si="77"/>
        <v>44147</v>
      </c>
      <c r="B379" s="101" t="str">
        <f t="shared" si="71"/>
        <v>Nov</v>
      </c>
      <c r="C379" s="101" t="str">
        <f t="shared" si="72"/>
        <v>Thu</v>
      </c>
      <c r="D379" s="131" t="str">
        <f t="shared" si="73"/>
        <v>Week 46</v>
      </c>
      <c r="E379" s="101" t="str">
        <f t="shared" si="74"/>
        <v>Nov Week 3</v>
      </c>
      <c r="F379" s="131" t="str">
        <f t="shared" si="75"/>
        <v>Week 3</v>
      </c>
      <c r="G379" s="101">
        <f t="shared" si="76"/>
        <v>3</v>
      </c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</row>
    <row r="380" spans="1:24" ht="15.75">
      <c r="A380" s="130">
        <f t="shared" si="77"/>
        <v>44148</v>
      </c>
      <c r="B380" s="101" t="str">
        <f t="shared" si="71"/>
        <v>Nov</v>
      </c>
      <c r="C380" s="101" t="str">
        <f t="shared" si="72"/>
        <v>Fri</v>
      </c>
      <c r="D380" s="131" t="str">
        <f t="shared" si="73"/>
        <v>Week 46</v>
      </c>
      <c r="E380" s="101" t="str">
        <f t="shared" si="74"/>
        <v>Nov Week 3</v>
      </c>
      <c r="F380" s="131" t="str">
        <f t="shared" si="75"/>
        <v>Week 3</v>
      </c>
      <c r="G380" s="101">
        <f t="shared" si="76"/>
        <v>3</v>
      </c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</row>
    <row r="381" spans="1:24" ht="15.75">
      <c r="A381" s="130">
        <f t="shared" si="77"/>
        <v>44149</v>
      </c>
      <c r="B381" s="101" t="str">
        <f t="shared" si="71"/>
        <v>Nov</v>
      </c>
      <c r="C381" s="101" t="str">
        <f t="shared" si="72"/>
        <v>Sat</v>
      </c>
      <c r="D381" s="131" t="str">
        <f t="shared" si="73"/>
        <v>Week 46</v>
      </c>
      <c r="E381" s="101" t="str">
        <f t="shared" si="74"/>
        <v>Nov Week 3</v>
      </c>
      <c r="F381" s="131" t="str">
        <f t="shared" si="75"/>
        <v>Week 3</v>
      </c>
      <c r="G381" s="101">
        <f t="shared" si="76"/>
        <v>3</v>
      </c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</row>
    <row r="382" spans="1:24" ht="15.75">
      <c r="A382" s="130">
        <f t="shared" si="77"/>
        <v>44150</v>
      </c>
      <c r="B382" s="101" t="str">
        <f t="shared" si="71"/>
        <v>Nov</v>
      </c>
      <c r="C382" s="101" t="str">
        <f t="shared" si="72"/>
        <v>Sun</v>
      </c>
      <c r="D382" s="131" t="str">
        <f t="shared" si="73"/>
        <v>Week 47</v>
      </c>
      <c r="E382" s="101" t="str">
        <f t="shared" si="74"/>
        <v>Nov Week 3</v>
      </c>
      <c r="F382" s="131" t="str">
        <f t="shared" si="75"/>
        <v>Week 3</v>
      </c>
      <c r="G382" s="101">
        <f t="shared" si="76"/>
        <v>3</v>
      </c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</row>
    <row r="383" spans="1:24" ht="15.75">
      <c r="A383" s="130">
        <f t="shared" si="77"/>
        <v>44151</v>
      </c>
      <c r="B383" s="101" t="str">
        <f t="shared" si="71"/>
        <v>Nov</v>
      </c>
      <c r="C383" s="101" t="str">
        <f t="shared" si="72"/>
        <v>Mon</v>
      </c>
      <c r="D383" s="131" t="str">
        <f t="shared" si="73"/>
        <v>Week 47</v>
      </c>
      <c r="E383" s="101" t="str">
        <f t="shared" si="74"/>
        <v>Nov Week 4</v>
      </c>
      <c r="F383" s="131" t="str">
        <f t="shared" si="75"/>
        <v>Week 4</v>
      </c>
      <c r="G383" s="101">
        <f t="shared" si="76"/>
        <v>4</v>
      </c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</row>
    <row r="384" spans="1:24" ht="15.75">
      <c r="A384" s="130">
        <f t="shared" si="77"/>
        <v>44152</v>
      </c>
      <c r="B384" s="101" t="str">
        <f t="shared" si="71"/>
        <v>Nov</v>
      </c>
      <c r="C384" s="101" t="str">
        <f t="shared" si="72"/>
        <v>Tue</v>
      </c>
      <c r="D384" s="131" t="str">
        <f t="shared" si="73"/>
        <v>Week 47</v>
      </c>
      <c r="E384" s="101" t="str">
        <f t="shared" si="74"/>
        <v>Nov Week 4</v>
      </c>
      <c r="F384" s="131" t="str">
        <f t="shared" si="75"/>
        <v>Week 4</v>
      </c>
      <c r="G384" s="101">
        <f t="shared" si="76"/>
        <v>4</v>
      </c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</row>
    <row r="385" spans="1:24" ht="15.75">
      <c r="A385" s="130">
        <f t="shared" si="77"/>
        <v>44153</v>
      </c>
      <c r="B385" s="101" t="str">
        <f t="shared" si="71"/>
        <v>Nov</v>
      </c>
      <c r="C385" s="101" t="str">
        <f t="shared" si="72"/>
        <v>Wed</v>
      </c>
      <c r="D385" s="131" t="str">
        <f t="shared" si="73"/>
        <v>Week 47</v>
      </c>
      <c r="E385" s="101" t="str">
        <f t="shared" si="74"/>
        <v>Nov Week 4</v>
      </c>
      <c r="F385" s="131" t="str">
        <f t="shared" si="75"/>
        <v>Week 4</v>
      </c>
      <c r="G385" s="101">
        <f t="shared" si="76"/>
        <v>4</v>
      </c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</row>
    <row r="386" spans="1:24" ht="15.75">
      <c r="A386" s="130">
        <f t="shared" si="77"/>
        <v>44154</v>
      </c>
      <c r="B386" s="101" t="str">
        <f t="shared" si="71"/>
        <v>Nov</v>
      </c>
      <c r="C386" s="101" t="str">
        <f t="shared" si="72"/>
        <v>Thu</v>
      </c>
      <c r="D386" s="131" t="str">
        <f t="shared" si="73"/>
        <v>Week 47</v>
      </c>
      <c r="E386" s="101" t="str">
        <f t="shared" si="74"/>
        <v>Nov Week 4</v>
      </c>
      <c r="F386" s="131" t="str">
        <f t="shared" si="75"/>
        <v>Week 4</v>
      </c>
      <c r="G386" s="101">
        <f t="shared" si="76"/>
        <v>4</v>
      </c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</row>
    <row r="387" spans="1:24" ht="15.75">
      <c r="A387" s="130">
        <f t="shared" si="77"/>
        <v>44155</v>
      </c>
      <c r="B387" s="101" t="str">
        <f t="shared" si="71"/>
        <v>Nov</v>
      </c>
      <c r="C387" s="101" t="str">
        <f t="shared" si="72"/>
        <v>Fri</v>
      </c>
      <c r="D387" s="131" t="str">
        <f t="shared" si="73"/>
        <v>Week 47</v>
      </c>
      <c r="E387" s="101" t="str">
        <f t="shared" si="74"/>
        <v>Nov Week 4</v>
      </c>
      <c r="F387" s="131" t="str">
        <f t="shared" si="75"/>
        <v>Week 4</v>
      </c>
      <c r="G387" s="101">
        <f t="shared" si="76"/>
        <v>4</v>
      </c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</row>
    <row r="388" spans="1:24" ht="15.75">
      <c r="A388" s="130">
        <f t="shared" si="77"/>
        <v>44156</v>
      </c>
      <c r="B388" s="101" t="str">
        <f t="shared" si="71"/>
        <v>Nov</v>
      </c>
      <c r="C388" s="101" t="str">
        <f t="shared" si="72"/>
        <v>Sat</v>
      </c>
      <c r="D388" s="131" t="str">
        <f t="shared" si="73"/>
        <v>Week 47</v>
      </c>
      <c r="E388" s="101" t="str">
        <f t="shared" si="74"/>
        <v>Nov Week 4</v>
      </c>
      <c r="F388" s="131" t="str">
        <f t="shared" si="75"/>
        <v>Week 4</v>
      </c>
      <c r="G388" s="101">
        <f t="shared" si="76"/>
        <v>4</v>
      </c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</row>
    <row r="389" spans="1:24" ht="15.75">
      <c r="A389" s="130">
        <f t="shared" si="77"/>
        <v>44157</v>
      </c>
      <c r="B389" s="101" t="str">
        <f t="shared" si="71"/>
        <v>Nov</v>
      </c>
      <c r="C389" s="101" t="str">
        <f t="shared" si="72"/>
        <v>Sun</v>
      </c>
      <c r="D389" s="131" t="str">
        <f t="shared" si="73"/>
        <v>Week 48</v>
      </c>
      <c r="E389" s="101" t="str">
        <f t="shared" si="74"/>
        <v>Nov Week 4</v>
      </c>
      <c r="F389" s="131" t="str">
        <f t="shared" si="75"/>
        <v>Week 4</v>
      </c>
      <c r="G389" s="101">
        <f t="shared" si="76"/>
        <v>4</v>
      </c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</row>
    <row r="390" spans="1:24" ht="15.75">
      <c r="A390" s="130">
        <f t="shared" si="77"/>
        <v>44158</v>
      </c>
      <c r="B390" s="101" t="str">
        <f t="shared" si="71"/>
        <v>Dec</v>
      </c>
      <c r="C390" s="101" t="str">
        <f t="shared" si="72"/>
        <v>Mon</v>
      </c>
      <c r="D390" s="131" t="str">
        <f t="shared" si="73"/>
        <v>Week 48</v>
      </c>
      <c r="E390" s="101" t="str">
        <f t="shared" si="74"/>
        <v>Dec Week 1</v>
      </c>
      <c r="F390" s="131" t="str">
        <f t="shared" si="75"/>
        <v>Week 1</v>
      </c>
      <c r="G390" s="101">
        <f t="shared" si="76"/>
        <v>1</v>
      </c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</row>
    <row r="391" spans="1:24" ht="15.75">
      <c r="A391" s="130">
        <f t="shared" si="77"/>
        <v>44159</v>
      </c>
      <c r="B391" s="101" t="str">
        <f t="shared" si="71"/>
        <v>Dec</v>
      </c>
      <c r="C391" s="101" t="str">
        <f t="shared" si="72"/>
        <v>Tue</v>
      </c>
      <c r="D391" s="131" t="str">
        <f t="shared" si="73"/>
        <v>Week 48</v>
      </c>
      <c r="E391" s="101" t="str">
        <f t="shared" si="74"/>
        <v>Dec Week 1</v>
      </c>
      <c r="F391" s="131" t="str">
        <f t="shared" si="75"/>
        <v>Week 1</v>
      </c>
      <c r="G391" s="101">
        <f t="shared" si="76"/>
        <v>1</v>
      </c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</row>
    <row r="392" spans="1:24" ht="15.75">
      <c r="A392" s="130">
        <f t="shared" si="77"/>
        <v>44160</v>
      </c>
      <c r="B392" s="101" t="str">
        <f t="shared" si="71"/>
        <v>Dec</v>
      </c>
      <c r="C392" s="101" t="str">
        <f t="shared" si="72"/>
        <v>Wed</v>
      </c>
      <c r="D392" s="131" t="str">
        <f t="shared" si="73"/>
        <v>Week 48</v>
      </c>
      <c r="E392" s="101" t="str">
        <f t="shared" si="74"/>
        <v>Dec Week 1</v>
      </c>
      <c r="F392" s="131" t="str">
        <f t="shared" si="75"/>
        <v>Week 1</v>
      </c>
      <c r="G392" s="101">
        <f t="shared" si="76"/>
        <v>1</v>
      </c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</row>
    <row r="393" spans="1:24" ht="15.75">
      <c r="A393" s="130">
        <f t="shared" si="77"/>
        <v>44161</v>
      </c>
      <c r="B393" s="101" t="str">
        <f t="shared" si="71"/>
        <v>Dec</v>
      </c>
      <c r="C393" s="101" t="str">
        <f t="shared" si="72"/>
        <v>Thu</v>
      </c>
      <c r="D393" s="131" t="str">
        <f t="shared" si="73"/>
        <v>Week 48</v>
      </c>
      <c r="E393" s="101" t="str">
        <f t="shared" si="74"/>
        <v>Dec Week 1</v>
      </c>
      <c r="F393" s="131" t="str">
        <f t="shared" si="75"/>
        <v>Week 1</v>
      </c>
      <c r="G393" s="101">
        <f t="shared" si="76"/>
        <v>1</v>
      </c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</row>
    <row r="394" spans="1:24" ht="15.75">
      <c r="A394" s="130">
        <f t="shared" si="77"/>
        <v>44162</v>
      </c>
      <c r="B394" s="101" t="str">
        <f t="shared" si="71"/>
        <v>Dec</v>
      </c>
      <c r="C394" s="101" t="str">
        <f t="shared" si="72"/>
        <v>Fri</v>
      </c>
      <c r="D394" s="131" t="str">
        <f t="shared" si="73"/>
        <v>Week 48</v>
      </c>
      <c r="E394" s="101" t="str">
        <f t="shared" si="74"/>
        <v>Dec Week 1</v>
      </c>
      <c r="F394" s="131" t="str">
        <f t="shared" si="75"/>
        <v>Week 1</v>
      </c>
      <c r="G394" s="101">
        <f t="shared" si="76"/>
        <v>1</v>
      </c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</row>
    <row r="395" spans="1:24" ht="15.75">
      <c r="A395" s="130">
        <f t="shared" si="77"/>
        <v>44163</v>
      </c>
      <c r="B395" s="101" t="str">
        <f t="shared" si="71"/>
        <v>Dec</v>
      </c>
      <c r="C395" s="101" t="str">
        <f t="shared" si="72"/>
        <v>Sat</v>
      </c>
      <c r="D395" s="131" t="str">
        <f t="shared" si="73"/>
        <v>Week 48</v>
      </c>
      <c r="E395" s="101" t="str">
        <f t="shared" si="74"/>
        <v>Dec Week 1</v>
      </c>
      <c r="F395" s="131" t="str">
        <f t="shared" si="75"/>
        <v>Week 1</v>
      </c>
      <c r="G395" s="101">
        <f t="shared" si="76"/>
        <v>1</v>
      </c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</row>
    <row r="396" spans="1:24" ht="15.75">
      <c r="A396" s="130">
        <f t="shared" si="77"/>
        <v>44164</v>
      </c>
      <c r="B396" s="101" t="str">
        <f t="shared" si="71"/>
        <v>Dec</v>
      </c>
      <c r="C396" s="101" t="str">
        <f t="shared" si="72"/>
        <v>Sun</v>
      </c>
      <c r="D396" s="131" t="str">
        <f t="shared" si="73"/>
        <v>Week 49</v>
      </c>
      <c r="E396" s="101" t="str">
        <f t="shared" si="74"/>
        <v>Dec Week 1</v>
      </c>
      <c r="F396" s="131" t="str">
        <f t="shared" si="75"/>
        <v>Week 1</v>
      </c>
      <c r="G396" s="101">
        <f t="shared" si="76"/>
        <v>1</v>
      </c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</row>
    <row r="397" spans="1:24" ht="15.75">
      <c r="A397" s="130">
        <f t="shared" si="77"/>
        <v>44165</v>
      </c>
      <c r="B397" s="101" t="str">
        <f t="shared" si="71"/>
        <v>Dec</v>
      </c>
      <c r="C397" s="101" t="str">
        <f t="shared" si="72"/>
        <v>Mon</v>
      </c>
      <c r="D397" s="131" t="str">
        <f t="shared" si="73"/>
        <v>Week 49</v>
      </c>
      <c r="E397" s="101" t="str">
        <f t="shared" si="74"/>
        <v>Dec Week 2</v>
      </c>
      <c r="F397" s="131" t="str">
        <f t="shared" si="75"/>
        <v>Week 2</v>
      </c>
      <c r="G397" s="101">
        <f t="shared" si="76"/>
        <v>2</v>
      </c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</row>
    <row r="398" spans="1:24" ht="15.75">
      <c r="A398" s="130">
        <f t="shared" si="77"/>
        <v>44166</v>
      </c>
      <c r="B398" s="101" t="str">
        <f t="shared" si="71"/>
        <v>Dec</v>
      </c>
      <c r="C398" s="101" t="str">
        <f t="shared" si="72"/>
        <v>Tue</v>
      </c>
      <c r="D398" s="131" t="str">
        <f t="shared" si="73"/>
        <v>Week 49</v>
      </c>
      <c r="E398" s="101" t="str">
        <f t="shared" si="74"/>
        <v>Dec Week 2</v>
      </c>
      <c r="F398" s="131" t="str">
        <f t="shared" si="75"/>
        <v>Week 2</v>
      </c>
      <c r="G398" s="101">
        <f t="shared" si="76"/>
        <v>2</v>
      </c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</row>
    <row r="399" spans="1:24" ht="15.75">
      <c r="A399" s="130">
        <f t="shared" si="77"/>
        <v>44167</v>
      </c>
      <c r="B399" s="101" t="str">
        <f t="shared" si="71"/>
        <v>Dec</v>
      </c>
      <c r="C399" s="101" t="str">
        <f t="shared" si="72"/>
        <v>Wed</v>
      </c>
      <c r="D399" s="131" t="str">
        <f t="shared" si="73"/>
        <v>Week 49</v>
      </c>
      <c r="E399" s="101" t="str">
        <f t="shared" si="74"/>
        <v>Dec Week 2</v>
      </c>
      <c r="F399" s="131" t="str">
        <f t="shared" si="75"/>
        <v>Week 2</v>
      </c>
      <c r="G399" s="101">
        <f t="shared" si="76"/>
        <v>2</v>
      </c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</row>
    <row r="400" spans="1:24" ht="15.75">
      <c r="A400" s="130">
        <f t="shared" si="77"/>
        <v>44168</v>
      </c>
      <c r="B400" s="101" t="str">
        <f t="shared" si="71"/>
        <v>Dec</v>
      </c>
      <c r="C400" s="101" t="str">
        <f t="shared" si="72"/>
        <v>Thu</v>
      </c>
      <c r="D400" s="131" t="str">
        <f t="shared" si="73"/>
        <v>Week 49</v>
      </c>
      <c r="E400" s="101" t="str">
        <f t="shared" si="74"/>
        <v>Dec Week 2</v>
      </c>
      <c r="F400" s="131" t="str">
        <f t="shared" si="75"/>
        <v>Week 2</v>
      </c>
      <c r="G400" s="101">
        <f t="shared" si="76"/>
        <v>2</v>
      </c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</row>
    <row r="401" spans="1:24" ht="15.75">
      <c r="A401" s="130">
        <f t="shared" si="77"/>
        <v>44169</v>
      </c>
      <c r="B401" s="101" t="str">
        <f t="shared" si="71"/>
        <v>Dec</v>
      </c>
      <c r="C401" s="101" t="str">
        <f t="shared" si="72"/>
        <v>Fri</v>
      </c>
      <c r="D401" s="131" t="str">
        <f t="shared" si="73"/>
        <v>Week 49</v>
      </c>
      <c r="E401" s="101" t="str">
        <f t="shared" si="74"/>
        <v>Dec Week 2</v>
      </c>
      <c r="F401" s="131" t="str">
        <f t="shared" si="75"/>
        <v>Week 2</v>
      </c>
      <c r="G401" s="101">
        <f t="shared" si="76"/>
        <v>2</v>
      </c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</row>
    <row r="402" spans="1:24" ht="15.75">
      <c r="A402" s="130">
        <f t="shared" si="77"/>
        <v>44170</v>
      </c>
      <c r="B402" s="101" t="str">
        <f t="shared" si="71"/>
        <v>Dec</v>
      </c>
      <c r="C402" s="101" t="str">
        <f t="shared" si="72"/>
        <v>Sat</v>
      </c>
      <c r="D402" s="131" t="str">
        <f t="shared" si="73"/>
        <v>Week 49</v>
      </c>
      <c r="E402" s="101" t="str">
        <f t="shared" si="74"/>
        <v>Dec Week 2</v>
      </c>
      <c r="F402" s="131" t="str">
        <f t="shared" si="75"/>
        <v>Week 2</v>
      </c>
      <c r="G402" s="101">
        <f t="shared" si="76"/>
        <v>2</v>
      </c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</row>
    <row r="403" spans="1:24" ht="15.75">
      <c r="A403" s="130">
        <f t="shared" si="77"/>
        <v>44171</v>
      </c>
      <c r="B403" s="101" t="str">
        <f t="shared" si="71"/>
        <v>Dec</v>
      </c>
      <c r="C403" s="101" t="str">
        <f t="shared" si="72"/>
        <v>Sun</v>
      </c>
      <c r="D403" s="131" t="str">
        <f t="shared" si="73"/>
        <v>Week 50</v>
      </c>
      <c r="E403" s="101" t="str">
        <f t="shared" si="74"/>
        <v>Dec Week 2</v>
      </c>
      <c r="F403" s="131" t="str">
        <f t="shared" si="75"/>
        <v>Week 2</v>
      </c>
      <c r="G403" s="101">
        <f t="shared" si="76"/>
        <v>2</v>
      </c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</row>
    <row r="404" spans="1:24" ht="15.75">
      <c r="A404" s="130">
        <f t="shared" si="77"/>
        <v>44172</v>
      </c>
      <c r="B404" s="101" t="str">
        <f t="shared" si="71"/>
        <v>Dec</v>
      </c>
      <c r="C404" s="101" t="str">
        <f t="shared" si="72"/>
        <v>Mon</v>
      </c>
      <c r="D404" s="131" t="str">
        <f t="shared" si="73"/>
        <v>Week 50</v>
      </c>
      <c r="E404" s="101" t="str">
        <f t="shared" si="74"/>
        <v>Dec Week 3</v>
      </c>
      <c r="F404" s="131" t="str">
        <f t="shared" si="75"/>
        <v>Week 3</v>
      </c>
      <c r="G404" s="101">
        <f t="shared" si="76"/>
        <v>3</v>
      </c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</row>
    <row r="405" spans="1:24" ht="15.75">
      <c r="A405" s="130">
        <f t="shared" si="77"/>
        <v>44173</v>
      </c>
      <c r="B405" s="101" t="str">
        <f t="shared" si="71"/>
        <v>Dec</v>
      </c>
      <c r="C405" s="101" t="str">
        <f t="shared" si="72"/>
        <v>Tue</v>
      </c>
      <c r="D405" s="131" t="str">
        <f t="shared" si="73"/>
        <v>Week 50</v>
      </c>
      <c r="E405" s="101" t="str">
        <f t="shared" si="74"/>
        <v>Dec Week 3</v>
      </c>
      <c r="F405" s="131" t="str">
        <f t="shared" si="75"/>
        <v>Week 3</v>
      </c>
      <c r="G405" s="101">
        <f t="shared" si="76"/>
        <v>3</v>
      </c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</row>
    <row r="406" spans="1:24" ht="15.75">
      <c r="A406" s="130">
        <f t="shared" si="77"/>
        <v>44174</v>
      </c>
      <c r="B406" s="101" t="str">
        <f t="shared" si="71"/>
        <v>Dec</v>
      </c>
      <c r="C406" s="101" t="str">
        <f t="shared" si="72"/>
        <v>Wed</v>
      </c>
      <c r="D406" s="131" t="str">
        <f t="shared" si="73"/>
        <v>Week 50</v>
      </c>
      <c r="E406" s="101" t="str">
        <f t="shared" si="74"/>
        <v>Dec Week 3</v>
      </c>
      <c r="F406" s="131" t="str">
        <f t="shared" si="75"/>
        <v>Week 3</v>
      </c>
      <c r="G406" s="101">
        <f t="shared" si="76"/>
        <v>3</v>
      </c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</row>
    <row r="407" spans="1:24" ht="15.75">
      <c r="A407" s="130">
        <f t="shared" si="77"/>
        <v>44175</v>
      </c>
      <c r="B407" s="101" t="str">
        <f t="shared" si="71"/>
        <v>Dec</v>
      </c>
      <c r="C407" s="101" t="str">
        <f t="shared" si="72"/>
        <v>Thu</v>
      </c>
      <c r="D407" s="131" t="str">
        <f t="shared" si="73"/>
        <v>Week 50</v>
      </c>
      <c r="E407" s="101" t="str">
        <f t="shared" si="74"/>
        <v>Dec Week 3</v>
      </c>
      <c r="F407" s="131" t="str">
        <f t="shared" si="75"/>
        <v>Week 3</v>
      </c>
      <c r="G407" s="101">
        <f t="shared" si="76"/>
        <v>3</v>
      </c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</row>
    <row r="408" spans="1:24" ht="15.75">
      <c r="A408" s="130">
        <f t="shared" si="77"/>
        <v>44176</v>
      </c>
      <c r="B408" s="101" t="str">
        <f t="shared" si="71"/>
        <v>Dec</v>
      </c>
      <c r="C408" s="101" t="str">
        <f t="shared" si="72"/>
        <v>Fri</v>
      </c>
      <c r="D408" s="131" t="str">
        <f t="shared" si="73"/>
        <v>Week 50</v>
      </c>
      <c r="E408" s="101" t="str">
        <f t="shared" si="74"/>
        <v>Dec Week 3</v>
      </c>
      <c r="F408" s="131" t="str">
        <f t="shared" si="75"/>
        <v>Week 3</v>
      </c>
      <c r="G408" s="101">
        <f t="shared" si="76"/>
        <v>3</v>
      </c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</row>
    <row r="409" spans="1:24" ht="15.75">
      <c r="A409" s="130">
        <f t="shared" si="77"/>
        <v>44177</v>
      </c>
      <c r="B409" s="101" t="str">
        <f t="shared" si="71"/>
        <v>Dec</v>
      </c>
      <c r="C409" s="101" t="str">
        <f t="shared" si="72"/>
        <v>Sat</v>
      </c>
      <c r="D409" s="131" t="str">
        <f t="shared" si="73"/>
        <v>Week 50</v>
      </c>
      <c r="E409" s="101" t="str">
        <f t="shared" si="74"/>
        <v>Dec Week 3</v>
      </c>
      <c r="F409" s="131" t="str">
        <f t="shared" si="75"/>
        <v>Week 3</v>
      </c>
      <c r="G409" s="101">
        <f t="shared" si="76"/>
        <v>3</v>
      </c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</row>
    <row r="410" spans="1:24" ht="15.75">
      <c r="A410" s="130">
        <f t="shared" si="77"/>
        <v>44178</v>
      </c>
      <c r="B410" s="101" t="str">
        <f t="shared" si="71"/>
        <v>Dec</v>
      </c>
      <c r="C410" s="101" t="str">
        <f t="shared" si="72"/>
        <v>Sun</v>
      </c>
      <c r="D410" s="131" t="str">
        <f t="shared" si="73"/>
        <v>Week 51</v>
      </c>
      <c r="E410" s="101" t="str">
        <f t="shared" si="74"/>
        <v>Dec Week 3</v>
      </c>
      <c r="F410" s="131" t="str">
        <f t="shared" si="75"/>
        <v>Week 3</v>
      </c>
      <c r="G410" s="101">
        <f t="shared" si="76"/>
        <v>3</v>
      </c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</row>
    <row r="411" spans="1:24" ht="15.75">
      <c r="A411" s="130">
        <f t="shared" si="77"/>
        <v>44179</v>
      </c>
      <c r="B411" s="101" t="str">
        <f t="shared" si="71"/>
        <v>Dec</v>
      </c>
      <c r="C411" s="101" t="str">
        <f t="shared" si="72"/>
        <v>Mon</v>
      </c>
      <c r="D411" s="131" t="str">
        <f t="shared" si="73"/>
        <v>Week 51</v>
      </c>
      <c r="E411" s="101" t="str">
        <f t="shared" si="74"/>
        <v>Dec Week 4</v>
      </c>
      <c r="F411" s="131" t="str">
        <f t="shared" si="75"/>
        <v>Week 4</v>
      </c>
      <c r="G411" s="101">
        <f t="shared" si="76"/>
        <v>4</v>
      </c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</row>
    <row r="412" spans="1:24" ht="15.75">
      <c r="A412" s="130">
        <f t="shared" si="77"/>
        <v>44180</v>
      </c>
      <c r="B412" s="101" t="str">
        <f t="shared" si="71"/>
        <v>Dec</v>
      </c>
      <c r="C412" s="101" t="str">
        <f t="shared" si="72"/>
        <v>Tue</v>
      </c>
      <c r="D412" s="131" t="str">
        <f t="shared" si="73"/>
        <v>Week 51</v>
      </c>
      <c r="E412" s="101" t="str">
        <f t="shared" si="74"/>
        <v>Dec Week 4</v>
      </c>
      <c r="F412" s="131" t="str">
        <f t="shared" si="75"/>
        <v>Week 4</v>
      </c>
      <c r="G412" s="101">
        <f t="shared" si="76"/>
        <v>4</v>
      </c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</row>
    <row r="413" spans="1:24" ht="15.75">
      <c r="A413" s="130">
        <f t="shared" si="77"/>
        <v>44181</v>
      </c>
      <c r="B413" s="101" t="str">
        <f t="shared" si="71"/>
        <v>Dec</v>
      </c>
      <c r="C413" s="101" t="str">
        <f t="shared" si="72"/>
        <v>Wed</v>
      </c>
      <c r="D413" s="131" t="str">
        <f t="shared" si="73"/>
        <v>Week 51</v>
      </c>
      <c r="E413" s="101" t="str">
        <f t="shared" si="74"/>
        <v>Dec Week 4</v>
      </c>
      <c r="F413" s="131" t="str">
        <f t="shared" si="75"/>
        <v>Week 4</v>
      </c>
      <c r="G413" s="101">
        <f t="shared" si="76"/>
        <v>4</v>
      </c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</row>
    <row r="414" spans="1:24" ht="15.75">
      <c r="A414" s="130">
        <f t="shared" si="77"/>
        <v>44182</v>
      </c>
      <c r="B414" s="101" t="str">
        <f t="shared" si="71"/>
        <v>Dec</v>
      </c>
      <c r="C414" s="101" t="str">
        <f t="shared" si="72"/>
        <v>Thu</v>
      </c>
      <c r="D414" s="131" t="str">
        <f t="shared" si="73"/>
        <v>Week 51</v>
      </c>
      <c r="E414" s="101" t="str">
        <f t="shared" si="74"/>
        <v>Dec Week 4</v>
      </c>
      <c r="F414" s="131" t="str">
        <f t="shared" si="75"/>
        <v>Week 4</v>
      </c>
      <c r="G414" s="101">
        <f t="shared" si="76"/>
        <v>4</v>
      </c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</row>
    <row r="415" spans="1:24" ht="15.75">
      <c r="A415" s="130">
        <f t="shared" si="77"/>
        <v>44183</v>
      </c>
      <c r="B415" s="101" t="str">
        <f t="shared" si="71"/>
        <v>Dec</v>
      </c>
      <c r="C415" s="101" t="str">
        <f t="shared" si="72"/>
        <v>Fri</v>
      </c>
      <c r="D415" s="131" t="str">
        <f t="shared" si="73"/>
        <v>Week 51</v>
      </c>
      <c r="E415" s="101" t="str">
        <f t="shared" si="74"/>
        <v>Dec Week 4</v>
      </c>
      <c r="F415" s="131" t="str">
        <f t="shared" si="75"/>
        <v>Week 4</v>
      </c>
      <c r="G415" s="101">
        <f t="shared" si="76"/>
        <v>4</v>
      </c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</row>
    <row r="416" spans="1:24" ht="15.75">
      <c r="A416" s="130">
        <f t="shared" si="77"/>
        <v>44184</v>
      </c>
      <c r="B416" s="101" t="str">
        <f t="shared" si="71"/>
        <v>Dec</v>
      </c>
      <c r="C416" s="101" t="str">
        <f t="shared" si="72"/>
        <v>Sat</v>
      </c>
      <c r="D416" s="131" t="str">
        <f t="shared" si="73"/>
        <v>Week 51</v>
      </c>
      <c r="E416" s="101" t="str">
        <f t="shared" si="74"/>
        <v>Dec Week 4</v>
      </c>
      <c r="F416" s="131" t="str">
        <f t="shared" si="75"/>
        <v>Week 4</v>
      </c>
      <c r="G416" s="101">
        <f t="shared" si="76"/>
        <v>4</v>
      </c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</row>
    <row r="417" spans="1:24" ht="15.75">
      <c r="A417" s="130">
        <f t="shared" si="77"/>
        <v>44185</v>
      </c>
      <c r="B417" s="101" t="str">
        <f t="shared" si="71"/>
        <v>Dec</v>
      </c>
      <c r="C417" s="101" t="str">
        <f t="shared" si="72"/>
        <v>Sun</v>
      </c>
      <c r="D417" s="131" t="str">
        <f t="shared" si="73"/>
        <v>Week 52</v>
      </c>
      <c r="E417" s="101" t="str">
        <f t="shared" si="74"/>
        <v>Dec Week 4</v>
      </c>
      <c r="F417" s="131" t="str">
        <f t="shared" si="75"/>
        <v>Week 4</v>
      </c>
      <c r="G417" s="101">
        <f t="shared" si="76"/>
        <v>4</v>
      </c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</row>
    <row r="418" spans="1:24" ht="15.75">
      <c r="A418" s="130">
        <f t="shared" si="77"/>
        <v>44186</v>
      </c>
      <c r="B418" s="101" t="str">
        <f t="shared" si="71"/>
        <v>Dec</v>
      </c>
      <c r="C418" s="101" t="str">
        <f t="shared" si="72"/>
        <v>Mon</v>
      </c>
      <c r="D418" s="131" t="str">
        <f t="shared" si="73"/>
        <v>Week 52</v>
      </c>
      <c r="E418" s="101" t="str">
        <f t="shared" si="74"/>
        <v>Dec Week 5</v>
      </c>
      <c r="F418" s="131" t="str">
        <f t="shared" si="75"/>
        <v>Week 5</v>
      </c>
      <c r="G418" s="101">
        <f t="shared" si="76"/>
        <v>5</v>
      </c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</row>
    <row r="419" spans="1:24" ht="15.75">
      <c r="A419" s="130">
        <f t="shared" si="77"/>
        <v>44187</v>
      </c>
      <c r="B419" s="101" t="str">
        <f t="shared" si="71"/>
        <v>Dec</v>
      </c>
      <c r="C419" s="101" t="str">
        <f t="shared" si="72"/>
        <v>Tue</v>
      </c>
      <c r="D419" s="131" t="str">
        <f t="shared" si="73"/>
        <v>Week 52</v>
      </c>
      <c r="E419" s="101" t="str">
        <f t="shared" si="74"/>
        <v>Dec Week 5</v>
      </c>
      <c r="F419" s="131" t="str">
        <f t="shared" si="75"/>
        <v>Week 5</v>
      </c>
      <c r="G419" s="101">
        <f t="shared" si="76"/>
        <v>5</v>
      </c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</row>
    <row r="420" spans="1:24" ht="15.75">
      <c r="A420" s="130">
        <f t="shared" si="77"/>
        <v>44188</v>
      </c>
      <c r="B420" s="101" t="str">
        <f t="shared" si="71"/>
        <v>Dec</v>
      </c>
      <c r="C420" s="101" t="str">
        <f t="shared" si="72"/>
        <v>Wed</v>
      </c>
      <c r="D420" s="131" t="str">
        <f t="shared" si="73"/>
        <v>Week 52</v>
      </c>
      <c r="E420" s="101" t="str">
        <f t="shared" si="74"/>
        <v>Dec Week 5</v>
      </c>
      <c r="F420" s="131" t="str">
        <f t="shared" si="75"/>
        <v>Week 5</v>
      </c>
      <c r="G420" s="101">
        <f t="shared" si="76"/>
        <v>5</v>
      </c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</row>
    <row r="421" spans="1:24" ht="15.75">
      <c r="A421" s="130">
        <f t="shared" si="77"/>
        <v>44189</v>
      </c>
      <c r="B421" s="101" t="str">
        <f t="shared" si="71"/>
        <v>Dec</v>
      </c>
      <c r="C421" s="101" t="str">
        <f t="shared" si="72"/>
        <v>Thu</v>
      </c>
      <c r="D421" s="131" t="str">
        <f t="shared" si="73"/>
        <v>Week 52</v>
      </c>
      <c r="E421" s="101" t="str">
        <f t="shared" si="74"/>
        <v>Dec Week 5</v>
      </c>
      <c r="F421" s="131" t="str">
        <f t="shared" si="75"/>
        <v>Week 5</v>
      </c>
      <c r="G421" s="101">
        <f t="shared" si="76"/>
        <v>5</v>
      </c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</row>
    <row r="422" spans="1:24" ht="15.75">
      <c r="A422" s="130">
        <f t="shared" si="77"/>
        <v>44190</v>
      </c>
      <c r="B422" s="101" t="str">
        <f t="shared" si="71"/>
        <v>Dec</v>
      </c>
      <c r="C422" s="101" t="str">
        <f t="shared" si="72"/>
        <v>Fri</v>
      </c>
      <c r="D422" s="131" t="str">
        <f t="shared" si="73"/>
        <v>Week 52</v>
      </c>
      <c r="E422" s="101" t="str">
        <f t="shared" si="74"/>
        <v>Dec Week 5</v>
      </c>
      <c r="F422" s="131" t="str">
        <f t="shared" si="75"/>
        <v>Week 5</v>
      </c>
      <c r="G422" s="101">
        <f t="shared" si="76"/>
        <v>5</v>
      </c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</row>
    <row r="423" spans="1:24" ht="15.75">
      <c r="A423" s="130">
        <f t="shared" si="77"/>
        <v>44191</v>
      </c>
      <c r="B423" s="101" t="str">
        <f t="shared" si="71"/>
        <v>Dec</v>
      </c>
      <c r="C423" s="101" t="str">
        <f t="shared" si="72"/>
        <v>Sat</v>
      </c>
      <c r="D423" s="131" t="str">
        <f t="shared" si="73"/>
        <v>Week 52</v>
      </c>
      <c r="E423" s="101" t="str">
        <f t="shared" si="74"/>
        <v>Dec Week 5</v>
      </c>
      <c r="F423" s="131" t="str">
        <f t="shared" si="75"/>
        <v>Week 5</v>
      </c>
      <c r="G423" s="101">
        <f t="shared" si="76"/>
        <v>5</v>
      </c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</row>
    <row r="424" spans="1:24" ht="15.75">
      <c r="A424" s="130">
        <f t="shared" si="77"/>
        <v>44192</v>
      </c>
      <c r="B424" s="101" t="str">
        <f t="shared" si="71"/>
        <v>Dec</v>
      </c>
      <c r="C424" s="101" t="str">
        <f t="shared" si="72"/>
        <v>Sun</v>
      </c>
      <c r="D424" s="131" t="str">
        <f t="shared" si="73"/>
        <v>Week 53</v>
      </c>
      <c r="E424" s="101" t="str">
        <f t="shared" si="74"/>
        <v>Dec Week 5</v>
      </c>
      <c r="F424" s="131" t="str">
        <f t="shared" si="75"/>
        <v>Week 5</v>
      </c>
      <c r="G424" s="101">
        <f t="shared" si="76"/>
        <v>5</v>
      </c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</row>
    <row r="425" spans="1:24" ht="15.75">
      <c r="A425" s="130">
        <f t="shared" si="77"/>
        <v>44193</v>
      </c>
      <c r="B425" s="101" t="str">
        <f t="shared" si="71"/>
        <v>Dec</v>
      </c>
      <c r="C425" s="101" t="str">
        <f t="shared" si="72"/>
        <v>Mon</v>
      </c>
      <c r="D425" s="131" t="str">
        <f t="shared" ref="D425:D428" si="78">"Week "&amp;WEEKNUM(A425,1)-1</f>
        <v>Week 52</v>
      </c>
      <c r="E425" s="101" t="str">
        <f t="shared" si="74"/>
        <v>Dec Week 5</v>
      </c>
      <c r="F425" s="131" t="str">
        <f t="shared" si="75"/>
        <v>Week 5</v>
      </c>
      <c r="G425" s="101">
        <f t="shared" si="76"/>
        <v>5</v>
      </c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</row>
    <row r="426" spans="1:24" ht="15.75">
      <c r="A426" s="130">
        <f t="shared" si="77"/>
        <v>44194</v>
      </c>
      <c r="B426" s="101" t="str">
        <f t="shared" si="71"/>
        <v>Dec</v>
      </c>
      <c r="C426" s="101" t="str">
        <f t="shared" si="72"/>
        <v>Tue</v>
      </c>
      <c r="D426" s="131" t="str">
        <f t="shared" si="78"/>
        <v>Week 52</v>
      </c>
      <c r="E426" s="101" t="str">
        <f t="shared" si="74"/>
        <v>Dec Week 5</v>
      </c>
      <c r="F426" s="131" t="str">
        <f t="shared" si="75"/>
        <v>Week 5</v>
      </c>
      <c r="G426" s="101">
        <f t="shared" si="76"/>
        <v>5</v>
      </c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</row>
    <row r="427" spans="1:24" ht="15.75">
      <c r="A427" s="130">
        <f t="shared" si="77"/>
        <v>44195</v>
      </c>
      <c r="B427" s="101" t="str">
        <f t="shared" si="71"/>
        <v>Dec</v>
      </c>
      <c r="C427" s="101" t="str">
        <f t="shared" si="72"/>
        <v>Wed</v>
      </c>
      <c r="D427" s="131" t="str">
        <f t="shared" si="78"/>
        <v>Week 52</v>
      </c>
      <c r="E427" s="101" t="str">
        <f t="shared" si="74"/>
        <v>Dec Week 5</v>
      </c>
      <c r="F427" s="131" t="str">
        <f t="shared" si="75"/>
        <v>Week 5</v>
      </c>
      <c r="G427" s="101">
        <f t="shared" si="76"/>
        <v>5</v>
      </c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</row>
    <row r="428" spans="1:24" ht="15.75">
      <c r="A428" s="130">
        <f t="shared" si="77"/>
        <v>44196</v>
      </c>
      <c r="B428" s="101" t="str">
        <f t="shared" si="71"/>
        <v>Dec</v>
      </c>
      <c r="C428" s="101" t="str">
        <f t="shared" si="72"/>
        <v>Thu</v>
      </c>
      <c r="D428" s="131" t="str">
        <f t="shared" si="78"/>
        <v>Week 52</v>
      </c>
      <c r="E428" s="101" t="str">
        <f t="shared" si="74"/>
        <v>Dec Week 5</v>
      </c>
      <c r="F428" s="131" t="str">
        <f t="shared" si="75"/>
        <v>Week 5</v>
      </c>
      <c r="G428" s="101">
        <f t="shared" si="76"/>
        <v>5</v>
      </c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</row>
    <row r="429" spans="1:24" ht="15.75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</row>
    <row r="430" spans="1:24" ht="15.75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</row>
    <row r="431" spans="1:24" ht="15.75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</row>
    <row r="432" spans="1:24" ht="15.75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</row>
    <row r="433" spans="1:24" ht="15.75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</row>
    <row r="434" spans="1:24" ht="15.75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</row>
    <row r="435" spans="1:24" ht="15.7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</row>
    <row r="436" spans="1:24" ht="15.75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</row>
    <row r="437" spans="1:24" ht="15.75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</row>
    <row r="438" spans="1:24" ht="15.75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</row>
    <row r="439" spans="1:24" ht="15.75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</row>
    <row r="440" spans="1:24" ht="15.75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</row>
    <row r="441" spans="1:24" ht="15.75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</row>
    <row r="442" spans="1:24" ht="15.75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</row>
    <row r="443" spans="1:24" ht="15.75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</row>
    <row r="444" spans="1:24" ht="15.75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</row>
    <row r="445" spans="1:24" ht="15.7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</row>
    <row r="446" spans="1:24" ht="15.75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</row>
    <row r="447" spans="1:24" ht="15.75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</row>
    <row r="448" spans="1:24" ht="15.75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</row>
    <row r="449" spans="1:24" ht="15.75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</row>
    <row r="450" spans="1:24" ht="15.75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</row>
    <row r="451" spans="1:24" ht="15.75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</row>
    <row r="452" spans="1:24" ht="15.75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</row>
    <row r="453" spans="1:24" ht="15.75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</row>
    <row r="454" spans="1:24" ht="15.75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</row>
    <row r="455" spans="1:24" ht="15.7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</row>
    <row r="456" spans="1:24" ht="15.75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</row>
    <row r="457" spans="1:24" ht="15.75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</row>
    <row r="458" spans="1:24" ht="15.75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</row>
    <row r="459" spans="1:24" ht="15.75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</row>
    <row r="460" spans="1:24" ht="15.75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</row>
    <row r="461" spans="1:24" ht="15.75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</row>
    <row r="462" spans="1:24" ht="15.75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</row>
    <row r="463" spans="1:24" ht="15.75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</row>
    <row r="464" spans="1:24" ht="15.75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</row>
    <row r="465" spans="1:24" ht="15.7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</row>
    <row r="466" spans="1:24" ht="15.75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</row>
    <row r="467" spans="1:24" ht="15.75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</row>
    <row r="468" spans="1:24" ht="15.75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</row>
    <row r="469" spans="1:24" ht="15.75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</row>
    <row r="470" spans="1:24" ht="15.75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</row>
    <row r="471" spans="1:24" ht="15.75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</row>
    <row r="472" spans="1:24" ht="15.75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</row>
    <row r="473" spans="1:24" ht="15.75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</row>
    <row r="474" spans="1:24" ht="15.75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</row>
    <row r="475" spans="1:24" ht="15.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</row>
    <row r="476" spans="1:24" ht="15.75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</row>
    <row r="477" spans="1:24" ht="15.75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</row>
    <row r="478" spans="1:24" ht="15.75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</row>
    <row r="479" spans="1:24" ht="15.75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</row>
    <row r="480" spans="1:24" ht="15.75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</row>
    <row r="481" spans="1:24" ht="15.75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</row>
    <row r="482" spans="1:24" ht="15.75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</row>
    <row r="483" spans="1:24" ht="15.75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</row>
    <row r="484" spans="1:24" ht="15.75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</row>
    <row r="485" spans="1:24" ht="15.7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</row>
    <row r="486" spans="1:24" ht="15.75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</row>
    <row r="487" spans="1:24" ht="15.75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</row>
    <row r="488" spans="1:24" ht="15.75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</row>
    <row r="489" spans="1:24" ht="15.75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</row>
    <row r="490" spans="1:24" ht="15.75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</row>
    <row r="491" spans="1:24" ht="15.75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</row>
    <row r="492" spans="1:24" ht="15.75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</row>
    <row r="493" spans="1:24" ht="15.75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</row>
    <row r="494" spans="1:24" ht="15.75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</row>
    <row r="495" spans="1:24" ht="15.7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</row>
    <row r="496" spans="1:24" ht="15.75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</row>
    <row r="497" spans="1:24" ht="15.75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</row>
    <row r="498" spans="1:24" ht="15.75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</row>
    <row r="499" spans="1:24" ht="15.75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</row>
    <row r="500" spans="1:24" ht="15.75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</row>
    <row r="501" spans="1:24" ht="15.75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</row>
    <row r="502" spans="1:24" ht="15.75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</row>
    <row r="503" spans="1:24" ht="15.75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</row>
    <row r="504" spans="1:24" ht="15.75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</row>
    <row r="505" spans="1:24" ht="15.7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</row>
    <row r="506" spans="1:24" ht="15.75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</row>
    <row r="507" spans="1:24" ht="15.75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</row>
    <row r="508" spans="1:24" ht="15.75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</row>
    <row r="509" spans="1:24" ht="15.75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</row>
    <row r="510" spans="1:24" ht="15.75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</row>
    <row r="511" spans="1:24" ht="15.75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</row>
    <row r="512" spans="1:24" ht="15.75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</row>
    <row r="513" spans="1:24" ht="15.75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</row>
    <row r="514" spans="1:24" ht="15.75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</row>
    <row r="515" spans="1:24" ht="15.7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</row>
    <row r="516" spans="1:24" ht="15.75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</row>
    <row r="517" spans="1:24" ht="15.75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</row>
    <row r="518" spans="1:24" ht="15.75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</row>
    <row r="519" spans="1:24" ht="15.75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</row>
    <row r="520" spans="1:24" ht="15.75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</row>
    <row r="521" spans="1:24" ht="15.75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</row>
    <row r="522" spans="1:24" ht="15.75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</row>
    <row r="523" spans="1:24" ht="15.75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</row>
    <row r="524" spans="1:24" ht="15.75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</row>
    <row r="525" spans="1:24" ht="15.7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</row>
    <row r="526" spans="1:24" ht="15.75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</row>
    <row r="527" spans="1:24" ht="15.75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</row>
    <row r="528" spans="1:24" ht="15.75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</row>
    <row r="529" spans="1:24" ht="15.75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</row>
    <row r="530" spans="1:24" ht="15.75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</row>
    <row r="531" spans="1:24" ht="15.75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</row>
    <row r="532" spans="1:24" ht="15.75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</row>
    <row r="533" spans="1:24" ht="15.75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</row>
    <row r="534" spans="1:24" ht="15.75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</row>
    <row r="535" spans="1:24" ht="15.7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</row>
    <row r="536" spans="1:24" ht="15.75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</row>
    <row r="537" spans="1:24" ht="15.75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</row>
    <row r="538" spans="1:24" ht="15.75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</row>
    <row r="539" spans="1:24" ht="15.75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</row>
    <row r="540" spans="1:24" ht="15.75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</row>
    <row r="541" spans="1:24" ht="15.75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</row>
    <row r="542" spans="1:24" ht="15.75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</row>
    <row r="543" spans="1:24" ht="15.75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</row>
    <row r="544" spans="1:24" ht="15.75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</row>
    <row r="545" spans="1:24" ht="15.7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</row>
    <row r="546" spans="1:24" ht="15.75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</row>
    <row r="547" spans="1:24" ht="15.75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</row>
    <row r="548" spans="1:24" ht="15.75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</row>
    <row r="549" spans="1:24" ht="15.75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</row>
    <row r="550" spans="1:24" ht="15.75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</row>
    <row r="551" spans="1:24" ht="15.75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</row>
    <row r="552" spans="1:24" ht="15.75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</row>
    <row r="553" spans="1:24" ht="15.75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</row>
    <row r="554" spans="1:24" ht="15.75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</row>
    <row r="555" spans="1:24" ht="15.7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</row>
    <row r="556" spans="1:24" ht="15.75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</row>
    <row r="557" spans="1:24" ht="15.75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</row>
    <row r="558" spans="1:24" ht="15.75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</row>
    <row r="559" spans="1:24" ht="15.75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</row>
    <row r="560" spans="1:24" ht="15.75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</row>
    <row r="561" spans="1:24" ht="15.75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</row>
    <row r="562" spans="1:24" ht="15.75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</row>
    <row r="563" spans="1:24" ht="15.75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</row>
    <row r="564" spans="1:24" ht="15.75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</row>
    <row r="565" spans="1:24" ht="15.7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</row>
    <row r="566" spans="1:24" ht="15.75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</row>
    <row r="567" spans="1:24" ht="15.75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</row>
    <row r="568" spans="1:24" ht="15.75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</row>
    <row r="569" spans="1:24" ht="15.75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</row>
    <row r="570" spans="1:24" ht="15.75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</row>
    <row r="571" spans="1:24" ht="15.75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</row>
    <row r="572" spans="1:24" ht="15.75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</row>
    <row r="573" spans="1:24" ht="15.75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</row>
    <row r="574" spans="1:24" ht="15.75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</row>
    <row r="575" spans="1:24" ht="15.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</row>
    <row r="576" spans="1:24" ht="15.75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</row>
    <row r="577" spans="1:24" ht="15.75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</row>
    <row r="578" spans="1:24" ht="15.75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</row>
    <row r="579" spans="1:24" ht="15.75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</row>
    <row r="580" spans="1:24" ht="15.75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</row>
    <row r="581" spans="1:24" ht="15.75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</row>
    <row r="582" spans="1:24" ht="15.75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</row>
    <row r="583" spans="1:24" ht="15.75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</row>
    <row r="584" spans="1:24" ht="15.75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</row>
    <row r="585" spans="1:24" ht="15.7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</row>
    <row r="586" spans="1:24" ht="15.75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</row>
    <row r="587" spans="1:24" ht="15.75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</row>
    <row r="588" spans="1:24" ht="15.75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</row>
    <row r="589" spans="1:24" ht="15.75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</row>
    <row r="590" spans="1:24" ht="15.75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</row>
    <row r="591" spans="1:24" ht="15.75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</row>
    <row r="592" spans="1:24" ht="15.75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</row>
    <row r="593" spans="1:24" ht="15.75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</row>
    <row r="594" spans="1:24" ht="15.75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</row>
    <row r="595" spans="1:24" ht="15.7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</row>
    <row r="596" spans="1:24" ht="15.75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</row>
    <row r="597" spans="1:24" ht="15.75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</row>
    <row r="598" spans="1:24" ht="15.75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</row>
    <row r="599" spans="1:24" ht="15.75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</row>
    <row r="600" spans="1:24" ht="15.75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</row>
    <row r="601" spans="1:24" ht="15.75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</row>
    <row r="602" spans="1:24" ht="15.75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</row>
    <row r="603" spans="1:24" ht="15.75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</row>
    <row r="604" spans="1:24" ht="15.75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</row>
    <row r="605" spans="1:24" ht="15.7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</row>
    <row r="606" spans="1:24" ht="15.75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</row>
    <row r="607" spans="1:24" ht="15.75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</row>
    <row r="608" spans="1:24" ht="15.75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</row>
    <row r="609" spans="1:24" ht="15.75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</row>
    <row r="610" spans="1:24" ht="15.75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</row>
    <row r="611" spans="1:24" ht="15.75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</row>
    <row r="612" spans="1:24" ht="15.75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</row>
    <row r="613" spans="1:24" ht="15.75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</row>
    <row r="614" spans="1:24" ht="15.75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</row>
    <row r="615" spans="1:24" ht="15.7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</row>
    <row r="616" spans="1:24" ht="15.75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</row>
    <row r="617" spans="1:24" ht="15.75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</row>
    <row r="618" spans="1:24" ht="15.75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</row>
    <row r="619" spans="1:24" ht="15.75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</row>
    <row r="620" spans="1:24" ht="15.75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</row>
    <row r="621" spans="1:24" ht="15.75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</row>
    <row r="622" spans="1:24" ht="15.75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</row>
    <row r="623" spans="1:24" ht="15.75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</row>
    <row r="624" spans="1:24" ht="15.75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</row>
    <row r="625" spans="1:24" ht="15.7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</row>
    <row r="626" spans="1:24" ht="15.75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</row>
    <row r="627" spans="1:24" ht="15.75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</row>
    <row r="628" spans="1:24" ht="15.75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</row>
    <row r="629" spans="1:24" ht="15.75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</row>
    <row r="630" spans="1:24" ht="15.75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</row>
    <row r="631" spans="1:24" ht="15.75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</row>
    <row r="632" spans="1:24" ht="15.75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</row>
    <row r="633" spans="1:24" ht="15.75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</row>
    <row r="634" spans="1:24" ht="15.75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</row>
    <row r="635" spans="1:24" ht="15.7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</row>
    <row r="636" spans="1:24" ht="15.75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</row>
    <row r="637" spans="1:24" ht="15.75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</row>
    <row r="638" spans="1:24" ht="15.75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</row>
    <row r="639" spans="1:24" ht="15.75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</row>
    <row r="640" spans="1:24" ht="15.75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</row>
    <row r="641" spans="1:24" ht="15.75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</row>
    <row r="642" spans="1:24" ht="15.75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</row>
    <row r="643" spans="1:24" ht="15.75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</row>
    <row r="644" spans="1:24" ht="15.75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</row>
    <row r="645" spans="1:24" ht="15.7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</row>
    <row r="646" spans="1:24" ht="15.75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</row>
    <row r="647" spans="1:24" ht="15.75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</row>
    <row r="648" spans="1:24" ht="15.75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</row>
    <row r="649" spans="1:24" ht="15.75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</row>
    <row r="650" spans="1:24" ht="15.75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</row>
    <row r="651" spans="1:24" ht="15.75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</row>
    <row r="652" spans="1:24" ht="15.75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</row>
    <row r="653" spans="1:24" ht="15.75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</row>
    <row r="654" spans="1:24" ht="15.75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</row>
    <row r="655" spans="1:24" ht="15.7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</row>
    <row r="656" spans="1:24" ht="15.75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</row>
    <row r="657" spans="1:24" ht="15.75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</row>
    <row r="658" spans="1:24" ht="15.75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</row>
    <row r="659" spans="1:24" ht="15.75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</row>
    <row r="660" spans="1:24" ht="15.75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</row>
    <row r="661" spans="1:24" ht="15.75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</row>
    <row r="662" spans="1:24" ht="15.75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</row>
    <row r="663" spans="1:24" ht="15.75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</row>
    <row r="664" spans="1:24" ht="15.75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</row>
    <row r="665" spans="1:24" ht="15.7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</row>
    <row r="666" spans="1:24" ht="15.75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</row>
    <row r="667" spans="1:24" ht="15.75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</row>
    <row r="668" spans="1:24" ht="15.75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</row>
    <row r="669" spans="1:24" ht="15.75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</row>
    <row r="670" spans="1:24" ht="15.75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</row>
    <row r="671" spans="1:24" ht="15.75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</row>
    <row r="672" spans="1:24" ht="15.75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</row>
    <row r="673" spans="1:24" ht="15.75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</row>
    <row r="674" spans="1:24" ht="15.75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</row>
    <row r="675" spans="1:24" ht="15.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</row>
    <row r="676" spans="1:24" ht="15.75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</row>
    <row r="677" spans="1:24" ht="15.75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</row>
    <row r="678" spans="1:24" ht="15.75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</row>
    <row r="679" spans="1:24" ht="15.75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</row>
    <row r="680" spans="1:24" ht="15.75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</row>
    <row r="681" spans="1:24" ht="15.75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</row>
    <row r="682" spans="1:24" ht="15.75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</row>
    <row r="683" spans="1:24" ht="15.75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</row>
    <row r="684" spans="1:24" ht="15.75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</row>
    <row r="685" spans="1:24" ht="15.7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</row>
    <row r="686" spans="1:24" ht="15.75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</row>
    <row r="687" spans="1:24" ht="15.75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</row>
    <row r="688" spans="1:24" ht="15.75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</row>
    <row r="689" spans="1:24" ht="15.75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</row>
    <row r="690" spans="1:24" ht="15.75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</row>
    <row r="691" spans="1:24" ht="15.75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</row>
    <row r="692" spans="1:24" ht="15.75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</row>
    <row r="693" spans="1:24" ht="15.75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</row>
    <row r="694" spans="1:24" ht="15.75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</row>
    <row r="695" spans="1:24" ht="15.7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</row>
    <row r="696" spans="1:24" ht="15.75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</row>
    <row r="697" spans="1:24" ht="15.75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</row>
    <row r="698" spans="1:24" ht="15.75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</row>
    <row r="699" spans="1:24" ht="15.75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</row>
    <row r="700" spans="1:24" ht="15.75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</row>
    <row r="701" spans="1:24" ht="15.75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</row>
    <row r="702" spans="1:24" ht="15.75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</row>
    <row r="703" spans="1:24" ht="15.75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</row>
    <row r="704" spans="1:24" ht="15.75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</row>
    <row r="705" spans="1:24" ht="15.7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</row>
    <row r="706" spans="1:24" ht="15.75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</row>
    <row r="707" spans="1:24" ht="15.75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</row>
    <row r="708" spans="1:24" ht="15.75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</row>
    <row r="709" spans="1:24" ht="15.75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</row>
    <row r="710" spans="1:24" ht="15.75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</row>
    <row r="711" spans="1:24" ht="15.75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</row>
    <row r="712" spans="1:24" ht="15.75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</row>
    <row r="713" spans="1:24" ht="15.75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</row>
    <row r="714" spans="1:24" ht="15.75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</row>
    <row r="715" spans="1:24" ht="15.7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</row>
    <row r="716" spans="1:24" ht="15.75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</row>
    <row r="717" spans="1:24" ht="15.75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</row>
    <row r="718" spans="1:24" ht="15.75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</row>
    <row r="719" spans="1:24" ht="15.75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</row>
    <row r="720" spans="1:24" ht="15.75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</row>
    <row r="721" spans="1:24" ht="15.75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</row>
    <row r="722" spans="1:24" ht="15.75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</row>
    <row r="723" spans="1:24" ht="15.75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</row>
    <row r="724" spans="1:24" ht="15.75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</row>
    <row r="725" spans="1:24" ht="15.7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</row>
    <row r="726" spans="1:24" ht="15.75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</row>
    <row r="727" spans="1:24" ht="15.75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</row>
    <row r="728" spans="1:24" ht="15.75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</row>
    <row r="729" spans="1:24" ht="15.75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</row>
    <row r="730" spans="1:24" ht="15.75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</row>
    <row r="731" spans="1:24" ht="15.75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</row>
    <row r="732" spans="1:24" ht="15.75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</row>
    <row r="733" spans="1:24" ht="15.75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</row>
    <row r="734" spans="1:24" ht="15.75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</row>
    <row r="735" spans="1:24" ht="15.7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</row>
    <row r="736" spans="1:24" ht="15.75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</row>
    <row r="737" spans="1:24" ht="15.75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</row>
    <row r="738" spans="1:24" ht="15.75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</row>
    <row r="739" spans="1:24" ht="15.75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</row>
    <row r="740" spans="1:24" ht="15.75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</row>
    <row r="741" spans="1:24" ht="15.75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</row>
    <row r="742" spans="1:24" ht="15.75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</row>
    <row r="743" spans="1:24" ht="15.75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</row>
    <row r="744" spans="1:24" ht="15.75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</row>
    <row r="745" spans="1:24" ht="15.7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</row>
    <row r="746" spans="1:24" ht="15.75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</row>
    <row r="747" spans="1:24" ht="15.75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</row>
    <row r="748" spans="1:24" ht="15.75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</row>
    <row r="749" spans="1:24" ht="15.75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</row>
    <row r="750" spans="1:24" ht="15.75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</row>
    <row r="751" spans="1:24" ht="15.75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</row>
    <row r="752" spans="1:24" ht="15.75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</row>
    <row r="753" spans="1:24" ht="15.75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</row>
    <row r="754" spans="1:24" ht="15.75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</row>
    <row r="755" spans="1:24" ht="15.7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</row>
    <row r="756" spans="1:24" ht="15.75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</row>
    <row r="757" spans="1:24" ht="15.75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</row>
    <row r="758" spans="1:24" ht="15.75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</row>
    <row r="759" spans="1:24" ht="15.75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</row>
    <row r="760" spans="1:24" ht="15.75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</row>
    <row r="761" spans="1:24" ht="15.75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</row>
    <row r="762" spans="1:24" ht="15.75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</row>
    <row r="763" spans="1:24" ht="15.75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</row>
    <row r="764" spans="1:24" ht="15.75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</row>
    <row r="765" spans="1:24" ht="15.7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</row>
    <row r="766" spans="1:24" ht="15.75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</row>
    <row r="767" spans="1:24" ht="15.75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</row>
    <row r="768" spans="1:24" ht="15.75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</row>
    <row r="769" spans="1:24" ht="15.75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</row>
    <row r="770" spans="1:24" ht="15.75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</row>
    <row r="771" spans="1:24" ht="15.75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</row>
    <row r="772" spans="1:24" ht="15.75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</row>
    <row r="773" spans="1:24" ht="15.75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</row>
    <row r="774" spans="1:24" ht="15.75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</row>
    <row r="775" spans="1:24" ht="15.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</row>
    <row r="776" spans="1:24" ht="15.75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</row>
    <row r="777" spans="1:24" ht="15.75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</row>
    <row r="778" spans="1:24" ht="15.75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</row>
    <row r="779" spans="1:24" ht="15.75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</row>
    <row r="780" spans="1:24" ht="15.75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</row>
    <row r="781" spans="1:24" ht="15.75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</row>
    <row r="782" spans="1:24" ht="15.75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</row>
    <row r="783" spans="1:24" ht="15.75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</row>
    <row r="784" spans="1:24" ht="15.75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</row>
    <row r="785" spans="1:24" ht="15.7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</row>
    <row r="786" spans="1:24" ht="15.75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</row>
    <row r="787" spans="1:24" ht="15.75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</row>
    <row r="788" spans="1:24" ht="15.75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</row>
    <row r="789" spans="1:24" ht="15.75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</row>
    <row r="790" spans="1:24" ht="15.75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</row>
    <row r="791" spans="1:24" ht="15.75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</row>
    <row r="792" spans="1:24" ht="15.75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</row>
    <row r="793" spans="1:24" ht="15.75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</row>
    <row r="794" spans="1:24" ht="15.75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</row>
    <row r="795" spans="1:24" ht="15.7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</row>
    <row r="796" spans="1:24" ht="15.75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</row>
    <row r="797" spans="1:24" ht="15.75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</row>
    <row r="798" spans="1:24" ht="15.75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</row>
    <row r="799" spans="1:24" ht="15.75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</row>
    <row r="800" spans="1:24" ht="15.75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</row>
    <row r="801" spans="1:24" ht="15.75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</row>
    <row r="802" spans="1:24" ht="15.75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</row>
    <row r="803" spans="1:24" ht="15.75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</row>
    <row r="804" spans="1:24" ht="15.75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</row>
    <row r="805" spans="1:24" ht="15.7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</row>
    <row r="806" spans="1:24" ht="15.75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</row>
    <row r="807" spans="1:24" ht="15.75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</row>
    <row r="808" spans="1:24" ht="15.75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</row>
    <row r="809" spans="1:24" ht="15.75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</row>
    <row r="810" spans="1:24" ht="15.75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</row>
    <row r="811" spans="1:24" ht="15.75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</row>
    <row r="812" spans="1:24" ht="15.75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</row>
    <row r="813" spans="1:24" ht="15.75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</row>
    <row r="814" spans="1:24" ht="15.75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</row>
    <row r="815" spans="1:24" ht="15.7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</row>
    <row r="816" spans="1:24" ht="15.75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</row>
    <row r="817" spans="1:24" ht="15.75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</row>
    <row r="818" spans="1:24" ht="15.75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</row>
    <row r="819" spans="1:24" ht="15.75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</row>
    <row r="820" spans="1:24" ht="15.75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</row>
    <row r="821" spans="1:24" ht="15.75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</row>
    <row r="822" spans="1:24" ht="15.75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</row>
    <row r="823" spans="1:24" ht="15.75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</row>
    <row r="824" spans="1:24" ht="15.75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</row>
    <row r="825" spans="1:24" ht="15.7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</row>
    <row r="826" spans="1:24" ht="15.75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</row>
    <row r="827" spans="1:24" ht="15.75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</row>
    <row r="828" spans="1:24" ht="15.75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</row>
    <row r="829" spans="1:24" ht="15.75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</row>
    <row r="830" spans="1:24" ht="15.75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</row>
    <row r="831" spans="1:24" ht="15.75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</row>
    <row r="832" spans="1:24" ht="15.75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</row>
    <row r="833" spans="1:24" ht="15.75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</row>
    <row r="834" spans="1:24" ht="15.75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</row>
    <row r="835" spans="1:24" ht="15.7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</row>
    <row r="836" spans="1:24" ht="15.75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</row>
    <row r="837" spans="1:24" ht="15.75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</row>
    <row r="838" spans="1:24" ht="15.75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</row>
    <row r="839" spans="1:24" ht="15.75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</row>
    <row r="840" spans="1:24" ht="15.75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</row>
    <row r="841" spans="1:24" ht="15.75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</row>
    <row r="842" spans="1:24" ht="15.75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</row>
    <row r="843" spans="1:24" ht="15.75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</row>
    <row r="844" spans="1:24" ht="15.75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</row>
    <row r="845" spans="1:24" ht="15.7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</row>
    <row r="846" spans="1:24" ht="15.75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</row>
    <row r="847" spans="1:24" ht="15.75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</row>
    <row r="848" spans="1:24" ht="15.75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</row>
    <row r="849" spans="1:24" ht="15.75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</row>
    <row r="850" spans="1:24" ht="15.75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</row>
    <row r="851" spans="1:24" ht="15.75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</row>
    <row r="852" spans="1:24" ht="15.75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</row>
    <row r="853" spans="1:24" ht="15.75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</row>
    <row r="854" spans="1:24" ht="15.75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</row>
    <row r="855" spans="1:24" ht="15.7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</row>
    <row r="856" spans="1:24" ht="15.75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</row>
    <row r="857" spans="1:24" ht="15.75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</row>
    <row r="858" spans="1:24" ht="15.75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</row>
    <row r="859" spans="1:24" ht="15.75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</row>
    <row r="860" spans="1:24" ht="15.75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</row>
    <row r="861" spans="1:24" ht="15.75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</row>
    <row r="862" spans="1:24" ht="15.75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</row>
    <row r="863" spans="1:24" ht="15.75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</row>
    <row r="864" spans="1:24" ht="15.75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</row>
    <row r="865" spans="1:24" ht="15.7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</row>
    <row r="866" spans="1:24" ht="15.75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</row>
    <row r="867" spans="1:24" ht="15.75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</row>
    <row r="868" spans="1:24" ht="15.75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</row>
    <row r="869" spans="1:24" ht="15.75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</row>
    <row r="870" spans="1:24" ht="15.75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</row>
    <row r="871" spans="1:24" ht="15.75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</row>
    <row r="872" spans="1:24" ht="15.75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</row>
    <row r="873" spans="1:24" ht="15.75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</row>
    <row r="874" spans="1:24" ht="15.75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</row>
    <row r="875" spans="1:24" ht="15.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</row>
    <row r="876" spans="1:24" ht="15.75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</row>
    <row r="877" spans="1:24" ht="15.75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</row>
    <row r="878" spans="1:24" ht="15.75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</row>
    <row r="879" spans="1:24" ht="15.75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</row>
    <row r="880" spans="1:24" ht="15.75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</row>
    <row r="881" spans="1:24" ht="15.75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</row>
    <row r="882" spans="1:24" ht="15.75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</row>
    <row r="883" spans="1:24" ht="15.75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</row>
    <row r="884" spans="1:24" ht="15.75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</row>
    <row r="885" spans="1:24" ht="15.7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</row>
    <row r="886" spans="1:24" ht="15.75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</row>
    <row r="887" spans="1:24" ht="15.75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</row>
    <row r="888" spans="1:24" ht="15.75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</row>
    <row r="889" spans="1:24" ht="15.75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</row>
    <row r="890" spans="1:24" ht="15.75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</row>
    <row r="891" spans="1:24" ht="15.75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</row>
    <row r="892" spans="1:24" ht="15.75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</row>
    <row r="893" spans="1:24" ht="15.75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</row>
    <row r="894" spans="1:24" ht="15.75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</row>
    <row r="895" spans="1:24" ht="15.7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</row>
    <row r="896" spans="1:24" ht="15.75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</row>
    <row r="897" spans="1:24" ht="15.75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</row>
    <row r="898" spans="1:24" ht="15.75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</row>
    <row r="899" spans="1:24" ht="15.75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</row>
    <row r="900" spans="1:24" ht="15.75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</row>
    <row r="901" spans="1:24" ht="15.75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</row>
    <row r="902" spans="1:24" ht="15.75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</row>
    <row r="903" spans="1:24" ht="15.75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</row>
    <row r="904" spans="1:24" ht="15.75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</row>
    <row r="905" spans="1:24" ht="15.7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</row>
    <row r="906" spans="1:24" ht="15.75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</row>
    <row r="907" spans="1:24" ht="15.75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</row>
    <row r="908" spans="1:24" ht="15.75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</row>
    <row r="909" spans="1:24" ht="15.75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</row>
    <row r="910" spans="1:24" ht="15.75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</row>
    <row r="911" spans="1:24" ht="15.75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</row>
    <row r="912" spans="1:24" ht="15.75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</row>
    <row r="913" spans="1:24" ht="15.75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</row>
    <row r="914" spans="1:24" ht="15.75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</row>
    <row r="915" spans="1:24" ht="15.7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</row>
    <row r="916" spans="1:24" ht="15.75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</row>
    <row r="917" spans="1:24" ht="15.75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</row>
    <row r="918" spans="1:24" ht="15.75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</row>
    <row r="919" spans="1:24" ht="15.75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</row>
    <row r="920" spans="1:24" ht="15.75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</row>
    <row r="921" spans="1:24" ht="15.75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</row>
    <row r="922" spans="1:24" ht="15.75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</row>
    <row r="923" spans="1:24" ht="15.75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</row>
    <row r="924" spans="1:24" ht="15.75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</row>
    <row r="925" spans="1:24" ht="15.7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</row>
    <row r="926" spans="1:24" ht="15.75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</row>
    <row r="927" spans="1:24" ht="15.75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</row>
    <row r="928" spans="1:24" ht="15.75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</row>
    <row r="929" spans="1:24" ht="15.75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</row>
    <row r="930" spans="1:24" ht="15.75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</row>
    <row r="931" spans="1:24" ht="15.75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</row>
    <row r="932" spans="1:24" ht="15.75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</row>
    <row r="933" spans="1:24" ht="15.75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</row>
    <row r="934" spans="1:24" ht="15.75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</row>
    <row r="935" spans="1:24" ht="15.7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</row>
    <row r="936" spans="1:24" ht="15.75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</row>
    <row r="937" spans="1:24" ht="15.75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</row>
    <row r="938" spans="1:24" ht="15.75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</row>
    <row r="939" spans="1:24" ht="15.75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</row>
    <row r="940" spans="1:24" ht="15.75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</row>
    <row r="941" spans="1:24" ht="15.75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</row>
    <row r="942" spans="1:24" ht="15.75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</row>
    <row r="943" spans="1:24" ht="15.75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</row>
    <row r="944" spans="1:24" ht="15.75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</row>
    <row r="945" spans="1:24" ht="15.7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</row>
    <row r="946" spans="1:24" ht="15.75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</row>
    <row r="947" spans="1:24" ht="15.75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</row>
    <row r="948" spans="1:24" ht="15.75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</row>
    <row r="949" spans="1:24" ht="15.75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</row>
    <row r="950" spans="1:24" ht="15.75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</row>
    <row r="951" spans="1:24" ht="15.75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</row>
    <row r="952" spans="1:24" ht="15.75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</row>
    <row r="953" spans="1:24" ht="15.75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</row>
    <row r="954" spans="1:24" ht="15.75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</row>
    <row r="955" spans="1:24" ht="15.7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</row>
    <row r="956" spans="1:24" ht="15.75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</row>
    <row r="957" spans="1:24" ht="15.75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</row>
    <row r="958" spans="1:24" ht="15.75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</row>
    <row r="959" spans="1:24" ht="15.75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</row>
    <row r="960" spans="1:24" ht="15.75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</row>
    <row r="961" spans="1:24" ht="15.75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</row>
    <row r="962" spans="1:24" ht="15.75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</row>
    <row r="963" spans="1:24" ht="15.75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</row>
    <row r="964" spans="1:24" ht="15.75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</row>
    <row r="965" spans="1:24" ht="15.7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</row>
    <row r="966" spans="1:24" ht="15.75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</row>
    <row r="967" spans="1:24" ht="15.75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</row>
    <row r="968" spans="1:24" ht="15.75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</row>
    <row r="969" spans="1:24" ht="15.75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</row>
    <row r="970" spans="1:24" ht="15.75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</row>
    <row r="971" spans="1:24" ht="15.75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</row>
    <row r="972" spans="1:24" ht="15.75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</row>
    <row r="973" spans="1:24" ht="15.75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</row>
    <row r="974" spans="1:24" ht="15.75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</row>
    <row r="975" spans="1:24" ht="15.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</row>
    <row r="976" spans="1:24" ht="15.75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</row>
    <row r="977" spans="1:24" ht="15.75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</row>
    <row r="978" spans="1:24" ht="15.75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</row>
    <row r="979" spans="1:24" ht="15.75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</row>
    <row r="980" spans="1:24" ht="15.75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</row>
    <row r="981" spans="1:24" ht="15.75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</row>
    <row r="982" spans="1:24" ht="15.75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</row>
    <row r="983" spans="1:24" ht="15.75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</row>
    <row r="984" spans="1:24" ht="15.75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</row>
    <row r="985" spans="1:24" ht="15.7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</row>
    <row r="986" spans="1:24" ht="15.75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</row>
    <row r="987" spans="1:24" ht="15.75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</row>
    <row r="988" spans="1:24" ht="15.75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</row>
    <row r="989" spans="1:24" ht="15.75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</row>
    <row r="990" spans="1:24" ht="15.75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</row>
    <row r="991" spans="1:24" ht="15.75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</row>
    <row r="992" spans="1:24" ht="15.75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</row>
    <row r="993" spans="1:24" ht="15.75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</row>
    <row r="994" spans="1:24" ht="15.75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</row>
    <row r="995" spans="1:24" ht="15.7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</row>
    <row r="996" spans="1:24" ht="15.75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</row>
    <row r="997" spans="1:24" ht="15.75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</row>
    <row r="998" spans="1:24" ht="15.75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</row>
    <row r="999" spans="1:24" ht="15.75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</row>
    <row r="1000" spans="1:24" ht="15.75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</row>
    <row r="1001" spans="1:24" ht="15.75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</row>
    <row r="1002" spans="1:24" ht="15.75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</row>
    <row r="1003" spans="1:24" ht="15.75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</row>
  </sheetData>
  <mergeCells count="7">
    <mergeCell ref="A1:G2"/>
    <mergeCell ref="F6:F18"/>
    <mergeCell ref="G6:G31"/>
    <mergeCell ref="F19:F31"/>
    <mergeCell ref="F32:F44"/>
    <mergeCell ref="G32:G57"/>
    <mergeCell ref="F45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Pesh_Data</vt:lpstr>
      <vt:lpstr>Expenses Input</vt:lpstr>
      <vt:lpstr>Sheet1</vt:lpstr>
      <vt:lpstr>Web_App_Test</vt:lpstr>
      <vt:lpstr>Budget</vt:lpstr>
      <vt:lpstr>Quotas Data &amp; Analytics Working</vt:lpstr>
      <vt:lpstr>Actual Savings Recon Page</vt:lpstr>
      <vt:lpstr>Date</vt:lpstr>
      <vt:lpstr>Web_App_Test!Cost</vt:lpstr>
      <vt:lpstr>Cost</vt:lpstr>
      <vt:lpstr>Web_App_Test!Day</vt:lpstr>
      <vt:lpstr>Day</vt:lpstr>
      <vt:lpstr>Web_App_Test!Month</vt:lpstr>
      <vt:lpstr>Month</vt:lpstr>
      <vt:lpstr>Web_App_Test!Week_Annual</vt:lpstr>
      <vt:lpstr>Week_Annual</vt:lpstr>
      <vt:lpstr>Web_App_Test!Week_Month</vt:lpstr>
      <vt:lpstr>Week_Month</vt:lpstr>
      <vt:lpstr>Web_App_Test!Week_month_2</vt:lpstr>
      <vt:lpstr>Week_month_2</vt:lpstr>
      <vt:lpstr>Web_App_Test!Year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Pesh</cp:lastModifiedBy>
  <dcterms:modified xsi:type="dcterms:W3CDTF">2020-11-19T07:42:04Z</dcterms:modified>
</cp:coreProperties>
</file>