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thukumaranpanchaksaram/Documents/Proj21/relaxclocksim/tables_figs/approximate_likelihood/smaller_ dataset_protein_coding_genes/"/>
    </mc:Choice>
  </mc:AlternateContent>
  <xr:revisionPtr revIDLastSave="0" documentId="13_ncr:1_{DEDBBE27-20CD-4942-A491-8D06A8D9EC7C}" xr6:coauthVersionLast="47" xr6:coauthVersionMax="47" xr10:uidLastSave="{00000000-0000-0000-0000-000000000000}"/>
  <bookViews>
    <workbookView xWindow="0" yWindow="500" windowWidth="25600" windowHeight="13820" xr2:uid="{518402C6-897F-EC49-98FA-2A75F3CA8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6" i="1" l="1"/>
  <c r="AK17" i="1"/>
  <c r="AR60" i="1" l="1"/>
  <c r="AR59" i="1"/>
  <c r="AR56" i="1"/>
  <c r="AR55" i="1"/>
  <c r="AR52" i="1"/>
  <c r="AR51" i="1"/>
  <c r="AI60" i="1"/>
  <c r="AI59" i="1"/>
  <c r="AI56" i="1"/>
  <c r="AI55" i="1"/>
  <c r="AI52" i="1"/>
  <c r="AI51" i="1"/>
  <c r="S13" i="1"/>
  <c r="J37" i="1" l="1"/>
  <c r="J35" i="1"/>
  <c r="J17" i="1"/>
  <c r="J16" i="1"/>
  <c r="K13" i="1"/>
  <c r="K12" i="1"/>
  <c r="K11" i="1"/>
  <c r="Z60" i="1"/>
  <c r="Z59" i="1"/>
  <c r="Z56" i="1"/>
  <c r="Z55" i="1"/>
  <c r="Z52" i="1"/>
  <c r="Z51" i="1"/>
  <c r="Q60" i="1"/>
  <c r="Q59" i="1"/>
  <c r="Q56" i="1"/>
  <c r="Q55" i="1"/>
  <c r="Q52" i="1"/>
  <c r="Q51" i="1"/>
  <c r="H60" i="1"/>
  <c r="H59" i="1"/>
  <c r="H56" i="1"/>
  <c r="H55" i="1"/>
  <c r="H52" i="1"/>
  <c r="H51" i="1"/>
  <c r="AS60" i="1"/>
  <c r="AS61" i="1"/>
  <c r="AS59" i="1"/>
  <c r="AS56" i="1"/>
  <c r="AS57" i="1"/>
  <c r="AS55" i="1"/>
  <c r="AS52" i="1"/>
  <c r="AS53" i="1"/>
  <c r="AS51" i="1"/>
  <c r="AJ60" i="1"/>
  <c r="AJ61" i="1"/>
  <c r="AJ59" i="1"/>
  <c r="AJ56" i="1"/>
  <c r="AJ57" i="1"/>
  <c r="AJ55" i="1"/>
  <c r="AJ52" i="1"/>
  <c r="AJ53" i="1"/>
  <c r="AJ51" i="1"/>
  <c r="AA60" i="1"/>
  <c r="AA61" i="1"/>
  <c r="AA59" i="1"/>
  <c r="AA56" i="1"/>
  <c r="AA57" i="1"/>
  <c r="AA55" i="1"/>
  <c r="AA52" i="1"/>
  <c r="AA53" i="1"/>
  <c r="AA51" i="1"/>
  <c r="R60" i="1"/>
  <c r="R61" i="1"/>
  <c r="R59" i="1"/>
  <c r="R56" i="1"/>
  <c r="R57" i="1"/>
  <c r="R55" i="1"/>
  <c r="R52" i="1"/>
  <c r="R53" i="1"/>
  <c r="R51" i="1"/>
  <c r="I60" i="1"/>
  <c r="I61" i="1"/>
  <c r="I59" i="1"/>
  <c r="I56" i="1"/>
  <c r="I57" i="1"/>
  <c r="I55" i="1"/>
  <c r="I52" i="1"/>
  <c r="I53" i="1"/>
  <c r="I51" i="1"/>
  <c r="AP61" i="1"/>
  <c r="AG61" i="1"/>
  <c r="AH60" i="1" s="1"/>
  <c r="X61" i="1"/>
  <c r="Y60" i="1" s="1"/>
  <c r="O61" i="1"/>
  <c r="G61" i="1"/>
  <c r="AP60" i="1"/>
  <c r="AG60" i="1"/>
  <c r="X60" i="1"/>
  <c r="P60" i="1"/>
  <c r="O60" i="1"/>
  <c r="G60" i="1"/>
  <c r="AP59" i="1"/>
  <c r="AG59" i="1"/>
  <c r="X59" i="1"/>
  <c r="P59" i="1"/>
  <c r="O59" i="1"/>
  <c r="G59" i="1"/>
  <c r="AQ57" i="1"/>
  <c r="AP57" i="1"/>
  <c r="AQ56" i="1" s="1"/>
  <c r="AG57" i="1"/>
  <c r="Y57" i="1"/>
  <c r="X57" i="1"/>
  <c r="O57" i="1"/>
  <c r="G57" i="1"/>
  <c r="AP56" i="1"/>
  <c r="AG56" i="1"/>
  <c r="X56" i="1"/>
  <c r="Y56" i="1" s="1"/>
  <c r="O56" i="1"/>
  <c r="G56" i="1"/>
  <c r="AP55" i="1"/>
  <c r="AG55" i="1"/>
  <c r="X55" i="1"/>
  <c r="O55" i="1"/>
  <c r="P55" i="1" s="1"/>
  <c r="G55" i="1"/>
  <c r="AP53" i="1"/>
  <c r="AQ53" i="1" s="1"/>
  <c r="AG53" i="1"/>
  <c r="AH53" i="1" s="1"/>
  <c r="X53" i="1"/>
  <c r="Y53" i="1" s="1"/>
  <c r="O53" i="1"/>
  <c r="G53" i="1"/>
  <c r="AP52" i="1"/>
  <c r="AG52" i="1"/>
  <c r="X52" i="1"/>
  <c r="O52" i="1"/>
  <c r="G52" i="1"/>
  <c r="AP51" i="1"/>
  <c r="AQ51" i="1" s="1"/>
  <c r="AG51" i="1"/>
  <c r="X51" i="1"/>
  <c r="O51" i="1"/>
  <c r="G51" i="1"/>
  <c r="Y51" i="1" l="1"/>
  <c r="Y52" i="1"/>
  <c r="AH55" i="1"/>
  <c r="AH56" i="1"/>
  <c r="AQ59" i="1"/>
  <c r="AQ60" i="1"/>
  <c r="P61" i="1"/>
  <c r="AH61" i="1"/>
  <c r="AQ52" i="1"/>
  <c r="P51" i="1"/>
  <c r="AH59" i="1"/>
  <c r="Y61" i="1"/>
  <c r="AQ61" i="1"/>
  <c r="P53" i="1"/>
  <c r="Y55" i="1"/>
  <c r="AH51" i="1"/>
  <c r="AH52" i="1"/>
  <c r="AQ55" i="1"/>
  <c r="P57" i="1"/>
  <c r="AH57" i="1"/>
  <c r="P52" i="1"/>
  <c r="P56" i="1"/>
  <c r="Y59" i="1"/>
  <c r="AP45" i="1" l="1"/>
  <c r="AP48" i="1"/>
  <c r="AP47" i="1"/>
  <c r="AP44" i="1"/>
  <c r="AP43" i="1"/>
  <c r="AP41" i="1"/>
  <c r="AP40" i="1"/>
  <c r="AP39" i="1"/>
  <c r="AP36" i="1"/>
  <c r="AP37" i="1"/>
  <c r="AP35" i="1"/>
  <c r="AP33" i="1"/>
  <c r="AP32" i="1"/>
  <c r="AP31" i="1"/>
  <c r="AP29" i="1"/>
  <c r="AP28" i="1"/>
  <c r="AP27" i="1"/>
  <c r="AP25" i="1"/>
  <c r="AP24" i="1"/>
  <c r="AP23" i="1"/>
  <c r="AQ43" i="1"/>
  <c r="AR48" i="1"/>
  <c r="AR47" i="1"/>
  <c r="AR44" i="1"/>
  <c r="AR43" i="1"/>
  <c r="AR40" i="1"/>
  <c r="AR39" i="1"/>
  <c r="AR36" i="1"/>
  <c r="AR35" i="1"/>
  <c r="AR32" i="1"/>
  <c r="AR31" i="1"/>
  <c r="AR28" i="1"/>
  <c r="AR27" i="1"/>
  <c r="AR24" i="1"/>
  <c r="AR23" i="1"/>
  <c r="AR20" i="1"/>
  <c r="AR19" i="1"/>
  <c r="AR16" i="1"/>
  <c r="AR15" i="1"/>
  <c r="AR12" i="1"/>
  <c r="AR11" i="1"/>
  <c r="AI48" i="1"/>
  <c r="AI47" i="1"/>
  <c r="AI44" i="1"/>
  <c r="AI43" i="1"/>
  <c r="AI40" i="1"/>
  <c r="AI39" i="1"/>
  <c r="AI36" i="1"/>
  <c r="AI35" i="1"/>
  <c r="AI32" i="1"/>
  <c r="AI31" i="1"/>
  <c r="AI28" i="1"/>
  <c r="AI27" i="1"/>
  <c r="AI24" i="1"/>
  <c r="AI23" i="1"/>
  <c r="AI20" i="1"/>
  <c r="AI19" i="1"/>
  <c r="AI16" i="1"/>
  <c r="AI15" i="1"/>
  <c r="AI12" i="1"/>
  <c r="AI11" i="1"/>
  <c r="Z48" i="1"/>
  <c r="Z47" i="1"/>
  <c r="Z44" i="1"/>
  <c r="Z43" i="1"/>
  <c r="Z40" i="1"/>
  <c r="Z39" i="1"/>
  <c r="Z36" i="1"/>
  <c r="Z35" i="1"/>
  <c r="Z32" i="1"/>
  <c r="Z31" i="1"/>
  <c r="Z28" i="1"/>
  <c r="Z27" i="1"/>
  <c r="Z24" i="1"/>
  <c r="Z23" i="1"/>
  <c r="Z20" i="1"/>
  <c r="Z19" i="1"/>
  <c r="Z16" i="1"/>
  <c r="Z15" i="1"/>
  <c r="Z12" i="1"/>
  <c r="Z11" i="1"/>
  <c r="Q16" i="1"/>
  <c r="Q48" i="1"/>
  <c r="Q47" i="1"/>
  <c r="Q44" i="1"/>
  <c r="Q43" i="1"/>
  <c r="Q40" i="1"/>
  <c r="Q39" i="1"/>
  <c r="Q36" i="1"/>
  <c r="Q35" i="1"/>
  <c r="Q32" i="1"/>
  <c r="Q31" i="1"/>
  <c r="Q28" i="1"/>
  <c r="Q27" i="1"/>
  <c r="Q24" i="1"/>
  <c r="Q23" i="1"/>
  <c r="Q20" i="1"/>
  <c r="Q19" i="1"/>
  <c r="Q15" i="1"/>
  <c r="Q12" i="1"/>
  <c r="Q11" i="1"/>
  <c r="AQ49" i="1"/>
  <c r="AQ48" i="1"/>
  <c r="AQ47" i="1"/>
  <c r="AQ45" i="1"/>
  <c r="AQ44" i="1"/>
  <c r="AQ41" i="1"/>
  <c r="AQ40" i="1"/>
  <c r="AQ39" i="1"/>
  <c r="AQ37" i="1"/>
  <c r="AQ36" i="1"/>
  <c r="AQ35" i="1"/>
  <c r="AQ33" i="1"/>
  <c r="AQ32" i="1"/>
  <c r="AQ31" i="1"/>
  <c r="AH49" i="1"/>
  <c r="AH48" i="1"/>
  <c r="AH47" i="1"/>
  <c r="AH45" i="1"/>
  <c r="AH44" i="1"/>
  <c r="AH43" i="1"/>
  <c r="AH41" i="1"/>
  <c r="AH40" i="1"/>
  <c r="AH39" i="1"/>
  <c r="AH37" i="1"/>
  <c r="AH36" i="1"/>
  <c r="AH35" i="1"/>
  <c r="AH33" i="1"/>
  <c r="AH32" i="1"/>
  <c r="AH31" i="1"/>
  <c r="AH11" i="1"/>
  <c r="AH12" i="1"/>
  <c r="AH13" i="1"/>
  <c r="AH15" i="1"/>
  <c r="AH16" i="1"/>
  <c r="AH17" i="1"/>
  <c r="AH19" i="1"/>
  <c r="AH20" i="1"/>
  <c r="AH21" i="1"/>
  <c r="AH23" i="1"/>
  <c r="AH24" i="1"/>
  <c r="AH25" i="1"/>
  <c r="AH27" i="1"/>
  <c r="AH28" i="1"/>
  <c r="AH29" i="1"/>
  <c r="AQ11" i="1"/>
  <c r="AQ12" i="1"/>
  <c r="AQ13" i="1"/>
  <c r="AQ15" i="1"/>
  <c r="AQ16" i="1"/>
  <c r="AQ17" i="1"/>
  <c r="AQ19" i="1"/>
  <c r="AQ20" i="1"/>
  <c r="AQ21" i="1"/>
  <c r="AQ23" i="1"/>
  <c r="AQ24" i="1"/>
  <c r="AQ25" i="1"/>
  <c r="AQ27" i="1"/>
  <c r="AQ28" i="1"/>
  <c r="AQ29" i="1"/>
  <c r="Y49" i="1"/>
  <c r="Y48" i="1"/>
  <c r="Y47" i="1"/>
  <c r="Y45" i="1"/>
  <c r="Y44" i="1"/>
  <c r="Y43" i="1"/>
  <c r="Y41" i="1"/>
  <c r="Y40" i="1"/>
  <c r="Y39" i="1"/>
  <c r="Y37" i="1"/>
  <c r="Y36" i="1"/>
  <c r="Y35" i="1"/>
  <c r="Y33" i="1"/>
  <c r="Y32" i="1"/>
  <c r="Y31" i="1"/>
  <c r="Y29" i="1"/>
  <c r="Y28" i="1"/>
  <c r="Y27" i="1"/>
  <c r="Y25" i="1"/>
  <c r="Y24" i="1"/>
  <c r="Y23" i="1"/>
  <c r="Y21" i="1"/>
  <c r="Y20" i="1"/>
  <c r="Y19" i="1"/>
  <c r="Y17" i="1"/>
  <c r="Y16" i="1"/>
  <c r="Y15" i="1"/>
  <c r="Y13" i="1"/>
  <c r="Y12" i="1"/>
  <c r="Y11" i="1"/>
  <c r="H48" i="1"/>
  <c r="H47" i="1"/>
  <c r="H44" i="1"/>
  <c r="H43" i="1"/>
  <c r="H40" i="1"/>
  <c r="H39" i="1"/>
  <c r="H36" i="1"/>
  <c r="H35" i="1"/>
  <c r="H32" i="1"/>
  <c r="H31" i="1"/>
  <c r="H28" i="1"/>
  <c r="H27" i="1"/>
  <c r="H23" i="1"/>
  <c r="G49" i="1"/>
  <c r="G48" i="1"/>
  <c r="G47" i="1"/>
  <c r="G45" i="1"/>
  <c r="G44" i="1"/>
  <c r="G43" i="1"/>
  <c r="G41" i="1"/>
  <c r="G40" i="1"/>
  <c r="G39" i="1"/>
  <c r="G37" i="1"/>
  <c r="G36" i="1"/>
  <c r="G35" i="1"/>
  <c r="G33" i="1"/>
  <c r="G32" i="1"/>
  <c r="G31" i="1"/>
  <c r="G29" i="1"/>
  <c r="G28" i="1"/>
  <c r="G27" i="1"/>
  <c r="H24" i="1"/>
  <c r="H20" i="1"/>
  <c r="H19" i="1"/>
  <c r="H16" i="1"/>
  <c r="H15" i="1"/>
  <c r="G25" i="1"/>
  <c r="G24" i="1"/>
  <c r="G23" i="1"/>
  <c r="G21" i="1"/>
  <c r="G20" i="1"/>
  <c r="G19" i="1"/>
  <c r="G17" i="1"/>
  <c r="G16" i="1"/>
  <c r="G15" i="1"/>
  <c r="H12" i="1"/>
  <c r="H11" i="1"/>
  <c r="G13" i="1"/>
  <c r="G12" i="1"/>
  <c r="G11" i="1"/>
  <c r="I45" i="1"/>
  <c r="I44" i="1"/>
  <c r="I43" i="1"/>
  <c r="AP49" i="1" l="1"/>
  <c r="O36" i="1"/>
  <c r="I48" i="1"/>
  <c r="I49" i="1"/>
  <c r="I47" i="1"/>
  <c r="I40" i="1"/>
  <c r="I41" i="1"/>
  <c r="I39" i="1"/>
  <c r="I36" i="1"/>
  <c r="I37" i="1"/>
  <c r="I35" i="1"/>
  <c r="I32" i="1"/>
  <c r="I33" i="1"/>
  <c r="I31" i="1"/>
  <c r="I28" i="1"/>
  <c r="I29" i="1"/>
  <c r="I27" i="1"/>
  <c r="I25" i="1"/>
  <c r="I24" i="1"/>
  <c r="I23" i="1"/>
  <c r="I11" i="1"/>
  <c r="O11" i="1"/>
  <c r="X11" i="1"/>
  <c r="AG11" i="1"/>
  <c r="AP11" i="1"/>
  <c r="I12" i="1"/>
  <c r="O12" i="1"/>
  <c r="X12" i="1"/>
  <c r="AG12" i="1"/>
  <c r="AP12" i="1"/>
  <c r="I13" i="1"/>
  <c r="O13" i="1"/>
  <c r="P13" i="1" s="1"/>
  <c r="X13" i="1"/>
  <c r="AG13" i="1"/>
  <c r="AP13" i="1"/>
  <c r="AG49" i="1"/>
  <c r="X49" i="1"/>
  <c r="O49" i="1"/>
  <c r="AG48" i="1"/>
  <c r="X48" i="1"/>
  <c r="O48" i="1"/>
  <c r="AG47" i="1"/>
  <c r="X47" i="1"/>
  <c r="O47" i="1"/>
  <c r="AG45" i="1"/>
  <c r="X45" i="1"/>
  <c r="O45" i="1"/>
  <c r="AG44" i="1"/>
  <c r="X44" i="1"/>
  <c r="O44" i="1"/>
  <c r="AG43" i="1"/>
  <c r="X43" i="1"/>
  <c r="O43" i="1"/>
  <c r="AG41" i="1"/>
  <c r="X41" i="1"/>
  <c r="O41" i="1"/>
  <c r="AG40" i="1"/>
  <c r="X40" i="1"/>
  <c r="O40" i="1"/>
  <c r="AG39" i="1"/>
  <c r="X39" i="1"/>
  <c r="O39" i="1"/>
  <c r="AG37" i="1"/>
  <c r="X37" i="1"/>
  <c r="O37" i="1"/>
  <c r="AG36" i="1"/>
  <c r="X36" i="1"/>
  <c r="AG35" i="1"/>
  <c r="X35" i="1"/>
  <c r="O35" i="1"/>
  <c r="AG33" i="1"/>
  <c r="X33" i="1"/>
  <c r="O33" i="1"/>
  <c r="AG32" i="1"/>
  <c r="X32" i="1"/>
  <c r="O32" i="1"/>
  <c r="AG31" i="1"/>
  <c r="X31" i="1"/>
  <c r="O31" i="1"/>
  <c r="AG29" i="1"/>
  <c r="X29" i="1"/>
  <c r="O29" i="1"/>
  <c r="AG28" i="1"/>
  <c r="X28" i="1"/>
  <c r="O28" i="1"/>
  <c r="AG27" i="1"/>
  <c r="X27" i="1"/>
  <c r="O27" i="1"/>
  <c r="AG25" i="1"/>
  <c r="X25" i="1"/>
  <c r="O25" i="1"/>
  <c r="AG24" i="1"/>
  <c r="X24" i="1"/>
  <c r="O24" i="1"/>
  <c r="AG23" i="1"/>
  <c r="X23" i="1"/>
  <c r="O23" i="1"/>
  <c r="I19" i="1"/>
  <c r="I20" i="1"/>
  <c r="I21" i="1"/>
  <c r="I17" i="1"/>
  <c r="I16" i="1"/>
  <c r="I15" i="1"/>
  <c r="AP15" i="1"/>
  <c r="AP16" i="1"/>
  <c r="AP17" i="1"/>
  <c r="AP19" i="1"/>
  <c r="AP20" i="1"/>
  <c r="AP21" i="1"/>
  <c r="AG15" i="1"/>
  <c r="AG16" i="1"/>
  <c r="AG17" i="1"/>
  <c r="AG19" i="1"/>
  <c r="AG20" i="1"/>
  <c r="AG21" i="1"/>
  <c r="X15" i="1"/>
  <c r="X16" i="1"/>
  <c r="X17" i="1"/>
  <c r="X21" i="1"/>
  <c r="O15" i="1"/>
  <c r="O16" i="1"/>
  <c r="O17" i="1"/>
  <c r="O19" i="1"/>
  <c r="O20" i="1"/>
  <c r="O21" i="1"/>
  <c r="P49" i="1" l="1"/>
  <c r="P48" i="1"/>
  <c r="P47" i="1"/>
  <c r="P39" i="1"/>
  <c r="P41" i="1"/>
  <c r="P40" i="1"/>
  <c r="P33" i="1"/>
  <c r="P32" i="1"/>
  <c r="P31" i="1"/>
  <c r="P15" i="1"/>
  <c r="P16" i="1"/>
  <c r="P17" i="1"/>
  <c r="P37" i="1"/>
  <c r="P36" i="1"/>
  <c r="P35" i="1"/>
  <c r="P45" i="1"/>
  <c r="P44" i="1"/>
  <c r="P43" i="1"/>
  <c r="P25" i="1"/>
  <c r="P24" i="1"/>
  <c r="P23" i="1"/>
  <c r="P21" i="1"/>
  <c r="P20" i="1"/>
  <c r="P19" i="1"/>
  <c r="P28" i="1"/>
  <c r="P27" i="1"/>
  <c r="P29" i="1"/>
  <c r="P12" i="1"/>
  <c r="P11" i="1"/>
  <c r="AS37" i="1"/>
  <c r="AS32" i="1"/>
  <c r="AS24" i="1"/>
  <c r="AS27" i="1"/>
  <c r="AS29" i="1"/>
  <c r="AJ39" i="1"/>
  <c r="AJ44" i="1"/>
  <c r="J43" i="1"/>
  <c r="AJ28" i="1"/>
  <c r="AS49" i="1"/>
  <c r="AJ31" i="1"/>
  <c r="AS28" i="1"/>
  <c r="AJ11" i="1"/>
  <c r="AS48" i="1"/>
  <c r="AJ23" i="1"/>
  <c r="J13" i="1"/>
  <c r="AJ19" i="1"/>
  <c r="AJ24" i="1"/>
  <c r="AS45" i="1"/>
  <c r="AS47" i="1"/>
  <c r="AS35" i="1"/>
  <c r="AJ17" i="1"/>
  <c r="AJ41" i="1"/>
  <c r="AJ12" i="1"/>
  <c r="AJ25" i="1"/>
  <c r="AJ33" i="1"/>
  <c r="AS36" i="1"/>
  <c r="AS40" i="1"/>
  <c r="AS41" i="1"/>
  <c r="AS44" i="1"/>
  <c r="AS23" i="1"/>
  <c r="AS25" i="1"/>
  <c r="AS31" i="1"/>
  <c r="AS33" i="1"/>
  <c r="AS39" i="1"/>
  <c r="J45" i="1"/>
  <c r="J44" i="1"/>
  <c r="AJ43" i="1"/>
  <c r="AJ15" i="1"/>
  <c r="AJ32" i="1"/>
  <c r="AS43" i="1"/>
  <c r="AA27" i="1"/>
  <c r="AJ35" i="1"/>
  <c r="AJ40" i="1"/>
  <c r="AJ45" i="1"/>
  <c r="AJ27" i="1"/>
  <c r="AJ29" i="1"/>
  <c r="AJ36" i="1"/>
  <c r="J11" i="1"/>
  <c r="AJ21" i="1"/>
  <c r="AJ16" i="1"/>
  <c r="AJ48" i="1"/>
  <c r="AJ20" i="1"/>
  <c r="AJ49" i="1"/>
  <c r="AJ13" i="1"/>
  <c r="AJ47" i="1"/>
  <c r="AJ37" i="1"/>
  <c r="R23" i="1"/>
  <c r="R31" i="1"/>
  <c r="AA39" i="1"/>
  <c r="AA44" i="1"/>
  <c r="AA47" i="1"/>
  <c r="R29" i="1"/>
  <c r="J15" i="1"/>
  <c r="R37" i="1"/>
  <c r="AA24" i="1"/>
  <c r="AA25" i="1"/>
  <c r="AA29" i="1"/>
  <c r="AA32" i="1"/>
  <c r="AA33" i="1"/>
  <c r="R25" i="1"/>
  <c r="AA28" i="1"/>
  <c r="AA37" i="1"/>
  <c r="AA23" i="1"/>
  <c r="J12" i="1"/>
  <c r="R35" i="1"/>
  <c r="R39" i="1"/>
  <c r="R28" i="1"/>
  <c r="AA40" i="1"/>
  <c r="AA41" i="1"/>
  <c r="R41" i="1"/>
  <c r="R24" i="1"/>
  <c r="R47" i="1"/>
  <c r="R48" i="1"/>
  <c r="R49" i="1"/>
  <c r="AA49" i="1"/>
  <c r="AA48" i="1"/>
  <c r="R44" i="1"/>
  <c r="AA36" i="1"/>
  <c r="R36" i="1"/>
  <c r="AA35" i="1"/>
  <c r="R33" i="1"/>
  <c r="R27" i="1"/>
  <c r="AA43" i="1"/>
  <c r="R40" i="1"/>
  <c r="R32" i="1"/>
  <c r="AA45" i="1"/>
  <c r="R43" i="1"/>
  <c r="AA31" i="1"/>
  <c r="R45" i="1"/>
  <c r="J47" i="1"/>
  <c r="J39" i="1"/>
  <c r="AA11" i="1"/>
  <c r="R12" i="1"/>
  <c r="R13" i="1"/>
  <c r="AS11" i="1"/>
  <c r="AA13" i="1"/>
  <c r="AS13" i="1"/>
  <c r="J41" i="1"/>
  <c r="J21" i="1"/>
  <c r="J40" i="1"/>
  <c r="J48" i="1"/>
  <c r="J49" i="1"/>
  <c r="R11" i="1"/>
  <c r="AA12" i="1"/>
  <c r="AS12" i="1"/>
  <c r="J20" i="1"/>
  <c r="J19" i="1"/>
  <c r="R17" i="1"/>
  <c r="R19" i="1"/>
  <c r="AA15" i="1"/>
  <c r="AS16" i="1"/>
  <c r="R16" i="1"/>
  <c r="AS21" i="1"/>
  <c r="AS17" i="1"/>
  <c r="R21" i="1"/>
  <c r="AA17" i="1"/>
  <c r="AS20" i="1"/>
  <c r="AS15" i="1"/>
  <c r="R20" i="1"/>
  <c r="AA16" i="1"/>
  <c r="AS19" i="1"/>
  <c r="R15" i="1"/>
  <c r="X19" i="1"/>
  <c r="X20" i="1"/>
  <c r="AT24" i="1" l="1"/>
  <c r="AK15" i="1"/>
  <c r="AT11" i="1"/>
  <c r="AK16" i="1"/>
  <c r="AA20" i="1"/>
  <c r="AT29" i="1"/>
  <c r="AT27" i="1"/>
  <c r="AT17" i="1"/>
  <c r="AT12" i="1"/>
  <c r="AT23" i="1"/>
  <c r="AT28" i="1"/>
  <c r="AT25" i="1"/>
  <c r="AT13" i="1"/>
  <c r="AA19" i="1"/>
  <c r="S15" i="1"/>
  <c r="S12" i="1"/>
  <c r="AB12" i="1"/>
  <c r="AA21" i="1"/>
  <c r="AB15" i="1"/>
  <c r="AB17" i="1"/>
  <c r="AB11" i="1"/>
  <c r="S17" i="1"/>
  <c r="AB16" i="1"/>
  <c r="S16" i="1"/>
  <c r="AT44" i="1"/>
  <c r="AK33" i="1"/>
  <c r="AK32" i="1"/>
  <c r="AT41" i="1"/>
  <c r="AK25" i="1"/>
  <c r="AT33" i="1"/>
  <c r="AK43" i="1"/>
  <c r="AK27" i="1"/>
  <c r="AK24" i="1"/>
  <c r="AK28" i="1"/>
  <c r="AK44" i="1"/>
  <c r="AK48" i="1"/>
  <c r="AK35" i="1"/>
  <c r="AK40" i="1"/>
  <c r="AT37" i="1"/>
  <c r="AK41" i="1"/>
  <c r="AK37" i="1"/>
  <c r="AT40" i="1"/>
  <c r="AK47" i="1"/>
  <c r="AK31" i="1"/>
  <c r="AT31" i="1"/>
  <c r="AK29" i="1"/>
  <c r="AT32" i="1"/>
  <c r="AT48" i="1"/>
  <c r="AK49" i="1"/>
  <c r="AT39" i="1"/>
  <c r="AT45" i="1"/>
  <c r="AT49" i="1"/>
  <c r="AK23" i="1"/>
  <c r="AT36" i="1"/>
  <c r="AK45" i="1"/>
  <c r="AT47" i="1"/>
  <c r="AT35" i="1"/>
  <c r="AT43" i="1"/>
  <c r="AK39" i="1"/>
  <c r="AT21" i="1"/>
  <c r="AK21" i="1"/>
  <c r="S21" i="1"/>
  <c r="AK19" i="1"/>
  <c r="AT20" i="1"/>
  <c r="S19" i="1"/>
  <c r="S20" i="1"/>
  <c r="AK20" i="1"/>
  <c r="AT19" i="1"/>
</calcChain>
</file>

<file path=xl/sharedStrings.xml><?xml version="1.0" encoding="utf-8"?>
<sst xmlns="http://schemas.openxmlformats.org/spreadsheetml/2006/main" count="488" uniqueCount="118">
  <si>
    <t>exact</t>
  </si>
  <si>
    <t>sqrt</t>
  </si>
  <si>
    <t>nt</t>
  </si>
  <si>
    <t>str</t>
  </si>
  <si>
    <t>iln</t>
  </si>
  <si>
    <t>gbm</t>
  </si>
  <si>
    <t>Partition 2</t>
  </si>
  <si>
    <t>Partition1</t>
  </si>
  <si>
    <t>Partition 3</t>
  </si>
  <si>
    <t>mlnl_approx</t>
  </si>
  <si>
    <t>arcsine</t>
  </si>
  <si>
    <t>log</t>
  </si>
  <si>
    <t>bayes factor</t>
  </si>
  <si>
    <t>-</t>
  </si>
  <si>
    <t>SE</t>
  </si>
  <si>
    <t>Pr (CI at 2.5%, 97.5%)</t>
  </si>
  <si>
    <t>mlnl_app</t>
  </si>
  <si>
    <t>mlnL</t>
  </si>
  <si>
    <t>Marginalized approximate likelihood obtained using hessian and gradient matrix</t>
  </si>
  <si>
    <t>Approximation methods using parameter transforms such as arcsine, sqrt, log, and no transform</t>
  </si>
  <si>
    <t>Dataset:</t>
  </si>
  <si>
    <t>Clock model</t>
  </si>
  <si>
    <t>Dataset</t>
  </si>
  <si>
    <t>Comparison of marginal likelihoods using exact and approximate methods.</t>
  </si>
  <si>
    <t>Standard error for marginalized approximate likelihoods from hessian and gradient matrix</t>
  </si>
  <si>
    <t>Posterior mean and confidence intervals at 2.5% and 97.5%</t>
  </si>
  <si>
    <t>Maximum log-likelihood</t>
  </si>
  <si>
    <t xml:space="preserve">Marginal likelihood; For approximation methods, it is the sum of mlnl_app and lnLmax </t>
  </si>
  <si>
    <t>Partition 4</t>
  </si>
  <si>
    <t>Partition 5</t>
  </si>
  <si>
    <t>Partition 6</t>
  </si>
  <si>
    <t>Partition 7</t>
  </si>
  <si>
    <t>Partition 8</t>
  </si>
  <si>
    <t>Partition 9</t>
  </si>
  <si>
    <t>Partition 10</t>
  </si>
  <si>
    <t xml:space="preserve">Marginal likelihood at each power-posterior using stepping stones, n = 64 beta_points; </t>
  </si>
  <si>
    <t>0(0,0)</t>
  </si>
  <si>
    <t>1(1,1)</t>
  </si>
  <si>
    <t>SE_boot</t>
  </si>
  <si>
    <t>0.007(0.003,0.015)</t>
  </si>
  <si>
    <t>0.007(0.0023,0.0199)</t>
  </si>
  <si>
    <t>0.993(0.98,0.99)</t>
  </si>
  <si>
    <t>Pr_boot (CI at 2.5%, 97.5%)</t>
  </si>
  <si>
    <t>Pr_boot(CI at 2.5%, 97.5%)</t>
  </si>
  <si>
    <t>lnL</t>
  </si>
  <si>
    <t>0.024(0.015, 0.037)</t>
  </si>
  <si>
    <t>0.976(0.96, 0.98)</t>
  </si>
  <si>
    <t>0(0, 0)</t>
  </si>
  <si>
    <t>Bootstrap standard error</t>
  </si>
  <si>
    <t>Bootstrap Posterior and confidence intervals at 2.5% and 97.5%</t>
  </si>
  <si>
    <t>SE_approx</t>
  </si>
  <si>
    <t>lnBF</t>
  </si>
  <si>
    <t>max lnL</t>
  </si>
  <si>
    <t>lnBF SE</t>
  </si>
  <si>
    <t>log BF</t>
  </si>
  <si>
    <t>0.211(0.190 , 0.232)</t>
  </si>
  <si>
    <t>0.181(0.163 , 0.198)</t>
  </si>
  <si>
    <t>0.175(0.157 , 0.191)</t>
  </si>
  <si>
    <t>0.166(0.150 , 0.182)</t>
  </si>
  <si>
    <t>0.232(0.208, 0.256)</t>
  </si>
  <si>
    <t>0.288(0.257 , 0.318)</t>
  </si>
  <si>
    <t>0.309(0.277, 0.341)</t>
  </si>
  <si>
    <t>0.354(0.317, 0.390)</t>
  </si>
  <si>
    <t>0.36(0.323, 0.397)</t>
  </si>
  <si>
    <t>0.277(0.246, 0.308)</t>
  </si>
  <si>
    <t>0.501(0.452 , 0.550)</t>
  </si>
  <si>
    <t>0.51(0.463 , 0.556)</t>
  </si>
  <si>
    <t>0.471(0.421 , 0.521)</t>
  </si>
  <si>
    <t>0.474(0.422 , 0.526)</t>
  </si>
  <si>
    <t>0.491(0.438, 0.543)</t>
  </si>
  <si>
    <t>0.01(0.011 , 0.012)</t>
  </si>
  <si>
    <t>0.017(0.016 , 0.018)</t>
  </si>
  <si>
    <t>0.019(0.018 , 0.020)</t>
  </si>
  <si>
    <t>0.035(0.03, 0.036)</t>
  </si>
  <si>
    <t>0.79(0.773 , 0.810)</t>
  </si>
  <si>
    <t>0.833(0.813 , 0.850)</t>
  </si>
  <si>
    <t>0.84(0.821 , 0.858)</t>
  </si>
  <si>
    <t>0.784(0.764 , 0.803)</t>
  </si>
  <si>
    <t>0.814(0.797, 0.830)</t>
  </si>
  <si>
    <t>0.20(0.178 , 0.214)</t>
  </si>
  <si>
    <t>0.15(0.133 , 0.168)</t>
  </si>
  <si>
    <t>0.142(0.124 , 0.161)</t>
  </si>
  <si>
    <t>0.196(0.177, 0.216)</t>
  </si>
  <si>
    <t>0.151(0.135, 0.168)</t>
  </si>
  <si>
    <t>0.211(0.189 , 0.233)</t>
  </si>
  <si>
    <t>0.288(0.255 , 0.320)</t>
  </si>
  <si>
    <t>0.501(0.450 , 0.552)</t>
  </si>
  <si>
    <t>0.79(0.776, 0.807)</t>
  </si>
  <si>
    <t>0.2(0.180 , 0.212)</t>
  </si>
  <si>
    <t>Each partition represent a protein-coding gene alignment. The partitions 1-10 are gene alignments for 72 mammals species, and partitions 11-13 are mitochondrial genes for 7 ape species.</t>
  </si>
  <si>
    <t>Partition11</t>
  </si>
  <si>
    <t>Partition 12</t>
  </si>
  <si>
    <t>Partition 13</t>
  </si>
  <si>
    <t>0.309(0.277 , 0.341)</t>
  </si>
  <si>
    <t>0.51(0.461 , 0.557)</t>
  </si>
  <si>
    <t>0.017(0.016 , 0.0181)</t>
  </si>
  <si>
    <t>0.833(0.814 , 0.850)</t>
  </si>
  <si>
    <t>0.15(0.133 , 0.1682)</t>
  </si>
  <si>
    <t>0.986(0.985, 0.992)</t>
  </si>
  <si>
    <t>0.011(0.008, 0.015)</t>
  </si>
  <si>
    <t>0.232(0.205, 0.258)</t>
  </si>
  <si>
    <t>0.277(0.244, 0.310)</t>
  </si>
  <si>
    <t>0.491(0.435, 0.548)</t>
  </si>
  <si>
    <t>0.035(0.033, 0.036)</t>
  </si>
  <si>
    <t>0.814(0.796, 0.830)</t>
  </si>
  <si>
    <t>0.151(0.135, 0.169)</t>
  </si>
  <si>
    <t>0.166(0.150, 0.182)</t>
  </si>
  <si>
    <t>0.474(0.422, 0.524)</t>
  </si>
  <si>
    <t>0.019(0.018 , 0.02)</t>
  </si>
  <si>
    <t>0.784(0.766 , 0.801)</t>
  </si>
  <si>
    <t>0.196(0.179 , 0.214)</t>
  </si>
  <si>
    <t>0.175(0.153 , 0.196)</t>
  </si>
  <si>
    <t>0.354(0.310, 0.398)</t>
  </si>
  <si>
    <t>0.471(0.408, 0.534)</t>
  </si>
  <si>
    <t>0.017(0.016 , 0.017)</t>
  </si>
  <si>
    <t>0.84(0.821 , 0.857)</t>
  </si>
  <si>
    <t>0.142(0.125 , 0.161)</t>
  </si>
  <si>
    <t>Mammalian proteins for 72 species and mitochondrial ape genome - HKYG5+G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</si>
</sst>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 (Body)"/>
    </font>
    <font>
      <b/>
      <sz val="12"/>
      <color theme="1"/>
      <name val="Calibri(body)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 applyAlignment="1"/>
    <xf numFmtId="0" fontId="0" fillId="0" borderId="0" xfId="0" applyFont="1"/>
    <xf numFmtId="164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2" fontId="2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2" fillId="0" borderId="5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0" fontId="1" fillId="0" borderId="0" xfId="0" applyFont="1" applyBorder="1"/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481F-9CFF-1E49-A0BC-F05BEB699061}">
  <dimension ref="A3:AU72"/>
  <sheetViews>
    <sheetView tabSelected="1" zoomScale="84" zoomScaleNormal="85" workbookViewId="0">
      <selection activeCell="B6" sqref="B6"/>
    </sheetView>
  </sheetViews>
  <sheetFormatPr baseColWidth="10" defaultRowHeight="16"/>
  <cols>
    <col min="1" max="1" width="13.83203125" customWidth="1"/>
    <col min="2" max="2" width="12.33203125" customWidth="1"/>
    <col min="3" max="3" width="14.5" style="7" customWidth="1"/>
    <col min="4" max="4" width="12" style="7" customWidth="1"/>
    <col min="5" max="5" width="7.6640625" style="7" customWidth="1"/>
    <col min="6" max="8" width="10.1640625" style="7" customWidth="1"/>
    <col min="9" max="9" width="11.83203125" customWidth="1"/>
    <col min="10" max="10" width="20.1640625" customWidth="1"/>
    <col min="11" max="11" width="24.6640625" customWidth="1"/>
    <col min="12" max="12" width="13.33203125" style="7" customWidth="1"/>
    <col min="13" max="13" width="10.5" style="7" customWidth="1"/>
    <col min="14" max="14" width="8.5" style="7" customWidth="1"/>
    <col min="15" max="17" width="10.83203125" customWidth="1"/>
    <col min="18" max="18" width="11.6640625" customWidth="1"/>
    <col min="19" max="19" width="20.33203125" customWidth="1"/>
    <col min="20" max="20" width="23.83203125" customWidth="1"/>
    <col min="21" max="21" width="11.83203125" style="12" customWidth="1"/>
    <col min="22" max="22" width="10.33203125" style="12" customWidth="1"/>
    <col min="23" max="23" width="8.83203125" style="12" customWidth="1"/>
    <col min="24" max="26" width="10.33203125" style="13" customWidth="1"/>
    <col min="27" max="27" width="11.5" style="13" customWidth="1"/>
    <col min="28" max="28" width="19.83203125" style="13" customWidth="1"/>
    <col min="29" max="29" width="23.6640625" style="13" customWidth="1"/>
    <col min="30" max="30" width="11.83203125" style="7" customWidth="1"/>
    <col min="31" max="31" width="9.5" style="7" customWidth="1"/>
    <col min="32" max="32" width="8.6640625" style="7" customWidth="1"/>
    <col min="33" max="33" width="11.1640625" customWidth="1"/>
    <col min="34" max="34" width="9.33203125" customWidth="1"/>
    <col min="35" max="35" width="8.6640625" customWidth="1"/>
    <col min="36" max="36" width="11.5" bestFit="1" customWidth="1"/>
    <col min="37" max="37" width="21.1640625" customWidth="1"/>
    <col min="38" max="38" width="24.5" style="3" customWidth="1"/>
    <col min="39" max="39" width="11.6640625" style="9" customWidth="1"/>
    <col min="40" max="40" width="10.1640625" style="9" customWidth="1"/>
    <col min="41" max="41" width="9" style="9" customWidth="1"/>
    <col min="42" max="42" width="10.33203125" style="3" customWidth="1"/>
    <col min="43" max="43" width="9" style="3" customWidth="1"/>
    <col min="44" max="44" width="8.83203125" style="3" customWidth="1"/>
    <col min="45" max="45" width="11.6640625" style="3" customWidth="1"/>
    <col min="46" max="46" width="20.6640625" style="3" customWidth="1"/>
    <col min="47" max="47" width="23.33203125" style="4" customWidth="1"/>
  </cols>
  <sheetData>
    <row r="3" spans="1:47">
      <c r="A3" s="1" t="s">
        <v>23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47">
      <c r="A4" s="1" t="s">
        <v>19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47">
      <c r="A5" s="1" t="s">
        <v>20</v>
      </c>
      <c r="B5" s="1" t="s">
        <v>117</v>
      </c>
      <c r="C5" s="1"/>
      <c r="D5" s="1"/>
      <c r="E5" s="1"/>
      <c r="F5" s="1"/>
      <c r="G5" s="1"/>
      <c r="H5" s="1"/>
      <c r="I5" s="1"/>
    </row>
    <row r="6" spans="1:47">
      <c r="A6" s="1" t="s">
        <v>35</v>
      </c>
      <c r="C6" s="1"/>
      <c r="D6" s="1"/>
      <c r="E6" s="1"/>
      <c r="F6" s="1"/>
      <c r="G6" s="1"/>
      <c r="H6" s="1"/>
      <c r="I6" s="1"/>
    </row>
    <row r="7" spans="1:47">
      <c r="A7" s="1" t="s">
        <v>89</v>
      </c>
    </row>
    <row r="8" spans="1:47" ht="17" thickBot="1">
      <c r="AU8" s="6"/>
    </row>
    <row r="9" spans="1:47" s="3" customFormat="1" ht="17" thickBot="1">
      <c r="A9" s="38" t="s">
        <v>22</v>
      </c>
      <c r="B9" s="38" t="s">
        <v>21</v>
      </c>
      <c r="C9" s="38" t="s">
        <v>52</v>
      </c>
      <c r="D9" s="43" t="s">
        <v>0</v>
      </c>
      <c r="E9" s="39"/>
      <c r="F9" s="39"/>
      <c r="G9" s="39"/>
      <c r="H9" s="39"/>
      <c r="I9" s="39"/>
      <c r="J9" s="39"/>
      <c r="K9" s="40"/>
      <c r="L9" s="49" t="s">
        <v>10</v>
      </c>
      <c r="M9" s="41"/>
      <c r="N9" s="41"/>
      <c r="O9" s="41"/>
      <c r="P9" s="41"/>
      <c r="Q9" s="41"/>
      <c r="R9" s="41"/>
      <c r="S9" s="41"/>
      <c r="T9" s="42"/>
      <c r="U9" s="43" t="s">
        <v>1</v>
      </c>
      <c r="V9" s="39"/>
      <c r="W9" s="39"/>
      <c r="X9" s="39"/>
      <c r="Y9" s="39"/>
      <c r="Z9" s="39"/>
      <c r="AA9" s="39"/>
      <c r="AB9" s="39"/>
      <c r="AC9" s="40"/>
      <c r="AD9" s="49" t="s">
        <v>11</v>
      </c>
      <c r="AE9" s="41"/>
      <c r="AF9" s="41"/>
      <c r="AG9" s="41"/>
      <c r="AH9" s="41"/>
      <c r="AI9" s="41"/>
      <c r="AJ9" s="41"/>
      <c r="AK9" s="41"/>
      <c r="AL9" s="42"/>
      <c r="AM9" s="41" t="s">
        <v>2</v>
      </c>
      <c r="AN9" s="41"/>
      <c r="AO9" s="41"/>
      <c r="AP9" s="41"/>
      <c r="AQ9" s="41"/>
      <c r="AR9" s="41"/>
      <c r="AS9" s="41"/>
      <c r="AT9" s="41"/>
      <c r="AU9" s="42"/>
    </row>
    <row r="10" spans="1:47" s="2" customFormat="1" ht="17" thickBot="1">
      <c r="A10" s="37"/>
      <c r="B10" s="37"/>
      <c r="C10" s="37"/>
      <c r="D10" s="35" t="s">
        <v>17</v>
      </c>
      <c r="E10" s="31" t="s">
        <v>14</v>
      </c>
      <c r="F10" s="31" t="s">
        <v>38</v>
      </c>
      <c r="G10" s="31" t="s">
        <v>51</v>
      </c>
      <c r="H10" s="31" t="s">
        <v>53</v>
      </c>
      <c r="I10" s="31" t="s">
        <v>12</v>
      </c>
      <c r="J10" s="31" t="s">
        <v>15</v>
      </c>
      <c r="K10" s="36" t="s">
        <v>42</v>
      </c>
      <c r="L10" s="35" t="s">
        <v>9</v>
      </c>
      <c r="M10" s="31" t="s">
        <v>50</v>
      </c>
      <c r="N10" s="31" t="s">
        <v>38</v>
      </c>
      <c r="O10" s="31" t="s">
        <v>17</v>
      </c>
      <c r="P10" s="31" t="s">
        <v>51</v>
      </c>
      <c r="Q10" s="31" t="s">
        <v>53</v>
      </c>
      <c r="R10" s="31" t="s">
        <v>12</v>
      </c>
      <c r="S10" s="31" t="s">
        <v>15</v>
      </c>
      <c r="T10" s="36" t="s">
        <v>43</v>
      </c>
      <c r="U10" s="35" t="s">
        <v>9</v>
      </c>
      <c r="V10" s="31" t="s">
        <v>50</v>
      </c>
      <c r="W10" s="31" t="s">
        <v>38</v>
      </c>
      <c r="X10" s="31" t="s">
        <v>17</v>
      </c>
      <c r="Y10" s="31" t="s">
        <v>51</v>
      </c>
      <c r="Z10" s="31" t="s">
        <v>53</v>
      </c>
      <c r="AA10" s="31" t="s">
        <v>12</v>
      </c>
      <c r="AB10" s="31" t="s">
        <v>15</v>
      </c>
      <c r="AC10" s="36" t="s">
        <v>42</v>
      </c>
      <c r="AD10" s="35" t="s">
        <v>9</v>
      </c>
      <c r="AE10" s="31" t="s">
        <v>50</v>
      </c>
      <c r="AF10" s="31" t="s">
        <v>38</v>
      </c>
      <c r="AG10" s="31" t="s">
        <v>17</v>
      </c>
      <c r="AH10" s="32" t="s">
        <v>51</v>
      </c>
      <c r="AI10" s="31" t="s">
        <v>53</v>
      </c>
      <c r="AJ10" s="31" t="s">
        <v>12</v>
      </c>
      <c r="AK10" s="31" t="s">
        <v>15</v>
      </c>
      <c r="AL10" s="36" t="s">
        <v>42</v>
      </c>
      <c r="AM10" s="31" t="s">
        <v>9</v>
      </c>
      <c r="AN10" s="31" t="s">
        <v>50</v>
      </c>
      <c r="AO10" s="33" t="s">
        <v>38</v>
      </c>
      <c r="AP10" s="33" t="s">
        <v>17</v>
      </c>
      <c r="AQ10" s="33" t="s">
        <v>54</v>
      </c>
      <c r="AR10" s="31" t="s">
        <v>53</v>
      </c>
      <c r="AS10" s="33" t="s">
        <v>12</v>
      </c>
      <c r="AT10" s="33" t="s">
        <v>15</v>
      </c>
      <c r="AU10" s="34" t="s">
        <v>42</v>
      </c>
    </row>
    <row r="11" spans="1:47">
      <c r="A11" s="27" t="s">
        <v>7</v>
      </c>
      <c r="B11" s="26" t="s">
        <v>3</v>
      </c>
      <c r="C11" s="30">
        <v>-41694.675933999999</v>
      </c>
      <c r="D11" s="44">
        <v>-42619.121676441697</v>
      </c>
      <c r="E11" s="15">
        <v>0.13233607945075199</v>
      </c>
      <c r="F11" s="15">
        <v>0.17894748112736</v>
      </c>
      <c r="G11" s="15">
        <f>(D13-D11)</f>
        <v>638.50660761990002</v>
      </c>
      <c r="H11" s="15">
        <f>SQRT(E$13^2+E11^2)</f>
        <v>0.18828702514512988</v>
      </c>
      <c r="I11" s="11">
        <f>EXP(D11-MAX(D$11:D$13))</f>
        <v>5.0130686493107208E-278</v>
      </c>
      <c r="J11" s="11" t="str">
        <f>ROUND(I11/SUM(I$11:I$13),3) &amp;"(0,0)"</f>
        <v>0(0,0)</v>
      </c>
      <c r="K11" s="45" t="str">
        <f>ROUND(I11/SUM(I$11:I$13),3) &amp;"(0,0)"</f>
        <v>0(0,0)</v>
      </c>
      <c r="L11" s="44">
        <v>-802.10980097380502</v>
      </c>
      <c r="M11" s="15">
        <v>0.18573937487060299</v>
      </c>
      <c r="N11" s="15">
        <v>0.27190702920886101</v>
      </c>
      <c r="O11" s="14">
        <f>(C11+L11)</f>
        <v>-42496.785734973804</v>
      </c>
      <c r="P11" s="15">
        <f>(O13-O11)</f>
        <v>526.0901420159571</v>
      </c>
      <c r="Q11" s="15">
        <f>SQRT(M$13^2+M11^2)</f>
        <v>0.259634575462457</v>
      </c>
      <c r="R11" s="11">
        <f>EXP(O11-MAX(O$11:O$13))</f>
        <v>3.3262457968520403E-229</v>
      </c>
      <c r="S11" s="14" t="s">
        <v>36</v>
      </c>
      <c r="T11" s="25" t="s">
        <v>36</v>
      </c>
      <c r="U11" s="44">
        <v>-792.69139985813797</v>
      </c>
      <c r="V11" s="15">
        <v>0.202331161035881</v>
      </c>
      <c r="W11" s="15">
        <v>0.32739754395568399</v>
      </c>
      <c r="X11" s="10">
        <f>(C11+U11)</f>
        <v>-42487.367333858136</v>
      </c>
      <c r="Y11" s="15">
        <f>(X13-X11)</f>
        <v>516.61354795513762</v>
      </c>
      <c r="Z11" s="15">
        <f>SQRT(V$13^2+V11^2)</f>
        <v>0.26988109177002756</v>
      </c>
      <c r="AA11" s="11">
        <f>EXP(X11-MAX(X$11:X$13))</f>
        <v>4.340970621102202E-225</v>
      </c>
      <c r="AB11" s="14" t="str">
        <f>ROUND(AA11/SUM(AA$11:AA$13),3) &amp;"(0, 0)"</f>
        <v>0(0, 0)</v>
      </c>
      <c r="AC11" s="25" t="s">
        <v>36</v>
      </c>
      <c r="AD11" s="44">
        <v>-688.31867060990805</v>
      </c>
      <c r="AE11" s="15">
        <v>0.116456502719901</v>
      </c>
      <c r="AF11" s="15">
        <v>0.19623645159539099</v>
      </c>
      <c r="AG11" s="10">
        <f>(C11+AD11)</f>
        <v>-42382.994604609907</v>
      </c>
      <c r="AH11" s="15">
        <f>MAX(AG$11:AG$13)-AG11</f>
        <v>413.5760785281891</v>
      </c>
      <c r="AI11" s="15">
        <f>SQRT(AE$13^2+AE11^2)</f>
        <v>0.17159182512879259</v>
      </c>
      <c r="AJ11" s="11">
        <f>EXP(AG11-MAX(AG$11:AG$13))</f>
        <v>2.4332753020740145E-180</v>
      </c>
      <c r="AK11" s="14" t="s">
        <v>36</v>
      </c>
      <c r="AL11" s="25" t="s">
        <v>36</v>
      </c>
      <c r="AM11" s="15">
        <v>-622.83456783233896</v>
      </c>
      <c r="AN11" s="15">
        <v>7.5934932795213406E-2</v>
      </c>
      <c r="AO11" s="15">
        <v>0.11228820427290601</v>
      </c>
      <c r="AP11" s="10">
        <f>(C11+AM11)</f>
        <v>-42317.510501832337</v>
      </c>
      <c r="AQ11" s="15">
        <f>MAX(AP$11:AP$13)-AP11</f>
        <v>350.45445756390836</v>
      </c>
      <c r="AR11" s="15">
        <f>SQRT(AN$13^2+AN11^2)</f>
        <v>0.31067699783625785</v>
      </c>
      <c r="AS11" s="14">
        <f>EXP(AP11-MAX(AP$11:AP$13))</f>
        <v>6.3032266199276473E-153</v>
      </c>
      <c r="AT11" s="20" t="str">
        <f>ROUND(AS11/SUM(AS$11:AS$13),3)&amp;"(0,0)"</f>
        <v>0(0,0)</v>
      </c>
      <c r="AU11" s="24" t="s">
        <v>36</v>
      </c>
    </row>
    <row r="12" spans="1:47">
      <c r="A12" s="27"/>
      <c r="B12" s="26" t="s">
        <v>4</v>
      </c>
      <c r="C12" s="30">
        <v>-41694.675933999999</v>
      </c>
      <c r="D12" s="44">
        <v>-42008.506994262403</v>
      </c>
      <c r="E12" s="15">
        <v>7.8318932982213096E-2</v>
      </c>
      <c r="F12" s="15">
        <v>8.9113544323800795E-2</v>
      </c>
      <c r="G12" s="15">
        <f>(D13-D12)</f>
        <v>27.891925440606428</v>
      </c>
      <c r="H12" s="15">
        <f>SQRT(E$13^2+E12^2)</f>
        <v>0.15515482969305019</v>
      </c>
      <c r="I12" s="11">
        <f>EXP(D12-MAX(D$11:D$13))</f>
        <v>7.7035462001578474E-13</v>
      </c>
      <c r="J12" s="11" t="str">
        <f>ROUND(I12/SUM(I$11:I$13),3) &amp;"(0,0)"</f>
        <v>0(0,0)</v>
      </c>
      <c r="K12" s="45" t="str">
        <f t="shared" ref="K12" si="0">ROUND(I12/SUM(I$11:I$13),3) &amp;"(0,0)"</f>
        <v>0(0,0)</v>
      </c>
      <c r="L12" s="44">
        <v>-303.53039564703499</v>
      </c>
      <c r="M12" s="15">
        <v>0.123688922788773</v>
      </c>
      <c r="N12" s="15">
        <v>0.15567153794109101</v>
      </c>
      <c r="O12" s="14">
        <f>(C12+L12)</f>
        <v>-41998.206329647037</v>
      </c>
      <c r="P12" s="15">
        <f>(O13-O12)</f>
        <v>27.510736689189798</v>
      </c>
      <c r="Q12" s="15">
        <f>SQRT(M$13^2+M12^2)</f>
        <v>0.21956763654713538</v>
      </c>
      <c r="R12" s="11">
        <f>EXP(O12-MAX(O$11:O$13))</f>
        <v>1.1278175874425868E-12</v>
      </c>
      <c r="S12" s="14" t="str">
        <f>ROUND(R12/SUM(R$11:R$13),3) &amp;"(0, 0)"</f>
        <v>0(0, 0)</v>
      </c>
      <c r="T12" s="25" t="s">
        <v>36</v>
      </c>
      <c r="U12" s="44">
        <v>-303.68424267908102</v>
      </c>
      <c r="V12" s="15">
        <v>0.12662818341353099</v>
      </c>
      <c r="W12" s="15">
        <v>0.15087147106594101</v>
      </c>
      <c r="X12" s="10">
        <f>(C12+U12)</f>
        <v>-41998.360176679082</v>
      </c>
      <c r="Y12" s="15">
        <f>(X13-X12)</f>
        <v>27.606390776083572</v>
      </c>
      <c r="Z12" s="15">
        <f>SQRT(V$13^2+V12^2)</f>
        <v>0.21893515433448618</v>
      </c>
      <c r="AA12" s="11">
        <f>EXP(X12-MAX(X$11:X$13))</f>
        <v>1.0249361724233498E-12</v>
      </c>
      <c r="AB12" s="14" t="str">
        <f>ROUND(AA12/SUM(AA$11:AA$13),3) &amp;"(0, 0)"</f>
        <v>0(0, 0)</v>
      </c>
      <c r="AC12" s="25" t="s">
        <v>36</v>
      </c>
      <c r="AD12" s="44">
        <v>-301.39159019193102</v>
      </c>
      <c r="AE12" s="15">
        <v>8.8089257934301099E-2</v>
      </c>
      <c r="AF12" s="15">
        <v>0.107570772695794</v>
      </c>
      <c r="AG12" s="10">
        <f>(C12+AD12)</f>
        <v>-41996.067524191931</v>
      </c>
      <c r="AH12" s="15">
        <f t="shared" ref="AH12:AH13" si="1">MAX(AG$11:AG$13)-AG12</f>
        <v>26.648998110213142</v>
      </c>
      <c r="AI12" s="15">
        <f>SQRT(AE$13^2+AE12^2)</f>
        <v>0.15375745441667421</v>
      </c>
      <c r="AJ12" s="11">
        <f>EXP(AG12-MAX(AG$11:AG$13))</f>
        <v>2.6698519080267957E-12</v>
      </c>
      <c r="AK12" s="14" t="s">
        <v>36</v>
      </c>
      <c r="AL12" s="25" t="s">
        <v>36</v>
      </c>
      <c r="AM12" s="15">
        <v>-299.66948582352302</v>
      </c>
      <c r="AN12" s="15">
        <v>0.22023769650413499</v>
      </c>
      <c r="AO12" s="15">
        <v>0.230542053999654</v>
      </c>
      <c r="AP12" s="10">
        <f>(C12+AM12)</f>
        <v>-41994.345419823519</v>
      </c>
      <c r="AQ12" s="15">
        <f t="shared" ref="AQ12:AQ13" si="2">MAX(AP$11:AP$13)-AP12</f>
        <v>27.289375555090373</v>
      </c>
      <c r="AR12" s="15">
        <f>SQRT(AN$13^2+AN12^2)</f>
        <v>0.3731738548282611</v>
      </c>
      <c r="AS12" s="14">
        <f>EXP(AP12-MAX(AP$11:AP$13))</f>
        <v>1.4072614205501902E-12</v>
      </c>
      <c r="AT12" s="20" t="str">
        <f>ROUND(AS12/SUM(AS$11:AS$13),3)&amp;"(0,0)"</f>
        <v>0(0,0)</v>
      </c>
      <c r="AU12" s="24" t="s">
        <v>36</v>
      </c>
    </row>
    <row r="13" spans="1:47">
      <c r="A13" s="27"/>
      <c r="B13" s="26" t="s">
        <v>5</v>
      </c>
      <c r="C13" s="30">
        <v>-41694.675933999999</v>
      </c>
      <c r="D13" s="44">
        <v>-41980.615068821797</v>
      </c>
      <c r="E13" s="15">
        <v>0.13393717151562901</v>
      </c>
      <c r="F13" s="15">
        <v>0.16887132432674601</v>
      </c>
      <c r="G13" s="15">
        <f>(D13-D13)</f>
        <v>0</v>
      </c>
      <c r="H13" s="15" t="s">
        <v>13</v>
      </c>
      <c r="I13" s="11">
        <f>EXP(D$13-MAX(D$11:D$13))</f>
        <v>1</v>
      </c>
      <c r="J13" s="11" t="str">
        <f>ROUND(I13/SUM(I$11:I$13),3) &amp;"(1,1)"</f>
        <v>1(1,1)</v>
      </c>
      <c r="K13" s="45" t="str">
        <f>ROUND(I13/SUM(I$11:I$13),3) &amp;"(1,1)"</f>
        <v>1(1,1)</v>
      </c>
      <c r="L13" s="44">
        <v>-276.01965895784599</v>
      </c>
      <c r="M13" s="15">
        <v>0.18141388424883001</v>
      </c>
      <c r="N13" s="15">
        <v>0.23134575286266601</v>
      </c>
      <c r="O13" s="14">
        <f>(C13+L13)</f>
        <v>-41970.695592957847</v>
      </c>
      <c r="P13" s="15">
        <f>(O13-O13)</f>
        <v>0</v>
      </c>
      <c r="Q13" s="15" t="s">
        <v>13</v>
      </c>
      <c r="R13" s="11">
        <f>EXP(O13-MAX(O$11:O$13))</f>
        <v>1</v>
      </c>
      <c r="S13" s="14" t="str">
        <f>ROUND(R13/SUM(R$11:R$13),3) &amp;"(1,1)"</f>
        <v>1(1,1)</v>
      </c>
      <c r="T13" s="25" t="s">
        <v>37</v>
      </c>
      <c r="U13" s="44">
        <v>-276.07785190300098</v>
      </c>
      <c r="V13" s="15">
        <v>0.17859984593737599</v>
      </c>
      <c r="W13" s="15">
        <v>0.22589117013691801</v>
      </c>
      <c r="X13" s="10">
        <f>(C13+U13)</f>
        <v>-41970.753785902998</v>
      </c>
      <c r="Y13" s="15">
        <f>(X13-X13)</f>
        <v>0</v>
      </c>
      <c r="Z13" s="15" t="s">
        <v>13</v>
      </c>
      <c r="AA13" s="11">
        <f>EXP(X13-MAX(X$11:X$13))</f>
        <v>1</v>
      </c>
      <c r="AB13" s="14" t="s">
        <v>37</v>
      </c>
      <c r="AC13" s="25" t="s">
        <v>37</v>
      </c>
      <c r="AD13" s="44">
        <v>-274.74259208171799</v>
      </c>
      <c r="AE13" s="15">
        <v>0.12602236874967801</v>
      </c>
      <c r="AF13" s="15">
        <v>0.207081563695132</v>
      </c>
      <c r="AG13" s="10">
        <f>(C13+AD13)</f>
        <v>-41969.418526081718</v>
      </c>
      <c r="AH13" s="15">
        <f t="shared" si="1"/>
        <v>0</v>
      </c>
      <c r="AI13" s="15" t="s">
        <v>13</v>
      </c>
      <c r="AJ13" s="11">
        <f>EXP(AG13-MAX(AG$11:AG$13))</f>
        <v>1</v>
      </c>
      <c r="AK13" s="14" t="s">
        <v>37</v>
      </c>
      <c r="AL13" s="25" t="s">
        <v>37</v>
      </c>
      <c r="AM13" s="15">
        <v>-272.38011026842901</v>
      </c>
      <c r="AN13" s="15">
        <v>0.30125418331690701</v>
      </c>
      <c r="AO13" s="15">
        <v>0.41731695864165602</v>
      </c>
      <c r="AP13" s="10">
        <f>(C13+AM13)</f>
        <v>-41967.056044268429</v>
      </c>
      <c r="AQ13" s="15">
        <f t="shared" si="2"/>
        <v>0</v>
      </c>
      <c r="AR13" s="15" t="s">
        <v>13</v>
      </c>
      <c r="AS13" s="14">
        <f>EXP(AP13-MAX(AP$11:AP$13))</f>
        <v>1</v>
      </c>
      <c r="AT13" s="20" t="str">
        <f>ROUND(AS13/SUM(AS$11:AS$13),3)&amp;"(1,1)"</f>
        <v>1(1,1)</v>
      </c>
      <c r="AU13" s="24" t="s">
        <v>37</v>
      </c>
    </row>
    <row r="14" spans="1:47" s="1" customFormat="1">
      <c r="A14" s="27"/>
      <c r="B14" s="51"/>
      <c r="C14" s="52"/>
      <c r="D14" s="53"/>
      <c r="E14" s="54"/>
      <c r="F14" s="54"/>
      <c r="G14" s="54"/>
      <c r="H14" s="54"/>
      <c r="I14" s="55"/>
      <c r="J14" s="54">
        <v>1</v>
      </c>
      <c r="K14" s="56">
        <v>1</v>
      </c>
      <c r="L14" s="53"/>
      <c r="M14" s="54"/>
      <c r="N14" s="54"/>
      <c r="O14" s="54"/>
      <c r="P14" s="54"/>
      <c r="Q14" s="54"/>
      <c r="R14" s="55"/>
      <c r="S14" s="54">
        <v>1</v>
      </c>
      <c r="T14" s="56">
        <v>1</v>
      </c>
      <c r="U14" s="57"/>
      <c r="V14" s="58"/>
      <c r="W14" s="58"/>
      <c r="X14" s="58"/>
      <c r="Y14" s="54"/>
      <c r="Z14" s="54"/>
      <c r="AA14" s="55"/>
      <c r="AB14" s="54">
        <v>1</v>
      </c>
      <c r="AC14" s="56">
        <v>1</v>
      </c>
      <c r="AD14" s="57"/>
      <c r="AE14" s="58"/>
      <c r="AF14" s="58"/>
      <c r="AG14" s="58"/>
      <c r="AH14" s="58"/>
      <c r="AI14" s="54"/>
      <c r="AJ14" s="55"/>
      <c r="AK14" s="54">
        <v>1</v>
      </c>
      <c r="AL14" s="56">
        <v>1</v>
      </c>
      <c r="AM14" s="58"/>
      <c r="AN14" s="58"/>
      <c r="AO14" s="58"/>
      <c r="AP14" s="58"/>
      <c r="AQ14" s="58"/>
      <c r="AR14" s="54"/>
      <c r="AS14" s="54"/>
      <c r="AT14" s="59">
        <v>1</v>
      </c>
      <c r="AU14" s="60">
        <v>1</v>
      </c>
    </row>
    <row r="15" spans="1:47">
      <c r="A15" s="27" t="s">
        <v>6</v>
      </c>
      <c r="B15" s="26" t="s">
        <v>3</v>
      </c>
      <c r="C15" s="30">
        <v>-32484.930834999999</v>
      </c>
      <c r="D15" s="44">
        <v>-32931.317440146799</v>
      </c>
      <c r="E15" s="15">
        <v>9.2321544231573793E-2</v>
      </c>
      <c r="F15" s="15">
        <v>0.110148881158906</v>
      </c>
      <c r="G15" s="15">
        <f>(D17-D15)</f>
        <v>164.80266477999976</v>
      </c>
      <c r="H15" s="15">
        <f>SQRT(E$17^2+E$15^2)</f>
        <v>0.15164282173240326</v>
      </c>
      <c r="I15" s="11">
        <f>EXP(D15-MAX(D$15:D$17))</f>
        <v>2.6736963494906906E-72</v>
      </c>
      <c r="J15" s="11" t="str">
        <f>ROUND(I15/SUM(I$15:I$17),3) &amp;"(0, 0)"</f>
        <v>0(0, 0)</v>
      </c>
      <c r="K15" s="45" t="s">
        <v>36</v>
      </c>
      <c r="L15" s="44">
        <v>-397.04067250955001</v>
      </c>
      <c r="M15" s="15">
        <v>0.104700617691645</v>
      </c>
      <c r="N15" s="15">
        <v>0.13706058014345801</v>
      </c>
      <c r="O15" s="14">
        <f>(C15+L15)</f>
        <v>-32881.971507509552</v>
      </c>
      <c r="P15" s="15">
        <f>(O17-O15)</f>
        <v>132.45967147104238</v>
      </c>
      <c r="Q15" s="15">
        <f>SQRT(M$17^2+M$15^2)</f>
        <v>0.20334555818893524</v>
      </c>
      <c r="R15" s="11">
        <f>EXP(O15-MAX(O$15:O$17))</f>
        <v>2.9750591543417503E-58</v>
      </c>
      <c r="S15" s="14" t="str">
        <f>ROUND(R15/SUM(R$15:R$17),3) &amp;"(0,0)"</f>
        <v>0(0,0)</v>
      </c>
      <c r="T15" s="25" t="s">
        <v>36</v>
      </c>
      <c r="U15" s="44">
        <v>-394.385653805799</v>
      </c>
      <c r="V15" s="15">
        <v>0.103918730036205</v>
      </c>
      <c r="W15" s="15">
        <v>0.136644304911265</v>
      </c>
      <c r="X15" s="10">
        <f>(C15+U15)</f>
        <v>-32879.316488805802</v>
      </c>
      <c r="Y15" s="15">
        <f>(X17-X15)</f>
        <v>130.25609818490193</v>
      </c>
      <c r="Z15" s="15">
        <f>SQRT(V$17^2+V$15^2)</f>
        <v>0.2008465020491885</v>
      </c>
      <c r="AA15" s="11">
        <f>EXP(X15-MAX(X$15:X$17))</f>
        <v>2.6946063199736209E-57</v>
      </c>
      <c r="AB15" s="14" t="str">
        <f>ROUND(AA15/SUM(AA$15:AA$17),3) &amp;"(0, 0)"</f>
        <v>0(0, 0)</v>
      </c>
      <c r="AC15" s="25" t="s">
        <v>36</v>
      </c>
      <c r="AD15" s="44">
        <v>-403.378197732834</v>
      </c>
      <c r="AE15" s="15">
        <v>9.7903107349643997E-2</v>
      </c>
      <c r="AF15" s="15">
        <v>0.137607925560114</v>
      </c>
      <c r="AG15" s="10">
        <f>(C15+AD15)</f>
        <v>-32888.309032732832</v>
      </c>
      <c r="AH15" s="15">
        <f>(AG17-AG15)</f>
        <v>133.36082592197272</v>
      </c>
      <c r="AI15" s="15">
        <f>SQRT(AE$17^2+AE$15^2)</f>
        <v>0.1576553027096711</v>
      </c>
      <c r="AJ15" s="11">
        <f>EXP(AG15-MAX(AG$15:AG$17))</f>
        <v>1.2081732059966867E-58</v>
      </c>
      <c r="AK15" s="14" t="str">
        <f>ROUND(AJ15/SUM(AJ$15:AJ$17),3)&amp; "(0.019, 0.021)"</f>
        <v>0(0.019, 0.021)</v>
      </c>
      <c r="AL15" s="25" t="s">
        <v>36</v>
      </c>
      <c r="AM15" s="15">
        <v>-365.93929794357098</v>
      </c>
      <c r="AN15" s="15">
        <v>0.29268380232445401</v>
      </c>
      <c r="AO15" s="15">
        <v>0.40599600787690898</v>
      </c>
      <c r="AP15" s="10">
        <f>(C15+AM15)</f>
        <v>-32850.870132943572</v>
      </c>
      <c r="AQ15" s="15">
        <f>(AP17-AP15)</f>
        <v>101.905024162068</v>
      </c>
      <c r="AR15" s="15">
        <f>SQRT(AN$17^2+AN$15^2)</f>
        <v>0.44250182314411524</v>
      </c>
      <c r="AS15" s="14">
        <f>EXP(AP15-MAX(AP$15:AP$17))</f>
        <v>5.5361816078530659E-45</v>
      </c>
      <c r="AT15" s="20" t="s">
        <v>36</v>
      </c>
      <c r="AU15" s="24" t="s">
        <v>36</v>
      </c>
    </row>
    <row r="16" spans="1:47">
      <c r="A16" s="27"/>
      <c r="B16" s="26" t="s">
        <v>4</v>
      </c>
      <c r="C16" s="30">
        <v>-32484.930834999999</v>
      </c>
      <c r="D16" s="44">
        <v>-32771.038299308399</v>
      </c>
      <c r="E16" s="15">
        <v>7.4103824002575397E-2</v>
      </c>
      <c r="F16" s="15">
        <v>9.0014382709392896E-2</v>
      </c>
      <c r="G16" s="15">
        <f>(D17-D16)</f>
        <v>4.5235239415997057</v>
      </c>
      <c r="H16" s="15">
        <f>SQRT(E$17^2+E$16^2)</f>
        <v>0.14129279735877434</v>
      </c>
      <c r="I16" s="11">
        <f>EXP(D16-MAX(D$15:D$17))</f>
        <v>1.0850718916562703E-2</v>
      </c>
      <c r="J16" s="11" t="str">
        <f>ROUND(I16/SUM(I$15:I$17),3) &amp;"(0.008, 0.014)"</f>
        <v>0.011(0.008, 0.014)</v>
      </c>
      <c r="K16" s="45" t="s">
        <v>99</v>
      </c>
      <c r="L16" s="44">
        <v>-272.10305407303201</v>
      </c>
      <c r="M16" s="15">
        <v>0.148729563728108</v>
      </c>
      <c r="N16" s="15">
        <v>0.231318936673369</v>
      </c>
      <c r="O16" s="14">
        <f>(C16+L16)</f>
        <v>-32757.033889073031</v>
      </c>
      <c r="P16" s="15">
        <f>(O17-O16)</f>
        <v>7.5220530345213774</v>
      </c>
      <c r="Q16" s="15">
        <f>SQRT(M$17^2+M$16^2)</f>
        <v>0.2291455428693977</v>
      </c>
      <c r="R16" s="11">
        <f>EXP(O16-MAX(O$15:O$17))</f>
        <v>5.4102069072231227E-4</v>
      </c>
      <c r="S16" s="14" t="str">
        <f>ROUND(R16/SUM(R$15:R$17),3) &amp;"(0,0)"</f>
        <v>0.001(0,0)</v>
      </c>
      <c r="T16" s="25" t="s">
        <v>36</v>
      </c>
      <c r="U16" s="44">
        <v>-271.92153380559</v>
      </c>
      <c r="V16" s="15">
        <v>0.15488118013112201</v>
      </c>
      <c r="W16" s="15">
        <v>0.203361719981835</v>
      </c>
      <c r="X16" s="10">
        <f>(C16+U16)</f>
        <v>-32756.85236880559</v>
      </c>
      <c r="Y16" s="15">
        <f>(X17-X16)</f>
        <v>7.7919781846903788</v>
      </c>
      <c r="Z16" s="15">
        <f>SQRT(V$17^2+V$16^2)</f>
        <v>0.23136204289352666</v>
      </c>
      <c r="AA16" s="11">
        <f>EXP(X16-MAX(X$15:X$17))</f>
        <v>4.1303501575351451E-4</v>
      </c>
      <c r="AB16" s="14" t="str">
        <f t="shared" ref="AB16:AB17" si="3">ROUND(AA16/SUM(AA$15:AA$17),3) &amp;"(0, 0)"</f>
        <v>0(0, 0)</v>
      </c>
      <c r="AC16" s="25" t="s">
        <v>36</v>
      </c>
      <c r="AD16" s="44">
        <v>-273.71642899554899</v>
      </c>
      <c r="AE16" s="15">
        <v>8.7111535268597204E-2</v>
      </c>
      <c r="AF16" s="15">
        <v>0.13644380623035199</v>
      </c>
      <c r="AG16" s="10">
        <f>(C16+AD16)</f>
        <v>-32758.647263995546</v>
      </c>
      <c r="AH16" s="15">
        <f>(AG17-AG16)</f>
        <v>3.6990571846872626</v>
      </c>
      <c r="AI16" s="15">
        <f>SQRT(AE$17^2+AE$16^2)</f>
        <v>0.1511905936909243</v>
      </c>
      <c r="AJ16" s="11">
        <f>EXP(AG16-MAX(AG$15:AG$17))</f>
        <v>2.4746847181514812E-2</v>
      </c>
      <c r="AK16" s="14" t="str">
        <f>ROUND(AJ16/SUM(AJ$15:AJ$17),2)&amp; "(0.01, 0.03)"</f>
        <v>0.02(0.01, 0.03)</v>
      </c>
      <c r="AL16" s="50" t="s">
        <v>45</v>
      </c>
      <c r="AM16" s="15">
        <v>-269.00627184881301</v>
      </c>
      <c r="AN16" s="15">
        <v>0.26544521480623501</v>
      </c>
      <c r="AO16" s="15">
        <v>0.30411933666201102</v>
      </c>
      <c r="AP16" s="10">
        <f>(C16+AM16)</f>
        <v>-32753.937106848811</v>
      </c>
      <c r="AQ16" s="15">
        <f>(AP17-AP16)</f>
        <v>4.9719980673071404</v>
      </c>
      <c r="AR16" s="15">
        <f>SQRT(AN$17^2+AN$16^2)</f>
        <v>0.42497672572306122</v>
      </c>
      <c r="AS16" s="14">
        <f>EXP(AP16-MAX(AP$15:AP$17))</f>
        <v>6.9292890078942321E-3</v>
      </c>
      <c r="AT16" s="20" t="s">
        <v>39</v>
      </c>
      <c r="AU16" s="24" t="s">
        <v>40</v>
      </c>
    </row>
    <row r="17" spans="1:47">
      <c r="A17" s="27"/>
      <c r="B17" s="26" t="s">
        <v>5</v>
      </c>
      <c r="C17" s="30">
        <v>-32484.930834999999</v>
      </c>
      <c r="D17" s="44">
        <v>-32766.514775366799</v>
      </c>
      <c r="E17" s="15">
        <v>0.120300780769133</v>
      </c>
      <c r="F17" s="15">
        <v>0.170284699255739</v>
      </c>
      <c r="G17" s="15">
        <f>(D17-D17)</f>
        <v>0</v>
      </c>
      <c r="H17" s="15" t="s">
        <v>13</v>
      </c>
      <c r="I17" s="11">
        <f>EXP(D17-MAX(D$15:D$17))</f>
        <v>1</v>
      </c>
      <c r="J17" s="11" t="str">
        <f>ROUND(I17/SUM(I$15:I$17),3) &amp;"(0.989, 0.992)"</f>
        <v>0.989(0.989, 0.992)</v>
      </c>
      <c r="K17" s="45" t="s">
        <v>98</v>
      </c>
      <c r="L17" s="44">
        <v>-264.58100103850899</v>
      </c>
      <c r="M17" s="15">
        <v>0.17431923786592701</v>
      </c>
      <c r="N17" s="15">
        <v>0.26756790706287098</v>
      </c>
      <c r="O17" s="14">
        <f>(C17+L17)</f>
        <v>-32749.51183603851</v>
      </c>
      <c r="P17" s="15">
        <f>(O17-O17)</f>
        <v>0</v>
      </c>
      <c r="Q17" s="15" t="s">
        <v>13</v>
      </c>
      <c r="R17" s="11">
        <f>EXP(O17-MAX(O$15:O$17))</f>
        <v>1</v>
      </c>
      <c r="S17" s="14" t="str">
        <f>ROUND(R17/SUM(R$15:R$17),3) &amp;"(1,1)"</f>
        <v>0.999(1,1)</v>
      </c>
      <c r="T17" s="25" t="s">
        <v>37</v>
      </c>
      <c r="U17" s="44">
        <v>-264.12955562090002</v>
      </c>
      <c r="V17" s="15">
        <v>0.17187267069856399</v>
      </c>
      <c r="W17" s="15">
        <v>0.210255370200543</v>
      </c>
      <c r="X17" s="10">
        <f>(C17+U17)</f>
        <v>-32749.0603906209</v>
      </c>
      <c r="Y17" s="15">
        <f>(X17-X17)</f>
        <v>0</v>
      </c>
      <c r="Z17" s="15" t="s">
        <v>13</v>
      </c>
      <c r="AA17" s="11">
        <f>EXP(X17-MAX(X$15:X$17))</f>
        <v>1</v>
      </c>
      <c r="AB17" s="14" t="str">
        <f t="shared" si="3"/>
        <v>1(0, 0)</v>
      </c>
      <c r="AC17" s="25" t="s">
        <v>37</v>
      </c>
      <c r="AD17" s="44">
        <v>-270.01737181086099</v>
      </c>
      <c r="AE17" s="15">
        <v>0.123572553764022</v>
      </c>
      <c r="AF17" s="15">
        <v>0.18102147946583499</v>
      </c>
      <c r="AG17" s="10">
        <f>(C17+AD17)</f>
        <v>-32754.948206810859</v>
      </c>
      <c r="AH17" s="15">
        <f>(AG17-AG17)</f>
        <v>0</v>
      </c>
      <c r="AI17" s="15" t="s">
        <v>13</v>
      </c>
      <c r="AJ17" s="11">
        <f>EXP(AG17-MAX(AG$15:AG$17))</f>
        <v>1</v>
      </c>
      <c r="AK17" s="18" t="str">
        <f>ROUND(AJ17/SUM(AJ$15:AJ$17),2)&amp; "(0.96, 0.98)"</f>
        <v>0.98(0.96, 0.98)</v>
      </c>
      <c r="AL17" s="50" t="s">
        <v>46</v>
      </c>
      <c r="AM17" s="15">
        <v>-264.034273781504</v>
      </c>
      <c r="AN17" s="15">
        <v>0.33187957958085601</v>
      </c>
      <c r="AO17" s="15">
        <v>0.45204637611579801</v>
      </c>
      <c r="AP17" s="10">
        <f>(C17+AM17)</f>
        <v>-32748.965108781504</v>
      </c>
      <c r="AQ17" s="15">
        <f>(AP17-AP17)</f>
        <v>0</v>
      </c>
      <c r="AR17" s="15" t="s">
        <v>13</v>
      </c>
      <c r="AS17" s="14">
        <f>EXP(AP17-MAX(AP$15:AP$17))</f>
        <v>1</v>
      </c>
      <c r="AT17" s="20" t="str">
        <f>ROUND(AS17/SUM(AS$15:AS$17),3)&amp;"(0.98,0.99)"</f>
        <v>0.993(0.98,0.99)</v>
      </c>
      <c r="AU17" s="24" t="s">
        <v>41</v>
      </c>
    </row>
    <row r="18" spans="1:47" s="1" customFormat="1">
      <c r="A18" s="27"/>
      <c r="B18" s="51"/>
      <c r="C18" s="61"/>
      <c r="D18" s="53"/>
      <c r="E18" s="54"/>
      <c r="F18" s="54"/>
      <c r="G18" s="54"/>
      <c r="H18" s="54"/>
      <c r="I18" s="55"/>
      <c r="J18" s="54">
        <v>1</v>
      </c>
      <c r="K18" s="56">
        <v>1</v>
      </c>
      <c r="L18" s="53"/>
      <c r="M18" s="54"/>
      <c r="N18" s="54"/>
      <c r="O18" s="54"/>
      <c r="P18" s="54"/>
      <c r="Q18" s="54"/>
      <c r="R18" s="55"/>
      <c r="S18" s="54">
        <v>1</v>
      </c>
      <c r="T18" s="56">
        <v>1</v>
      </c>
      <c r="U18" s="57"/>
      <c r="V18" s="58"/>
      <c r="W18" s="58"/>
      <c r="X18" s="58"/>
      <c r="Y18" s="54"/>
      <c r="Z18" s="54"/>
      <c r="AA18" s="62"/>
      <c r="AB18" s="54">
        <v>1</v>
      </c>
      <c r="AC18" s="56">
        <v>1</v>
      </c>
      <c r="AD18" s="57"/>
      <c r="AE18" s="58"/>
      <c r="AF18" s="58"/>
      <c r="AG18" s="58"/>
      <c r="AH18" s="58"/>
      <c r="AI18" s="54"/>
      <c r="AJ18" s="62"/>
      <c r="AK18" s="54">
        <v>1</v>
      </c>
      <c r="AL18" s="56">
        <v>1</v>
      </c>
      <c r="AM18" s="58"/>
      <c r="AN18" s="58"/>
      <c r="AO18" s="58"/>
      <c r="AP18" s="58"/>
      <c r="AQ18" s="58"/>
      <c r="AR18" s="54"/>
      <c r="AS18" s="58"/>
      <c r="AT18" s="63">
        <v>1</v>
      </c>
      <c r="AU18" s="56">
        <v>1</v>
      </c>
    </row>
    <row r="19" spans="1:47">
      <c r="A19" s="27" t="s">
        <v>8</v>
      </c>
      <c r="B19" s="26" t="s">
        <v>3</v>
      </c>
      <c r="C19" s="30">
        <v>-22719.488819999999</v>
      </c>
      <c r="D19" s="44">
        <v>-23076.069565065802</v>
      </c>
      <c r="E19" s="15">
        <v>5.9480480016531299E-2</v>
      </c>
      <c r="F19" s="15">
        <v>6.9186097151793594E-2</v>
      </c>
      <c r="G19" s="15">
        <f>(D21-D19)</f>
        <v>103.32522367050115</v>
      </c>
      <c r="H19" s="15">
        <f>SQRT(E$19^2+E$21^2)</f>
        <v>0.1145550396986587</v>
      </c>
      <c r="I19" s="11">
        <f>EXP(D19-MAX(D$19:D$21))</f>
        <v>1.3379057445983472E-45</v>
      </c>
      <c r="J19" s="23" t="str">
        <f>ROUND(I19/SUM(I$19:I$21),3) &amp;"(0, 0)"</f>
        <v>0(0, 0)</v>
      </c>
      <c r="K19" s="46" t="s">
        <v>47</v>
      </c>
      <c r="L19" s="44">
        <v>-320.41155929601899</v>
      </c>
      <c r="M19" s="15">
        <v>6.3278707116167301E-2</v>
      </c>
      <c r="N19" s="15">
        <v>8.5342945202805803E-2</v>
      </c>
      <c r="O19" s="14">
        <f>(C19+L19)</f>
        <v>-23039.900379296017</v>
      </c>
      <c r="P19" s="15">
        <f>(O21-O19)</f>
        <v>82.947063377199811</v>
      </c>
      <c r="Q19" s="15">
        <f>SQRT(M$19^2+M$21^2)</f>
        <v>0.14352956097657887</v>
      </c>
      <c r="R19" s="11">
        <f>EXP(O19-MAX(O$19:O$21))</f>
        <v>9.4743207863387311E-37</v>
      </c>
      <c r="S19" s="14" t="str">
        <f>ROUND(R19/SUM(R$19:R$21),3) &amp;"(0, 0)"</f>
        <v>0(0, 0)</v>
      </c>
      <c r="T19" s="25" t="s">
        <v>36</v>
      </c>
      <c r="U19" s="44">
        <v>-319.246443430341</v>
      </c>
      <c r="V19" s="15">
        <v>6.1995443858991098E-2</v>
      </c>
      <c r="W19" s="15">
        <v>9.1052524219309802E-2</v>
      </c>
      <c r="X19" s="10">
        <f>(C19+U19)</f>
        <v>-23038.735263430339</v>
      </c>
      <c r="Y19" s="15">
        <f>(X21-X19)</f>
        <v>82.200342254207499</v>
      </c>
      <c r="Z19" s="15">
        <f>SQRT(V$19^2+V$21^2)</f>
        <v>0.16266963250914593</v>
      </c>
      <c r="AA19" s="11">
        <f>EXP(X19-MAX(X$19:X$21))</f>
        <v>1.9991480075607348E-36</v>
      </c>
      <c r="AB19" s="17" t="s">
        <v>36</v>
      </c>
      <c r="AC19" s="25" t="s">
        <v>36</v>
      </c>
      <c r="AD19" s="44">
        <v>-335.49238791708302</v>
      </c>
      <c r="AE19" s="15">
        <v>5.4130673545350103E-2</v>
      </c>
      <c r="AF19" s="15">
        <v>5.0956592606543498E-2</v>
      </c>
      <c r="AG19" s="10">
        <f>(C19+AD19)</f>
        <v>-23054.981207917081</v>
      </c>
      <c r="AH19" s="15">
        <f>(AG21-AG19)</f>
        <v>96.883662647443998</v>
      </c>
      <c r="AI19" s="15">
        <f>SQRT(AE$19^2+AE$21^2)</f>
        <v>0.12915681155760705</v>
      </c>
      <c r="AJ19" s="11">
        <f>EXP(AG19-MAX(AG$19:AG$21))</f>
        <v>8.3938252923637869E-43</v>
      </c>
      <c r="AK19" s="14" t="str">
        <f>ROUND(AJ19/SUM(AJ$19:AJ$21),3) &amp;"(0, 0)"</f>
        <v>0(0, 0)</v>
      </c>
      <c r="AL19" s="25" t="s">
        <v>36</v>
      </c>
      <c r="AM19" s="15">
        <v>-285.43511843266901</v>
      </c>
      <c r="AN19" s="15">
        <v>0.11332666004337701</v>
      </c>
      <c r="AO19" s="15">
        <v>0.201125090009526</v>
      </c>
      <c r="AP19" s="10">
        <f>(C19+AM19)</f>
        <v>-23004.923938432668</v>
      </c>
      <c r="AQ19" s="15">
        <f>(AP21-AP19)</f>
        <v>60.847322800527763</v>
      </c>
      <c r="AR19" s="15">
        <f>SQRT(AN$19^2+AN$21^2)</f>
        <v>0.25171824707614715</v>
      </c>
      <c r="AS19" s="14">
        <f>EXP(AP19-MAX(AP$19:AP$21))</f>
        <v>3.752696732918822E-27</v>
      </c>
      <c r="AT19" s="14" t="str">
        <f>ROUND(AS19/SUM(AS$19:AS$21),3) &amp;"(0, 0)"</f>
        <v>0(0, 0)</v>
      </c>
      <c r="AU19" s="25" t="s">
        <v>36</v>
      </c>
    </row>
    <row r="20" spans="1:47">
      <c r="A20" s="27"/>
      <c r="B20" s="26" t="s">
        <v>4</v>
      </c>
      <c r="C20" s="30">
        <v>-22719.488819999999</v>
      </c>
      <c r="D20" s="44">
        <v>-22982.698417612901</v>
      </c>
      <c r="E20" s="15">
        <v>7.4330518747081603E-2</v>
      </c>
      <c r="F20" s="15">
        <v>0.103982157752599</v>
      </c>
      <c r="G20" s="15">
        <f>(D21-D20)</f>
        <v>9.9540762176002318</v>
      </c>
      <c r="H20" s="15">
        <f>SQRT(E$20^2+E$21^2)</f>
        <v>0.12292255950221075</v>
      </c>
      <c r="I20" s="11">
        <f>EXP(D20-MAX(D$19:D$21))</f>
        <v>4.7533481687567844E-5</v>
      </c>
      <c r="J20" s="23" t="str">
        <f>ROUND(I20/SUM(I$19:I$21),3) &amp;"(0,0)"</f>
        <v>0(0,0)</v>
      </c>
      <c r="K20" s="46" t="s">
        <v>36</v>
      </c>
      <c r="L20" s="44">
        <v>-249.17864798783</v>
      </c>
      <c r="M20" s="15">
        <v>0.10475867690554</v>
      </c>
      <c r="N20" s="15">
        <v>0.15363116975814001</v>
      </c>
      <c r="O20" s="14">
        <f>(C20+L20)</f>
        <v>-22968.667467987827</v>
      </c>
      <c r="P20" s="15">
        <f>(O21-O20)</f>
        <v>11.714152069009288</v>
      </c>
      <c r="Q20" s="15">
        <f>SQRT(M$20^2+M$21^2)</f>
        <v>0.16604493514357827</v>
      </c>
      <c r="R20" s="11">
        <f>EXP(O20-MAX(O$19:O$21))</f>
        <v>8.1772711029133895E-6</v>
      </c>
      <c r="S20" s="14" t="str">
        <f>ROUND(R20/SUM(R$19:R$21),3) &amp;"(0,0)"</f>
        <v>0(0,0)</v>
      </c>
      <c r="T20" s="25" t="s">
        <v>36</v>
      </c>
      <c r="U20" s="44">
        <v>-249.24373923560901</v>
      </c>
      <c r="V20" s="15">
        <v>0.12361490759387</v>
      </c>
      <c r="W20" s="15">
        <v>0.22419406458503899</v>
      </c>
      <c r="X20" s="10">
        <f>(C20+U20)</f>
        <v>-22968.732559235606</v>
      </c>
      <c r="Y20" s="15">
        <f>(X21-X20)</f>
        <v>12.197638059475139</v>
      </c>
      <c r="Z20" s="15">
        <f>SQRT(V$20^2+V$21^2)</f>
        <v>0.19467567814400516</v>
      </c>
      <c r="AA20" s="11">
        <f>EXP(X20-MAX(X$19:X$21))</f>
        <v>5.0423512869823091E-6</v>
      </c>
      <c r="AB20" s="17" t="s">
        <v>36</v>
      </c>
      <c r="AC20" s="25" t="s">
        <v>36</v>
      </c>
      <c r="AD20" s="44">
        <v>-249.970483196245</v>
      </c>
      <c r="AE20" s="15">
        <v>7.8694798260751597E-2</v>
      </c>
      <c r="AF20" s="15">
        <v>9.9986441576398202E-2</v>
      </c>
      <c r="AG20" s="10">
        <f>(C20+AD20)</f>
        <v>-22969.459303196243</v>
      </c>
      <c r="AH20" s="15">
        <f>(AG21-AG20)</f>
        <v>11.361757926606515</v>
      </c>
      <c r="AI20" s="15">
        <f>SQRT(AE$20^2+AE$21^2)</f>
        <v>0.14122401858945363</v>
      </c>
      <c r="AJ20" s="11">
        <f>EXP(AG20-MAX(AG$19:AG$21))</f>
        <v>1.1631915209619677E-5</v>
      </c>
      <c r="AK20" s="14" t="str">
        <f>ROUND(AJ20/SUM(AJ$19:AJ$21),3) &amp;"(0,0)"</f>
        <v>0(0,0)</v>
      </c>
      <c r="AL20" s="25" t="s">
        <v>36</v>
      </c>
      <c r="AM20" s="15">
        <v>-241.08020526217001</v>
      </c>
      <c r="AN20" s="15">
        <v>0.202070674905555</v>
      </c>
      <c r="AO20" s="15">
        <v>0.30533342729028001</v>
      </c>
      <c r="AP20" s="10">
        <f>(C20+AM20)</f>
        <v>-22960.569025262168</v>
      </c>
      <c r="AQ20" s="15">
        <f>(AP21-AP20)</f>
        <v>16.492409630027396</v>
      </c>
      <c r="AR20" s="15">
        <f>SQRT(AN$20^2+AN$21^2)</f>
        <v>0.30224444029839093</v>
      </c>
      <c r="AS20" s="14">
        <f>EXP(AP20-MAX(AP$19:AP$21))</f>
        <v>6.8776093538647296E-8</v>
      </c>
      <c r="AT20" s="14" t="str">
        <f>ROUND(AS20/SUM(AS$19:AS$21),3) &amp;"(0,0)"</f>
        <v>0(0,0)</v>
      </c>
      <c r="AU20" s="25" t="s">
        <v>36</v>
      </c>
    </row>
    <row r="21" spans="1:47" s="2" customFormat="1">
      <c r="A21" s="27"/>
      <c r="B21" s="26" t="s">
        <v>5</v>
      </c>
      <c r="C21" s="30">
        <v>-22719.488819999999</v>
      </c>
      <c r="D21" s="44">
        <v>-22972.744341395301</v>
      </c>
      <c r="E21" s="15">
        <v>9.7902653781009902E-2</v>
      </c>
      <c r="F21" s="15">
        <v>0.11589837971108399</v>
      </c>
      <c r="G21" s="15">
        <f>(D21-D21)</f>
        <v>0</v>
      </c>
      <c r="H21" s="15" t="s">
        <v>13</v>
      </c>
      <c r="I21" s="11">
        <f>EXP(D21-MAX(D$19:D$21))</f>
        <v>1</v>
      </c>
      <c r="J21" s="23" t="str">
        <f>ROUND(I21/SUM(I$19:I$21),3) &amp;"(1,1)"</f>
        <v>1(1,1)</v>
      </c>
      <c r="K21" s="46" t="s">
        <v>37</v>
      </c>
      <c r="L21" s="44">
        <v>-237.46449591881799</v>
      </c>
      <c r="M21" s="15">
        <v>0.12882755955088099</v>
      </c>
      <c r="N21" s="15">
        <v>0.18246176419308399</v>
      </c>
      <c r="O21" s="14">
        <f>(C21+L21)</f>
        <v>-22956.953315918818</v>
      </c>
      <c r="P21" s="15">
        <f>(O21-O21)</f>
        <v>0</v>
      </c>
      <c r="Q21" s="14" t="s">
        <v>13</v>
      </c>
      <c r="R21" s="11">
        <f>EXP(O21-MAX(O$19:O$21))</f>
        <v>1</v>
      </c>
      <c r="S21" s="14" t="str">
        <f>ROUND(R21/SUM(R$19:R$21),3) &amp;"(1,1)"</f>
        <v>1(1,1)</v>
      </c>
      <c r="T21" s="25" t="s">
        <v>37</v>
      </c>
      <c r="U21" s="44">
        <v>-237.046101176132</v>
      </c>
      <c r="V21" s="15">
        <v>0.150392733472689</v>
      </c>
      <c r="W21" s="15">
        <v>0.20182697834919899</v>
      </c>
      <c r="X21" s="10">
        <f>(C21+U21)</f>
        <v>-22956.534921176131</v>
      </c>
      <c r="Y21" s="15">
        <f>(X21-X21)</f>
        <v>0</v>
      </c>
      <c r="Z21" s="14" t="s">
        <v>13</v>
      </c>
      <c r="AA21" s="11">
        <f>EXP(X21-MAX(X$19:X$21))</f>
        <v>1</v>
      </c>
      <c r="AB21" s="17" t="s">
        <v>37</v>
      </c>
      <c r="AC21" s="25" t="s">
        <v>37</v>
      </c>
      <c r="AD21" s="44">
        <v>-238.608725269638</v>
      </c>
      <c r="AE21" s="15">
        <v>0.117266159454695</v>
      </c>
      <c r="AF21" s="15">
        <v>0.138430884491233</v>
      </c>
      <c r="AG21" s="10">
        <f>(C21+AD21)</f>
        <v>-22958.097545269637</v>
      </c>
      <c r="AH21" s="15">
        <f>(AG21-AG21)</f>
        <v>0</v>
      </c>
      <c r="AI21" s="14" t="s">
        <v>13</v>
      </c>
      <c r="AJ21" s="11">
        <f>EXP(AG21-MAX(AG$19:AG$21))</f>
        <v>1</v>
      </c>
      <c r="AK21" s="14" t="str">
        <f>ROUND(AJ21/SUM(AJ$19:AJ$21),3) &amp;"(1,1)"</f>
        <v>1(1,1)</v>
      </c>
      <c r="AL21" s="25" t="s">
        <v>37</v>
      </c>
      <c r="AM21" s="15">
        <v>-224.58779563214301</v>
      </c>
      <c r="AN21" s="15">
        <v>0.224764641424093</v>
      </c>
      <c r="AO21" s="15">
        <v>0.32600733227645001</v>
      </c>
      <c r="AP21" s="10">
        <f>(C21+AM21)</f>
        <v>-22944.076615632141</v>
      </c>
      <c r="AQ21" s="15">
        <f>(AP21-AP21)</f>
        <v>0</v>
      </c>
      <c r="AR21" s="14" t="s">
        <v>13</v>
      </c>
      <c r="AS21" s="14">
        <f>EXP(AP21-MAX(AP$19:AP$21))</f>
        <v>1</v>
      </c>
      <c r="AT21" s="14" t="str">
        <f>ROUND(AS21/SUM(AS$19:AS$21),3) &amp;"(1,1)"</f>
        <v>1(1,1)</v>
      </c>
      <c r="AU21" s="25" t="s">
        <v>37</v>
      </c>
    </row>
    <row r="22" spans="1:47" s="66" customFormat="1">
      <c r="A22" s="27"/>
      <c r="B22" s="51"/>
      <c r="C22" s="52"/>
      <c r="D22" s="57"/>
      <c r="E22" s="58"/>
      <c r="F22" s="58"/>
      <c r="G22" s="58"/>
      <c r="H22" s="58"/>
      <c r="I22" s="62"/>
      <c r="J22" s="58">
        <v>1</v>
      </c>
      <c r="K22" s="64">
        <v>1</v>
      </c>
      <c r="L22" s="53"/>
      <c r="M22" s="58"/>
      <c r="N22" s="58"/>
      <c r="O22" s="58"/>
      <c r="P22" s="58"/>
      <c r="Q22" s="58"/>
      <c r="R22" s="62"/>
      <c r="S22" s="54">
        <v>1</v>
      </c>
      <c r="T22" s="56">
        <v>1</v>
      </c>
      <c r="U22" s="57"/>
      <c r="V22" s="58"/>
      <c r="W22" s="58"/>
      <c r="X22" s="58"/>
      <c r="Y22" s="58"/>
      <c r="Z22" s="58"/>
      <c r="AA22" s="62"/>
      <c r="AB22" s="54">
        <v>1</v>
      </c>
      <c r="AC22" s="65">
        <v>1</v>
      </c>
      <c r="AD22" s="57"/>
      <c r="AE22" s="58"/>
      <c r="AF22" s="58"/>
      <c r="AG22" s="58"/>
      <c r="AH22" s="58"/>
      <c r="AI22" s="58"/>
      <c r="AJ22" s="62"/>
      <c r="AK22" s="54">
        <v>1</v>
      </c>
      <c r="AL22" s="56">
        <v>1</v>
      </c>
      <c r="AM22" s="58"/>
      <c r="AN22" s="58"/>
      <c r="AO22" s="58"/>
      <c r="AP22" s="58"/>
      <c r="AQ22" s="58"/>
      <c r="AR22" s="58"/>
      <c r="AS22" s="58"/>
      <c r="AT22" s="63">
        <v>1</v>
      </c>
      <c r="AU22" s="56">
        <v>1</v>
      </c>
    </row>
    <row r="23" spans="1:47">
      <c r="A23" s="27" t="s">
        <v>28</v>
      </c>
      <c r="B23" s="26" t="s">
        <v>3</v>
      </c>
      <c r="C23" s="30">
        <v>-41177.088042000003</v>
      </c>
      <c r="D23" s="44">
        <v>-41861.928328852802</v>
      </c>
      <c r="E23" s="15">
        <v>8.6673953541152204E-2</v>
      </c>
      <c r="F23" s="15">
        <v>0.126824777283847</v>
      </c>
      <c r="G23" s="15">
        <f>(D25-D23)</f>
        <v>414.06618089009862</v>
      </c>
      <c r="H23" s="15">
        <f>SQRT(E23^2+E25^2)</f>
        <v>0.1402526437596186</v>
      </c>
      <c r="I23" s="11">
        <f>EXP(D23-MAX(D$23:D$25))</f>
        <v>1.4905360924378112E-180</v>
      </c>
      <c r="J23" s="23" t="s">
        <v>36</v>
      </c>
      <c r="K23" s="46" t="s">
        <v>47</v>
      </c>
      <c r="L23" s="44">
        <v>-622.92752980004798</v>
      </c>
      <c r="M23" s="15">
        <v>9.2139131307723901E-2</v>
      </c>
      <c r="N23" s="15">
        <v>0.15065014614355399</v>
      </c>
      <c r="O23" s="14">
        <f>(C23+L23)</f>
        <v>-41800.015571800053</v>
      </c>
      <c r="P23" s="15">
        <f>(O25-O23)</f>
        <v>361.41817029625963</v>
      </c>
      <c r="Q23" s="15">
        <f>SQRT(M23^2+M25^2)</f>
        <v>0.19774734516331166</v>
      </c>
      <c r="R23" s="11">
        <f>EXP(O23-MAX(O$23:O$25))</f>
        <v>1.0916488981747974E-157</v>
      </c>
      <c r="S23" s="14" t="s">
        <v>36</v>
      </c>
      <c r="T23" s="25" t="s">
        <v>36</v>
      </c>
      <c r="U23" s="44">
        <v>-614.89104090704404</v>
      </c>
      <c r="V23" s="15">
        <v>8.7713362531620501E-2</v>
      </c>
      <c r="W23" s="15">
        <v>0.15184593578429001</v>
      </c>
      <c r="X23" s="10">
        <f>(C23+U23)</f>
        <v>-41791.979082907048</v>
      </c>
      <c r="Y23" s="15">
        <f>(X25-X23)</f>
        <v>353.47878092689643</v>
      </c>
      <c r="Z23" s="15">
        <f>SQRT(V23^2+V25^2)</f>
        <v>0.1817233007125337</v>
      </c>
      <c r="AA23" s="11">
        <f>EXP(X23-MAX(X$23:X$25))</f>
        <v>3.0627812065017592E-154</v>
      </c>
      <c r="AB23" s="17" t="s">
        <v>36</v>
      </c>
      <c r="AC23" s="25" t="s">
        <v>36</v>
      </c>
      <c r="AD23" s="44">
        <v>-512.473458770977</v>
      </c>
      <c r="AE23" s="15">
        <v>9.0494682943571006E-2</v>
      </c>
      <c r="AF23" s="15">
        <v>0.118790764669352</v>
      </c>
      <c r="AG23" s="10">
        <f>(C23+AD23)</f>
        <v>-41689.561500770978</v>
      </c>
      <c r="AH23" s="15">
        <f>(AG25-AG23)</f>
        <v>251.02811912361358</v>
      </c>
      <c r="AI23" s="15">
        <f>SQRT(AE23^2+AE25^2)</f>
        <v>0.14793480934162906</v>
      </c>
      <c r="AJ23" s="11">
        <f>EXP(AG23-MAX(AG$23:AG$25))</f>
        <v>9.5471349641773367E-110</v>
      </c>
      <c r="AK23" s="14" t="str">
        <f>ROUND(AJ23/SUM(AJ$19:AJ$21),3) &amp;"(0, 0)"</f>
        <v>0(0, 0)</v>
      </c>
      <c r="AL23" s="25" t="s">
        <v>36</v>
      </c>
      <c r="AM23" s="15">
        <v>-491.81412361205298</v>
      </c>
      <c r="AN23" s="15">
        <v>0.276002693186013</v>
      </c>
      <c r="AO23" s="15">
        <v>0.32695108699081898</v>
      </c>
      <c r="AP23" s="10">
        <f>(C23+AM23)</f>
        <v>-41668.902165612053</v>
      </c>
      <c r="AQ23" s="15">
        <f>(AP25-AP23)</f>
        <v>238.20324515976972</v>
      </c>
      <c r="AR23" s="15">
        <f>SQRT(AN23^2+AN25^2)</f>
        <v>0.47106636044403949</v>
      </c>
      <c r="AS23" s="14">
        <f>EXP(AP23-MAX(AP$23:AP$25))</f>
        <v>3.5452352243211687E-104</v>
      </c>
      <c r="AT23" s="14" t="str">
        <f>ROUND(AS23/SUM(AS$19:AS$21),3) &amp;"(0, 0)"</f>
        <v>0(0, 0)</v>
      </c>
      <c r="AU23" s="25" t="s">
        <v>36</v>
      </c>
    </row>
    <row r="24" spans="1:47" s="2" customFormat="1">
      <c r="A24" s="27"/>
      <c r="B24" s="26" t="s">
        <v>4</v>
      </c>
      <c r="C24" s="30">
        <v>-41177.088042000003</v>
      </c>
      <c r="D24" s="44">
        <v>-41476.614637936698</v>
      </c>
      <c r="E24" s="15">
        <v>7.8090088557564705E-2</v>
      </c>
      <c r="F24" s="15">
        <v>0.114182024589305</v>
      </c>
      <c r="G24" s="15">
        <f>(D25-D24)</f>
        <v>28.75248997399467</v>
      </c>
      <c r="H24" s="15">
        <f>SQRT(E24^2+E25^2)</f>
        <v>0.13511658591763251</v>
      </c>
      <c r="I24" s="11">
        <f>EXP(D24-MAX(D$23:D$25))</f>
        <v>3.2580088772413065E-13</v>
      </c>
      <c r="J24" s="23" t="s">
        <v>36</v>
      </c>
      <c r="K24" s="46" t="s">
        <v>36</v>
      </c>
      <c r="L24" s="44">
        <v>-290.46452512469199</v>
      </c>
      <c r="M24" s="15">
        <v>0.12598226283581401</v>
      </c>
      <c r="N24" s="15">
        <v>0.151608296233228</v>
      </c>
      <c r="O24" s="14">
        <f>(C24+L24)</f>
        <v>-41467.552567124694</v>
      </c>
      <c r="P24" s="15">
        <f>(O25-O24)</f>
        <v>28.955165620900516</v>
      </c>
      <c r="Q24" s="15">
        <f>SQRT(M24^2+M25^2)</f>
        <v>0.21560594507162378</v>
      </c>
      <c r="R24" s="11">
        <f t="shared" ref="R24:R25" si="4">EXP(O24-MAX(O$23:O$25))</f>
        <v>2.6603044949344395E-13</v>
      </c>
      <c r="S24" s="14" t="s">
        <v>36</v>
      </c>
      <c r="T24" s="25" t="s">
        <v>36</v>
      </c>
      <c r="U24" s="44">
        <v>-290.22711031248798</v>
      </c>
      <c r="V24" s="15">
        <v>0.14051372072978999</v>
      </c>
      <c r="W24" s="15">
        <v>0.17593229265719701</v>
      </c>
      <c r="X24" s="10">
        <f>(C24+U24)</f>
        <v>-41467.315152312491</v>
      </c>
      <c r="Y24" s="15">
        <f>(X25-X24)</f>
        <v>28.81485033233912</v>
      </c>
      <c r="Z24" s="15">
        <f>SQRT(V24^2+V25^2)</f>
        <v>0.21230598147151641</v>
      </c>
      <c r="AA24" s="11">
        <f>EXP(X24-MAX(X$23:X$25))</f>
        <v>3.0610435173837626E-13</v>
      </c>
      <c r="AB24" s="17" t="s">
        <v>36</v>
      </c>
      <c r="AC24" s="25" t="s">
        <v>36</v>
      </c>
      <c r="AD24" s="44">
        <v>-288.14796490951699</v>
      </c>
      <c r="AE24" s="15">
        <v>8.7761568182049804E-2</v>
      </c>
      <c r="AF24" s="15">
        <v>8.6180955547280294E-2</v>
      </c>
      <c r="AG24" s="10">
        <f>(C24+AD24)</f>
        <v>-41465.236006909523</v>
      </c>
      <c r="AH24" s="15">
        <f>(AG25-AG24)</f>
        <v>26.702625262158108</v>
      </c>
      <c r="AI24" s="15">
        <f>SQRT(AE24^2+AE25^2)</f>
        <v>0.1462788878261633</v>
      </c>
      <c r="AJ24" s="11">
        <f t="shared" ref="AJ24:AJ25" si="5">EXP(AG24-MAX(AG$23:AG$25))</f>
        <v>2.5304467135411664E-12</v>
      </c>
      <c r="AK24" s="14" t="str">
        <f>ROUND(AJ24/SUM(AJ$19:AJ$21),3) &amp;"(0,0)"</f>
        <v>0(0,0)</v>
      </c>
      <c r="AL24" s="25" t="s">
        <v>36</v>
      </c>
      <c r="AM24" s="15">
        <v>-280.50362284270102</v>
      </c>
      <c r="AN24" s="15">
        <v>0.24575789142297899</v>
      </c>
      <c r="AO24" s="15">
        <v>0.25452880093758101</v>
      </c>
      <c r="AP24" s="10">
        <f>(C24+AM24)</f>
        <v>-41457.591664842701</v>
      </c>
      <c r="AQ24" s="15">
        <f>(AP25-AP24)</f>
        <v>26.892744390417647</v>
      </c>
      <c r="AR24" s="15">
        <f>SQRT(AN24^2+AN25^2)</f>
        <v>0.45400767668920539</v>
      </c>
      <c r="AS24" s="14">
        <f t="shared" ref="AS24:AS25" si="6">EXP(AP24-MAX(AP$23:AP$25))</f>
        <v>2.0923267526281414E-12</v>
      </c>
      <c r="AT24" s="14" t="str">
        <f>ROUND(AS24/SUM(AS$19:AS$21),3) &amp;"(0,0)"</f>
        <v>0(0,0)</v>
      </c>
      <c r="AU24" s="25" t="s">
        <v>36</v>
      </c>
    </row>
    <row r="25" spans="1:47">
      <c r="A25" s="27"/>
      <c r="B25" s="26" t="s">
        <v>5</v>
      </c>
      <c r="C25" s="30">
        <v>-41177.088042000003</v>
      </c>
      <c r="D25" s="44">
        <v>-41447.862147962704</v>
      </c>
      <c r="E25" s="15">
        <v>0.11026527041235</v>
      </c>
      <c r="F25" s="15">
        <v>0.164697209430582</v>
      </c>
      <c r="G25" s="15">
        <f>(D25-D25)</f>
        <v>0</v>
      </c>
      <c r="H25" s="15" t="s">
        <v>13</v>
      </c>
      <c r="I25" s="11">
        <f>EXP(D25-MAX(D$23:D$25))</f>
        <v>1</v>
      </c>
      <c r="J25" s="23" t="s">
        <v>37</v>
      </c>
      <c r="K25" s="46" t="s">
        <v>37</v>
      </c>
      <c r="L25" s="44">
        <v>-261.50935950378903</v>
      </c>
      <c r="M25" s="15">
        <v>0.174969691664002</v>
      </c>
      <c r="N25" s="15">
        <v>0.24414319439538701</v>
      </c>
      <c r="O25" s="14">
        <f>(C25+L25)</f>
        <v>-41438.597401503794</v>
      </c>
      <c r="P25" s="15">
        <f>(O25-O25)</f>
        <v>0</v>
      </c>
      <c r="Q25" s="14" t="s">
        <v>13</v>
      </c>
      <c r="R25" s="11">
        <f t="shared" si="4"/>
        <v>1</v>
      </c>
      <c r="S25" s="14" t="s">
        <v>37</v>
      </c>
      <c r="T25" s="25" t="s">
        <v>37</v>
      </c>
      <c r="U25" s="44">
        <v>-261.41225998014698</v>
      </c>
      <c r="V25" s="15">
        <v>0.15915314654525201</v>
      </c>
      <c r="W25" s="15">
        <v>0.22423497497584599</v>
      </c>
      <c r="X25" s="10">
        <f>(C25+U25)</f>
        <v>-41438.500301980152</v>
      </c>
      <c r="Y25" s="15">
        <f>(X25-X25)</f>
        <v>0</v>
      </c>
      <c r="Z25" s="14" t="s">
        <v>13</v>
      </c>
      <c r="AA25" s="11">
        <f>EXP(X25-MAX(X$23:X$25))</f>
        <v>1</v>
      </c>
      <c r="AB25" s="17" t="s">
        <v>37</v>
      </c>
      <c r="AC25" s="25" t="s">
        <v>37</v>
      </c>
      <c r="AD25" s="44">
        <v>-261.44533964736098</v>
      </c>
      <c r="AE25" s="15">
        <v>0.117027433424333</v>
      </c>
      <c r="AF25" s="15">
        <v>0.18440199265832999</v>
      </c>
      <c r="AG25" s="10">
        <f>(C25+AD25)</f>
        <v>-41438.533381647365</v>
      </c>
      <c r="AH25" s="15">
        <f>(AG25-AG25)</f>
        <v>0</v>
      </c>
      <c r="AI25" s="14" t="s">
        <v>13</v>
      </c>
      <c r="AJ25" s="11">
        <f t="shared" si="5"/>
        <v>1</v>
      </c>
      <c r="AK25" s="14" t="str">
        <f>ROUND(AJ25/SUM(AJ$19:AJ$21),3) &amp;"(1,1)"</f>
        <v>1(1,1)</v>
      </c>
      <c r="AL25" s="25" t="s">
        <v>37</v>
      </c>
      <c r="AM25" s="15">
        <v>-253.610878452279</v>
      </c>
      <c r="AN25" s="15">
        <v>0.38174078809587703</v>
      </c>
      <c r="AO25" s="15">
        <v>0.43027080891283997</v>
      </c>
      <c r="AP25" s="10">
        <f>(C25+AM25)</f>
        <v>-41430.698920452283</v>
      </c>
      <c r="AQ25" s="15">
        <f>(AP25-AP25)</f>
        <v>0</v>
      </c>
      <c r="AR25" s="14" t="s">
        <v>13</v>
      </c>
      <c r="AS25" s="14">
        <f t="shared" si="6"/>
        <v>1</v>
      </c>
      <c r="AT25" s="14" t="str">
        <f>ROUND(AS25/SUM(AS$19:AS$21),3) &amp;"(1,1)"</f>
        <v>1(1,1)</v>
      </c>
      <c r="AU25" s="25" t="s">
        <v>37</v>
      </c>
    </row>
    <row r="26" spans="1:47" s="1" customFormat="1">
      <c r="A26" s="27"/>
      <c r="B26" s="51"/>
      <c r="C26" s="52"/>
      <c r="D26" s="57"/>
      <c r="E26" s="58"/>
      <c r="F26" s="58"/>
      <c r="G26" s="58"/>
      <c r="H26" s="58"/>
      <c r="I26" s="62"/>
      <c r="J26" s="62">
        <v>1</v>
      </c>
      <c r="K26" s="64">
        <v>1</v>
      </c>
      <c r="L26" s="53"/>
      <c r="M26" s="58"/>
      <c r="N26" s="58"/>
      <c r="O26" s="58"/>
      <c r="P26" s="58"/>
      <c r="Q26" s="58"/>
      <c r="R26" s="62"/>
      <c r="S26" s="54">
        <v>1</v>
      </c>
      <c r="T26" s="56">
        <v>1</v>
      </c>
      <c r="U26" s="57"/>
      <c r="V26" s="58"/>
      <c r="W26" s="58"/>
      <c r="X26" s="58"/>
      <c r="Y26" s="58"/>
      <c r="Z26" s="58"/>
      <c r="AA26" s="62"/>
      <c r="AB26" s="54">
        <v>1</v>
      </c>
      <c r="AC26" s="65">
        <v>1</v>
      </c>
      <c r="AD26" s="57"/>
      <c r="AE26" s="58"/>
      <c r="AF26" s="58"/>
      <c r="AG26" s="58"/>
      <c r="AH26" s="58"/>
      <c r="AI26" s="58"/>
      <c r="AJ26" s="62"/>
      <c r="AK26" s="54">
        <v>1</v>
      </c>
      <c r="AL26" s="56">
        <v>1</v>
      </c>
      <c r="AM26" s="58"/>
      <c r="AN26" s="58"/>
      <c r="AO26" s="58"/>
      <c r="AP26" s="58"/>
      <c r="AQ26" s="58"/>
      <c r="AR26" s="58"/>
      <c r="AS26" s="58"/>
      <c r="AT26" s="63">
        <v>1</v>
      </c>
      <c r="AU26" s="56">
        <v>1</v>
      </c>
    </row>
    <row r="27" spans="1:47">
      <c r="A27" s="27" t="s">
        <v>29</v>
      </c>
      <c r="B27" s="26" t="s">
        <v>3</v>
      </c>
      <c r="C27" s="30">
        <v>-17134.585611999999</v>
      </c>
      <c r="D27" s="44">
        <v>-17566.4362216882</v>
      </c>
      <c r="E27" s="15">
        <v>7.2967502751649399E-2</v>
      </c>
      <c r="F27" s="15">
        <v>9.3505904293741102E-2</v>
      </c>
      <c r="G27" s="15">
        <f>(D29-D27)</f>
        <v>182.06658676980078</v>
      </c>
      <c r="H27" s="15">
        <f>SQRT(E27^2+E29^2)</f>
        <v>0.14499565562755909</v>
      </c>
      <c r="I27" s="11">
        <f>EXP(D27-MAX(D$27:D$29))</f>
        <v>8.5013134043881102E-80</v>
      </c>
      <c r="J27" s="23" t="s">
        <v>36</v>
      </c>
      <c r="K27" s="46" t="s">
        <v>47</v>
      </c>
      <c r="L27" s="44">
        <v>-374.50137175185898</v>
      </c>
      <c r="M27" s="15">
        <v>7.7751806581929206E-2</v>
      </c>
      <c r="N27" s="15">
        <v>0.107995172092871</v>
      </c>
      <c r="O27" s="14">
        <f>(C27+L27)</f>
        <v>-17509.086983751858</v>
      </c>
      <c r="P27" s="15">
        <f>(O29-O27)</f>
        <v>143.80684401425606</v>
      </c>
      <c r="Q27" s="15">
        <f>SQRT(M27^2+M29^2)</f>
        <v>0.17633513246178414</v>
      </c>
      <c r="R27" s="11">
        <f>EXP(O27-MAX(O$27:O$29))</f>
        <v>3.5114071141592603E-63</v>
      </c>
      <c r="S27" s="14" t="s">
        <v>36</v>
      </c>
      <c r="T27" s="25" t="s">
        <v>36</v>
      </c>
      <c r="U27" s="44">
        <v>-367.69001147197201</v>
      </c>
      <c r="V27" s="15">
        <v>8.0671706968378498E-2</v>
      </c>
      <c r="W27" s="15">
        <v>0.114598098951747</v>
      </c>
      <c r="X27" s="10">
        <f>(C27+U27)</f>
        <v>-17502.275623471971</v>
      </c>
      <c r="Y27" s="15">
        <f>(X29-X27)</f>
        <v>137.26050876046429</v>
      </c>
      <c r="Z27" s="15">
        <f>SQRT(V27^2+V29^2)</f>
        <v>0.1901920743555012</v>
      </c>
      <c r="AA27" s="11">
        <f>EXP(X27-MAX(X$27:X$29))</f>
        <v>2.4463492694944378E-60</v>
      </c>
      <c r="AB27" s="14" t="s">
        <v>36</v>
      </c>
      <c r="AC27" s="25" t="s">
        <v>36</v>
      </c>
      <c r="AD27" s="44">
        <v>-368.62387619171</v>
      </c>
      <c r="AE27" s="15">
        <v>7.1183727837342198E-2</v>
      </c>
      <c r="AF27" s="15">
        <v>8.9158729183792307E-2</v>
      </c>
      <c r="AG27" s="10">
        <f>(C27+AD27)</f>
        <v>-17503.209488191707</v>
      </c>
      <c r="AH27" s="15">
        <f>(AG29-AG27)</f>
        <v>133.42956879583289</v>
      </c>
      <c r="AI27" s="15">
        <f>SQRT(AE27^2+AE29^2)</f>
        <v>0.13313589529902681</v>
      </c>
      <c r="AJ27" s="11">
        <f>EXP(AG27-MAX(AG$27:AG$29))</f>
        <v>1.1279102652428468E-58</v>
      </c>
      <c r="AK27" s="14" t="str">
        <f>ROUND(AJ27/SUM(AJ$19:AJ$21),3) &amp;"(0, 0)"</f>
        <v>0(0, 0)</v>
      </c>
      <c r="AL27" s="25" t="s">
        <v>36</v>
      </c>
      <c r="AM27" s="15">
        <v>-287.451472300624</v>
      </c>
      <c r="AN27" s="15">
        <v>7.8507694184419705E-2</v>
      </c>
      <c r="AO27" s="15">
        <v>6.5042232505705302E-2</v>
      </c>
      <c r="AP27" s="10">
        <f>(C27+AM27)</f>
        <v>-17422.037084300624</v>
      </c>
      <c r="AQ27" s="15">
        <f>(AP29-AP27)</f>
        <v>82.582912075329659</v>
      </c>
      <c r="AR27" s="15">
        <f>SQRT(AN27^2+AN29^2)</f>
        <v>0.28415298515253429</v>
      </c>
      <c r="AS27" s="14">
        <f>EXP(AP27-MAX(AP$27:AP$29))</f>
        <v>1.3636313783984025E-36</v>
      </c>
      <c r="AT27" s="14" t="str">
        <f>ROUND(AS27/SUM(AS$19:AS$21),3) &amp;"(0, 0)"</f>
        <v>0(0, 0)</v>
      </c>
      <c r="AU27" s="25" t="s">
        <v>36</v>
      </c>
    </row>
    <row r="28" spans="1:47">
      <c r="A28" s="27"/>
      <c r="B28" s="26" t="s">
        <v>4</v>
      </c>
      <c r="C28" s="30">
        <v>-17134.585611999999</v>
      </c>
      <c r="D28" s="44">
        <v>-17396.622894414901</v>
      </c>
      <c r="E28" s="15">
        <v>7.3642506955483397E-2</v>
      </c>
      <c r="F28" s="15">
        <v>9.5354580614035095E-2</v>
      </c>
      <c r="G28" s="15">
        <f>(D29-D28)</f>
        <v>12.253259496501414</v>
      </c>
      <c r="H28" s="15">
        <f>SQRT(E28^2+E$29^2)</f>
        <v>0.14533651476398546</v>
      </c>
      <c r="I28" s="11">
        <f t="shared" ref="I28:I29" si="7">EXP(D28-MAX(D$27:D$29))</f>
        <v>4.7695457104380438E-6</v>
      </c>
      <c r="J28" s="23" t="s">
        <v>36</v>
      </c>
      <c r="K28" s="46" t="s">
        <v>36</v>
      </c>
      <c r="L28" s="44">
        <v>-247.210855657005</v>
      </c>
      <c r="M28" s="15">
        <v>0.115395816343396</v>
      </c>
      <c r="N28" s="15">
        <v>0.14475824104930601</v>
      </c>
      <c r="O28" s="14">
        <f>(C28+L28)</f>
        <v>-17381.796467657005</v>
      </c>
      <c r="P28" s="15">
        <f>(O29-O28)</f>
        <v>16.516327919402102</v>
      </c>
      <c r="Q28" s="15">
        <f>SQRT(M28^2+M29^2)</f>
        <v>0.19586967591518606</v>
      </c>
      <c r="R28" s="11">
        <f t="shared" ref="R28:R29" si="8">EXP(O28-MAX(O$27:O$29))</f>
        <v>6.715060398843179E-8</v>
      </c>
      <c r="S28" s="14" t="s">
        <v>36</v>
      </c>
      <c r="T28" s="25" t="s">
        <v>36</v>
      </c>
      <c r="U28" s="44">
        <v>-246.776723004545</v>
      </c>
      <c r="V28" s="15">
        <v>0.117078065665321</v>
      </c>
      <c r="W28" s="15">
        <v>0.16888413127892399</v>
      </c>
      <c r="X28" s="10">
        <f>(C28+U28)</f>
        <v>-17381.362335004545</v>
      </c>
      <c r="Y28" s="15">
        <f>(X29-X28)</f>
        <v>16.347220293038845</v>
      </c>
      <c r="Z28" s="15">
        <f>SQRT(V28^2+V29^2)</f>
        <v>0.20826035220941549</v>
      </c>
      <c r="AA28" s="11">
        <f>EXP(X28-MAX(X$27:X$29))</f>
        <v>7.9522940827969251E-8</v>
      </c>
      <c r="AB28" s="14" t="s">
        <v>36</v>
      </c>
      <c r="AC28" s="25" t="s">
        <v>36</v>
      </c>
      <c r="AD28" s="44">
        <v>-247.484599912878</v>
      </c>
      <c r="AE28" s="15">
        <v>0.11188458634089</v>
      </c>
      <c r="AF28" s="15">
        <v>0.114326474395857</v>
      </c>
      <c r="AG28" s="10">
        <f>(C28+AD28)</f>
        <v>-17382.070211912876</v>
      </c>
      <c r="AH28" s="15">
        <f>(AG29-AG28)</f>
        <v>12.290292517001944</v>
      </c>
      <c r="AI28" s="15">
        <f>SQRT(AE28^2+AE29^2)</f>
        <v>0.15867011113919563</v>
      </c>
      <c r="AJ28" s="11">
        <f t="shared" ref="AJ28:AJ29" si="9">EXP(AG28-MAX(AG$27:AG$29))</f>
        <v>4.5961456080713619E-6</v>
      </c>
      <c r="AK28" s="14" t="str">
        <f>ROUND(AJ28/SUM(AJ$19:AJ$21),3) &amp;"(0,0)"</f>
        <v>0(0,0)</v>
      </c>
      <c r="AL28" s="25" t="s">
        <v>36</v>
      </c>
      <c r="AM28" s="15">
        <v>-231.575201143258</v>
      </c>
      <c r="AN28" s="15">
        <v>0.24695468121636899</v>
      </c>
      <c r="AO28" s="15">
        <v>0.32079429140953097</v>
      </c>
      <c r="AP28" s="10">
        <f>(C28+AM28)</f>
        <v>-17366.160813143259</v>
      </c>
      <c r="AQ28" s="15">
        <f>(AP29-AP28)</f>
        <v>26.706640917964251</v>
      </c>
      <c r="AR28" s="15">
        <f>SQRT(AN28^2+AN29^2)</f>
        <v>0.36819298676050366</v>
      </c>
      <c r="AS28" s="14">
        <f t="shared" ref="AS28:AS29" si="10">EXP(AP28-MAX(AP$27:AP$29))</f>
        <v>2.5203056855701445E-12</v>
      </c>
      <c r="AT28" s="14" t="str">
        <f>ROUND(AS28/SUM(AS$19:AS$21),3) &amp;"(0,0)"</f>
        <v>0(0,0)</v>
      </c>
      <c r="AU28" s="25" t="s">
        <v>36</v>
      </c>
    </row>
    <row r="29" spans="1:47">
      <c r="A29" s="27"/>
      <c r="B29" s="26" t="s">
        <v>5</v>
      </c>
      <c r="C29" s="30">
        <v>-17134.585611999999</v>
      </c>
      <c r="D29" s="44">
        <v>-17384.369634918399</v>
      </c>
      <c r="E29" s="15">
        <v>0.125297580555467</v>
      </c>
      <c r="F29" s="15">
        <v>0.184913385685332</v>
      </c>
      <c r="G29" s="15">
        <f>(D29-D29)</f>
        <v>0</v>
      </c>
      <c r="H29" s="15" t="s">
        <v>13</v>
      </c>
      <c r="I29" s="11">
        <f t="shared" si="7"/>
        <v>1</v>
      </c>
      <c r="J29" s="23" t="s">
        <v>37</v>
      </c>
      <c r="K29" s="46" t="s">
        <v>37</v>
      </c>
      <c r="L29" s="44">
        <v>-230.69452773760199</v>
      </c>
      <c r="M29" s="15">
        <v>0.15826792319848401</v>
      </c>
      <c r="N29" s="15">
        <v>0.19784582701195599</v>
      </c>
      <c r="O29" s="14">
        <f>(C29+L29)</f>
        <v>-17365.280139737602</v>
      </c>
      <c r="P29" s="15">
        <f>(O29-O29)</f>
        <v>0</v>
      </c>
      <c r="Q29" s="14" t="s">
        <v>13</v>
      </c>
      <c r="R29" s="11">
        <f t="shared" si="8"/>
        <v>1</v>
      </c>
      <c r="S29" s="14" t="s">
        <v>37</v>
      </c>
      <c r="T29" s="25" t="s">
        <v>37</v>
      </c>
      <c r="U29" s="44">
        <v>-230.42950271150801</v>
      </c>
      <c r="V29" s="15">
        <v>0.172235596908585</v>
      </c>
      <c r="W29" s="15">
        <v>0.21129228051844201</v>
      </c>
      <c r="X29" s="10">
        <f>(C29+U29)</f>
        <v>-17365.015114711507</v>
      </c>
      <c r="Y29" s="15">
        <f>(X29-X29)</f>
        <v>0</v>
      </c>
      <c r="Z29" s="14" t="s">
        <v>13</v>
      </c>
      <c r="AA29" s="11">
        <f>EXP(X29-MAX(X$27:X$29))</f>
        <v>1</v>
      </c>
      <c r="AB29" s="14" t="s">
        <v>37</v>
      </c>
      <c r="AC29" s="25" t="s">
        <v>37</v>
      </c>
      <c r="AD29" s="44">
        <v>-235.19430739587401</v>
      </c>
      <c r="AE29" s="15">
        <v>0.112507970865413</v>
      </c>
      <c r="AF29" s="15">
        <v>0.160885891400597</v>
      </c>
      <c r="AG29" s="10">
        <f>(C29+AD29)</f>
        <v>-17369.779919395874</v>
      </c>
      <c r="AH29" s="15">
        <f>(AG29-AG29)</f>
        <v>0</v>
      </c>
      <c r="AI29" s="14" t="s">
        <v>13</v>
      </c>
      <c r="AJ29" s="11">
        <f t="shared" si="9"/>
        <v>1</v>
      </c>
      <c r="AK29" s="14" t="str">
        <f>ROUND(AJ29/SUM(AJ$19:AJ$21),3) &amp;"(1,1)"</f>
        <v>1(1,1)</v>
      </c>
      <c r="AL29" s="25" t="s">
        <v>37</v>
      </c>
      <c r="AM29" s="15">
        <v>-204.86856022529699</v>
      </c>
      <c r="AN29" s="15">
        <v>0.27309240363829601</v>
      </c>
      <c r="AO29" s="15">
        <v>0.31924345605098498</v>
      </c>
      <c r="AP29" s="10">
        <f>(C29+AM29)</f>
        <v>-17339.454172225294</v>
      </c>
      <c r="AQ29" s="15">
        <f>(AP29-AP29)</f>
        <v>0</v>
      </c>
      <c r="AR29" s="14" t="s">
        <v>13</v>
      </c>
      <c r="AS29" s="14">
        <f t="shared" si="10"/>
        <v>1</v>
      </c>
      <c r="AT29" s="14" t="str">
        <f>ROUND(AS29/SUM(AS$19:AS$21),3) &amp;"(1,1)"</f>
        <v>1(1,1)</v>
      </c>
      <c r="AU29" s="25" t="s">
        <v>37</v>
      </c>
    </row>
    <row r="30" spans="1:47" s="1" customFormat="1">
      <c r="A30" s="27"/>
      <c r="B30" s="51"/>
      <c r="C30" s="52"/>
      <c r="D30" s="67"/>
      <c r="E30" s="62"/>
      <c r="F30" s="58"/>
      <c r="G30" s="58"/>
      <c r="H30" s="58"/>
      <c r="I30" s="62"/>
      <c r="J30" s="62">
        <v>1</v>
      </c>
      <c r="K30" s="64">
        <v>1</v>
      </c>
      <c r="L30" s="53"/>
      <c r="M30" s="58"/>
      <c r="N30" s="58"/>
      <c r="O30" s="58"/>
      <c r="P30" s="58"/>
      <c r="Q30" s="58"/>
      <c r="R30" s="62"/>
      <c r="S30" s="54">
        <v>1</v>
      </c>
      <c r="T30" s="56">
        <v>1</v>
      </c>
      <c r="U30" s="57"/>
      <c r="V30" s="58"/>
      <c r="W30" s="58"/>
      <c r="X30" s="58"/>
      <c r="Y30" s="58"/>
      <c r="Z30" s="58"/>
      <c r="AA30" s="62"/>
      <c r="AB30" s="54">
        <v>1</v>
      </c>
      <c r="AC30" s="65">
        <v>1</v>
      </c>
      <c r="AD30" s="57"/>
      <c r="AE30" s="58"/>
      <c r="AF30" s="58"/>
      <c r="AG30" s="58"/>
      <c r="AH30" s="58"/>
      <c r="AI30" s="58"/>
      <c r="AJ30" s="62"/>
      <c r="AK30" s="54">
        <v>1</v>
      </c>
      <c r="AL30" s="56">
        <v>1</v>
      </c>
      <c r="AM30" s="58"/>
      <c r="AN30" s="58"/>
      <c r="AO30" s="58"/>
      <c r="AP30" s="58"/>
      <c r="AQ30" s="58"/>
      <c r="AR30" s="58"/>
      <c r="AS30" s="58"/>
      <c r="AT30" s="63">
        <v>1</v>
      </c>
      <c r="AU30" s="56">
        <v>1</v>
      </c>
    </row>
    <row r="31" spans="1:47">
      <c r="A31" s="27" t="s">
        <v>30</v>
      </c>
      <c r="B31" s="26" t="s">
        <v>3</v>
      </c>
      <c r="C31" s="30">
        <v>-11427.638931</v>
      </c>
      <c r="D31" s="44">
        <v>-11755.0241102501</v>
      </c>
      <c r="E31" s="15">
        <v>8.6475052976523401E-2</v>
      </c>
      <c r="F31" s="15">
        <v>8.5135316047175599E-2</v>
      </c>
      <c r="G31" s="15">
        <f>(D33-D31)</f>
        <v>113.55265346830129</v>
      </c>
      <c r="H31" s="15">
        <f>SQRT(E31^2+E33^2)</f>
        <v>0.13183358385196275</v>
      </c>
      <c r="I31" s="11">
        <f>EXP(D31-MAX(D$31:D$33))</f>
        <v>4.838482707532552E-50</v>
      </c>
      <c r="J31" s="23" t="s">
        <v>36</v>
      </c>
      <c r="K31" s="46" t="s">
        <v>47</v>
      </c>
      <c r="L31" s="44">
        <v>-278.45492115984399</v>
      </c>
      <c r="M31" s="15">
        <v>8.4772292816344602E-2</v>
      </c>
      <c r="N31" s="15">
        <v>8.0402893050265406E-2</v>
      </c>
      <c r="O31" s="14">
        <f>(C31+L31)</f>
        <v>-11706.093852159844</v>
      </c>
      <c r="P31" s="15">
        <f>(O33-O31)</f>
        <v>82.220272790189483</v>
      </c>
      <c r="Q31" s="15">
        <f>SQRT(M31^2+M33^2)</f>
        <v>0.16555213162585619</v>
      </c>
      <c r="R31" s="11">
        <f>EXP(O31-MAX(O$31:O$33))</f>
        <v>1.9596983485483564E-36</v>
      </c>
      <c r="S31" s="14" t="s">
        <v>36</v>
      </c>
      <c r="T31" s="25" t="s">
        <v>36</v>
      </c>
      <c r="U31" s="44">
        <v>-272.88650420098901</v>
      </c>
      <c r="V31" s="15">
        <v>8.0789829032341803E-2</v>
      </c>
      <c r="W31" s="15">
        <v>7.90348332487599E-2</v>
      </c>
      <c r="X31" s="10">
        <f>(C31+U31)</f>
        <v>-11700.525435200989</v>
      </c>
      <c r="Y31" s="15">
        <f>(X33-X31)</f>
        <v>77.501633546209632</v>
      </c>
      <c r="Z31" s="15">
        <f>SQRT(V31^2+V33^2)</f>
        <v>0.16872275773553599</v>
      </c>
      <c r="AA31" s="11">
        <f>EXP(X31-MAX(X$31:X$33))</f>
        <v>2.1951702706922095E-34</v>
      </c>
      <c r="AB31" s="17" t="s">
        <v>36</v>
      </c>
      <c r="AC31" s="25" t="s">
        <v>36</v>
      </c>
      <c r="AD31" s="44">
        <v>-299.79711243556301</v>
      </c>
      <c r="AE31" s="15">
        <v>8.0654136470408699E-2</v>
      </c>
      <c r="AF31" s="15">
        <v>0.109725694343432</v>
      </c>
      <c r="AG31" s="10">
        <f>(C31+AD31)</f>
        <v>-11727.436043435562</v>
      </c>
      <c r="AH31" s="15">
        <f>(AG33-AG31)</f>
        <v>97.372649452165206</v>
      </c>
      <c r="AI31" s="15">
        <f>SQRT(AE31^2+AE33^2)</f>
        <v>0.13368921866606986</v>
      </c>
      <c r="AJ31" s="11">
        <f>EXP(AG31-MAX(AG$31:AG$33))</f>
        <v>5.1474916953336505E-43</v>
      </c>
      <c r="AK31" s="14" t="str">
        <f>ROUND(AJ31/SUM(AJ$19:AJ$21),3) &amp;"(0, 0)"</f>
        <v>0(0, 0)</v>
      </c>
      <c r="AL31" s="25" t="s">
        <v>36</v>
      </c>
      <c r="AM31" s="15">
        <v>-211.28639064044799</v>
      </c>
      <c r="AN31" s="15">
        <v>4.33342656856361E-2</v>
      </c>
      <c r="AO31" s="15">
        <v>4.12082792198269E-2</v>
      </c>
      <c r="AP31" s="10">
        <f>(C31+AM31)</f>
        <v>-11638.925321640447</v>
      </c>
      <c r="AQ31" s="15">
        <f>(AP33-AP31)</f>
        <v>37.818961826731538</v>
      </c>
      <c r="AR31" s="15">
        <f>SQRT(AN31^2+AN33^2)</f>
        <v>0.18804683012698897</v>
      </c>
      <c r="AS31" s="14">
        <f>EXP(AP31-MAX(AP$31:AP$33))</f>
        <v>3.7621279977884006E-17</v>
      </c>
      <c r="AT31" s="14" t="str">
        <f>ROUND(AS31/SUM(AS$19:AS$21),3) &amp;"(0, 0)"</f>
        <v>0(0, 0)</v>
      </c>
      <c r="AU31" s="25" t="s">
        <v>36</v>
      </c>
    </row>
    <row r="32" spans="1:47">
      <c r="A32" s="27"/>
      <c r="B32" s="26" t="s">
        <v>4</v>
      </c>
      <c r="C32" s="30">
        <v>-11427.638931</v>
      </c>
      <c r="D32" s="44">
        <v>-11658.8631944514</v>
      </c>
      <c r="E32" s="15">
        <v>7.7857885514546393E-2</v>
      </c>
      <c r="F32" s="15">
        <v>8.9989542480679793E-2</v>
      </c>
      <c r="G32" s="15">
        <f>(D33-D32)</f>
        <v>17.391737669600843</v>
      </c>
      <c r="H32" s="15">
        <f>SQRT(E32^2+E33^2)</f>
        <v>0.12634876089917216</v>
      </c>
      <c r="I32" s="11">
        <f t="shared" ref="I32:I33" si="11">EXP(D32-MAX(D$31:D$33))</f>
        <v>2.7981068803481361E-8</v>
      </c>
      <c r="J32" s="23" t="s">
        <v>36</v>
      </c>
      <c r="K32" s="46" t="s">
        <v>36</v>
      </c>
      <c r="L32" s="44">
        <v>-211.510317358647</v>
      </c>
      <c r="M32" s="15">
        <v>9.5934368695078501E-2</v>
      </c>
      <c r="N32" s="15">
        <v>0.11096497717848899</v>
      </c>
      <c r="O32" s="14">
        <f>(C32+L32)</f>
        <v>-11639.149248358646</v>
      </c>
      <c r="P32" s="15">
        <f>(O33-O32)</f>
        <v>15.275668988992038</v>
      </c>
      <c r="Q32" s="15">
        <f>SQRT(M32^2+M33^2)</f>
        <v>0.17153591388816514</v>
      </c>
      <c r="R32" s="11">
        <f t="shared" ref="R32:R33" si="12">EXP(O32-MAX(O$31:O$33))</f>
        <v>2.32199484212526E-7</v>
      </c>
      <c r="S32" s="14" t="s">
        <v>36</v>
      </c>
      <c r="T32" s="25" t="s">
        <v>36</v>
      </c>
      <c r="U32" s="44">
        <v>-211.521560932277</v>
      </c>
      <c r="V32" s="15">
        <v>0.107890835842644</v>
      </c>
      <c r="W32" s="15">
        <v>0.14294216638467</v>
      </c>
      <c r="X32" s="10">
        <f>(C32+U32)</f>
        <v>-11639.160491932276</v>
      </c>
      <c r="Y32" s="15">
        <f>(X33-X32)</f>
        <v>16.136690277497109</v>
      </c>
      <c r="Z32" s="15">
        <f>SQRT(V32^2+V33^2)</f>
        <v>0.18325066155851583</v>
      </c>
      <c r="AA32" s="11">
        <f>EXP(X32-MAX(X$31:X$33))</f>
        <v>9.8157718694528696E-8</v>
      </c>
      <c r="AB32" s="17" t="s">
        <v>36</v>
      </c>
      <c r="AC32" s="25" t="s">
        <v>36</v>
      </c>
      <c r="AD32" s="44">
        <v>-215.78763435741701</v>
      </c>
      <c r="AE32" s="15">
        <v>6.4855141558664398E-2</v>
      </c>
      <c r="AF32" s="15">
        <v>8.0462328315919193E-2</v>
      </c>
      <c r="AG32" s="10">
        <f>(C32+AD32)</f>
        <v>-11643.426565357417</v>
      </c>
      <c r="AH32" s="15">
        <f>(AG33-AG32)</f>
        <v>13.363171374019657</v>
      </c>
      <c r="AI32" s="15">
        <f>SQRT(AE32^2+AE33^2)</f>
        <v>0.12479546003100966</v>
      </c>
      <c r="AJ32" s="11">
        <f t="shared" ref="AJ32:AJ33" si="13">EXP(AG32-MAX(AG$31:AG$33))</f>
        <v>1.5719850502529968E-6</v>
      </c>
      <c r="AK32" s="14" t="str">
        <f>ROUND(AJ32/SUM(AJ$19:AJ$21),3) &amp;"(0,0)"</f>
        <v>0(0,0)</v>
      </c>
      <c r="AL32" s="25" t="s">
        <v>36</v>
      </c>
      <c r="AM32" s="15">
        <v>-191.64408779116201</v>
      </c>
      <c r="AN32" s="15">
        <v>0.16680435158304899</v>
      </c>
      <c r="AO32" s="15">
        <v>0.18085430091667401</v>
      </c>
      <c r="AP32" s="10">
        <f>(C32+AM32)</f>
        <v>-11619.283018791162</v>
      </c>
      <c r="AQ32" s="15">
        <f>(AP33-AP32)</f>
        <v>18.176658977447005</v>
      </c>
      <c r="AR32" s="15">
        <f>SQRT(AN32^2+AN33^2)</f>
        <v>0.24760339950278704</v>
      </c>
      <c r="AS32" s="14">
        <f t="shared" ref="AS32:AS33" si="14">EXP(AP32-MAX(AP$31:AP$33))</f>
        <v>1.2763721123475222E-8</v>
      </c>
      <c r="AT32" s="14" t="str">
        <f>ROUND(AS32/SUM(AS$19:AS$21),3) &amp;"(0,0)"</f>
        <v>0(0,0)</v>
      </c>
      <c r="AU32" s="25" t="s">
        <v>36</v>
      </c>
    </row>
    <row r="33" spans="1:47">
      <c r="A33" s="27"/>
      <c r="B33" s="26" t="s">
        <v>5</v>
      </c>
      <c r="C33" s="30">
        <v>-11427.638931</v>
      </c>
      <c r="D33" s="44">
        <v>-11641.471456781799</v>
      </c>
      <c r="E33" s="15">
        <v>9.9509592723314694E-2</v>
      </c>
      <c r="F33" s="15">
        <v>0.14948448407635601</v>
      </c>
      <c r="G33" s="15">
        <f>(D33-D33)</f>
        <v>0</v>
      </c>
      <c r="H33" s="15" t="s">
        <v>13</v>
      </c>
      <c r="I33" s="11">
        <f t="shared" si="11"/>
        <v>1</v>
      </c>
      <c r="J33" s="23" t="s">
        <v>37</v>
      </c>
      <c r="K33" s="46" t="s">
        <v>37</v>
      </c>
      <c r="L33" s="44">
        <v>-196.23464836965499</v>
      </c>
      <c r="M33" s="15">
        <v>0.14220114857667199</v>
      </c>
      <c r="N33" s="15">
        <v>0.20439190193485501</v>
      </c>
      <c r="O33" s="14">
        <f>(C33+L33)</f>
        <v>-11623.873579369654</v>
      </c>
      <c r="P33" s="15">
        <f>(O33-O33)</f>
        <v>0</v>
      </c>
      <c r="Q33" s="14" t="s">
        <v>13</v>
      </c>
      <c r="R33" s="11">
        <f t="shared" si="12"/>
        <v>1</v>
      </c>
      <c r="S33" s="14" t="s">
        <v>37</v>
      </c>
      <c r="T33" s="25" t="s">
        <v>37</v>
      </c>
      <c r="U33" s="44">
        <v>-195.38487065478</v>
      </c>
      <c r="V33" s="15">
        <v>0.14812282910749899</v>
      </c>
      <c r="W33" s="15">
        <v>0.20920297570337401</v>
      </c>
      <c r="X33" s="10">
        <f>(C33+U33)</f>
        <v>-11623.023801654779</v>
      </c>
      <c r="Y33" s="15">
        <f>(X33-X33)</f>
        <v>0</v>
      </c>
      <c r="Z33" s="14" t="s">
        <v>13</v>
      </c>
      <c r="AA33" s="11">
        <f>EXP(X33-MAX(X$31:X$33))</f>
        <v>1</v>
      </c>
      <c r="AB33" s="17" t="s">
        <v>37</v>
      </c>
      <c r="AC33" s="25" t="s">
        <v>37</v>
      </c>
      <c r="AD33" s="44">
        <v>-202.424462983398</v>
      </c>
      <c r="AE33" s="15">
        <v>0.106619498487645</v>
      </c>
      <c r="AF33" s="15">
        <v>0.17135858487869901</v>
      </c>
      <c r="AG33" s="10">
        <f>(C33+AD33)</f>
        <v>-11630.063393983397</v>
      </c>
      <c r="AH33" s="15">
        <f>(AG33-AG33)</f>
        <v>0</v>
      </c>
      <c r="AI33" s="14" t="s">
        <v>13</v>
      </c>
      <c r="AJ33" s="11">
        <f t="shared" si="13"/>
        <v>1</v>
      </c>
      <c r="AK33" s="14" t="str">
        <f>ROUND(AJ33/SUM(AJ$19:AJ$21),3) &amp;"(1,1)"</f>
        <v>1(1,1)</v>
      </c>
      <c r="AL33" s="25" t="s">
        <v>37</v>
      </c>
      <c r="AM33" s="15">
        <v>-173.467428813715</v>
      </c>
      <c r="AN33" s="15">
        <v>0.182985659925294</v>
      </c>
      <c r="AO33" s="15">
        <v>0.24283685661062801</v>
      </c>
      <c r="AP33" s="10">
        <f>(C33+AM33)</f>
        <v>-11601.106359813715</v>
      </c>
      <c r="AQ33" s="15">
        <f>(AP33-AP33)</f>
        <v>0</v>
      </c>
      <c r="AR33" s="14" t="s">
        <v>13</v>
      </c>
      <c r="AS33" s="14">
        <f t="shared" si="14"/>
        <v>1</v>
      </c>
      <c r="AT33" s="14" t="str">
        <f>ROUND(AS33/SUM(AS$19:AS$21),3) &amp;"(1,1)"</f>
        <v>1(1,1)</v>
      </c>
      <c r="AU33" s="25" t="s">
        <v>37</v>
      </c>
    </row>
    <row r="34" spans="1:47" s="1" customFormat="1">
      <c r="A34" s="27"/>
      <c r="B34" s="51"/>
      <c r="C34" s="52"/>
      <c r="D34" s="57"/>
      <c r="E34" s="58"/>
      <c r="F34" s="58"/>
      <c r="G34" s="58"/>
      <c r="H34" s="58"/>
      <c r="I34" s="62"/>
      <c r="J34" s="62">
        <v>1</v>
      </c>
      <c r="K34" s="64">
        <v>1</v>
      </c>
      <c r="L34" s="53"/>
      <c r="M34" s="58"/>
      <c r="N34" s="58"/>
      <c r="O34" s="58"/>
      <c r="P34" s="58"/>
      <c r="Q34" s="58"/>
      <c r="R34" s="62"/>
      <c r="S34" s="54">
        <v>1</v>
      </c>
      <c r="T34" s="56">
        <v>1</v>
      </c>
      <c r="U34" s="57"/>
      <c r="V34" s="58"/>
      <c r="W34" s="58"/>
      <c r="X34" s="58"/>
      <c r="Y34" s="58"/>
      <c r="Z34" s="58"/>
      <c r="AA34" s="62"/>
      <c r="AB34" s="54">
        <v>1</v>
      </c>
      <c r="AC34" s="65">
        <v>1</v>
      </c>
      <c r="AD34" s="57"/>
      <c r="AE34" s="58"/>
      <c r="AF34" s="58"/>
      <c r="AG34" s="58"/>
      <c r="AH34" s="58"/>
      <c r="AI34" s="58"/>
      <c r="AJ34" s="62"/>
      <c r="AK34" s="54">
        <v>1</v>
      </c>
      <c r="AL34" s="56">
        <v>1</v>
      </c>
      <c r="AM34" s="58"/>
      <c r="AN34" s="58"/>
      <c r="AO34" s="58"/>
      <c r="AP34" s="58"/>
      <c r="AQ34" s="58"/>
      <c r="AR34" s="58"/>
      <c r="AS34" s="58"/>
      <c r="AT34" s="63">
        <v>1</v>
      </c>
      <c r="AU34" s="56">
        <v>1</v>
      </c>
    </row>
    <row r="35" spans="1:47">
      <c r="A35" s="27" t="s">
        <v>31</v>
      </c>
      <c r="B35" s="26" t="s">
        <v>3</v>
      </c>
      <c r="C35" s="30">
        <v>-4991.8742179999999</v>
      </c>
      <c r="D35" s="44">
        <v>-5268.1215082749504</v>
      </c>
      <c r="E35" s="15">
        <v>8.2771339137960406E-2</v>
      </c>
      <c r="F35" s="15">
        <v>9.3723028140368897E-2</v>
      </c>
      <c r="G35" s="15">
        <f>(D37-D35)</f>
        <v>78.517803238290071</v>
      </c>
      <c r="H35" s="15">
        <f>SQRT(E35^2+E37^2)</f>
        <v>0.13298871145971486</v>
      </c>
      <c r="I35" s="11">
        <f>EXP(D35-MAX(D$35:D$37))</f>
        <v>7.9460505296417352E-35</v>
      </c>
      <c r="J35" s="23" t="str">
        <f>ROUND(I35/SUM(I$19:I$21),3) &amp;"(0, 0)"</f>
        <v>0(0, 0)</v>
      </c>
      <c r="K35" s="46" t="s">
        <v>47</v>
      </c>
      <c r="L35" s="44">
        <v>-223.83817209773099</v>
      </c>
      <c r="M35" s="15">
        <v>5.9173763472955901E-2</v>
      </c>
      <c r="N35" s="15">
        <v>7.5212811357619702E-2</v>
      </c>
      <c r="O35" s="14">
        <f>(C35+L35)</f>
        <v>-5215.7123900977313</v>
      </c>
      <c r="P35" s="15">
        <f>(O37-O35)</f>
        <v>50.962026041839636</v>
      </c>
      <c r="Q35" s="15">
        <f>SQRT(M35^2+M37^2)</f>
        <v>0.14623734155408052</v>
      </c>
      <c r="R35" s="11">
        <f>EXP(O35-MAX(O$35:O$37))</f>
        <v>7.3700986910201672E-23</v>
      </c>
      <c r="S35" s="14" t="s">
        <v>36</v>
      </c>
      <c r="T35" s="25" t="s">
        <v>36</v>
      </c>
      <c r="U35" s="44">
        <v>-213.5533038108</v>
      </c>
      <c r="V35" s="15">
        <v>4.50768811622487E-2</v>
      </c>
      <c r="W35" s="15">
        <v>4.7452546006466902E-2</v>
      </c>
      <c r="X35" s="10">
        <f>(C35+U35)</f>
        <v>-5205.4275218107996</v>
      </c>
      <c r="Y35" s="15">
        <f>(X37-X35)</f>
        <v>43.323583403976045</v>
      </c>
      <c r="Z35" s="15">
        <f>SQRT(V35^2+V37^2)</f>
        <v>0.12621167620819435</v>
      </c>
      <c r="AA35" s="11">
        <f>EXP(X35-MAX(X$35:X$37))</f>
        <v>1.5304064640665414E-19</v>
      </c>
      <c r="AB35" s="17" t="s">
        <v>36</v>
      </c>
      <c r="AC35" s="25" t="s">
        <v>36</v>
      </c>
      <c r="AD35" s="44">
        <v>-248.38519748248501</v>
      </c>
      <c r="AE35" s="15">
        <v>7.6704062947094295E-2</v>
      </c>
      <c r="AF35" s="15">
        <v>8.7322776750596895E-2</v>
      </c>
      <c r="AG35" s="10">
        <f>(C35+AD35)</f>
        <v>-5240.2594154824847</v>
      </c>
      <c r="AH35" s="15">
        <f>(AG37-AG35)</f>
        <v>57.894358047141395</v>
      </c>
      <c r="AI35" s="15">
        <f>SQRT(AE35^2+AE37^2)</f>
        <v>0.12742726107384297</v>
      </c>
      <c r="AJ35" s="11">
        <f>EXP(AG35-MAX(AG$35:AG$37))</f>
        <v>7.1911734963544144E-26</v>
      </c>
      <c r="AK35" s="14" t="str">
        <f>ROUND(AJ35/SUM(AJ$19:AJ$21),3) &amp;"(0, 0)"</f>
        <v>0(0, 0)</v>
      </c>
      <c r="AL35" s="25" t="s">
        <v>36</v>
      </c>
      <c r="AM35" s="15">
        <v>-152.681496538972</v>
      </c>
      <c r="AN35" s="15">
        <v>5.0584028175779699E-2</v>
      </c>
      <c r="AO35" s="15">
        <v>5.4423958503292902E-2</v>
      </c>
      <c r="AP35" s="10">
        <f>(C35+AM35)</f>
        <v>-5144.5557145389721</v>
      </c>
      <c r="AQ35" s="15">
        <f>(AP37-AP35)</f>
        <v>19.090040323897483</v>
      </c>
      <c r="AR35" s="15">
        <f>SQRT(AN35^2+AN37^2)</f>
        <v>0.23755358473161656</v>
      </c>
      <c r="AS35" s="14">
        <f>EXP(AP35-MAX(AP$35:AP$37))</f>
        <v>5.1203639117994393E-9</v>
      </c>
      <c r="AT35" s="14" t="str">
        <f>ROUND(AS35/SUM(AS$19:AS$21),3) &amp;"(0, 0)"</f>
        <v>0(0, 0)</v>
      </c>
      <c r="AU35" s="25" t="s">
        <v>36</v>
      </c>
    </row>
    <row r="36" spans="1:47">
      <c r="A36" s="27"/>
      <c r="B36" s="26" t="s">
        <v>4</v>
      </c>
      <c r="C36" s="30">
        <v>-4991.8742179999999</v>
      </c>
      <c r="D36" s="44">
        <v>-5195.9599473239196</v>
      </c>
      <c r="E36" s="15">
        <v>6.3182933199600097E-2</v>
      </c>
      <c r="F36" s="15">
        <v>7.5067228918118303E-2</v>
      </c>
      <c r="G36" s="15">
        <f>(D37-D36)</f>
        <v>6.3562422872591924</v>
      </c>
      <c r="H36" s="15">
        <f>SQRT(E36^2+E37^2)</f>
        <v>0.12176611121625411</v>
      </c>
      <c r="I36" s="11">
        <f t="shared" ref="I36:I37" si="15">EXP(D36-MAX(D$35:D$37))</f>
        <v>1.7358774001709166E-3</v>
      </c>
      <c r="J36" s="23" t="s">
        <v>36</v>
      </c>
      <c r="K36" s="46" t="s">
        <v>36</v>
      </c>
      <c r="L36" s="44">
        <v>-178.957825653003</v>
      </c>
      <c r="M36" s="15">
        <v>9.0254145388232801E-2</v>
      </c>
      <c r="N36" s="15">
        <v>0.130864809091675</v>
      </c>
      <c r="O36" s="14">
        <f>(C36+L36)</f>
        <v>-5170.832043653003</v>
      </c>
      <c r="P36" s="15">
        <f>(O37-O36)</f>
        <v>6.0816795971113606</v>
      </c>
      <c r="Q36" s="15">
        <f>SQRT(M36^2+M37^2)</f>
        <v>0.16133702780518719</v>
      </c>
      <c r="R36" s="11">
        <f t="shared" ref="R36:R37" si="16">EXP(O36-MAX(O$35:O$37))</f>
        <v>2.2843366637457351E-3</v>
      </c>
      <c r="S36" s="14" t="s">
        <v>36</v>
      </c>
      <c r="T36" s="25" t="s">
        <v>36</v>
      </c>
      <c r="U36" s="44">
        <v>-177.997182066254</v>
      </c>
      <c r="V36" s="15">
        <v>9.89953721915518E-2</v>
      </c>
      <c r="W36" s="15">
        <v>0.12093539742731001</v>
      </c>
      <c r="X36" s="10">
        <f>(C36+U36)</f>
        <v>-5169.871400066254</v>
      </c>
      <c r="Y36" s="15">
        <f>(X37-X36)</f>
        <v>7.7674616594304098</v>
      </c>
      <c r="Z36" s="15">
        <f>SQRT(V36^2+V37^2)</f>
        <v>0.15394007181793332</v>
      </c>
      <c r="AA36" s="11">
        <f>EXP(X36-MAX(X$35:X$37))</f>
        <v>4.2328634922137039E-4</v>
      </c>
      <c r="AB36" s="17" t="s">
        <v>36</v>
      </c>
      <c r="AC36" s="25" t="s">
        <v>36</v>
      </c>
      <c r="AD36" s="44">
        <v>-191.717651444534</v>
      </c>
      <c r="AE36" s="15">
        <v>6.0282236700573102E-2</v>
      </c>
      <c r="AF36" s="15">
        <v>8.28906447332345E-2</v>
      </c>
      <c r="AG36" s="10">
        <f>(C36+AD36)</f>
        <v>-5183.5918694445336</v>
      </c>
      <c r="AH36" s="15">
        <f>(AG37-AG36)</f>
        <v>1.2268120091903256</v>
      </c>
      <c r="AI36" s="15">
        <f>SQRT(AE36^2+AE37^2)</f>
        <v>0.11827147438758619</v>
      </c>
      <c r="AJ36" s="11">
        <f t="shared" ref="AJ36:AJ37" si="17">EXP(AG36-MAX(AG$35:AG$37))</f>
        <v>0.29322589063834714</v>
      </c>
      <c r="AK36" s="14" t="str">
        <f>ROUND(AJ36/SUM(AJ$35:AJ$37),3) &amp;"(0,0)"</f>
        <v>0.227(0,0)</v>
      </c>
      <c r="AL36" s="25" t="s">
        <v>36</v>
      </c>
      <c r="AM36" s="15">
        <v>-141.61323098748699</v>
      </c>
      <c r="AN36" s="15">
        <v>0.17669103489271101</v>
      </c>
      <c r="AO36" s="15">
        <v>0.24192264716069201</v>
      </c>
      <c r="AP36" s="10">
        <f>(C36+AM36)</f>
        <v>-5133.4874489874874</v>
      </c>
      <c r="AQ36" s="15">
        <f>(AP37-AP36)</f>
        <v>8.0217747724127548</v>
      </c>
      <c r="AR36" s="15">
        <f>SQRT(AN36^2+AN37^2)</f>
        <v>0.29170650236806595</v>
      </c>
      <c r="AS36" s="14">
        <f t="shared" ref="AS36:AS37" si="18">EXP(AP36-MAX(AP$35:AP$37))</f>
        <v>3.2823695966402997E-4</v>
      </c>
      <c r="AT36" s="14" t="str">
        <f>ROUND(AS36/SUM(AS$19:AS$21),3) &amp;"(0,0)"</f>
        <v>0(0,0)</v>
      </c>
      <c r="AU36" s="25" t="s">
        <v>36</v>
      </c>
    </row>
    <row r="37" spans="1:47">
      <c r="A37" s="27"/>
      <c r="B37" s="26" t="s">
        <v>5</v>
      </c>
      <c r="C37" s="30">
        <v>-4991.8742179999999</v>
      </c>
      <c r="D37" s="44">
        <v>-5189.6037050366604</v>
      </c>
      <c r="E37" s="15">
        <v>0.10409083914074301</v>
      </c>
      <c r="F37" s="15">
        <v>0.141354857175058</v>
      </c>
      <c r="G37" s="15">
        <f>(D37-D37)</f>
        <v>0</v>
      </c>
      <c r="H37" s="15" t="s">
        <v>13</v>
      </c>
      <c r="I37" s="11">
        <f t="shared" si="15"/>
        <v>1</v>
      </c>
      <c r="J37" s="23" t="str">
        <f>ROUND(I37/SUM(I$19:I$21),3) &amp;"(1,1)"</f>
        <v>1(1,1)</v>
      </c>
      <c r="K37" s="46" t="s">
        <v>37</v>
      </c>
      <c r="L37" s="44">
        <v>-172.87614605589201</v>
      </c>
      <c r="M37" s="15">
        <v>0.133730422048431</v>
      </c>
      <c r="N37" s="15">
        <v>0.18110664085307401</v>
      </c>
      <c r="O37" s="14">
        <f>(C37+L37)</f>
        <v>-5164.7503640558916</v>
      </c>
      <c r="P37" s="15">
        <f>(O37-O37)</f>
        <v>0</v>
      </c>
      <c r="Q37" s="14" t="s">
        <v>13</v>
      </c>
      <c r="R37" s="11">
        <f t="shared" si="16"/>
        <v>1</v>
      </c>
      <c r="S37" s="14" t="s">
        <v>37</v>
      </c>
      <c r="T37" s="25" t="s">
        <v>37</v>
      </c>
      <c r="U37" s="44">
        <v>-170.22972040682399</v>
      </c>
      <c r="V37" s="15">
        <v>0.11788749719951901</v>
      </c>
      <c r="W37" s="15">
        <v>0.149685702176929</v>
      </c>
      <c r="X37" s="10">
        <f>(C37+U37)</f>
        <v>-5162.1039384068235</v>
      </c>
      <c r="Y37" s="15">
        <f>(X37-X37)</f>
        <v>0</v>
      </c>
      <c r="Z37" s="14" t="s">
        <v>13</v>
      </c>
      <c r="AA37" s="11">
        <f>EXP(X37-MAX(X$35:X$37))</f>
        <v>1</v>
      </c>
      <c r="AB37" s="17" t="s">
        <v>37</v>
      </c>
      <c r="AC37" s="25" t="s">
        <v>37</v>
      </c>
      <c r="AD37" s="44">
        <v>-190.49083943534299</v>
      </c>
      <c r="AE37" s="15">
        <v>0.101755558040775</v>
      </c>
      <c r="AF37" s="15">
        <v>0.133653455116436</v>
      </c>
      <c r="AG37" s="10">
        <f>(C37+AD37)</f>
        <v>-5182.3650574353433</v>
      </c>
      <c r="AH37" s="15">
        <f>(AG37-AG37)</f>
        <v>0</v>
      </c>
      <c r="AI37" s="14" t="s">
        <v>13</v>
      </c>
      <c r="AJ37" s="11">
        <f t="shared" si="17"/>
        <v>1</v>
      </c>
      <c r="AK37" s="14" t="str">
        <f>ROUND(AJ37/SUM(AJ$19:AJ$21),3) &amp;"(1,1)"</f>
        <v>1(1,1)</v>
      </c>
      <c r="AL37" s="25" t="s">
        <v>37</v>
      </c>
      <c r="AM37" s="15">
        <v>-133.591456215075</v>
      </c>
      <c r="AN37" s="15">
        <v>0.232105496945577</v>
      </c>
      <c r="AO37" s="15">
        <v>0.32767036917036202</v>
      </c>
      <c r="AP37" s="10">
        <f>(C37+AM37)</f>
        <v>-5125.4656742150746</v>
      </c>
      <c r="AQ37" s="15">
        <f>(AP37-AP37)</f>
        <v>0</v>
      </c>
      <c r="AR37" s="14" t="s">
        <v>13</v>
      </c>
      <c r="AS37" s="14">
        <f t="shared" si="18"/>
        <v>1</v>
      </c>
      <c r="AT37" s="14" t="str">
        <f>ROUND(AS37/SUM(AS$19:AS$21),3) &amp;"(1,1)"</f>
        <v>1(1,1)</v>
      </c>
      <c r="AU37" s="25" t="s">
        <v>37</v>
      </c>
    </row>
    <row r="38" spans="1:47" s="1" customFormat="1">
      <c r="A38" s="27"/>
      <c r="B38" s="51"/>
      <c r="C38" s="52"/>
      <c r="D38" s="67"/>
      <c r="E38" s="58"/>
      <c r="F38" s="58"/>
      <c r="G38" s="58"/>
      <c r="H38" s="58"/>
      <c r="I38" s="62"/>
      <c r="J38" s="62">
        <v>1</v>
      </c>
      <c r="K38" s="64">
        <v>1</v>
      </c>
      <c r="L38" s="53"/>
      <c r="M38" s="58"/>
      <c r="N38" s="58"/>
      <c r="O38" s="58"/>
      <c r="P38" s="58"/>
      <c r="Q38" s="58"/>
      <c r="R38" s="62"/>
      <c r="S38" s="54">
        <v>1</v>
      </c>
      <c r="T38" s="56">
        <v>1</v>
      </c>
      <c r="U38" s="57"/>
      <c r="V38" s="58"/>
      <c r="W38" s="58"/>
      <c r="X38" s="58"/>
      <c r="Y38" s="58"/>
      <c r="Z38" s="58"/>
      <c r="AA38" s="62"/>
      <c r="AB38" s="54">
        <v>1</v>
      </c>
      <c r="AC38" s="65">
        <v>1</v>
      </c>
      <c r="AD38" s="57"/>
      <c r="AE38" s="58"/>
      <c r="AF38" s="58"/>
      <c r="AG38" s="58"/>
      <c r="AH38" s="58"/>
      <c r="AI38" s="58"/>
      <c r="AJ38" s="62"/>
      <c r="AK38" s="54">
        <v>1</v>
      </c>
      <c r="AL38" s="56">
        <v>1</v>
      </c>
      <c r="AM38" s="58"/>
      <c r="AN38" s="58"/>
      <c r="AO38" s="58"/>
      <c r="AP38" s="58"/>
      <c r="AQ38" s="58"/>
      <c r="AR38" s="58"/>
      <c r="AS38" s="58"/>
      <c r="AT38" s="63">
        <v>1</v>
      </c>
      <c r="AU38" s="56">
        <v>1</v>
      </c>
    </row>
    <row r="39" spans="1:47">
      <c r="A39" s="27" t="s">
        <v>32</v>
      </c>
      <c r="B39" s="26" t="s">
        <v>3</v>
      </c>
      <c r="C39" s="30">
        <v>-16929.064709999999</v>
      </c>
      <c r="D39" s="44">
        <v>-17325.7807007214</v>
      </c>
      <c r="E39" s="15">
        <v>9.42272706070717E-2</v>
      </c>
      <c r="F39" s="15">
        <v>0.119566046854008</v>
      </c>
      <c r="G39" s="15">
        <f>(D41-D39)</f>
        <v>156.45889829879889</v>
      </c>
      <c r="H39" s="15">
        <f>SQRT(E39^2+E41^2)</f>
        <v>0.14432091103615907</v>
      </c>
      <c r="I39" s="11">
        <f>EXP(D39-MAX(D$39:D$41))</f>
        <v>1.1239935632354177E-68</v>
      </c>
      <c r="J39" s="22" t="str">
        <f>ROUND(I39/SUM(I$19:I$21),3) &amp;"(0, 0)"</f>
        <v>0(0, 0)</v>
      </c>
      <c r="K39" s="47" t="s">
        <v>47</v>
      </c>
      <c r="L39" s="44">
        <v>-347.27536081788702</v>
      </c>
      <c r="M39" s="15">
        <v>0.110218854746024</v>
      </c>
      <c r="N39" s="15">
        <v>0.13197667846207001</v>
      </c>
      <c r="O39" s="14">
        <f>(C39+L39)</f>
        <v>-17276.340070817885</v>
      </c>
      <c r="P39" s="15">
        <f>(O41-O39)</f>
        <v>123.66075433127116</v>
      </c>
      <c r="Q39" s="15">
        <f>SQRT(M39^2+M41^2)</f>
        <v>0.19293843149239687</v>
      </c>
      <c r="R39" s="11">
        <f>EXP(O39-MAX(O$39:O$41))</f>
        <v>1.9715907227728076E-54</v>
      </c>
      <c r="S39" s="14" t="s">
        <v>36</v>
      </c>
      <c r="T39" s="25" t="s">
        <v>36</v>
      </c>
      <c r="U39" s="44">
        <v>-343.56655340130601</v>
      </c>
      <c r="V39" s="15">
        <v>0.10958445837834099</v>
      </c>
      <c r="W39" s="15">
        <v>0.141274305724959</v>
      </c>
      <c r="X39" s="10">
        <f>(C39+U39)</f>
        <v>-17272.631263401305</v>
      </c>
      <c r="Y39" s="15">
        <f>(X41-X39)</f>
        <v>120.31785998007399</v>
      </c>
      <c r="Z39" s="15">
        <f>SQRT(V39^2+V41^2)</f>
        <v>0.18587311195565456</v>
      </c>
      <c r="AA39" s="11">
        <f>EXP(X39-MAX(X$39:X$41))</f>
        <v>5.5797833451781801E-53</v>
      </c>
      <c r="AB39" s="17" t="s">
        <v>36</v>
      </c>
      <c r="AC39" s="25" t="s">
        <v>36</v>
      </c>
      <c r="AD39" s="44">
        <v>-333.445771995852</v>
      </c>
      <c r="AE39" s="15">
        <v>8.6886160884543498E-2</v>
      </c>
      <c r="AF39" s="15">
        <v>9.7652208276884297E-2</v>
      </c>
      <c r="AG39" s="10">
        <f>(C39+AD39)</f>
        <v>-17262.510481995851</v>
      </c>
      <c r="AH39" s="15">
        <f>(AG41-AG39)</f>
        <v>109.18177222392478</v>
      </c>
      <c r="AI39" s="15">
        <f>SQRT(AE39^2+AE41^2)</f>
        <v>0.13661805582773237</v>
      </c>
      <c r="AJ39" s="11">
        <f>EXP(AG39-MAX(AG$39:AG$41))</f>
        <v>3.8278842667581743E-48</v>
      </c>
      <c r="AK39" s="14" t="str">
        <f>ROUND(AJ39/SUM(AJ$19:AJ$21),3) &amp;"(0, 0)"</f>
        <v>0(0, 0)</v>
      </c>
      <c r="AL39" s="25" t="s">
        <v>36</v>
      </c>
      <c r="AM39" s="15">
        <v>-280.81033214329398</v>
      </c>
      <c r="AN39" s="15">
        <v>5.3120272155140598E-2</v>
      </c>
      <c r="AO39" s="15">
        <v>5.9359458626988403E-2</v>
      </c>
      <c r="AP39" s="10">
        <f>(C39+AM39)</f>
        <v>-17209.875042143292</v>
      </c>
      <c r="AQ39" s="15">
        <f>(AP41-AP39)</f>
        <v>72.540783320913761</v>
      </c>
      <c r="AR39" s="15">
        <f>SQRT(AN39^2+AN41^2)</f>
        <v>0.2725572075992917</v>
      </c>
      <c r="AS39" s="14">
        <f>EXP(AP39-MAX(AP$39:AP$41))</f>
        <v>3.1328391024177005E-32</v>
      </c>
      <c r="AT39" s="14" t="str">
        <f>ROUND(AS39/SUM(AS$19:AS$21),3) &amp;"(0, 0)"</f>
        <v>0(0, 0)</v>
      </c>
      <c r="AU39" s="25" t="s">
        <v>36</v>
      </c>
    </row>
    <row r="40" spans="1:47">
      <c r="A40" s="27"/>
      <c r="B40" s="26" t="s">
        <v>4</v>
      </c>
      <c r="C40" s="30">
        <v>-16929.064709999999</v>
      </c>
      <c r="D40" s="44">
        <v>-17182.2757247999</v>
      </c>
      <c r="E40" s="15">
        <v>6.9046090400266699E-2</v>
      </c>
      <c r="F40" s="15">
        <v>9.2594456046975804E-2</v>
      </c>
      <c r="G40" s="15">
        <f>(D41-D40)</f>
        <v>12.953922377299023</v>
      </c>
      <c r="H40" s="15">
        <f>SQRT(E40^2+E41^2)</f>
        <v>0.12929466128116204</v>
      </c>
      <c r="I40" s="11">
        <f t="shared" ref="I40:I41" si="19">EXP(D40-MAX(D$39:D$41))</f>
        <v>2.3669168017279812E-6</v>
      </c>
      <c r="J40" s="22" t="str">
        <f>ROUND(I40/SUM(I$19:I$21),3) &amp;"(0,0)"</f>
        <v>0(0,0)</v>
      </c>
      <c r="K40" s="47" t="s">
        <v>36</v>
      </c>
      <c r="L40" s="44">
        <v>-235.866847225702</v>
      </c>
      <c r="M40" s="15">
        <v>0.116761487793918</v>
      </c>
      <c r="N40" s="15">
        <v>0.13524491067028499</v>
      </c>
      <c r="O40" s="14">
        <f>(C40+L40)</f>
        <v>-17164.9315572257</v>
      </c>
      <c r="P40" s="15">
        <f>(O41-O40)</f>
        <v>12.252240739086119</v>
      </c>
      <c r="Q40" s="15">
        <f>SQRT(M40^2+M41^2)</f>
        <v>0.19674930098241886</v>
      </c>
      <c r="R40" s="11">
        <f t="shared" ref="R40:R41" si="20">EXP(O40-MAX(O$39:O$41))</f>
        <v>4.7744071964151214E-6</v>
      </c>
      <c r="S40" s="14" t="s">
        <v>36</v>
      </c>
      <c r="T40" s="25" t="s">
        <v>36</v>
      </c>
      <c r="U40" s="44">
        <v>-235.795299145185</v>
      </c>
      <c r="V40" s="15">
        <v>0.119966798879097</v>
      </c>
      <c r="W40" s="15">
        <v>0.181906472616334</v>
      </c>
      <c r="X40" s="10">
        <f>(C40+U40)</f>
        <v>-17164.860009145184</v>
      </c>
      <c r="Y40" s="15">
        <f>(X41-X40)</f>
        <v>12.546605723953689</v>
      </c>
      <c r="Z40" s="15">
        <f>SQRT(V40^2+V41^2)</f>
        <v>0.19217724387476959</v>
      </c>
      <c r="AA40" s="11">
        <f>EXP(X40-MAX(X$39:X$41))</f>
        <v>3.5569549723794578E-6</v>
      </c>
      <c r="AB40" s="17" t="s">
        <v>36</v>
      </c>
      <c r="AC40" s="25" t="s">
        <v>36</v>
      </c>
      <c r="AD40" s="44">
        <v>-235.37002843086299</v>
      </c>
      <c r="AE40" s="15">
        <v>7.1910717010578606E-2</v>
      </c>
      <c r="AF40" s="15">
        <v>8.8664501548192304E-2</v>
      </c>
      <c r="AG40" s="10">
        <f>(C40+AD40)</f>
        <v>-17164.43473843086</v>
      </c>
      <c r="AH40" s="15">
        <f>(AG41-AG40)</f>
        <v>11.10602865893452</v>
      </c>
      <c r="AI40" s="15">
        <f>SQRT(AE40^2+AE41^2)</f>
        <v>0.12761833506933923</v>
      </c>
      <c r="AJ40" s="11">
        <f t="shared" ref="AJ40:AJ41" si="21">EXP(AG40-MAX(AG$39:AG$41))</f>
        <v>1.5021490849444549E-5</v>
      </c>
      <c r="AK40" s="14" t="str">
        <f>ROUND(AJ40/SUM(AJ$19:AJ$21),3) &amp;"(0,0)"</f>
        <v>0(0,0)</v>
      </c>
      <c r="AL40" s="25" t="s">
        <v>36</v>
      </c>
      <c r="AM40" s="15">
        <v>-225.40746689595699</v>
      </c>
      <c r="AN40" s="15">
        <v>0.225011847414163</v>
      </c>
      <c r="AO40" s="15">
        <v>0.27862205946204499</v>
      </c>
      <c r="AP40" s="10">
        <f>(C40+AM40)</f>
        <v>-17154.472176895957</v>
      </c>
      <c r="AQ40" s="15">
        <f>(AP41-AP40)</f>
        <v>17.137918073578476</v>
      </c>
      <c r="AR40" s="15">
        <f>SQRT(AN40^2+AN41^2)</f>
        <v>0.3494223799032079</v>
      </c>
      <c r="AS40" s="14">
        <f t="shared" ref="AS40:AS41" si="22">EXP(AP40-MAX(AP$39:AP$41))</f>
        <v>3.6065897936352681E-8</v>
      </c>
      <c r="AT40" s="14" t="str">
        <f>ROUND(AS40/SUM(AS$19:AS$21),3) &amp;"(0,0)"</f>
        <v>0(0,0)</v>
      </c>
      <c r="AU40" s="25" t="s">
        <v>36</v>
      </c>
    </row>
    <row r="41" spans="1:47">
      <c r="A41" s="27"/>
      <c r="B41" s="26" t="s">
        <v>5</v>
      </c>
      <c r="C41" s="30">
        <v>-16929.064709999999</v>
      </c>
      <c r="D41" s="44">
        <v>-17169.321802422601</v>
      </c>
      <c r="E41" s="15">
        <v>0.109314897595198</v>
      </c>
      <c r="F41" s="15">
        <v>0.137196691765748</v>
      </c>
      <c r="G41" s="15">
        <f>(D41-D41)</f>
        <v>0</v>
      </c>
      <c r="H41" s="15" t="s">
        <v>13</v>
      </c>
      <c r="I41" s="11">
        <f t="shared" si="19"/>
        <v>1</v>
      </c>
      <c r="J41" s="22" t="str">
        <f>ROUND(I41/SUM(I$19:I$21),3) &amp;"(1,1)"</f>
        <v>1(1,1)</v>
      </c>
      <c r="K41" s="47" t="s">
        <v>37</v>
      </c>
      <c r="L41" s="44">
        <v>-223.61460648661401</v>
      </c>
      <c r="M41" s="15">
        <v>0.15835732507598499</v>
      </c>
      <c r="N41" s="15">
        <v>0.22682003770747899</v>
      </c>
      <c r="O41" s="14">
        <f>(C41+L41)</f>
        <v>-17152.679316486614</v>
      </c>
      <c r="P41" s="15">
        <f>(O41-O41)</f>
        <v>0</v>
      </c>
      <c r="Q41" s="15" t="s">
        <v>13</v>
      </c>
      <c r="R41" s="11">
        <f t="shared" si="20"/>
        <v>1</v>
      </c>
      <c r="S41" s="14" t="s">
        <v>37</v>
      </c>
      <c r="T41" s="25" t="s">
        <v>37</v>
      </c>
      <c r="U41" s="44">
        <v>-223.248693421231</v>
      </c>
      <c r="V41" s="15">
        <v>0.15013347471501801</v>
      </c>
      <c r="W41" s="15">
        <v>0.22382236805983699</v>
      </c>
      <c r="X41" s="10">
        <f>(C41+U41)</f>
        <v>-17152.313403421231</v>
      </c>
      <c r="Y41" s="15">
        <f>(X41-X41)</f>
        <v>0</v>
      </c>
      <c r="Z41" s="15" t="s">
        <v>13</v>
      </c>
      <c r="AA41" s="11">
        <f>EXP(X41-MAX(X$39:X$41))</f>
        <v>1</v>
      </c>
      <c r="AB41" s="17" t="s">
        <v>37</v>
      </c>
      <c r="AC41" s="25" t="s">
        <v>37</v>
      </c>
      <c r="AD41" s="44">
        <v>-224.263999771926</v>
      </c>
      <c r="AE41" s="15">
        <v>0.105429067267498</v>
      </c>
      <c r="AF41" s="15">
        <v>0.14692985977022699</v>
      </c>
      <c r="AG41" s="10">
        <f>(C41+AD41)</f>
        <v>-17153.328709771926</v>
      </c>
      <c r="AH41" s="15">
        <f>(AG41-AG41)</f>
        <v>0</v>
      </c>
      <c r="AI41" s="15" t="s">
        <v>13</v>
      </c>
      <c r="AJ41" s="11">
        <f t="shared" si="21"/>
        <v>1</v>
      </c>
      <c r="AK41" s="14" t="str">
        <f>ROUND(AJ41/SUM(AJ$19:AJ$21),3) &amp;"(1,1)"</f>
        <v>1(1,1)</v>
      </c>
      <c r="AL41" s="25" t="s">
        <v>37</v>
      </c>
      <c r="AM41" s="15">
        <v>-208.26954882238101</v>
      </c>
      <c r="AN41" s="15">
        <v>0.26733063442203397</v>
      </c>
      <c r="AO41" s="15">
        <v>0.30653908151341402</v>
      </c>
      <c r="AP41" s="10">
        <f>(C41+AM41)</f>
        <v>-17137.334258822379</v>
      </c>
      <c r="AQ41" s="15">
        <f>(AP41-AP41)</f>
        <v>0</v>
      </c>
      <c r="AR41" s="15" t="s">
        <v>13</v>
      </c>
      <c r="AS41" s="14">
        <f t="shared" si="22"/>
        <v>1</v>
      </c>
      <c r="AT41" s="14" t="str">
        <f>ROUND(AS41/SUM(AS$19:AS$21),3) &amp;"(1,1)"</f>
        <v>1(1,1)</v>
      </c>
      <c r="AU41" s="25" t="s">
        <v>37</v>
      </c>
    </row>
    <row r="42" spans="1:47" s="1" customFormat="1">
      <c r="A42" s="27"/>
      <c r="B42" s="51"/>
      <c r="C42" s="52"/>
      <c r="D42" s="67"/>
      <c r="E42" s="62"/>
      <c r="F42" s="58"/>
      <c r="G42" s="58"/>
      <c r="H42" s="58"/>
      <c r="I42" s="62"/>
      <c r="J42" s="55">
        <v>1</v>
      </c>
      <c r="K42" s="68">
        <v>1</v>
      </c>
      <c r="L42" s="53"/>
      <c r="M42" s="58"/>
      <c r="N42" s="58"/>
      <c r="O42" s="58"/>
      <c r="P42" s="58"/>
      <c r="Q42" s="58"/>
      <c r="R42" s="62"/>
      <c r="S42" s="54">
        <v>1</v>
      </c>
      <c r="T42" s="56">
        <v>1</v>
      </c>
      <c r="U42" s="57"/>
      <c r="V42" s="58"/>
      <c r="W42" s="58"/>
      <c r="X42" s="58"/>
      <c r="Y42" s="58"/>
      <c r="Z42" s="58"/>
      <c r="AA42" s="62"/>
      <c r="AB42" s="54">
        <v>1</v>
      </c>
      <c r="AC42" s="65">
        <v>1</v>
      </c>
      <c r="AD42" s="57"/>
      <c r="AE42" s="58"/>
      <c r="AF42" s="58"/>
      <c r="AG42" s="58"/>
      <c r="AH42" s="58"/>
      <c r="AI42" s="58"/>
      <c r="AJ42" s="62"/>
      <c r="AK42" s="54">
        <v>1</v>
      </c>
      <c r="AL42" s="56">
        <v>1</v>
      </c>
      <c r="AM42" s="58"/>
      <c r="AN42" s="58"/>
      <c r="AO42" s="58"/>
      <c r="AP42" s="58"/>
      <c r="AQ42" s="58"/>
      <c r="AR42" s="58"/>
      <c r="AS42" s="58"/>
      <c r="AT42" s="63">
        <v>1</v>
      </c>
      <c r="AU42" s="56">
        <v>1</v>
      </c>
    </row>
    <row r="43" spans="1:47">
      <c r="A43" s="27" t="s">
        <v>33</v>
      </c>
      <c r="B43" s="26" t="s">
        <v>3</v>
      </c>
      <c r="C43" s="30">
        <v>-45655.739426</v>
      </c>
      <c r="D43" s="44">
        <v>-46207.8582623857</v>
      </c>
      <c r="E43" s="15">
        <v>7.5560043558800694E-2</v>
      </c>
      <c r="F43" s="15">
        <v>8.3219591554781494E-2</v>
      </c>
      <c r="G43" s="15">
        <f>(D45-D43)</f>
        <v>259.30511813409976</v>
      </c>
      <c r="H43" s="15">
        <f>SQRT(E43^2+E45^2)</f>
        <v>0.13341468946878673</v>
      </c>
      <c r="I43" s="11">
        <f>EXP(D43-MAX(D$43:D$45))</f>
        <v>2.4278288345347772E-113</v>
      </c>
      <c r="J43" s="22" t="str">
        <f>ROUND(I43/SUM(I$19:I$21),3) &amp;"(0, 0)"</f>
        <v>0(0, 0)</v>
      </c>
      <c r="K43" s="47" t="s">
        <v>47</v>
      </c>
      <c r="L43" s="44">
        <v>-493.30936532313598</v>
      </c>
      <c r="M43" s="15">
        <v>8.2844370363084605E-2</v>
      </c>
      <c r="N43" s="15">
        <v>0.104547156094869</v>
      </c>
      <c r="O43" s="14">
        <f>(C43+L43)</f>
        <v>-46149.048791323134</v>
      </c>
      <c r="P43" s="15">
        <f>(O45-O43)</f>
        <v>213.47213207100867</v>
      </c>
      <c r="Q43" s="15">
        <f>SQRT(M43^2+M45^2)</f>
        <v>0.1828807767386659</v>
      </c>
      <c r="R43" s="11">
        <f>EXP(O43-MAX(O$43:O$45))</f>
        <v>1.9508819988878071E-93</v>
      </c>
      <c r="S43" s="14" t="s">
        <v>36</v>
      </c>
      <c r="T43" s="25" t="s">
        <v>36</v>
      </c>
      <c r="U43" s="44">
        <v>-488.870381634186</v>
      </c>
      <c r="V43" s="15">
        <v>8.1636023087729603E-2</v>
      </c>
      <c r="W43" s="15">
        <v>9.2274709275398797E-2</v>
      </c>
      <c r="X43" s="10">
        <f>(C43+U43)</f>
        <v>-46144.609807634188</v>
      </c>
      <c r="Y43" s="15">
        <f>(X45-X43)</f>
        <v>207.96250930482347</v>
      </c>
      <c r="Z43" s="15">
        <f>SQRT(V43^2+V45^2)</f>
        <v>0.19190848571671545</v>
      </c>
      <c r="AA43" s="11">
        <f>EXP(X43-MAX(X$43:X$45))</f>
        <v>4.8198083103497127E-91</v>
      </c>
      <c r="AB43" s="17" t="s">
        <v>36</v>
      </c>
      <c r="AC43" s="25" t="s">
        <v>36</v>
      </c>
      <c r="AD43" s="44">
        <v>-474.18152320882399</v>
      </c>
      <c r="AE43" s="15">
        <v>7.1277354961400904E-2</v>
      </c>
      <c r="AF43" s="15">
        <v>0.10110221548058899</v>
      </c>
      <c r="AG43" s="10">
        <f>(C43+AD43)</f>
        <v>-46129.920949208827</v>
      </c>
      <c r="AH43" s="15">
        <f>(AG45-AG43)</f>
        <v>197.86371819171472</v>
      </c>
      <c r="AI43" s="15">
        <f>SQRT(AE43^2+AE45^2)</f>
        <v>0.12730132795046797</v>
      </c>
      <c r="AJ43" s="11">
        <f>EXP(AG43-MAX(AG$43:AG$45))</f>
        <v>1.1718688776682183E-86</v>
      </c>
      <c r="AK43" s="14" t="str">
        <f>ROUND(AJ43/SUM(AJ$19:AJ$21),3) &amp;"(0, 0)"</f>
        <v>0(0, 0)</v>
      </c>
      <c r="AL43" s="25" t="s">
        <v>36</v>
      </c>
      <c r="AM43" s="15">
        <v>-433.88368971598402</v>
      </c>
      <c r="AN43" s="15">
        <v>0.176100155046055</v>
      </c>
      <c r="AO43" s="15">
        <v>0.228132441733743</v>
      </c>
      <c r="AP43" s="10">
        <f>(C43+AM43)</f>
        <v>-46089.623115715985</v>
      </c>
      <c r="AQ43" s="15">
        <f>(AP45-AP43)</f>
        <v>155.23583931881876</v>
      </c>
      <c r="AR43" s="15">
        <f>SQRT(AN43^2+AN45^2)</f>
        <v>0.33414607794653067</v>
      </c>
      <c r="AS43" s="14">
        <f>EXP(AP43-MAX(AP$43:AP$45))</f>
        <v>3.8188411196644039E-68</v>
      </c>
      <c r="AT43" s="14" t="str">
        <f>ROUND(AS43/SUM(AS$19:AS$21),3) &amp;"(0, 0)"</f>
        <v>0(0, 0)</v>
      </c>
      <c r="AU43" s="25" t="s">
        <v>36</v>
      </c>
    </row>
    <row r="44" spans="1:47">
      <c r="A44" s="27"/>
      <c r="B44" s="26" t="s">
        <v>4</v>
      </c>
      <c r="C44" s="30">
        <v>-45655.739426</v>
      </c>
      <c r="D44" s="44">
        <v>-45958.209736393103</v>
      </c>
      <c r="E44" s="15">
        <v>7.3338170035383607E-2</v>
      </c>
      <c r="F44" s="15">
        <v>0.102374534907368</v>
      </c>
      <c r="G44" s="15">
        <f>(D45-D44)</f>
        <v>9.6565921415021876</v>
      </c>
      <c r="H44" s="15">
        <f>SQRT(E44^2+E45^2)</f>
        <v>0.13216900683437011</v>
      </c>
      <c r="I44" s="11">
        <f>EXP(D44-MAX(D$43:D$45))</f>
        <v>6.4002261358504705E-5</v>
      </c>
      <c r="J44" s="22" t="str">
        <f>ROUND(I44/SUM(I$19:I$21),3) &amp;"(0,0)"</f>
        <v>0(0,0)</v>
      </c>
      <c r="K44" s="47" t="s">
        <v>36</v>
      </c>
      <c r="L44" s="44">
        <v>-290.136092653199</v>
      </c>
      <c r="M44" s="15">
        <v>0.14636362671063899</v>
      </c>
      <c r="N44" s="15">
        <v>0.199657267430043</v>
      </c>
      <c r="O44" s="14">
        <f>(C44+L44)</f>
        <v>-45945.8755186532</v>
      </c>
      <c r="P44" s="15">
        <f>(O45-O44)</f>
        <v>10.298859401074878</v>
      </c>
      <c r="Q44" s="15">
        <f>SQRT(M44^2+M45^2)</f>
        <v>0.21909929261312805</v>
      </c>
      <c r="R44" s="11">
        <f>EXP(O44-MAX(O$43:O$45))</f>
        <v>3.3671478944011732E-5</v>
      </c>
      <c r="S44" s="14" t="s">
        <v>36</v>
      </c>
      <c r="T44" s="25" t="s">
        <v>36</v>
      </c>
      <c r="U44" s="44">
        <v>-290.64626442100501</v>
      </c>
      <c r="V44" s="15">
        <v>0.14645439824759901</v>
      </c>
      <c r="W44" s="15">
        <v>0.20045525986721599</v>
      </c>
      <c r="X44" s="10">
        <f>(C44+U44)</f>
        <v>-45946.385690421004</v>
      </c>
      <c r="Y44" s="15">
        <f>(X45-X44)</f>
        <v>9.7383920916399802</v>
      </c>
      <c r="Z44" s="15">
        <f>SQRT(V44^2+V45^2)</f>
        <v>0.22718564521238746</v>
      </c>
      <c r="AA44" s="11">
        <f>EXP(X44-MAX(X$43:X$45))</f>
        <v>5.8975285500468051E-5</v>
      </c>
      <c r="AB44" s="17" t="s">
        <v>36</v>
      </c>
      <c r="AC44" s="25" t="s">
        <v>36</v>
      </c>
      <c r="AD44" s="44">
        <v>-287.035927277545</v>
      </c>
      <c r="AE44" s="15">
        <v>9.1761714389709995E-2</v>
      </c>
      <c r="AF44" s="15">
        <v>9.5334528087140005E-2</v>
      </c>
      <c r="AG44" s="10">
        <f>(C44+AD44)</f>
        <v>-45942.775353277546</v>
      </c>
      <c r="AH44" s="15">
        <f>(AG45-AG44)</f>
        <v>10.718122260434029</v>
      </c>
      <c r="AI44" s="15">
        <f>SQRT(AE44^2+AE45^2)</f>
        <v>0.13980478888578088</v>
      </c>
      <c r="AJ44" s="11">
        <f>EXP(AG44-MAX(AG$43:AG$45))</f>
        <v>2.2140052477391747E-5</v>
      </c>
      <c r="AK44" s="14" t="str">
        <f>ROUND(AJ44/SUM(AJ$19:AJ$21),3) &amp;"(0,0)"</f>
        <v>0(0,0)</v>
      </c>
      <c r="AL44" s="25" t="s">
        <v>36</v>
      </c>
      <c r="AM44" s="15">
        <v>-288.25494964838299</v>
      </c>
      <c r="AN44" s="15">
        <v>0.282204741396888</v>
      </c>
      <c r="AO44" s="15">
        <v>0.25176666010777998</v>
      </c>
      <c r="AP44" s="10">
        <f>(C44+AM44)</f>
        <v>-45943.994375648384</v>
      </c>
      <c r="AQ44" s="15">
        <f>(AP45-AP44)</f>
        <v>9.6070992512177327</v>
      </c>
      <c r="AR44" s="15">
        <f>SQRT(AN44^2+AN45^2)</f>
        <v>0.40035216106159432</v>
      </c>
      <c r="AS44" s="14">
        <f>EXP(AP44-MAX(AP$43:AP$45))</f>
        <v>6.724961588689085E-5</v>
      </c>
      <c r="AT44" s="14" t="str">
        <f>ROUND(AS44/SUM(AS$19:AS$21),3) &amp;"(0,0)"</f>
        <v>0(0,0)</v>
      </c>
      <c r="AU44" s="25" t="s">
        <v>36</v>
      </c>
    </row>
    <row r="45" spans="1:47">
      <c r="A45" s="27"/>
      <c r="B45" s="26" t="s">
        <v>5</v>
      </c>
      <c r="C45" s="30">
        <v>-45655.739426</v>
      </c>
      <c r="D45" s="44">
        <v>-45948.5531442516</v>
      </c>
      <c r="E45" s="15">
        <v>0.10995525991713601</v>
      </c>
      <c r="F45" s="15">
        <v>0.183871413062522</v>
      </c>
      <c r="G45" s="15">
        <f>(D45-D45)</f>
        <v>0</v>
      </c>
      <c r="H45" s="15" t="s">
        <v>13</v>
      </c>
      <c r="I45" s="11">
        <f>EXP(D45-MAX(D$43:D$45))</f>
        <v>1</v>
      </c>
      <c r="J45" s="22" t="str">
        <f>ROUND(I45/SUM(I$19:I$21),3) &amp;"(1,1)"</f>
        <v>1(1,1)</v>
      </c>
      <c r="K45" s="47" t="s">
        <v>37</v>
      </c>
      <c r="L45" s="44">
        <v>-279.83723325212497</v>
      </c>
      <c r="M45" s="15">
        <v>0.163040451421363</v>
      </c>
      <c r="N45" s="15">
        <v>0.199842965526139</v>
      </c>
      <c r="O45" s="14">
        <f>(C45+L45)</f>
        <v>-45935.576659252125</v>
      </c>
      <c r="P45" s="15">
        <f>(O45-O45)</f>
        <v>0</v>
      </c>
      <c r="Q45" s="15" t="s">
        <v>13</v>
      </c>
      <c r="R45" s="11">
        <f>EXP(O45-MAX(O$43:O$45))</f>
        <v>1</v>
      </c>
      <c r="S45" s="14" t="s">
        <v>37</v>
      </c>
      <c r="T45" s="25" t="s">
        <v>37</v>
      </c>
      <c r="U45" s="44">
        <v>-280.90787232936702</v>
      </c>
      <c r="V45" s="15">
        <v>0.17367909092490799</v>
      </c>
      <c r="W45" s="15">
        <v>0.25672099789119202</v>
      </c>
      <c r="X45" s="10">
        <f>(C45+U45)</f>
        <v>-45936.647298329364</v>
      </c>
      <c r="Y45" s="15">
        <f>(X45-X45)</f>
        <v>0</v>
      </c>
      <c r="Z45" s="15" t="s">
        <v>13</v>
      </c>
      <c r="AA45" s="11">
        <f>EXP(X45-MAX(X$43:X$45))</f>
        <v>1</v>
      </c>
      <c r="AB45" s="17" t="s">
        <v>37</v>
      </c>
      <c r="AC45" s="25" t="s">
        <v>37</v>
      </c>
      <c r="AD45" s="44">
        <v>-276.31780501711398</v>
      </c>
      <c r="AE45" s="15">
        <v>0.10547590610020401</v>
      </c>
      <c r="AF45" s="15">
        <v>0.15318762345808901</v>
      </c>
      <c r="AG45" s="10">
        <f>(C45+AD45)</f>
        <v>-45932.057231017112</v>
      </c>
      <c r="AH45" s="15">
        <f>(AG45-AG45)</f>
        <v>0</v>
      </c>
      <c r="AI45" s="15" t="s">
        <v>13</v>
      </c>
      <c r="AJ45" s="11">
        <f>EXP(AG45-MAX(AG$43:AG$45))</f>
        <v>1</v>
      </c>
      <c r="AK45" s="14" t="str">
        <f>ROUND(AJ45/SUM(AJ$19:AJ$21),3) &amp;"(1,1)"</f>
        <v>1(1,1)</v>
      </c>
      <c r="AL45" s="25" t="s">
        <v>37</v>
      </c>
      <c r="AM45" s="15">
        <v>-278.64785039716901</v>
      </c>
      <c r="AN45" s="15">
        <v>0.28397594405125998</v>
      </c>
      <c r="AO45" s="15">
        <v>0.339233146419961</v>
      </c>
      <c r="AP45" s="10">
        <f>(C45+AM45)</f>
        <v>-45934.387276397167</v>
      </c>
      <c r="AQ45" s="15">
        <f>(AP45-AP45)</f>
        <v>0</v>
      </c>
      <c r="AR45" s="15" t="s">
        <v>13</v>
      </c>
      <c r="AS45" s="14">
        <f>EXP(AP45-MAX(AP$43:AP$45))</f>
        <v>1</v>
      </c>
      <c r="AT45" s="14" t="str">
        <f>ROUND(AS45/SUM(AS$19:AS$21),3) &amp;"(1,1)"</f>
        <v>1(1,1)</v>
      </c>
      <c r="AU45" s="25" t="s">
        <v>37</v>
      </c>
    </row>
    <row r="46" spans="1:47" s="1" customFormat="1">
      <c r="A46" s="27"/>
      <c r="B46" s="51"/>
      <c r="C46" s="52"/>
      <c r="D46" s="67"/>
      <c r="E46" s="62"/>
      <c r="F46" s="58"/>
      <c r="G46" s="58"/>
      <c r="H46" s="58"/>
      <c r="I46" s="62"/>
      <c r="J46" s="55">
        <v>1</v>
      </c>
      <c r="K46" s="68">
        <v>1</v>
      </c>
      <c r="L46" s="53"/>
      <c r="M46" s="58"/>
      <c r="N46" s="58"/>
      <c r="O46" s="58"/>
      <c r="P46" s="58"/>
      <c r="Q46" s="58"/>
      <c r="R46" s="62"/>
      <c r="S46" s="54">
        <v>1</v>
      </c>
      <c r="T46" s="56">
        <v>1</v>
      </c>
      <c r="U46" s="57"/>
      <c r="V46" s="58"/>
      <c r="W46" s="58"/>
      <c r="X46" s="58"/>
      <c r="Y46" s="58"/>
      <c r="Z46" s="58"/>
      <c r="AA46" s="62"/>
      <c r="AB46" s="54">
        <v>1</v>
      </c>
      <c r="AC46" s="65">
        <v>1</v>
      </c>
      <c r="AD46" s="57"/>
      <c r="AE46" s="58"/>
      <c r="AF46" s="58"/>
      <c r="AG46" s="58"/>
      <c r="AH46" s="58"/>
      <c r="AI46" s="58"/>
      <c r="AJ46" s="62"/>
      <c r="AK46" s="54">
        <v>1</v>
      </c>
      <c r="AL46" s="56">
        <v>1</v>
      </c>
      <c r="AM46" s="58"/>
      <c r="AN46" s="58"/>
      <c r="AO46" s="58"/>
      <c r="AP46" s="58"/>
      <c r="AQ46" s="58"/>
      <c r="AR46" s="58"/>
      <c r="AS46" s="58"/>
      <c r="AT46" s="63">
        <v>1</v>
      </c>
      <c r="AU46" s="56">
        <v>1</v>
      </c>
    </row>
    <row r="47" spans="1:47">
      <c r="A47" s="27" t="s">
        <v>34</v>
      </c>
      <c r="B47" s="26" t="s">
        <v>3</v>
      </c>
      <c r="C47" s="30">
        <v>-15035.962315000001</v>
      </c>
      <c r="D47" s="44">
        <v>-15465.0953304056</v>
      </c>
      <c r="E47" s="15">
        <v>6.0130660993610897E-2</v>
      </c>
      <c r="F47" s="15">
        <v>8.3909795654131494E-2</v>
      </c>
      <c r="G47" s="15">
        <f>(D49-D47)</f>
        <v>211.9641139946998</v>
      </c>
      <c r="H47" s="15">
        <f>SQRT(E47^2+E49^2)</f>
        <v>0.12189182714529961</v>
      </c>
      <c r="I47" s="11">
        <f>EXP(D47-MAX(D$47:D$49))</f>
        <v>8.813632352164954E-93</v>
      </c>
      <c r="J47" s="22" t="str">
        <f>ROUND(I47/SUM(I$19:I$21),3) &amp;"(0, 0)"</f>
        <v>0(0, 0)</v>
      </c>
      <c r="K47" s="47" t="s">
        <v>47</v>
      </c>
      <c r="L47" s="44">
        <v>-357.99441737955999</v>
      </c>
      <c r="M47" s="15">
        <v>6.7349395981973995E-2</v>
      </c>
      <c r="N47" s="15">
        <v>8.7237295735419898E-2</v>
      </c>
      <c r="O47" s="14">
        <f>(C47+L47)</f>
        <v>-15393.95673237956</v>
      </c>
      <c r="P47" s="15">
        <f>(O49-O47)</f>
        <v>152.18935760832392</v>
      </c>
      <c r="Q47" s="15">
        <f>SQRT(M47^2+M49^2)</f>
        <v>0.20910173093038278</v>
      </c>
      <c r="R47" s="11">
        <f>EXP(O47-MAX(O$47:O$49))</f>
        <v>8.0352942718979537E-67</v>
      </c>
      <c r="S47" s="14" t="s">
        <v>36</v>
      </c>
      <c r="T47" s="25" t="s">
        <v>36</v>
      </c>
      <c r="U47" s="44">
        <v>-354.88663664957897</v>
      </c>
      <c r="V47" s="15">
        <v>6.9350403019489304E-2</v>
      </c>
      <c r="W47" s="15">
        <v>0.11165110119902499</v>
      </c>
      <c r="X47" s="10">
        <f>(C47+U47)</f>
        <v>-15390.848951649579</v>
      </c>
      <c r="Y47" s="15">
        <f>(X49-X47)</f>
        <v>150.06857080850023</v>
      </c>
      <c r="Z47" s="15">
        <f>SQRT(V47^2+V49^2)</f>
        <v>0.18432953433514546</v>
      </c>
      <c r="AA47" s="11">
        <f>EXP(X47-MAX(X$47:X$49))</f>
        <v>6.6995832911153363E-66</v>
      </c>
      <c r="AB47" s="17" t="s">
        <v>36</v>
      </c>
      <c r="AC47" s="25" t="s">
        <v>36</v>
      </c>
      <c r="AD47" s="44">
        <v>-346.99127763485399</v>
      </c>
      <c r="AE47" s="15">
        <v>6.15151972944665E-2</v>
      </c>
      <c r="AF47" s="15">
        <v>6.6597226959002498E-2</v>
      </c>
      <c r="AG47" s="10">
        <f>(C47+AD47)</f>
        <v>-15382.953592634854</v>
      </c>
      <c r="AH47" s="15">
        <f>(AG49-AG47)</f>
        <v>143.47465046610341</v>
      </c>
      <c r="AI47" s="15">
        <f>SQRT(AE47^2+AE49^2)</f>
        <v>0.13810433041734041</v>
      </c>
      <c r="AJ47" s="11">
        <f>EXP(AG47-MAX(AG$47:AG$49))</f>
        <v>4.8949809904952778E-63</v>
      </c>
      <c r="AK47" s="14" t="str">
        <f>ROUND(AJ47/SUM(AJ$19:AJ$21),3) &amp;"(0, 0)"</f>
        <v>0(0, 0)</v>
      </c>
      <c r="AL47" s="25" t="s">
        <v>36</v>
      </c>
      <c r="AM47" s="15">
        <v>-278.32223527714899</v>
      </c>
      <c r="AN47" s="15">
        <v>6.6238340902253903E-2</v>
      </c>
      <c r="AO47" s="15">
        <v>7.3138163819730304E-2</v>
      </c>
      <c r="AP47" s="10">
        <f>(C47+AM47)</f>
        <v>-15314.284550277149</v>
      </c>
      <c r="AQ47" s="15">
        <f>(AP49-AP47)</f>
        <v>85.288716691497029</v>
      </c>
      <c r="AR47" s="15">
        <f>SQRT(AN47^2+AN49^2)</f>
        <v>0.3058599455291891</v>
      </c>
      <c r="AS47" s="14">
        <f>EXP(AP47-MAX(AP$47:AP$49))</f>
        <v>9.1113131280830509E-38</v>
      </c>
      <c r="AT47" s="14" t="str">
        <f>ROUND(AS47/SUM(AS$19:AS$21),3) &amp;"(0, 0)"</f>
        <v>0(0, 0)</v>
      </c>
      <c r="AU47" s="25" t="s">
        <v>36</v>
      </c>
    </row>
    <row r="48" spans="1:47">
      <c r="A48" s="27"/>
      <c r="B48" s="26" t="s">
        <v>4</v>
      </c>
      <c r="C48" s="30">
        <v>-15035.962315000001</v>
      </c>
      <c r="D48" s="44">
        <v>-15288.0118661877</v>
      </c>
      <c r="E48" s="15">
        <v>7.2004062380393696E-2</v>
      </c>
      <c r="F48" s="15">
        <v>9.5155108927454907E-2</v>
      </c>
      <c r="G48" s="15">
        <f>(D49-D48)</f>
        <v>34.880649776800055</v>
      </c>
      <c r="H48" s="15">
        <f>SQRT(E48^2+E49^2)</f>
        <v>0.1281659320278625</v>
      </c>
      <c r="I48" s="11">
        <f t="shared" ref="I48:I49" si="23">EXP(D48-MAX(D$47:D$49))</f>
        <v>7.1043815335119019E-16</v>
      </c>
      <c r="J48" s="22" t="str">
        <f>ROUND(I48/SUM(I$19:I$21),3) &amp;"(0,0)"</f>
        <v>0(0,0)</v>
      </c>
      <c r="K48" s="47" t="s">
        <v>36</v>
      </c>
      <c r="L48" s="44">
        <v>-236.42199238536301</v>
      </c>
      <c r="M48" s="15">
        <v>0.111086143663365</v>
      </c>
      <c r="N48" s="15">
        <v>0.13187660300644399</v>
      </c>
      <c r="O48" s="14">
        <f>(C48+L48)</f>
        <v>-15272.384307385364</v>
      </c>
      <c r="P48" s="15">
        <f>(O49-O48)</f>
        <v>30.616932614128018</v>
      </c>
      <c r="Q48" s="15">
        <f>SQRT(M48^2+M49^2)</f>
        <v>0.22699718952652967</v>
      </c>
      <c r="R48" s="11">
        <f t="shared" ref="R48:R49" si="24">EXP(O48-MAX(O$47:O$49))</f>
        <v>5.049345787111187E-14</v>
      </c>
      <c r="S48" s="14" t="s">
        <v>36</v>
      </c>
      <c r="T48" s="25" t="s">
        <v>36</v>
      </c>
      <c r="U48" s="44">
        <v>-236.43953146378701</v>
      </c>
      <c r="V48" s="15">
        <v>0.10932843016286201</v>
      </c>
      <c r="W48" s="15">
        <v>0.13912070021268499</v>
      </c>
      <c r="X48" s="10">
        <f>(C48+U48)</f>
        <v>-15272.401846463788</v>
      </c>
      <c r="Y48" s="15">
        <f>(X49-X48)</f>
        <v>31.621465622709366</v>
      </c>
      <c r="Z48" s="15">
        <f>SQRT(V48^2+V49^2)</f>
        <v>0.20278216014019027</v>
      </c>
      <c r="AA48" s="11">
        <f>EXP(X48-MAX(X$47:X$49))</f>
        <v>1.8491492698823863E-14</v>
      </c>
      <c r="AB48" s="17" t="s">
        <v>36</v>
      </c>
      <c r="AC48" s="25" t="s">
        <v>36</v>
      </c>
      <c r="AD48" s="44">
        <v>-235.023568886574</v>
      </c>
      <c r="AE48" s="15">
        <v>6.8963265716677893E-2</v>
      </c>
      <c r="AF48" s="15">
        <v>8.7747115688250901E-2</v>
      </c>
      <c r="AG48" s="10">
        <f>(C48+AD48)</f>
        <v>-15270.985883886575</v>
      </c>
      <c r="AH48" s="15">
        <f>(AG49-AG48)</f>
        <v>31.506941717823793</v>
      </c>
      <c r="AI48" s="15">
        <f>SQRT(AE48^2+AE49^2)</f>
        <v>0.1415790189263717</v>
      </c>
      <c r="AJ48" s="11">
        <f t="shared" ref="AJ48:AJ49" si="25">EXP(AG48-MAX(AG$47:AG$49))</f>
        <v>2.0735240182952606E-14</v>
      </c>
      <c r="AK48" s="14" t="str">
        <f>ROUND(AJ48/SUM(AJ$19:AJ$21),3) &amp;"(0,0)"</f>
        <v>0(0,0)</v>
      </c>
      <c r="AL48" s="25" t="s">
        <v>36</v>
      </c>
      <c r="AM48" s="15">
        <v>-225.06371686942001</v>
      </c>
      <c r="AN48" s="15">
        <v>0.19653130365834001</v>
      </c>
      <c r="AO48" s="15">
        <v>0.20778436498007599</v>
      </c>
      <c r="AP48" s="10">
        <f>(C48+AM48)</f>
        <v>-15261.02603186942</v>
      </c>
      <c r="AQ48" s="15">
        <f>(AP49-AP48)</f>
        <v>32.030198283768186</v>
      </c>
      <c r="AR48" s="15">
        <f>SQRT(AN48^2+AN49^2)</f>
        <v>0.35747355397467095</v>
      </c>
      <c r="AS48" s="14">
        <f t="shared" ref="AS48:AS49" si="26">EXP(AP48-MAX(AP$47:AP$49))</f>
        <v>1.2287446250528027E-14</v>
      </c>
      <c r="AT48" s="14" t="str">
        <f>ROUND(AS48/SUM(AS$19:AS$21),3) &amp;"(0,0)"</f>
        <v>0(0,0)</v>
      </c>
      <c r="AU48" s="25" t="s">
        <v>36</v>
      </c>
    </row>
    <row r="49" spans="1:47">
      <c r="A49" s="27"/>
      <c r="B49" s="26" t="s">
        <v>5</v>
      </c>
      <c r="C49" s="30">
        <v>-15035.962315000001</v>
      </c>
      <c r="D49" s="44">
        <v>-15253.1312164109</v>
      </c>
      <c r="E49" s="15">
        <v>0.10602792619537101</v>
      </c>
      <c r="F49" s="15">
        <v>0.13471976086954099</v>
      </c>
      <c r="G49" s="15">
        <f>(D49-D49)</f>
        <v>0</v>
      </c>
      <c r="H49" s="15" t="s">
        <v>13</v>
      </c>
      <c r="I49" s="11">
        <f t="shared" si="23"/>
        <v>1</v>
      </c>
      <c r="J49" s="22" t="str">
        <f>ROUND(I49/SUM(I$19:I$21),3) &amp;"(1,1)"</f>
        <v>1(1,1)</v>
      </c>
      <c r="K49" s="47" t="s">
        <v>37</v>
      </c>
      <c r="L49" s="44">
        <v>-205.80505977123499</v>
      </c>
      <c r="M49" s="15">
        <v>0.19795856318670699</v>
      </c>
      <c r="N49" s="15">
        <v>0.22601994926070099</v>
      </c>
      <c r="O49" s="14">
        <f>(C49+L49)</f>
        <v>-15241.767374771236</v>
      </c>
      <c r="P49" s="15">
        <f>(O49-O49)</f>
        <v>0</v>
      </c>
      <c r="Q49" s="15" t="s">
        <v>13</v>
      </c>
      <c r="R49" s="11">
        <f t="shared" si="24"/>
        <v>1</v>
      </c>
      <c r="S49" s="14" t="s">
        <v>37</v>
      </c>
      <c r="T49" s="25" t="s">
        <v>37</v>
      </c>
      <c r="U49" s="44">
        <v>-204.818065841079</v>
      </c>
      <c r="V49" s="15">
        <v>0.170786120130548</v>
      </c>
      <c r="W49" s="15">
        <v>0.226305301406412</v>
      </c>
      <c r="X49" s="10">
        <f>(C49+U49)</f>
        <v>-15240.780380841079</v>
      </c>
      <c r="Y49" s="15">
        <f>(X49-X49)</f>
        <v>0</v>
      </c>
      <c r="Z49" s="15" t="s">
        <v>13</v>
      </c>
      <c r="AA49" s="11">
        <f>EXP(X49-MAX(X$47:X$49))</f>
        <v>1</v>
      </c>
      <c r="AB49" s="17" t="s">
        <v>37</v>
      </c>
      <c r="AC49" s="25" t="s">
        <v>37</v>
      </c>
      <c r="AD49" s="44">
        <v>-203.51662716875001</v>
      </c>
      <c r="AE49" s="15">
        <v>0.12364742852904299</v>
      </c>
      <c r="AF49" s="15">
        <v>0.163082048525127</v>
      </c>
      <c r="AG49" s="10">
        <f>(C49+AD49)</f>
        <v>-15239.478942168751</v>
      </c>
      <c r="AH49" s="15">
        <f>(AG49-AG49)</f>
        <v>0</v>
      </c>
      <c r="AI49" s="15" t="s">
        <v>13</v>
      </c>
      <c r="AJ49" s="11">
        <f t="shared" si="25"/>
        <v>1</v>
      </c>
      <c r="AK49" s="14" t="str">
        <f>ROUND(AJ49/SUM(AJ$19:AJ$21),3) &amp;"(1,1)"</f>
        <v>1(1,1)</v>
      </c>
      <c r="AL49" s="25" t="s">
        <v>37</v>
      </c>
      <c r="AM49" s="15">
        <v>-193.03351858565199</v>
      </c>
      <c r="AN49" s="15">
        <v>0.29860138726006502</v>
      </c>
      <c r="AO49" s="15">
        <v>0.40519891883300801</v>
      </c>
      <c r="AP49" s="10">
        <f>(C49+AM49)</f>
        <v>-15228.995833585652</v>
      </c>
      <c r="AQ49" s="15">
        <f>(AP49-AP49)</f>
        <v>0</v>
      </c>
      <c r="AR49" s="15" t="s">
        <v>13</v>
      </c>
      <c r="AS49" s="14">
        <f t="shared" si="26"/>
        <v>1</v>
      </c>
      <c r="AT49" s="14" t="str">
        <f>ROUND(AS49/SUM(AS$19:AS$21),3) &amp;"(1,1)"</f>
        <v>1(1,1)</v>
      </c>
      <c r="AU49" s="25" t="s">
        <v>37</v>
      </c>
    </row>
    <row r="50" spans="1:47" s="1" customFormat="1" ht="19" customHeight="1">
      <c r="A50" s="27"/>
      <c r="B50" s="51"/>
      <c r="C50" s="52"/>
      <c r="D50" s="67"/>
      <c r="E50" s="62"/>
      <c r="F50" s="62"/>
      <c r="G50" s="62"/>
      <c r="H50" s="62"/>
      <c r="I50" s="62"/>
      <c r="J50" s="55">
        <v>1</v>
      </c>
      <c r="K50" s="68">
        <v>1</v>
      </c>
      <c r="L50" s="69"/>
      <c r="M50" s="62"/>
      <c r="N50" s="58"/>
      <c r="O50" s="62"/>
      <c r="P50" s="62"/>
      <c r="Q50" s="62"/>
      <c r="R50" s="62"/>
      <c r="S50" s="55">
        <v>1</v>
      </c>
      <c r="T50" s="56">
        <v>1</v>
      </c>
      <c r="U50" s="67"/>
      <c r="V50" s="70"/>
      <c r="W50" s="70"/>
      <c r="X50" s="62"/>
      <c r="Y50" s="62"/>
      <c r="Z50" s="62"/>
      <c r="AA50" s="62"/>
      <c r="AB50" s="54">
        <v>1</v>
      </c>
      <c r="AC50" s="56">
        <v>1</v>
      </c>
      <c r="AD50" s="67"/>
      <c r="AE50" s="62"/>
      <c r="AF50" s="62"/>
      <c r="AG50" s="62"/>
      <c r="AH50" s="62"/>
      <c r="AI50" s="62"/>
      <c r="AJ50" s="62"/>
      <c r="AK50" s="55">
        <v>1</v>
      </c>
      <c r="AL50" s="56">
        <v>1</v>
      </c>
      <c r="AM50" s="71"/>
      <c r="AN50" s="71"/>
      <c r="AO50" s="72"/>
      <c r="AP50" s="71"/>
      <c r="AQ50" s="71"/>
      <c r="AR50" s="71"/>
      <c r="AS50" s="71"/>
      <c r="AT50" s="73">
        <v>1</v>
      </c>
      <c r="AU50" s="56">
        <v>1</v>
      </c>
    </row>
    <row r="51" spans="1:47">
      <c r="A51" s="28" t="s">
        <v>90</v>
      </c>
      <c r="B51" s="26" t="s">
        <v>3</v>
      </c>
      <c r="C51" s="30">
        <v>-8900.6883510000007</v>
      </c>
      <c r="D51" s="48">
        <v>-8941.3884336250903</v>
      </c>
      <c r="E51" s="15">
        <v>1.37237131036681E-2</v>
      </c>
      <c r="F51" s="15">
        <v>1.14759318000793E-2</v>
      </c>
      <c r="G51" s="15">
        <f>(D53-D51)</f>
        <v>0.86424983481083473</v>
      </c>
      <c r="H51" s="15">
        <f>SQRT(E$53^2+E51^2)</f>
        <v>0.10509911422186388</v>
      </c>
      <c r="I51" s="11">
        <f>EXP(D51-MAX(D$51:D$53))</f>
        <v>0.42136752934749627</v>
      </c>
      <c r="J51" s="11" t="s">
        <v>84</v>
      </c>
      <c r="K51" s="45" t="s">
        <v>55</v>
      </c>
      <c r="L51" s="44">
        <v>-24.5503055228539</v>
      </c>
      <c r="M51" s="15">
        <v>1.01524298230429E-2</v>
      </c>
      <c r="N51" s="15">
        <v>9.7455463758211701E-3</v>
      </c>
      <c r="O51" s="21">
        <f>(C51+L51)</f>
        <v>-8925.2386565228553</v>
      </c>
      <c r="P51" s="15">
        <f>(O53-O51)</f>
        <v>1.0346766615057277</v>
      </c>
      <c r="Q51" s="15">
        <f>SQRT(M$53^2+M51^2)</f>
        <v>9.5125731754948331E-2</v>
      </c>
      <c r="R51" s="11">
        <f>EXP(O51-MAX(O$51:O$53))</f>
        <v>0.35534125785915222</v>
      </c>
      <c r="S51" s="22" t="s">
        <v>56</v>
      </c>
      <c r="T51" s="47" t="s">
        <v>56</v>
      </c>
      <c r="U51" s="44">
        <v>-24.524143020680199</v>
      </c>
      <c r="V51" s="15">
        <v>1.0131983630186E-2</v>
      </c>
      <c r="W51" s="15">
        <v>7.7536251758256796E-3</v>
      </c>
      <c r="X51" s="10">
        <f>(C51+U51)</f>
        <v>-8925.2124940206813</v>
      </c>
      <c r="Y51" s="15">
        <f>(X53-X51)</f>
        <v>0.99083949622581713</v>
      </c>
      <c r="Z51" s="15">
        <f>SQRT(V$53^2+V51^2)</f>
        <v>0.12985163337466488</v>
      </c>
      <c r="AA51" s="8">
        <f>EXP(X51-MAX(X$51:X$53))</f>
        <v>0.37126488469076246</v>
      </c>
      <c r="AB51" s="22" t="s">
        <v>111</v>
      </c>
      <c r="AC51" s="47" t="s">
        <v>57</v>
      </c>
      <c r="AD51" s="44">
        <v>-25.035253080046601</v>
      </c>
      <c r="AE51" s="15">
        <v>1.0616394060476901E-2</v>
      </c>
      <c r="AF51" s="15">
        <v>9.7101782102196107E-3</v>
      </c>
      <c r="AG51" s="10">
        <f>(C51+AD51)</f>
        <v>-8925.7236040800472</v>
      </c>
      <c r="AH51" s="15">
        <f>(AG53-AG51)</f>
        <v>1.0473869582838233</v>
      </c>
      <c r="AI51" s="15">
        <f>SQRT(AE$53^2+AE51^2)</f>
        <v>0.10448914096946127</v>
      </c>
      <c r="AJ51" s="8">
        <f>EXP(AG51-MAX(AG$51:AG$53))</f>
        <v>0.350853346774118</v>
      </c>
      <c r="AK51" s="23" t="s">
        <v>106</v>
      </c>
      <c r="AL51" s="47" t="s">
        <v>58</v>
      </c>
      <c r="AM51" s="15">
        <v>-23.782384624002098</v>
      </c>
      <c r="AN51" s="15">
        <v>1.02238838116715E-2</v>
      </c>
      <c r="AO51" s="15">
        <v>8.9393039767680007E-3</v>
      </c>
      <c r="AP51" s="19">
        <f>(C51+AM51)</f>
        <v>-8924.4707356240033</v>
      </c>
      <c r="AQ51" s="15">
        <f>(AP53-AP51)</f>
        <v>0.7506743332833139</v>
      </c>
      <c r="AR51" s="15">
        <f>SQRT(AN$53^2+AN51^2)</f>
        <v>0.11482543432768083</v>
      </c>
      <c r="AS51" s="19">
        <f>EXP(AP51-MAX(AP$51:AP$53))</f>
        <v>0.47204812762696985</v>
      </c>
      <c r="AT51" s="19" t="s">
        <v>100</v>
      </c>
      <c r="AU51" s="24" t="s">
        <v>59</v>
      </c>
    </row>
    <row r="52" spans="1:47">
      <c r="A52" s="28"/>
      <c r="B52" s="26" t="s">
        <v>4</v>
      </c>
      <c r="C52" s="30">
        <v>-8900.6883510000007</v>
      </c>
      <c r="D52" s="48">
        <v>-8941.07949264325</v>
      </c>
      <c r="E52" s="15">
        <v>3.1464760682804703E-2</v>
      </c>
      <c r="F52" s="15">
        <v>2.9936394337030499E-2</v>
      </c>
      <c r="G52" s="15">
        <f>(D53-D52)</f>
        <v>0.55530885297048371</v>
      </c>
      <c r="H52" s="15">
        <f>SQRT(E$53^2+E52^2)</f>
        <v>0.10884628920498288</v>
      </c>
      <c r="I52" s="11">
        <f t="shared" ref="I52:I53" si="27">EXP(D52-MAX(D$51:D$53))</f>
        <v>0.57389498465089628</v>
      </c>
      <c r="J52" s="11" t="s">
        <v>85</v>
      </c>
      <c r="K52" s="45" t="s">
        <v>60</v>
      </c>
      <c r="L52" s="44">
        <v>-24.015030899113899</v>
      </c>
      <c r="M52" s="15">
        <v>3.06261906489654E-2</v>
      </c>
      <c r="N52" s="15">
        <v>3.3330048799302299E-2</v>
      </c>
      <c r="O52" s="21">
        <f>(C52+L52)</f>
        <v>-8924.7033818991149</v>
      </c>
      <c r="P52" s="15">
        <f>(O53-O52)</f>
        <v>0.49940203776532144</v>
      </c>
      <c r="Q52" s="15">
        <f>SQRT(M$53^2+M52^2)</f>
        <v>9.9417285037710371E-2</v>
      </c>
      <c r="R52" s="11">
        <f t="shared" ref="R52:R53" si="28">EXP(O52-MAX(O$51:O$53))</f>
        <v>0.6068934505981306</v>
      </c>
      <c r="S52" s="22" t="s">
        <v>93</v>
      </c>
      <c r="T52" s="47" t="s">
        <v>61</v>
      </c>
      <c r="U52" s="44">
        <v>-23.817797304202401</v>
      </c>
      <c r="V52" s="15">
        <v>3.0276335215986699E-2</v>
      </c>
      <c r="W52" s="15">
        <v>3.4009082955838002E-2</v>
      </c>
      <c r="X52" s="10">
        <f>(C52+U52)</f>
        <v>-8924.5061483042027</v>
      </c>
      <c r="Y52" s="15">
        <f>(X53-X52)</f>
        <v>0.28449377974720846</v>
      </c>
      <c r="Z52" s="15">
        <f>SQRT(V$53^2+V52^2)</f>
        <v>0.13294903561852875</v>
      </c>
      <c r="AA52" s="8">
        <f t="shared" ref="AA52:AA53" si="29">EXP(X52-MAX(X$51:X$53))</f>
        <v>0.75239503553675757</v>
      </c>
      <c r="AB52" s="22" t="s">
        <v>112</v>
      </c>
      <c r="AC52" s="47" t="s">
        <v>62</v>
      </c>
      <c r="AD52" s="44">
        <v>-24.261831509337998</v>
      </c>
      <c r="AE52" s="15">
        <v>3.0389107479368099E-2</v>
      </c>
      <c r="AF52" s="15">
        <v>2.81620412411724E-2</v>
      </c>
      <c r="AG52" s="10">
        <f>(C52+AD52)</f>
        <v>-8924.9501825093394</v>
      </c>
      <c r="AH52" s="15">
        <f>(AG53-AG52)</f>
        <v>0.27396538757602684</v>
      </c>
      <c r="AI52" s="15">
        <f>SQRT(AE$53^2+AE52^2)</f>
        <v>0.10829944880321971</v>
      </c>
      <c r="AJ52" s="8">
        <f t="shared" ref="AJ52:AJ53" si="30">EXP(AG52-MAX(AG$51:AG$53))</f>
        <v>0.76035839265248317</v>
      </c>
      <c r="AK52" s="23" t="s">
        <v>63</v>
      </c>
      <c r="AL52" s="47" t="s">
        <v>63</v>
      </c>
      <c r="AM52" s="15">
        <v>-23.6053193745011</v>
      </c>
      <c r="AN52" s="15">
        <v>3.22583649146947E-2</v>
      </c>
      <c r="AO52" s="15">
        <v>3.3728613870801498E-2</v>
      </c>
      <c r="AP52" s="19">
        <f>(C52+AM52)</f>
        <v>-8924.2936703745017</v>
      </c>
      <c r="AQ52" s="15">
        <f>(AP53-AP52)</f>
        <v>0.57360908378177555</v>
      </c>
      <c r="AR52" s="15">
        <f>SQRT(AN$53^2+AN52^2)</f>
        <v>0.11883162321249169</v>
      </c>
      <c r="AS52" s="19">
        <f t="shared" ref="AS52:AS53" si="31">EXP(AP52-MAX(AP$51:AP$53))</f>
        <v>0.56348808870541156</v>
      </c>
      <c r="AT52" s="19" t="s">
        <v>101</v>
      </c>
      <c r="AU52" s="24" t="s">
        <v>64</v>
      </c>
    </row>
    <row r="53" spans="1:47">
      <c r="A53" s="28"/>
      <c r="B53" s="26" t="s">
        <v>5</v>
      </c>
      <c r="C53" s="30">
        <v>-8900.6883510000007</v>
      </c>
      <c r="D53" s="48">
        <v>-8940.5241837902795</v>
      </c>
      <c r="E53" s="15">
        <v>0.104199249080157</v>
      </c>
      <c r="F53" s="15">
        <v>0.100604675230654</v>
      </c>
      <c r="G53" s="15">
        <f>(D53-D53)</f>
        <v>0</v>
      </c>
      <c r="H53" s="15" t="s">
        <v>13</v>
      </c>
      <c r="I53" s="11">
        <f t="shared" si="27"/>
        <v>1</v>
      </c>
      <c r="J53" s="11" t="s">
        <v>86</v>
      </c>
      <c r="K53" s="45" t="s">
        <v>65</v>
      </c>
      <c r="L53" s="44">
        <v>-23.515628861348599</v>
      </c>
      <c r="M53" s="15">
        <v>9.4582413854810102E-2</v>
      </c>
      <c r="N53" s="15">
        <v>9.30201798799494E-2</v>
      </c>
      <c r="O53" s="21">
        <f>(C53+L53)</f>
        <v>-8924.2039798613496</v>
      </c>
      <c r="P53" s="15">
        <f>(O53-O53)</f>
        <v>0</v>
      </c>
      <c r="Q53" s="15" t="s">
        <v>13</v>
      </c>
      <c r="R53" s="11">
        <f t="shared" si="28"/>
        <v>1</v>
      </c>
      <c r="S53" s="22" t="s">
        <v>94</v>
      </c>
      <c r="T53" s="47" t="s">
        <v>66</v>
      </c>
      <c r="U53" s="44">
        <v>-23.533303524455299</v>
      </c>
      <c r="V53" s="15">
        <v>0.12945574378059099</v>
      </c>
      <c r="W53" s="15">
        <v>0.101166491531193</v>
      </c>
      <c r="X53" s="10">
        <f>(C53+U53)</f>
        <v>-8924.2216545244555</v>
      </c>
      <c r="Y53" s="15">
        <f>(X53-X53)</f>
        <v>0</v>
      </c>
      <c r="Z53" s="15" t="s">
        <v>13</v>
      </c>
      <c r="AA53" s="8">
        <f t="shared" si="29"/>
        <v>1</v>
      </c>
      <c r="AB53" s="22" t="s">
        <v>113</v>
      </c>
      <c r="AC53" s="47" t="s">
        <v>67</v>
      </c>
      <c r="AD53" s="44">
        <v>-23.987866121763101</v>
      </c>
      <c r="AE53" s="15">
        <v>0.103948413925796</v>
      </c>
      <c r="AF53" s="15">
        <v>0.105035104381273</v>
      </c>
      <c r="AG53" s="10">
        <f>(C53+AD53)</f>
        <v>-8924.6762171217633</v>
      </c>
      <c r="AH53" s="15">
        <f>(AG53-AG53)</f>
        <v>0</v>
      </c>
      <c r="AI53" s="15" t="s">
        <v>13</v>
      </c>
      <c r="AJ53" s="8">
        <f t="shared" si="30"/>
        <v>1</v>
      </c>
      <c r="AK53" s="23" t="s">
        <v>107</v>
      </c>
      <c r="AL53" s="47" t="s">
        <v>68</v>
      </c>
      <c r="AM53" s="15">
        <v>-23.031710290719701</v>
      </c>
      <c r="AN53" s="15">
        <v>0.114369369012625</v>
      </c>
      <c r="AO53" s="15">
        <v>0.10572999004314</v>
      </c>
      <c r="AP53" s="19">
        <f>(C53+AM53)</f>
        <v>-8923.72006129072</v>
      </c>
      <c r="AQ53" s="15">
        <f>(AP53-AP53)</f>
        <v>0</v>
      </c>
      <c r="AR53" s="15" t="s">
        <v>13</v>
      </c>
      <c r="AS53" s="19">
        <f t="shared" si="31"/>
        <v>1</v>
      </c>
      <c r="AT53" s="19" t="s">
        <v>102</v>
      </c>
      <c r="AU53" s="24" t="s">
        <v>69</v>
      </c>
    </row>
    <row r="54" spans="1:47" s="1" customFormat="1">
      <c r="A54" s="28"/>
      <c r="B54" s="51"/>
      <c r="C54" s="52"/>
      <c r="D54" s="67"/>
      <c r="E54" s="58"/>
      <c r="F54" s="58"/>
      <c r="G54" s="58"/>
      <c r="H54" s="58"/>
      <c r="I54" s="62"/>
      <c r="J54" s="55">
        <v>1</v>
      </c>
      <c r="K54" s="68">
        <v>1</v>
      </c>
      <c r="L54" s="57"/>
      <c r="M54" s="58"/>
      <c r="N54" s="58"/>
      <c r="O54" s="74"/>
      <c r="P54" s="74"/>
      <c r="Q54" s="74"/>
      <c r="R54" s="71"/>
      <c r="S54" s="75">
        <v>1</v>
      </c>
      <c r="T54" s="76">
        <v>1</v>
      </c>
      <c r="U54" s="57"/>
      <c r="V54" s="62"/>
      <c r="W54" s="62"/>
      <c r="X54" s="58"/>
      <c r="Y54" s="58"/>
      <c r="Z54" s="58"/>
      <c r="AA54" s="62"/>
      <c r="AB54" s="55">
        <v>1</v>
      </c>
      <c r="AC54" s="76">
        <v>1</v>
      </c>
      <c r="AD54" s="57"/>
      <c r="AE54" s="58"/>
      <c r="AF54" s="58"/>
      <c r="AG54" s="58"/>
      <c r="AH54" s="58"/>
      <c r="AI54" s="58"/>
      <c r="AJ54" s="62"/>
      <c r="AK54" s="62">
        <v>1</v>
      </c>
      <c r="AL54" s="68">
        <v>1</v>
      </c>
      <c r="AM54" s="58"/>
      <c r="AN54" s="58"/>
      <c r="AO54" s="58"/>
      <c r="AP54" s="71"/>
      <c r="AQ54" s="71"/>
      <c r="AR54" s="71"/>
      <c r="AS54" s="71"/>
      <c r="AT54" s="71">
        <v>1</v>
      </c>
      <c r="AU54" s="76">
        <v>1</v>
      </c>
    </row>
    <row r="55" spans="1:47">
      <c r="A55" s="28" t="s">
        <v>91</v>
      </c>
      <c r="B55" s="26" t="s">
        <v>3</v>
      </c>
      <c r="C55" s="30">
        <v>-6292.0804449999996</v>
      </c>
      <c r="D55" s="44">
        <v>-6326.3881536299596</v>
      </c>
      <c r="E55" s="15">
        <v>1.0383860293537901E-2</v>
      </c>
      <c r="F55" s="15">
        <v>9.9077879616821206E-3</v>
      </c>
      <c r="G55" s="15">
        <f>(D57-D55)</f>
        <v>2.767944567169252</v>
      </c>
      <c r="H55" s="15">
        <f>SQRT(E$55^2+E57^2)</f>
        <v>4.9288839113700245E-2</v>
      </c>
      <c r="I55" s="8">
        <f>EXP(D55-MAX(D$55:D$57))</f>
        <v>1.5482920297251531E-2</v>
      </c>
      <c r="J55" s="11" t="s">
        <v>70</v>
      </c>
      <c r="K55" s="45" t="s">
        <v>70</v>
      </c>
      <c r="L55" s="44">
        <v>-22.583331842668901</v>
      </c>
      <c r="M55" s="15">
        <v>7.7110805666583196E-3</v>
      </c>
      <c r="N55" s="15">
        <v>5.8888187720575903E-3</v>
      </c>
      <c r="O55" s="21">
        <f>(C55+L55)</f>
        <v>-6314.6637768426681</v>
      </c>
      <c r="P55" s="15">
        <f>(O57-O55)</f>
        <v>2.1500257425441305</v>
      </c>
      <c r="Q55" s="15">
        <f>SQRT(M$55^2+M57^2)</f>
        <v>6.8622232007438028E-2</v>
      </c>
      <c r="R55" s="19">
        <f>EXP(O55-MAX(O$55:O$57))</f>
        <v>2.0963279714969193E-2</v>
      </c>
      <c r="S55" s="22" t="s">
        <v>95</v>
      </c>
      <c r="T55" s="47" t="s">
        <v>71</v>
      </c>
      <c r="U55" s="44">
        <v>-22.532404410688201</v>
      </c>
      <c r="V55" s="15">
        <v>7.67275324809699E-3</v>
      </c>
      <c r="W55" s="15">
        <v>6.7916596112514403E-3</v>
      </c>
      <c r="X55" s="10">
        <f>(C55+U55)</f>
        <v>-6314.6128494106879</v>
      </c>
      <c r="Y55" s="15">
        <f>(X57-X55)</f>
        <v>2.1084695058252692</v>
      </c>
      <c r="Z55" s="15">
        <f>SQRT(V$55^2+V57^2)</f>
        <v>7.2287010900236218E-2</v>
      </c>
      <c r="AA55" s="8">
        <f>EXP(X55-MAX(X$55:X$57))</f>
        <v>2.0551349307440309E-2</v>
      </c>
      <c r="AB55" s="22" t="s">
        <v>114</v>
      </c>
      <c r="AC55" s="47" t="s">
        <v>71</v>
      </c>
      <c r="AD55" s="44">
        <v>-22.246994714615301</v>
      </c>
      <c r="AE55" s="15">
        <v>8.0268424134009898E-3</v>
      </c>
      <c r="AF55" s="15">
        <v>7.3663217419987501E-3</v>
      </c>
      <c r="AG55" s="10">
        <f>(C55+AD55)</f>
        <v>-6314.3274397146151</v>
      </c>
      <c r="AH55" s="15">
        <f>(AG57-AG55)</f>
        <v>2.3172838764057815</v>
      </c>
      <c r="AI55" s="15">
        <f>SQRT(AE$55^2+AE57^2)</f>
        <v>5.644800968183869E-2</v>
      </c>
      <c r="AJ55" s="8">
        <f>EXP(AG55-MAX(AG$55:AG$57))</f>
        <v>2.4663139911001417E-2</v>
      </c>
      <c r="AK55" s="23" t="s">
        <v>108</v>
      </c>
      <c r="AL55" s="47" t="s">
        <v>72</v>
      </c>
      <c r="AM55" s="15">
        <v>-21.603884113969599</v>
      </c>
      <c r="AN55" s="15">
        <v>7.5021761046700297E-3</v>
      </c>
      <c r="AO55" s="15">
        <v>7.6223313695182099E-3</v>
      </c>
      <c r="AP55" s="19">
        <f>(C55+AM55)</f>
        <v>-6313.6843291139694</v>
      </c>
      <c r="AQ55" s="15">
        <f>(AP57-AP55)</f>
        <v>1.4680517956503536</v>
      </c>
      <c r="AR55" s="15">
        <f>SQRT(AN$55^2+AN57^2)</f>
        <v>6.4339327989545114E-2</v>
      </c>
      <c r="AS55" s="19">
        <f>EXP(AP55-MAX(AP$55:AP$57))</f>
        <v>4.278991061885884E-2</v>
      </c>
      <c r="AT55" s="19" t="s">
        <v>103</v>
      </c>
      <c r="AU55" s="24" t="s">
        <v>73</v>
      </c>
    </row>
    <row r="56" spans="1:47">
      <c r="A56" s="28"/>
      <c r="B56" s="26" t="s">
        <v>4</v>
      </c>
      <c r="C56" s="30">
        <v>-6292.0804449999996</v>
      </c>
      <c r="D56" s="44">
        <v>-6322.2201358510401</v>
      </c>
      <c r="E56" s="15">
        <v>1.8503028203488099E-2</v>
      </c>
      <c r="F56" s="15">
        <v>1.9501192012591099E-2</v>
      </c>
      <c r="G56" s="15">
        <f>(D57-D56)</f>
        <v>-1.4000732117501684</v>
      </c>
      <c r="H56" s="15">
        <f>SQRT(E$56^2+E57^2)</f>
        <v>5.1613245967286253E-2</v>
      </c>
      <c r="I56" s="8">
        <f t="shared" ref="I56:I57" si="32">EXP(D56-MAX(D$55:D$57))</f>
        <v>1</v>
      </c>
      <c r="J56" s="11" t="s">
        <v>87</v>
      </c>
      <c r="K56" s="45" t="s">
        <v>74</v>
      </c>
      <c r="L56" s="44">
        <v>-18.718348885849501</v>
      </c>
      <c r="M56" s="15">
        <v>1.97002389389931E-2</v>
      </c>
      <c r="N56" s="15">
        <v>2.1330426063583E-2</v>
      </c>
      <c r="O56" s="21">
        <f>(C56+L56)</f>
        <v>-6310.7987938858487</v>
      </c>
      <c r="P56" s="15">
        <f>(O57-O56)</f>
        <v>-1.7149572142752731</v>
      </c>
      <c r="Q56" s="15">
        <f>SQRT(M$56^2+M57^2)</f>
        <v>7.0976400137162318E-2</v>
      </c>
      <c r="R56" s="19">
        <f t="shared" ref="R56:R57" si="33">EXP(O56-MAX(O$55:O$57))</f>
        <v>1</v>
      </c>
      <c r="S56" s="22" t="s">
        <v>96</v>
      </c>
      <c r="T56" s="47" t="s">
        <v>75</v>
      </c>
      <c r="U56" s="44">
        <v>-18.647575730222002</v>
      </c>
      <c r="V56" s="15">
        <v>1.7518062712671399E-2</v>
      </c>
      <c r="W56" s="15">
        <v>2.33715568663143E-2</v>
      </c>
      <c r="X56" s="10">
        <f>(C56+U56)</f>
        <v>-6310.7280207302219</v>
      </c>
      <c r="Y56" s="15">
        <f>(X57-X56)</f>
        <v>-1.7763591746406746</v>
      </c>
      <c r="Z56" s="15">
        <f>SQRT(V$56^2+V57^2)</f>
        <v>7.3982587976427094E-2</v>
      </c>
      <c r="AA56" s="8">
        <f t="shared" ref="AA56:AA57" si="34">EXP(X56-MAX(X$55:X$57))</f>
        <v>1</v>
      </c>
      <c r="AB56" s="22" t="s">
        <v>115</v>
      </c>
      <c r="AC56" s="47" t="s">
        <v>76</v>
      </c>
      <c r="AD56" s="44">
        <v>-18.5445492533667</v>
      </c>
      <c r="AE56" s="15">
        <v>1.75493772510379E-2</v>
      </c>
      <c r="AF56" s="15">
        <v>1.9895813521637402E-2</v>
      </c>
      <c r="AG56" s="10">
        <f>(C56+AD56)</f>
        <v>-6310.6249942533659</v>
      </c>
      <c r="AH56" s="15">
        <f>(AG57-AG56)</f>
        <v>-1.3851615848434449</v>
      </c>
      <c r="AI56" s="15">
        <f>SQRT(AE$56^2+AE57^2)</f>
        <v>5.8565589212528441E-2</v>
      </c>
      <c r="AJ56" s="8">
        <f t="shared" ref="AJ56:AJ57" si="35">EXP(AG56-MAX(AG$55:AG$57))</f>
        <v>1</v>
      </c>
      <c r="AK56" s="23" t="s">
        <v>109</v>
      </c>
      <c r="AL56" s="47" t="s">
        <v>77</v>
      </c>
      <c r="AM56" s="15">
        <v>-18.452431176581701</v>
      </c>
      <c r="AN56" s="15">
        <v>2.1125226479033699E-2</v>
      </c>
      <c r="AO56" s="15">
        <v>2.34223884247339E-2</v>
      </c>
      <c r="AP56" s="19">
        <f>(C56+AM56)</f>
        <v>-6310.5328761765813</v>
      </c>
      <c r="AQ56" s="15">
        <f>(AP57-AP56)</f>
        <v>-1.6834011417377042</v>
      </c>
      <c r="AR56" s="15">
        <f>SQRT(AN$56^2+AN57^2)</f>
        <v>6.7301869763263245E-2</v>
      </c>
      <c r="AS56" s="19">
        <f t="shared" ref="AS56:AS57" si="36">EXP(AP56-MAX(AP$55:AP$57))</f>
        <v>1</v>
      </c>
      <c r="AT56" s="19" t="s">
        <v>104</v>
      </c>
      <c r="AU56" s="24" t="s">
        <v>78</v>
      </c>
    </row>
    <row r="57" spans="1:47">
      <c r="A57" s="28"/>
      <c r="B57" s="26" t="s">
        <v>5</v>
      </c>
      <c r="C57" s="30">
        <v>-6292.0804449999996</v>
      </c>
      <c r="D57" s="44">
        <v>-6323.6202090627903</v>
      </c>
      <c r="E57" s="15">
        <v>4.8182622454371597E-2</v>
      </c>
      <c r="F57" s="15">
        <v>5.52562621423376E-2</v>
      </c>
      <c r="G57" s="15">
        <f>(D57-D57)</f>
        <v>0</v>
      </c>
      <c r="H57" s="15" t="s">
        <v>13</v>
      </c>
      <c r="I57" s="8">
        <f t="shared" si="32"/>
        <v>0.24657891080714894</v>
      </c>
      <c r="J57" s="11" t="s">
        <v>88</v>
      </c>
      <c r="K57" s="45" t="s">
        <v>79</v>
      </c>
      <c r="L57" s="44">
        <v>-20.433306100124099</v>
      </c>
      <c r="M57" s="15">
        <v>6.8187608567665398E-2</v>
      </c>
      <c r="N57" s="15">
        <v>6.9335934338352695E-2</v>
      </c>
      <c r="O57" s="21">
        <f>(C57+L57)</f>
        <v>-6312.513751100124</v>
      </c>
      <c r="P57" s="15">
        <f>(O57-O57)</f>
        <v>0</v>
      </c>
      <c r="Q57" s="15" t="s">
        <v>13</v>
      </c>
      <c r="R57" s="19">
        <f t="shared" si="33"/>
        <v>0.17997142075605221</v>
      </c>
      <c r="S57" s="22" t="s">
        <v>97</v>
      </c>
      <c r="T57" s="47" t="s">
        <v>80</v>
      </c>
      <c r="U57" s="44">
        <v>-20.4239349048629</v>
      </c>
      <c r="V57" s="15">
        <v>7.1878653315742405E-2</v>
      </c>
      <c r="W57" s="15">
        <v>7.3720445156174805E-2</v>
      </c>
      <c r="X57" s="10">
        <f>(C57+U57)</f>
        <v>-6312.5043799048626</v>
      </c>
      <c r="Y57" s="15">
        <f>(X57-X57)</f>
        <v>0</v>
      </c>
      <c r="Z57" s="15" t="s">
        <v>13</v>
      </c>
      <c r="AA57" s="8">
        <f t="shared" si="34"/>
        <v>0.16925324837010361</v>
      </c>
      <c r="AB57" s="22" t="s">
        <v>116</v>
      </c>
      <c r="AC57" s="47" t="s">
        <v>81</v>
      </c>
      <c r="AD57" s="44">
        <v>-19.929710838209498</v>
      </c>
      <c r="AE57" s="15">
        <v>5.5874391253161598E-2</v>
      </c>
      <c r="AF57" s="15">
        <v>5.9743836816931302E-2</v>
      </c>
      <c r="AG57" s="10">
        <f>(C57+AD57)</f>
        <v>-6312.0101558382094</v>
      </c>
      <c r="AH57" s="15">
        <f>(AG57-AG57)</f>
        <v>0</v>
      </c>
      <c r="AI57" s="15" t="s">
        <v>13</v>
      </c>
      <c r="AJ57" s="8">
        <f t="shared" si="35"/>
        <v>0.25028335452745509</v>
      </c>
      <c r="AK57" s="23" t="s">
        <v>110</v>
      </c>
      <c r="AL57" s="47" t="s">
        <v>82</v>
      </c>
      <c r="AM57" s="15">
        <v>-20.135832318319199</v>
      </c>
      <c r="AN57" s="15">
        <v>6.3900441937757999E-2</v>
      </c>
      <c r="AO57" s="15">
        <v>6.02318392418408E-2</v>
      </c>
      <c r="AP57" s="19">
        <f>(C57+AM57)</f>
        <v>-6312.216277318319</v>
      </c>
      <c r="AQ57" s="15">
        <f>(AP57-AP57)</f>
        <v>0</v>
      </c>
      <c r="AR57" s="15" t="s">
        <v>13</v>
      </c>
      <c r="AS57" s="19">
        <f t="shared" si="36"/>
        <v>0.1857411684748044</v>
      </c>
      <c r="AT57" s="19" t="s">
        <v>105</v>
      </c>
      <c r="AU57" s="24" t="s">
        <v>83</v>
      </c>
    </row>
    <row r="58" spans="1:47" s="1" customFormat="1">
      <c r="A58" s="28"/>
      <c r="B58" s="51"/>
      <c r="C58" s="52"/>
      <c r="D58" s="67"/>
      <c r="E58" s="58"/>
      <c r="F58" s="58"/>
      <c r="G58" s="58"/>
      <c r="H58" s="58"/>
      <c r="I58" s="62"/>
      <c r="J58" s="55">
        <v>1</v>
      </c>
      <c r="K58" s="68">
        <v>1</v>
      </c>
      <c r="L58" s="57"/>
      <c r="M58" s="58"/>
      <c r="N58" s="58"/>
      <c r="O58" s="74"/>
      <c r="P58" s="74"/>
      <c r="Q58" s="74"/>
      <c r="R58" s="71"/>
      <c r="S58" s="75">
        <v>1</v>
      </c>
      <c r="T58" s="76">
        <v>1</v>
      </c>
      <c r="U58" s="57"/>
      <c r="V58" s="58"/>
      <c r="W58" s="58"/>
      <c r="X58" s="58"/>
      <c r="Y58" s="58"/>
      <c r="Z58" s="58"/>
      <c r="AA58" s="62"/>
      <c r="AB58" s="55">
        <v>1</v>
      </c>
      <c r="AC58" s="76">
        <v>1</v>
      </c>
      <c r="AD58" s="57"/>
      <c r="AE58" s="58"/>
      <c r="AF58" s="58"/>
      <c r="AG58" s="58"/>
      <c r="AH58" s="58"/>
      <c r="AI58" s="58"/>
      <c r="AJ58" s="62"/>
      <c r="AK58" s="62">
        <v>1</v>
      </c>
      <c r="AL58" s="68">
        <v>1</v>
      </c>
      <c r="AM58" s="58"/>
      <c r="AN58" s="58"/>
      <c r="AO58" s="58"/>
      <c r="AP58" s="71"/>
      <c r="AQ58" s="71"/>
      <c r="AR58" s="71"/>
      <c r="AS58" s="71"/>
      <c r="AT58" s="77">
        <v>1</v>
      </c>
      <c r="AU58" s="76">
        <v>1</v>
      </c>
    </row>
    <row r="59" spans="1:47">
      <c r="A59" s="28" t="s">
        <v>92</v>
      </c>
      <c r="B59" s="26" t="s">
        <v>3</v>
      </c>
      <c r="C59" s="30">
        <v>-14766.232633</v>
      </c>
      <c r="D59" s="44">
        <v>-14910.947403316</v>
      </c>
      <c r="E59" s="15">
        <v>2.9512919697336101E-2</v>
      </c>
      <c r="F59" s="15">
        <v>2.9721380140049301E-2</v>
      </c>
      <c r="G59" s="15">
        <f>(D61-D59)</f>
        <v>39.338349634401311</v>
      </c>
      <c r="H59" s="15">
        <f>SQRT(E$59^2+E61^2)</f>
        <v>0.19738258093831068</v>
      </c>
      <c r="I59" s="8">
        <f>EXP(D59-MAX(D$59:D$61))</f>
        <v>8.233259929588724E-18</v>
      </c>
      <c r="J59" s="22" t="s">
        <v>47</v>
      </c>
      <c r="K59" s="47" t="s">
        <v>47</v>
      </c>
      <c r="L59" s="44">
        <v>-102.265668012471</v>
      </c>
      <c r="M59" s="15">
        <v>2.3826307068924999E-2</v>
      </c>
      <c r="N59" s="15">
        <v>2.1825218906050301E-2</v>
      </c>
      <c r="O59" s="21">
        <f>(C59+L59)</f>
        <v>-14868.498301012471</v>
      </c>
      <c r="P59" s="15">
        <f>(O61-O59)</f>
        <v>62.264849129007416</v>
      </c>
      <c r="Q59" s="15">
        <f>SQRT(M$59^2+M61^2)</f>
        <v>0.18280996656432519</v>
      </c>
      <c r="R59" s="19">
        <f>EXP(O59-MAX(O$59:O$61))</f>
        <v>9.0932599551462103E-28</v>
      </c>
      <c r="S59" s="22" t="s">
        <v>47</v>
      </c>
      <c r="T59" s="47" t="s">
        <v>47</v>
      </c>
      <c r="U59" s="44">
        <v>-100.49029131392901</v>
      </c>
      <c r="V59" s="15">
        <v>2.3765382873852499E-2</v>
      </c>
      <c r="W59" s="15">
        <v>2.1929537268280699E-2</v>
      </c>
      <c r="X59" s="10">
        <f>(C59+U59)</f>
        <v>-14866.722924313928</v>
      </c>
      <c r="Y59" s="15">
        <f>(X61-X59)</f>
        <v>60.217832565640492</v>
      </c>
      <c r="Z59" s="15">
        <f>SQRT(V$59^2+V61^2)</f>
        <v>0.1933619679739681</v>
      </c>
      <c r="AA59" s="8">
        <f>EXP(X59-MAX(X$59:X$61))</f>
        <v>7.0425121443112145E-27</v>
      </c>
      <c r="AB59" s="22" t="s">
        <v>47</v>
      </c>
      <c r="AC59" s="47" t="s">
        <v>47</v>
      </c>
      <c r="AD59" s="44">
        <v>-103.185236503445</v>
      </c>
      <c r="AE59" s="15">
        <v>2.5102405434425601E-2</v>
      </c>
      <c r="AF59" s="15">
        <v>2.4799352984520701E-2</v>
      </c>
      <c r="AG59" s="10">
        <f>(C59+AD59)</f>
        <v>-14869.417869503444</v>
      </c>
      <c r="AH59" s="15">
        <f>(AG61-AG59)</f>
        <v>62.392577004286068</v>
      </c>
      <c r="AI59" s="15">
        <f>SQRT(AE$59^2+AE61^2)</f>
        <v>0.17555104079448236</v>
      </c>
      <c r="AJ59" s="8">
        <f>EXP(AG59-MAX(AG$59:AG$61))</f>
        <v>8.0029129931558689E-28</v>
      </c>
      <c r="AK59" s="23" t="s">
        <v>47</v>
      </c>
      <c r="AL59" s="47" t="s">
        <v>47</v>
      </c>
      <c r="AM59" s="15">
        <v>-96.594219970508107</v>
      </c>
      <c r="AN59" s="15">
        <v>2.5921108723411999E-2</v>
      </c>
      <c r="AO59" s="15">
        <v>2.2077672601469901E-2</v>
      </c>
      <c r="AP59" s="19">
        <f>(C59+AM59)</f>
        <v>-14862.826852970507</v>
      </c>
      <c r="AQ59" s="15">
        <f>(AP61-AP59)</f>
        <v>55.81073327962622</v>
      </c>
      <c r="AR59" s="15">
        <f>SQRT(AN$59^2+AN61^2)</f>
        <v>0.24788386205544263</v>
      </c>
      <c r="AS59" s="19">
        <f>EXP(AP59-MAX(AP$59:AP$61))</f>
        <v>5.7770550459780611E-25</v>
      </c>
      <c r="AT59" s="23" t="s">
        <v>47</v>
      </c>
      <c r="AU59" s="24" t="s">
        <v>47</v>
      </c>
    </row>
    <row r="60" spans="1:47">
      <c r="A60" s="28"/>
      <c r="B60" s="26" t="s">
        <v>4</v>
      </c>
      <c r="C60" s="30">
        <v>-14766.232633</v>
      </c>
      <c r="D60" s="44">
        <v>-14893.630581929599</v>
      </c>
      <c r="E60" s="15">
        <v>5.4030603194288401E-2</v>
      </c>
      <c r="F60" s="15">
        <v>6.2651743585544803E-2</v>
      </c>
      <c r="G60" s="15">
        <f>(D61-D60)</f>
        <v>22.021528248000322</v>
      </c>
      <c r="H60" s="15">
        <f>SQRT(E$60^2+E61^2)</f>
        <v>0.20250475774743171</v>
      </c>
      <c r="I60" s="8">
        <f t="shared" ref="I60:I61" si="37">EXP(D60-MAX(D$59:D$61))</f>
        <v>2.7300575291952628E-10</v>
      </c>
      <c r="J60" s="22" t="s">
        <v>36</v>
      </c>
      <c r="K60" s="47" t="s">
        <v>36</v>
      </c>
      <c r="L60" s="44">
        <v>-63.275801579599502</v>
      </c>
      <c r="M60" s="15">
        <v>5.9178231061789398E-2</v>
      </c>
      <c r="N60" s="15">
        <v>5.8710462250897599E-2</v>
      </c>
      <c r="O60" s="21">
        <f>(C60+L60)</f>
        <v>-14829.508434579599</v>
      </c>
      <c r="P60" s="15">
        <f>(O61-O60)</f>
        <v>23.274982696135339</v>
      </c>
      <c r="Q60" s="15">
        <f>SQRT(M$60^2+M61^2)</f>
        <v>0.19066686654557868</v>
      </c>
      <c r="R60" s="19">
        <f t="shared" ref="R60:R61" si="38">EXP(O60-MAX(O$59:O$61))</f>
        <v>7.7947725786536613E-11</v>
      </c>
      <c r="S60" s="22" t="s">
        <v>36</v>
      </c>
      <c r="T60" s="47" t="s">
        <v>36</v>
      </c>
      <c r="U60" s="44">
        <v>-63.293757270181104</v>
      </c>
      <c r="V60" s="15">
        <v>5.0365456229389503E-2</v>
      </c>
      <c r="W60" s="15">
        <v>5.50604549841592E-2</v>
      </c>
      <c r="X60" s="10">
        <f>(C60+U60)</f>
        <v>-14829.526390270181</v>
      </c>
      <c r="Y60" s="15">
        <f>(X61-X60)</f>
        <v>23.021298521893186</v>
      </c>
      <c r="Z60" s="15">
        <f>SQRT(V$60^2+V61^2)</f>
        <v>0.19839540422303037</v>
      </c>
      <c r="AA60" s="8">
        <f t="shared" ref="AA60:AA61" si="39">EXP(X60-MAX(X$59:X$61))</f>
        <v>1.0045627859990326E-10</v>
      </c>
      <c r="AB60" s="22" t="s">
        <v>36</v>
      </c>
      <c r="AC60" s="47" t="s">
        <v>36</v>
      </c>
      <c r="AD60" s="44">
        <v>-63.5649606278389</v>
      </c>
      <c r="AE60" s="15">
        <v>5.9055512338216501E-2</v>
      </c>
      <c r="AF60" s="15">
        <v>5.8965200272579198E-2</v>
      </c>
      <c r="AG60" s="10">
        <f>(C60+AD60)</f>
        <v>-14829.797593627838</v>
      </c>
      <c r="AH60" s="15">
        <f>(AG61-AG60)</f>
        <v>22.772301128679828</v>
      </c>
      <c r="AI60" s="15">
        <f>SQRT(AE$60^2+AE61^2)</f>
        <v>0.18350910250709898</v>
      </c>
      <c r="AJ60" s="8">
        <f t="shared" ref="AJ60:AJ61" si="40">EXP(AG60-MAX(AG$59:AG$61))</f>
        <v>1.2885915513710515E-10</v>
      </c>
      <c r="AK60" s="23" t="s">
        <v>36</v>
      </c>
      <c r="AL60" s="47" t="s">
        <v>36</v>
      </c>
      <c r="AM60" s="15">
        <v>-62.663090115153203</v>
      </c>
      <c r="AN60" s="15">
        <v>6.7422381998942807E-2</v>
      </c>
      <c r="AO60" s="15">
        <v>6.5039276909115998E-2</v>
      </c>
      <c r="AP60" s="19">
        <f>(C60+AM60)</f>
        <v>-14828.895723115153</v>
      </c>
      <c r="AQ60" s="15">
        <f>(AP61-AP60)</f>
        <v>21.879603424271409</v>
      </c>
      <c r="AR60" s="15">
        <f>SQRT(AN$60^2+AN61^2)</f>
        <v>0.25557833003696173</v>
      </c>
      <c r="AS60" s="19">
        <f t="shared" ref="AS60:AS61" si="41">EXP(AP60-MAX(AP$59:AP$61))</f>
        <v>3.1463640165078357E-10</v>
      </c>
      <c r="AT60" s="23" t="s">
        <v>36</v>
      </c>
      <c r="AU60" s="24" t="s">
        <v>36</v>
      </c>
    </row>
    <row r="61" spans="1:47">
      <c r="A61" s="28"/>
      <c r="B61" s="26" t="s">
        <v>5</v>
      </c>
      <c r="C61" s="30">
        <v>-14766.232633</v>
      </c>
      <c r="D61" s="44">
        <v>-14871.609053681599</v>
      </c>
      <c r="E61" s="15">
        <v>0.19516370264167299</v>
      </c>
      <c r="F61" s="15">
        <v>0.19519519945835101</v>
      </c>
      <c r="G61" s="15">
        <f>(D61-D61)</f>
        <v>0</v>
      </c>
      <c r="H61" s="15" t="s">
        <v>13</v>
      </c>
      <c r="I61" s="8">
        <f t="shared" si="37"/>
        <v>1</v>
      </c>
      <c r="J61" s="22" t="s">
        <v>37</v>
      </c>
      <c r="K61" s="47" t="s">
        <v>37</v>
      </c>
      <c r="L61" s="44">
        <v>-40.000818883463701</v>
      </c>
      <c r="M61" s="15">
        <v>0.18125063025188901</v>
      </c>
      <c r="N61" s="15">
        <v>0.16329557413371501</v>
      </c>
      <c r="O61" s="21">
        <f>(C61+L61)</f>
        <v>-14806.233451883463</v>
      </c>
      <c r="P61" s="15">
        <f>(O61-O61)</f>
        <v>0</v>
      </c>
      <c r="Q61" s="21" t="s">
        <v>13</v>
      </c>
      <c r="R61" s="19">
        <f t="shared" si="38"/>
        <v>1</v>
      </c>
      <c r="S61" s="22" t="s">
        <v>37</v>
      </c>
      <c r="T61" s="47" t="s">
        <v>37</v>
      </c>
      <c r="U61" s="44">
        <v>-40.272458748288798</v>
      </c>
      <c r="V61" s="15">
        <v>0.19189595419295599</v>
      </c>
      <c r="W61" s="15">
        <v>0.14971119152916201</v>
      </c>
      <c r="X61" s="10">
        <f>(C61+U61)</f>
        <v>-14806.505091748288</v>
      </c>
      <c r="Y61" s="15">
        <f>(X61-X61)</f>
        <v>0</v>
      </c>
      <c r="Z61" s="21" t="s">
        <v>13</v>
      </c>
      <c r="AA61" s="8">
        <f t="shared" si="39"/>
        <v>1</v>
      </c>
      <c r="AB61" s="22" t="s">
        <v>37</v>
      </c>
      <c r="AC61" s="47" t="s">
        <v>37</v>
      </c>
      <c r="AD61" s="44">
        <v>-40.792659499157999</v>
      </c>
      <c r="AE61" s="15">
        <v>0.17374704937187199</v>
      </c>
      <c r="AF61" s="15">
        <v>0.17993707495262101</v>
      </c>
      <c r="AG61" s="10">
        <f>(C61+AD61)</f>
        <v>-14807.025292499158</v>
      </c>
      <c r="AH61" s="15">
        <f>(AG61-AG61)</f>
        <v>0</v>
      </c>
      <c r="AI61" s="21" t="s">
        <v>13</v>
      </c>
      <c r="AJ61" s="8">
        <f t="shared" si="40"/>
        <v>1</v>
      </c>
      <c r="AK61" s="23" t="s">
        <v>37</v>
      </c>
      <c r="AL61" s="47" t="s">
        <v>37</v>
      </c>
      <c r="AM61" s="15">
        <v>-40.783486690881404</v>
      </c>
      <c r="AN61" s="15">
        <v>0.246524857144408</v>
      </c>
      <c r="AO61" s="15">
        <v>0.218041439189776</v>
      </c>
      <c r="AP61" s="19">
        <f>(C61+AM61)</f>
        <v>-14807.016119690881</v>
      </c>
      <c r="AQ61" s="15">
        <f>(AP61-AP61)</f>
        <v>0</v>
      </c>
      <c r="AR61" s="21" t="s">
        <v>13</v>
      </c>
      <c r="AS61" s="19">
        <f t="shared" si="41"/>
        <v>1</v>
      </c>
      <c r="AT61" s="23" t="s">
        <v>37</v>
      </c>
      <c r="AU61" s="24" t="s">
        <v>37</v>
      </c>
    </row>
    <row r="62" spans="1:47" s="1" customFormat="1" ht="17" thickBot="1">
      <c r="A62" s="29"/>
      <c r="B62" s="78"/>
      <c r="C62" s="79"/>
      <c r="D62" s="80"/>
      <c r="E62" s="81"/>
      <c r="F62" s="81"/>
      <c r="G62" s="81"/>
      <c r="H62" s="81"/>
      <c r="I62" s="81"/>
      <c r="J62" s="82">
        <v>1</v>
      </c>
      <c r="K62" s="83">
        <v>1</v>
      </c>
      <c r="L62" s="84"/>
      <c r="M62" s="85"/>
      <c r="N62" s="85"/>
      <c r="O62" s="85"/>
      <c r="P62" s="85"/>
      <c r="Q62" s="85"/>
      <c r="R62" s="85"/>
      <c r="S62" s="86">
        <v>1</v>
      </c>
      <c r="T62" s="87">
        <v>1</v>
      </c>
      <c r="U62" s="80"/>
      <c r="V62" s="88"/>
      <c r="W62" s="88"/>
      <c r="X62" s="81"/>
      <c r="Y62" s="81"/>
      <c r="Z62" s="81"/>
      <c r="AA62" s="81"/>
      <c r="AB62" s="86">
        <v>1</v>
      </c>
      <c r="AC62" s="87">
        <v>1</v>
      </c>
      <c r="AD62" s="89"/>
      <c r="AE62" s="90"/>
      <c r="AF62" s="90"/>
      <c r="AG62" s="90"/>
      <c r="AH62" s="90"/>
      <c r="AI62" s="90"/>
      <c r="AJ62" s="90"/>
      <c r="AK62" s="81">
        <v>1</v>
      </c>
      <c r="AL62" s="83">
        <v>1</v>
      </c>
      <c r="AM62" s="85"/>
      <c r="AN62" s="85"/>
      <c r="AO62" s="85"/>
      <c r="AP62" s="85"/>
      <c r="AQ62" s="85"/>
      <c r="AR62" s="85"/>
      <c r="AS62" s="85"/>
      <c r="AT62" s="91">
        <v>1</v>
      </c>
      <c r="AU62" s="92">
        <v>1</v>
      </c>
    </row>
    <row r="66" spans="1:8">
      <c r="A66" s="1" t="s">
        <v>44</v>
      </c>
      <c r="B66" s="5" t="s">
        <v>26</v>
      </c>
      <c r="C66" s="1"/>
      <c r="D66" s="1"/>
      <c r="E66" s="1"/>
      <c r="F66" s="1"/>
      <c r="G66" s="1"/>
      <c r="H66" s="1"/>
    </row>
    <row r="67" spans="1:8">
      <c r="A67" s="1" t="s">
        <v>16</v>
      </c>
      <c r="B67" s="5" t="s">
        <v>18</v>
      </c>
      <c r="C67" s="1"/>
      <c r="D67" s="1"/>
      <c r="E67" s="1"/>
      <c r="F67" s="1"/>
      <c r="G67" s="1"/>
      <c r="H67" s="1"/>
    </row>
    <row r="68" spans="1:8">
      <c r="A68" s="1" t="s">
        <v>17</v>
      </c>
      <c r="B68" s="5" t="s">
        <v>27</v>
      </c>
      <c r="C68" s="1"/>
      <c r="D68" s="1"/>
      <c r="E68" s="1"/>
      <c r="F68" s="1"/>
      <c r="G68" s="1"/>
      <c r="H68" s="1"/>
    </row>
    <row r="69" spans="1:8">
      <c r="A69" s="1" t="s">
        <v>50</v>
      </c>
      <c r="B69" s="5" t="s">
        <v>24</v>
      </c>
      <c r="C69" s="1"/>
      <c r="D69" s="1"/>
      <c r="E69" s="1"/>
      <c r="F69" s="1"/>
      <c r="G69" s="1"/>
      <c r="H69" s="1"/>
    </row>
    <row r="70" spans="1:8">
      <c r="A70" s="1" t="s">
        <v>15</v>
      </c>
      <c r="B70" s="1"/>
      <c r="C70" s="1" t="s">
        <v>25</v>
      </c>
      <c r="D70" s="1"/>
      <c r="E70" s="1"/>
      <c r="F70" s="1"/>
      <c r="G70" s="1"/>
      <c r="H70" s="1"/>
    </row>
    <row r="71" spans="1:8">
      <c r="A71" s="1" t="s">
        <v>38</v>
      </c>
      <c r="B71" s="1" t="s">
        <v>48</v>
      </c>
    </row>
    <row r="72" spans="1:8">
      <c r="A72" s="16" t="s">
        <v>42</v>
      </c>
      <c r="B72" s="16"/>
      <c r="C72" s="1" t="s">
        <v>49</v>
      </c>
      <c r="D72" s="1"/>
      <c r="E72" s="1"/>
      <c r="F72" s="1"/>
      <c r="G72" s="1"/>
      <c r="H72" s="1"/>
    </row>
  </sheetData>
  <dataConsolidate/>
  <mergeCells count="18">
    <mergeCell ref="A19:A22"/>
    <mergeCell ref="A43:A46"/>
    <mergeCell ref="A51:A54"/>
    <mergeCell ref="A55:A58"/>
    <mergeCell ref="A59:A62"/>
    <mergeCell ref="A47:A50"/>
    <mergeCell ref="A23:A26"/>
    <mergeCell ref="A27:A30"/>
    <mergeCell ref="A31:A34"/>
    <mergeCell ref="A35:A38"/>
    <mergeCell ref="A39:A42"/>
    <mergeCell ref="A11:A14"/>
    <mergeCell ref="A15:A18"/>
    <mergeCell ref="AM9:AU9"/>
    <mergeCell ref="AD9:AL9"/>
    <mergeCell ref="U9:AC9"/>
    <mergeCell ref="L9:T9"/>
    <mergeCell ref="D9:K9"/>
  </mergeCells>
  <pageMargins left="0.7" right="0.7" top="0.75" bottom="0.75" header="0.3" footer="0.3"/>
  <ignoredErrors>
    <ignoredError sqref="J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Muthukumaran Panchaksaram</dc:creator>
  <cp:lastModifiedBy>Muthukumaran Panchaksaram</cp:lastModifiedBy>
  <dcterms:created xsi:type="dcterms:W3CDTF">2022-07-26T08:43:50Z</dcterms:created>
  <dcterms:modified xsi:type="dcterms:W3CDTF">2024-06-30T04:51:46Z</dcterms:modified>
</cp:coreProperties>
</file>