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thukumaranpanchaksaram/Documents/Proj21/relaxclocksim/tables_figs/approximate_likelihood/dryad_primates_new/primate_results/good_pri/"/>
    </mc:Choice>
  </mc:AlternateContent>
  <xr:revisionPtr revIDLastSave="0" documentId="13_ncr:1_{8E284746-32AB-444A-8288-FB82694CDC57}" xr6:coauthVersionLast="47" xr6:coauthVersionMax="47" xr10:uidLastSave="{00000000-0000-0000-0000-000000000000}"/>
  <bookViews>
    <workbookView xWindow="0" yWindow="500" windowWidth="21040" windowHeight="13680" xr2:uid="{518402C6-897F-EC49-98FA-2A75F3CA8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AH19" i="1"/>
  <c r="AH20" i="1"/>
  <c r="AH21" i="1"/>
  <c r="AH11" i="1"/>
  <c r="AH12" i="1"/>
  <c r="AH13" i="1"/>
  <c r="AH33" i="1"/>
  <c r="AI33" i="1" s="1"/>
  <c r="AH32" i="1"/>
  <c r="AH31" i="1"/>
  <c r="AH29" i="1"/>
  <c r="AH28" i="1"/>
  <c r="AH27" i="1"/>
  <c r="AH25" i="1"/>
  <c r="AH24" i="1"/>
  <c r="AH23" i="1"/>
  <c r="AJ32" i="1"/>
  <c r="AJ31" i="1"/>
  <c r="AJ28" i="1"/>
  <c r="AJ27" i="1"/>
  <c r="AJ24" i="1"/>
  <c r="AJ23" i="1"/>
  <c r="AJ20" i="1"/>
  <c r="AJ19" i="1"/>
  <c r="AJ16" i="1"/>
  <c r="AJ15" i="1"/>
  <c r="AJ12" i="1"/>
  <c r="AJ11" i="1"/>
  <c r="AA32" i="1"/>
  <c r="AA31" i="1"/>
  <c r="AA28" i="1"/>
  <c r="AA27" i="1"/>
  <c r="AA24" i="1"/>
  <c r="AA23" i="1"/>
  <c r="AA20" i="1"/>
  <c r="AA19" i="1"/>
  <c r="AA16" i="1"/>
  <c r="AA15" i="1"/>
  <c r="AA12" i="1"/>
  <c r="AA11" i="1"/>
  <c r="R32" i="1"/>
  <c r="R31" i="1"/>
  <c r="R28" i="1"/>
  <c r="R27" i="1"/>
  <c r="R24" i="1"/>
  <c r="R23" i="1"/>
  <c r="R20" i="1"/>
  <c r="R19" i="1"/>
  <c r="R16" i="1"/>
  <c r="R15" i="1"/>
  <c r="R12" i="1"/>
  <c r="R11" i="1"/>
  <c r="I16" i="1"/>
  <c r="I32" i="1"/>
  <c r="I31" i="1"/>
  <c r="I28" i="1"/>
  <c r="I27" i="1"/>
  <c r="I24" i="1"/>
  <c r="I23" i="1"/>
  <c r="I20" i="1"/>
  <c r="I19" i="1"/>
  <c r="I15" i="1"/>
  <c r="I12" i="1"/>
  <c r="I11" i="1"/>
  <c r="AI23" i="1" l="1"/>
  <c r="AI32" i="1"/>
  <c r="AI27" i="1"/>
  <c r="AI28" i="1"/>
  <c r="AI29" i="1"/>
  <c r="AI24" i="1"/>
  <c r="AI25" i="1"/>
  <c r="AI31" i="1"/>
  <c r="G11" i="1"/>
  <c r="P11" i="1"/>
  <c r="Y11" i="1"/>
  <c r="G12" i="1"/>
  <c r="P12" i="1"/>
  <c r="Y12" i="1"/>
  <c r="H13" i="1"/>
  <c r="P13" i="1"/>
  <c r="Y13" i="1"/>
  <c r="Y33" i="1"/>
  <c r="P33" i="1"/>
  <c r="G33" i="1"/>
  <c r="Y32" i="1"/>
  <c r="P32" i="1"/>
  <c r="G32" i="1"/>
  <c r="Y31" i="1"/>
  <c r="P31" i="1"/>
  <c r="G31" i="1"/>
  <c r="Y29" i="1"/>
  <c r="P29" i="1"/>
  <c r="G29" i="1"/>
  <c r="Y28" i="1"/>
  <c r="P28" i="1"/>
  <c r="G28" i="1"/>
  <c r="Y27" i="1"/>
  <c r="P27" i="1"/>
  <c r="G27" i="1"/>
  <c r="Y25" i="1"/>
  <c r="P25" i="1"/>
  <c r="G25" i="1"/>
  <c r="Y24" i="1"/>
  <c r="P24" i="1"/>
  <c r="G24" i="1"/>
  <c r="Y23" i="1"/>
  <c r="P23" i="1"/>
  <c r="G23" i="1"/>
  <c r="AH15" i="1"/>
  <c r="AH16" i="1"/>
  <c r="AH17" i="1"/>
  <c r="Y15" i="1"/>
  <c r="Y16" i="1"/>
  <c r="Y17" i="1"/>
  <c r="Y19" i="1"/>
  <c r="Y20" i="1"/>
  <c r="Y21" i="1"/>
  <c r="P15" i="1"/>
  <c r="P16" i="1"/>
  <c r="P17" i="1"/>
  <c r="P21" i="1"/>
  <c r="G15" i="1"/>
  <c r="G16" i="1"/>
  <c r="G17" i="1"/>
  <c r="G19" i="1"/>
  <c r="G20" i="1"/>
  <c r="G21" i="1"/>
  <c r="AI11" i="1" l="1"/>
  <c r="Z11" i="1"/>
  <c r="Z13" i="1"/>
  <c r="Z12" i="1"/>
  <c r="AI12" i="1"/>
  <c r="AI13" i="1"/>
  <c r="Q16" i="1"/>
  <c r="Q15" i="1"/>
  <c r="Q17" i="1"/>
  <c r="Z19" i="1"/>
  <c r="Z20" i="1"/>
  <c r="Z21" i="1"/>
  <c r="AI19" i="1"/>
  <c r="AI20" i="1"/>
  <c r="AI21" i="1"/>
  <c r="Q13" i="1"/>
  <c r="Q12" i="1"/>
  <c r="Q11" i="1"/>
  <c r="AI16" i="1"/>
  <c r="AI17" i="1"/>
  <c r="AI15" i="1"/>
  <c r="Q25" i="1"/>
  <c r="Q24" i="1"/>
  <c r="Q23" i="1"/>
  <c r="Z25" i="1"/>
  <c r="Z23" i="1"/>
  <c r="Z24" i="1"/>
  <c r="Q29" i="1"/>
  <c r="Q27" i="1"/>
  <c r="Q28" i="1"/>
  <c r="Z15" i="1"/>
  <c r="Z16" i="1"/>
  <c r="Z17" i="1"/>
  <c r="Z27" i="1"/>
  <c r="Z28" i="1"/>
  <c r="Z29" i="1"/>
  <c r="Q33" i="1"/>
  <c r="Q32" i="1"/>
  <c r="Q31" i="1"/>
  <c r="Q21" i="1"/>
  <c r="Z32" i="1"/>
  <c r="Z33" i="1"/>
  <c r="Z31" i="1"/>
  <c r="H33" i="1"/>
  <c r="H32" i="1"/>
  <c r="H31" i="1"/>
  <c r="H15" i="1"/>
  <c r="H16" i="1"/>
  <c r="H17" i="1"/>
  <c r="H25" i="1"/>
  <c r="H24" i="1"/>
  <c r="H23" i="1"/>
  <c r="H21" i="1"/>
  <c r="H20" i="1"/>
  <c r="H19" i="1"/>
  <c r="H28" i="1"/>
  <c r="H27" i="1"/>
  <c r="H29" i="1"/>
  <c r="H12" i="1"/>
  <c r="H11" i="1"/>
  <c r="AK32" i="1"/>
  <c r="AK24" i="1"/>
  <c r="AK27" i="1"/>
  <c r="AK29" i="1"/>
  <c r="AB28" i="1"/>
  <c r="AB31" i="1"/>
  <c r="AK28" i="1"/>
  <c r="AB11" i="1"/>
  <c r="AB23" i="1"/>
  <c r="AB19" i="1"/>
  <c r="AB24" i="1"/>
  <c r="AB17" i="1"/>
  <c r="AB12" i="1"/>
  <c r="AB25" i="1"/>
  <c r="AB33" i="1"/>
  <c r="AK23" i="1"/>
  <c r="AK25" i="1"/>
  <c r="AK31" i="1"/>
  <c r="AK33" i="1"/>
  <c r="AB15" i="1"/>
  <c r="AB32" i="1"/>
  <c r="S27" i="1"/>
  <c r="AB27" i="1"/>
  <c r="AB29" i="1"/>
  <c r="AB21" i="1"/>
  <c r="AB16" i="1"/>
  <c r="AB20" i="1"/>
  <c r="AB13" i="1"/>
  <c r="J23" i="1"/>
  <c r="J31" i="1"/>
  <c r="J29" i="1"/>
  <c r="S24" i="1"/>
  <c r="S25" i="1"/>
  <c r="S29" i="1"/>
  <c r="S32" i="1"/>
  <c r="S33" i="1"/>
  <c r="J25" i="1"/>
  <c r="S28" i="1"/>
  <c r="S23" i="1"/>
  <c r="J28" i="1"/>
  <c r="J24" i="1"/>
  <c r="J33" i="1"/>
  <c r="J27" i="1"/>
  <c r="J32" i="1"/>
  <c r="S31" i="1"/>
  <c r="S11" i="1"/>
  <c r="J12" i="1"/>
  <c r="J13" i="1"/>
  <c r="AK11" i="1"/>
  <c r="S13" i="1"/>
  <c r="AK13" i="1"/>
  <c r="J11" i="1"/>
  <c r="S12" i="1"/>
  <c r="AK12" i="1"/>
  <c r="J17" i="1"/>
  <c r="J19" i="1"/>
  <c r="S15" i="1"/>
  <c r="AK16" i="1"/>
  <c r="J16" i="1"/>
  <c r="AK21" i="1"/>
  <c r="AK17" i="1"/>
  <c r="J21" i="1"/>
  <c r="S17" i="1"/>
  <c r="AK20" i="1"/>
  <c r="AK15" i="1"/>
  <c r="J20" i="1"/>
  <c r="S16" i="1"/>
  <c r="AK19" i="1"/>
  <c r="J15" i="1"/>
  <c r="P19" i="1"/>
  <c r="Q19" i="1" s="1"/>
  <c r="P20" i="1"/>
  <c r="Q20" i="1" s="1"/>
  <c r="AL17" i="1" l="1"/>
  <c r="AL11" i="1"/>
  <c r="S20" i="1"/>
  <c r="AL12" i="1"/>
  <c r="AL13" i="1"/>
  <c r="S19" i="1"/>
  <c r="K15" i="1"/>
  <c r="K12" i="1"/>
  <c r="T12" i="1"/>
  <c r="S21" i="1"/>
  <c r="T15" i="1"/>
  <c r="T17" i="1"/>
  <c r="T11" i="1"/>
  <c r="K17" i="1"/>
  <c r="T16" i="1"/>
  <c r="K16" i="1"/>
  <c r="K13" i="1"/>
  <c r="K21" i="1"/>
  <c r="K19" i="1"/>
  <c r="K20" i="1"/>
</calcChain>
</file>

<file path=xl/sharedStrings.xml><?xml version="1.0" encoding="utf-8"?>
<sst xmlns="http://schemas.openxmlformats.org/spreadsheetml/2006/main" count="255" uniqueCount="56">
  <si>
    <t>sqrt</t>
  </si>
  <si>
    <t>nt</t>
  </si>
  <si>
    <t>str</t>
  </si>
  <si>
    <t>iln</t>
  </si>
  <si>
    <t>gbm</t>
  </si>
  <si>
    <t>Partition 2</t>
  </si>
  <si>
    <t>Partition1</t>
  </si>
  <si>
    <t>Partition 3</t>
  </si>
  <si>
    <t>mlnl_approx</t>
  </si>
  <si>
    <t>log</t>
  </si>
  <si>
    <t>bayes factor</t>
  </si>
  <si>
    <t>-</t>
  </si>
  <si>
    <t>Pr (CI at 2.5%, 97.5%)</t>
  </si>
  <si>
    <t>mlnL</t>
  </si>
  <si>
    <t>Marginalized approximate likelihood obtained using hessian and gradient matrix</t>
  </si>
  <si>
    <t>Approximation methods using parameter transforms such as arcsine, sqrt, log, and no transform</t>
  </si>
  <si>
    <t>Dataset:</t>
  </si>
  <si>
    <t>Clock model</t>
  </si>
  <si>
    <t>Dataset</t>
  </si>
  <si>
    <t>Standard error for marginalized approximate likelihoods from hessian and gradient matrix</t>
  </si>
  <si>
    <t>Posterior mean and confidence intervals at 2.5% and 97.5%</t>
  </si>
  <si>
    <t>Maximum log-likelihood</t>
  </si>
  <si>
    <t xml:space="preserve">Marginal likelihood; For approximation methods, it is the sum of mlnl_app and lnLmax </t>
  </si>
  <si>
    <t>Partition 4</t>
  </si>
  <si>
    <t>Partition 5</t>
  </si>
  <si>
    <t>Partition 6</t>
  </si>
  <si>
    <t xml:space="preserve">Marginal likelihood at each power-posterior using stepping stones, n = 64 beta_points; </t>
  </si>
  <si>
    <t>0(0,0)</t>
  </si>
  <si>
    <t>1(1,1)</t>
  </si>
  <si>
    <t>SE_boot</t>
  </si>
  <si>
    <t>Pr_boot (CI at 2.5%, 97.5%)</t>
  </si>
  <si>
    <t>Pr_boot(CI at 2.5%, 97.5%)</t>
  </si>
  <si>
    <t>lnL</t>
  </si>
  <si>
    <t>Bootstrap standard error</t>
  </si>
  <si>
    <t>Bootstrap Posterior and confidence intervals at 2.5% and 97.5%</t>
  </si>
  <si>
    <t>SE_approx</t>
  </si>
  <si>
    <t>lnBF</t>
  </si>
  <si>
    <t>lnBF SE</t>
  </si>
  <si>
    <t>log BF</t>
  </si>
  <si>
    <t>(mt-1st2nd-330)</t>
  </si>
  <si>
    <t>(mt-3rd-330)</t>
  </si>
  <si>
    <t>(mt-rna-220)</t>
  </si>
  <si>
    <t>(nuc-1st2nd-239)</t>
  </si>
  <si>
    <t>(nuc-3rd-239)</t>
  </si>
  <si>
    <t>(nucintronutrs-220)</t>
  </si>
  <si>
    <t>1(0,0)</t>
  </si>
  <si>
    <t>rgene_gamma (2,2)</t>
  </si>
  <si>
    <t>rgene_gamma (2,20)</t>
  </si>
  <si>
    <t>lnLmax</t>
  </si>
  <si>
    <t>Standard errors are fine if logBF(model1,model2) &gt;&gt; 2  * SE(model1) + 2 * SE(model2)</t>
  </si>
  <si>
    <t>Standard error for log bayes factor = sqrt((SE_model1)^2 + (SE_model2)^2)</t>
  </si>
  <si>
    <t>log bayes factor = diff(max(mlnl_models) - model_n); where n = model1, model2 or model3; The lnBF for the chosen model is 0, which in this case model3</t>
  </si>
  <si>
    <t>Primates - 372 species of six partitions(species number vary with respect to the partition) - HKYG5 model</t>
  </si>
  <si>
    <t>t1 ~ 'B(0.999, 1.001)'</t>
  </si>
  <si>
    <t>arcsine (Inverse of sine)</t>
  </si>
  <si>
    <t>No calibration at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</si>
</sst>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ourier New"/>
      <family val="1"/>
    </font>
    <font>
      <b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medium">
        <color auto="1"/>
      </right>
      <top/>
      <bottom style="slantDashDot">
        <color auto="1"/>
      </bottom>
      <diagonal/>
    </border>
    <border>
      <left style="medium">
        <color auto="1"/>
      </left>
      <right style="medium">
        <color auto="1"/>
      </right>
      <top/>
      <bottom style="slantDashDot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slantDashDot">
        <color auto="1"/>
      </left>
      <right/>
      <top/>
      <bottom style="slantDashDot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0" fillId="0" borderId="0" xfId="0" applyBorder="1"/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/>
    <xf numFmtId="164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ont="1"/>
    <xf numFmtId="164" fontId="0" fillId="0" borderId="6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7" xfId="0" applyNumberFormat="1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1" fillId="0" borderId="0" xfId="0" applyFont="1" applyFill="1"/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2" fontId="0" fillId="0" borderId="1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9" xfId="0" applyFont="1" applyFill="1" applyBorder="1" applyAlignment="1">
      <alignment vertical="top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top"/>
    </xf>
    <xf numFmtId="0" fontId="1" fillId="0" borderId="4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2" fontId="0" fillId="0" borderId="19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 applyFill="1" applyBorder="1" applyAlignment="1">
      <alignment vertical="center" wrapText="1" readingOrder="1"/>
    </xf>
    <xf numFmtId="0" fontId="0" fillId="0" borderId="0" xfId="0" applyFont="1" applyFill="1" applyBorder="1"/>
    <xf numFmtId="0" fontId="0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481F-9CFF-1E49-A0BC-F05BEB699061}">
  <dimension ref="A2:AU71"/>
  <sheetViews>
    <sheetView tabSelected="1" zoomScaleNormal="57" workbookViewId="0">
      <selection activeCell="A4" sqref="A4"/>
    </sheetView>
  </sheetViews>
  <sheetFormatPr baseColWidth="10" defaultRowHeight="16" x14ac:dyDescent="0.2"/>
  <cols>
    <col min="1" max="1" width="18.6640625" customWidth="1"/>
    <col min="2" max="2" width="10" customWidth="1"/>
    <col min="3" max="3" width="11.6640625" style="67" customWidth="1"/>
    <col min="4" max="4" width="20.83203125" style="15" customWidth="1"/>
    <col min="5" max="5" width="17.6640625" style="15" customWidth="1"/>
    <col min="6" max="6" width="15" style="15" customWidth="1"/>
    <col min="7" max="7" width="12.6640625" style="15" customWidth="1"/>
    <col min="8" max="8" width="10.1640625" style="15" customWidth="1"/>
    <col min="9" max="9" width="11.1640625" customWidth="1"/>
    <col min="10" max="10" width="15.1640625" customWidth="1"/>
    <col min="11" max="11" width="22" customWidth="1"/>
    <col min="12" max="12" width="26.83203125" style="15" customWidth="1"/>
    <col min="13" max="13" width="13.5" style="67" customWidth="1"/>
    <col min="14" max="14" width="11.6640625" style="67" customWidth="1"/>
    <col min="15" max="15" width="10.83203125" style="73" customWidth="1"/>
    <col min="16" max="17" width="10.83203125" customWidth="1"/>
    <col min="18" max="18" width="11.6640625" customWidth="1"/>
    <col min="19" max="19" width="19.5" customWidth="1"/>
    <col min="20" max="20" width="19.6640625" customWidth="1"/>
    <col min="21" max="21" width="25.83203125" style="38" customWidth="1"/>
    <col min="22" max="22" width="12.6640625" style="38" customWidth="1"/>
    <col min="23" max="23" width="10.5" style="38" customWidth="1"/>
    <col min="24" max="24" width="10.33203125" style="39" customWidth="1"/>
    <col min="25" max="25" width="12.33203125" style="39" customWidth="1"/>
    <col min="26" max="26" width="10.33203125" style="39" customWidth="1"/>
    <col min="27" max="27" width="11.5" style="39" customWidth="1"/>
    <col min="28" max="28" width="15.5" style="39" customWidth="1"/>
    <col min="29" max="29" width="22" style="39" customWidth="1"/>
    <col min="30" max="30" width="27.33203125" style="15" customWidth="1"/>
    <col min="31" max="31" width="16.1640625" style="15" customWidth="1"/>
    <col min="32" max="32" width="10.6640625" style="15" customWidth="1"/>
    <col min="33" max="35" width="11.6640625" customWidth="1"/>
    <col min="36" max="36" width="11.5" bestFit="1" customWidth="1"/>
    <col min="37" max="37" width="16" customWidth="1"/>
    <col min="38" max="38" width="22" style="5" customWidth="1"/>
    <col min="39" max="39" width="26.33203125" style="19" customWidth="1"/>
    <col min="40" max="40" width="9.33203125" style="19" customWidth="1"/>
    <col min="41" max="41" width="9" style="19" customWidth="1"/>
    <col min="42" max="44" width="10.33203125" style="5" customWidth="1"/>
    <col min="45" max="45" width="11.6640625" style="5" customWidth="1"/>
    <col min="46" max="46" width="20.6640625" style="5" customWidth="1"/>
    <col min="47" max="47" width="23.33203125" style="6" customWidth="1"/>
  </cols>
  <sheetData>
    <row r="2" spans="1:47" x14ac:dyDescent="0.2">
      <c r="I2" s="15"/>
      <c r="J2" s="15"/>
      <c r="K2" s="15"/>
      <c r="O2" s="67"/>
    </row>
    <row r="3" spans="1:47" x14ac:dyDescent="0.2">
      <c r="A3" s="1"/>
      <c r="B3" s="1"/>
      <c r="C3" s="68"/>
      <c r="D3" s="1"/>
      <c r="E3" s="1"/>
      <c r="F3" s="1"/>
      <c r="G3" s="1"/>
      <c r="H3" s="1"/>
      <c r="I3" s="1"/>
      <c r="J3" s="1"/>
      <c r="K3" s="1"/>
      <c r="O3" s="67"/>
    </row>
    <row r="4" spans="1:47" x14ac:dyDescent="0.2">
      <c r="A4" s="1" t="s">
        <v>15</v>
      </c>
      <c r="B4" s="1"/>
      <c r="C4" s="68"/>
      <c r="D4" s="1"/>
      <c r="E4" s="1"/>
      <c r="F4" s="1"/>
      <c r="G4" s="1"/>
      <c r="H4" s="1"/>
      <c r="I4" s="1"/>
      <c r="J4" s="1"/>
      <c r="K4" s="1"/>
      <c r="L4" s="1"/>
      <c r="M4" s="68"/>
      <c r="N4" s="68"/>
      <c r="O4" s="68"/>
      <c r="P4" s="1"/>
      <c r="Q4" s="1"/>
      <c r="R4" s="1"/>
      <c r="S4" s="1"/>
      <c r="T4" s="1"/>
    </row>
    <row r="5" spans="1:47" x14ac:dyDescent="0.2">
      <c r="A5" s="1" t="s">
        <v>16</v>
      </c>
      <c r="B5" s="1" t="s">
        <v>52</v>
      </c>
      <c r="C5" s="68"/>
      <c r="D5" s="1"/>
      <c r="E5" s="1"/>
      <c r="F5" s="1"/>
      <c r="G5" s="1"/>
      <c r="H5" s="1"/>
      <c r="I5" s="1"/>
      <c r="J5" s="15"/>
      <c r="K5" s="15"/>
      <c r="O5" s="67"/>
    </row>
    <row r="6" spans="1:47" x14ac:dyDescent="0.2">
      <c r="A6" s="1" t="s">
        <v>55</v>
      </c>
      <c r="B6" s="1" t="s">
        <v>53</v>
      </c>
      <c r="C6" s="68"/>
      <c r="D6" s="1"/>
      <c r="E6" s="1"/>
      <c r="F6" s="1"/>
      <c r="G6" s="1"/>
      <c r="H6" s="1"/>
      <c r="I6" s="1"/>
      <c r="J6" s="15"/>
      <c r="K6" s="15"/>
      <c r="O6" s="67"/>
    </row>
    <row r="7" spans="1:47" x14ac:dyDescent="0.2">
      <c r="A7" s="1" t="s">
        <v>26</v>
      </c>
      <c r="I7" s="15"/>
      <c r="J7" s="15"/>
      <c r="K7" s="15"/>
      <c r="O7" s="67"/>
    </row>
    <row r="8" spans="1:47" ht="17" thickBot="1" x14ac:dyDescent="0.25">
      <c r="I8" s="15"/>
      <c r="J8" s="15"/>
      <c r="K8" s="15"/>
      <c r="O8" s="67"/>
      <c r="AU8" s="11"/>
    </row>
    <row r="9" spans="1:47" s="5" customFormat="1" x14ac:dyDescent="0.2">
      <c r="A9" s="95" t="s">
        <v>18</v>
      </c>
      <c r="B9" s="102" t="s">
        <v>17</v>
      </c>
      <c r="C9" s="96" t="s">
        <v>48</v>
      </c>
      <c r="D9" s="128" t="s">
        <v>54</v>
      </c>
      <c r="E9" s="129"/>
      <c r="F9" s="129"/>
      <c r="G9" s="129"/>
      <c r="H9" s="129"/>
      <c r="I9" s="129"/>
      <c r="J9" s="129"/>
      <c r="K9" s="129"/>
      <c r="L9" s="130"/>
      <c r="M9" s="131" t="s">
        <v>0</v>
      </c>
      <c r="N9" s="132"/>
      <c r="O9" s="132"/>
      <c r="P9" s="132"/>
      <c r="Q9" s="132"/>
      <c r="R9" s="132"/>
      <c r="S9" s="132"/>
      <c r="T9" s="132"/>
      <c r="U9" s="62"/>
      <c r="V9" s="133" t="s">
        <v>9</v>
      </c>
      <c r="W9" s="134"/>
      <c r="X9" s="134"/>
      <c r="Y9" s="134"/>
      <c r="Z9" s="134"/>
      <c r="AA9" s="134"/>
      <c r="AB9" s="134"/>
      <c r="AC9" s="134"/>
      <c r="AD9" s="135"/>
      <c r="AE9" s="133" t="s">
        <v>1</v>
      </c>
      <c r="AF9" s="134"/>
      <c r="AG9" s="134"/>
      <c r="AH9" s="134"/>
      <c r="AI9" s="134"/>
      <c r="AJ9" s="134"/>
      <c r="AK9" s="134"/>
      <c r="AL9" s="134"/>
      <c r="AM9" s="135"/>
    </row>
    <row r="10" spans="1:47" ht="17" thickBot="1" x14ac:dyDescent="0.25">
      <c r="A10" s="103"/>
      <c r="B10" s="104"/>
      <c r="C10" s="70"/>
      <c r="D10" s="69" t="s">
        <v>8</v>
      </c>
      <c r="E10" s="70" t="s">
        <v>35</v>
      </c>
      <c r="F10" s="70" t="s">
        <v>29</v>
      </c>
      <c r="G10" s="70" t="s">
        <v>13</v>
      </c>
      <c r="H10" s="70" t="s">
        <v>36</v>
      </c>
      <c r="I10" s="70" t="s">
        <v>37</v>
      </c>
      <c r="J10" s="70" t="s">
        <v>10</v>
      </c>
      <c r="K10" s="70" t="s">
        <v>12</v>
      </c>
      <c r="L10" s="70" t="s">
        <v>31</v>
      </c>
      <c r="M10" s="69" t="s">
        <v>8</v>
      </c>
      <c r="N10" s="70" t="s">
        <v>35</v>
      </c>
      <c r="O10" s="70" t="s">
        <v>29</v>
      </c>
      <c r="P10" s="9" t="s">
        <v>13</v>
      </c>
      <c r="Q10" s="9" t="s">
        <v>36</v>
      </c>
      <c r="R10" s="9" t="s">
        <v>37</v>
      </c>
      <c r="S10" s="9" t="s">
        <v>10</v>
      </c>
      <c r="T10" s="9" t="s">
        <v>12</v>
      </c>
      <c r="U10" s="9" t="s">
        <v>30</v>
      </c>
      <c r="V10" s="8" t="s">
        <v>8</v>
      </c>
      <c r="W10" s="9" t="s">
        <v>35</v>
      </c>
      <c r="X10" s="9" t="s">
        <v>29</v>
      </c>
      <c r="Y10" s="9" t="s">
        <v>13</v>
      </c>
      <c r="Z10" s="56" t="s">
        <v>36</v>
      </c>
      <c r="AA10" s="9" t="s">
        <v>37</v>
      </c>
      <c r="AB10" s="9" t="s">
        <v>10</v>
      </c>
      <c r="AC10" s="9" t="s">
        <v>12</v>
      </c>
      <c r="AD10" s="9" t="s">
        <v>30</v>
      </c>
      <c r="AE10" s="8" t="s">
        <v>8</v>
      </c>
      <c r="AF10" s="9" t="s">
        <v>35</v>
      </c>
      <c r="AG10" s="10" t="s">
        <v>29</v>
      </c>
      <c r="AH10" s="10" t="s">
        <v>13</v>
      </c>
      <c r="AI10" s="10" t="s">
        <v>38</v>
      </c>
      <c r="AJ10" s="9" t="s">
        <v>37</v>
      </c>
      <c r="AK10" s="10" t="s">
        <v>10</v>
      </c>
      <c r="AL10" s="10" t="s">
        <v>12</v>
      </c>
      <c r="AM10" s="54" t="s">
        <v>30</v>
      </c>
    </row>
    <row r="11" spans="1:47" x14ac:dyDescent="0.2">
      <c r="A11" s="105" t="s">
        <v>6</v>
      </c>
      <c r="B11" s="106" t="s">
        <v>2</v>
      </c>
      <c r="C11" s="98">
        <v>-79310.321284000005</v>
      </c>
      <c r="D11" s="122">
        <v>-1249.866</v>
      </c>
      <c r="E11" s="123">
        <v>0.24299999999999999</v>
      </c>
      <c r="F11" s="123">
        <v>0.90400000000000003</v>
      </c>
      <c r="G11" s="43">
        <f>(C11+D11)</f>
        <v>-80560.187284</v>
      </c>
      <c r="H11" s="98">
        <f>(G13-G11)</f>
        <v>311.02599999999802</v>
      </c>
      <c r="I11" s="98">
        <f>SQRT(E$13^2+E11^2)</f>
        <v>1.3510329381625008</v>
      </c>
      <c r="J11" s="23">
        <f>EXP(G11-MAX(G$11:G$13))</f>
        <v>8.3776935774668361E-136</v>
      </c>
      <c r="K11" s="43" t="s">
        <v>27</v>
      </c>
      <c r="L11" s="43" t="s">
        <v>27</v>
      </c>
      <c r="M11" s="89">
        <v>-1248.499</v>
      </c>
      <c r="N11" s="5">
        <v>0.23100000000000001</v>
      </c>
      <c r="O11" s="127">
        <v>0.21199999999999999</v>
      </c>
      <c r="P11" s="25">
        <f>(C11+M11)</f>
        <v>-80558.820284000001</v>
      </c>
      <c r="Q11" s="35">
        <f>(P13-P11)</f>
        <v>309.63700000000244</v>
      </c>
      <c r="R11" s="35">
        <f>SQRT(N$13^2+N11^2)</f>
        <v>1.7265230957041959</v>
      </c>
      <c r="S11" s="3">
        <f>EXP(P11-MAX(P$11:P$13))</f>
        <v>3.3601565131797096E-135</v>
      </c>
      <c r="T11" s="25" t="str">
        <f>ROUND(S11/SUM(S$11:S$13),3) &amp;"(0, 0)"</f>
        <v>0(0, 0)</v>
      </c>
      <c r="U11" s="25" t="s">
        <v>27</v>
      </c>
      <c r="V11" s="89">
        <v>-1296.5709999999999</v>
      </c>
      <c r="W11" s="5">
        <v>0.25700000000000001</v>
      </c>
      <c r="X11" s="5">
        <v>0.35299999999999998</v>
      </c>
      <c r="Y11" s="22">
        <f>(C11+V11)</f>
        <v>-80606.892284000001</v>
      </c>
      <c r="Z11" s="35">
        <f>MAX(Y$11:Y$13)-Y11</f>
        <v>353.09199999998964</v>
      </c>
      <c r="AA11" s="35">
        <f>SQRT(W$13^2+W11^2)</f>
        <v>0.44232228069587448</v>
      </c>
      <c r="AB11" s="23">
        <f>EXP(Y11-MAX(Y$11:Y$13))</f>
        <v>4.5091304096257333E-154</v>
      </c>
      <c r="AC11" s="92" t="s">
        <v>27</v>
      </c>
      <c r="AD11" s="85" t="s">
        <v>27</v>
      </c>
      <c r="AE11" s="5">
        <v>-1190.5630000000001</v>
      </c>
      <c r="AF11" s="5">
        <v>0.29299999999999998</v>
      </c>
      <c r="AG11" s="5">
        <v>0.28699999999999998</v>
      </c>
      <c r="AH11" s="22">
        <f>(C11+AE11)</f>
        <v>-80500.884284</v>
      </c>
      <c r="AI11" s="35">
        <f>MAX(AH$11:AH$13)-AH11</f>
        <v>268.35099999999511</v>
      </c>
      <c r="AJ11" s="35">
        <f>SQRT(AF$13^2+AF11^2)</f>
        <v>1.1702726178117644</v>
      </c>
      <c r="AK11" s="43">
        <f>EXP(AH11-MAX(AH$11:AH$13))</f>
        <v>2.8618145460447669E-117</v>
      </c>
      <c r="AL11" s="30" t="str">
        <f>ROUND(AK11/SUM(AK$11:AK$13),3)&amp;"(0,0)"</f>
        <v>0(0,0)</v>
      </c>
      <c r="AM11" s="13" t="s">
        <v>27</v>
      </c>
    </row>
    <row r="12" spans="1:47" x14ac:dyDescent="0.2">
      <c r="A12" s="107" t="s">
        <v>39</v>
      </c>
      <c r="B12" s="106" t="s">
        <v>3</v>
      </c>
      <c r="C12" s="98">
        <v>-79310.321284000005</v>
      </c>
      <c r="D12" s="124">
        <v>-980.28099999999995</v>
      </c>
      <c r="E12" s="123">
        <v>0.67</v>
      </c>
      <c r="F12" s="123">
        <v>1.03</v>
      </c>
      <c r="G12" s="43">
        <f>(C12+D12)</f>
        <v>-80290.602284000008</v>
      </c>
      <c r="H12" s="98">
        <f>(G13-G12)</f>
        <v>41.44100000000617</v>
      </c>
      <c r="I12" s="98">
        <f>SQRT(E$13^2+E12^2)</f>
        <v>1.4883349757363091</v>
      </c>
      <c r="J12" s="23">
        <f>EXP(G12-MAX(G$11:G$13))</f>
        <v>1.0055470018447015E-18</v>
      </c>
      <c r="K12" s="43" t="str">
        <f>ROUND(J12/SUM(J$11:J$13),3) &amp;"(0, 0)"</f>
        <v>0(0, 0)</v>
      </c>
      <c r="L12" s="43" t="s">
        <v>27</v>
      </c>
      <c r="M12" s="90">
        <v>-978.05899999999997</v>
      </c>
      <c r="N12" s="5">
        <v>0.62</v>
      </c>
      <c r="O12" s="127">
        <v>0.42</v>
      </c>
      <c r="P12" s="25">
        <f>(C12+M12)</f>
        <v>-80288.380283999999</v>
      </c>
      <c r="Q12" s="35">
        <f>(P13-P12)</f>
        <v>39.197000000000116</v>
      </c>
      <c r="R12" s="35">
        <f>SQRT(N$13^2+N12^2)</f>
        <v>1.8198684018356932</v>
      </c>
      <c r="S12" s="3">
        <f>EXP(P12-MAX(P$11:P$13))</f>
        <v>9.4832935222742753E-18</v>
      </c>
      <c r="T12" s="25" t="str">
        <f>ROUND(S12/SUM(S$11:S$13),3) &amp;"(0, 0)"</f>
        <v>0(0, 0)</v>
      </c>
      <c r="U12" s="25" t="s">
        <v>27</v>
      </c>
      <c r="V12" s="90">
        <v>-985.77200000000005</v>
      </c>
      <c r="W12" s="5">
        <v>0.375</v>
      </c>
      <c r="X12" s="5">
        <v>0.33500000000000002</v>
      </c>
      <c r="Y12" s="22">
        <f>(C12+V12)</f>
        <v>-80296.093284000002</v>
      </c>
      <c r="Z12" s="35">
        <f>MAX(Y$11:Y$13)-Y12</f>
        <v>42.29299999999057</v>
      </c>
      <c r="AA12" s="35">
        <f>SQRT(W$13^2+W12^2)</f>
        <v>0.51983170353490371</v>
      </c>
      <c r="AB12" s="23">
        <f>EXP(Y12-MAX(Y$11:Y$13))</f>
        <v>4.2892709076350637E-19</v>
      </c>
      <c r="AC12" s="88" t="s">
        <v>27</v>
      </c>
      <c r="AD12" s="85" t="s">
        <v>27</v>
      </c>
      <c r="AE12" s="5">
        <v>-955.71799999999996</v>
      </c>
      <c r="AF12" s="5">
        <v>0.67700000000000005</v>
      </c>
      <c r="AG12" s="5">
        <v>0.51800000000000002</v>
      </c>
      <c r="AH12" s="22">
        <f>(C12+AE12)</f>
        <v>-80266.039283999999</v>
      </c>
      <c r="AI12" s="35">
        <f>MAX(AH$11:AH$13)-AH12</f>
        <v>33.505999999993946</v>
      </c>
      <c r="AJ12" s="35">
        <f>SQRT(AF$13^2+AF12^2)</f>
        <v>1.3198552950986711</v>
      </c>
      <c r="AK12" s="43">
        <f>EXP(AH12-MAX(AH$11:AH$13))</f>
        <v>2.808853505466235E-15</v>
      </c>
      <c r="AL12" s="14" t="str">
        <f>ROUND(AK12/SUM(AK$11:AK$13),3)&amp;"(0,0)"</f>
        <v>0(0,0)</v>
      </c>
      <c r="AM12" s="13" t="s">
        <v>27</v>
      </c>
    </row>
    <row r="13" spans="1:47" s="1" customFormat="1" x14ac:dyDescent="0.2">
      <c r="A13" s="107" t="s">
        <v>46</v>
      </c>
      <c r="B13" s="106" t="s">
        <v>4</v>
      </c>
      <c r="C13" s="99">
        <v>-79310.321284000005</v>
      </c>
      <c r="D13" s="125">
        <v>-938.84</v>
      </c>
      <c r="E13" s="126">
        <v>1.329</v>
      </c>
      <c r="F13" s="126">
        <v>0.88600000000000001</v>
      </c>
      <c r="G13" s="97">
        <f>(C13+D13)</f>
        <v>-80249.161284000002</v>
      </c>
      <c r="H13" s="99">
        <f>(G13-G13)</f>
        <v>0</v>
      </c>
      <c r="I13" s="99" t="s">
        <v>11</v>
      </c>
      <c r="J13" s="109">
        <f>EXP(G13-MAX(G$11:G$13))</f>
        <v>1</v>
      </c>
      <c r="K13" s="97" t="str">
        <f>ROUND(J13/SUM(J$11:J$13),3) &amp;"(1, 1)"</f>
        <v>1(1, 1)</v>
      </c>
      <c r="L13" s="97" t="s">
        <v>28</v>
      </c>
      <c r="M13" s="139">
        <v>-938.86199999999997</v>
      </c>
      <c r="N13" s="140">
        <v>1.7110000000000001</v>
      </c>
      <c r="O13" s="141">
        <v>1.1279999999999999</v>
      </c>
      <c r="P13" s="40">
        <f>(C13+M13)</f>
        <v>-80249.183283999999</v>
      </c>
      <c r="Q13" s="142">
        <f>(P13-P13)</f>
        <v>0</v>
      </c>
      <c r="R13" s="142" t="s">
        <v>11</v>
      </c>
      <c r="S13" s="109">
        <f>EXP(P13-MAX(P$11:P$13))</f>
        <v>1</v>
      </c>
      <c r="T13" s="40" t="s">
        <v>28</v>
      </c>
      <c r="U13" s="40" t="s">
        <v>28</v>
      </c>
      <c r="V13" s="139">
        <v>-943.47900000000004</v>
      </c>
      <c r="W13" s="140">
        <v>0.36</v>
      </c>
      <c r="X13" s="140">
        <v>0.51300000000000001</v>
      </c>
      <c r="Y13" s="40">
        <f>(C13+V13)</f>
        <v>-80253.800284000012</v>
      </c>
      <c r="Z13" s="142">
        <f>MAX(Y$11:Y$13)-Y13</f>
        <v>0</v>
      </c>
      <c r="AA13" s="142" t="s">
        <v>11</v>
      </c>
      <c r="AB13" s="109">
        <f>EXP(Y13-MAX(Y$11:Y$13))</f>
        <v>1</v>
      </c>
      <c r="AC13" s="143" t="s">
        <v>28</v>
      </c>
      <c r="AD13" s="144" t="s">
        <v>28</v>
      </c>
      <c r="AE13" s="140">
        <v>-922.21199999999999</v>
      </c>
      <c r="AF13" s="140">
        <v>1.133</v>
      </c>
      <c r="AG13" s="140">
        <v>1.2370000000000001</v>
      </c>
      <c r="AH13" s="40">
        <f>(C13+AE13)</f>
        <v>-80232.533284000005</v>
      </c>
      <c r="AI13" s="142">
        <f>MAX(AH$11:AH$13)-AH13</f>
        <v>0</v>
      </c>
      <c r="AJ13" s="142" t="s">
        <v>11</v>
      </c>
      <c r="AK13" s="97">
        <f>EXP(AH13-MAX(AH$11:AH$13))</f>
        <v>1</v>
      </c>
      <c r="AL13" s="145" t="str">
        <f>ROUND(AK13/SUM(AK$11:AK$13),3)&amp;"(1,1)"</f>
        <v>1(1,1)</v>
      </c>
      <c r="AM13" s="146" t="s">
        <v>28</v>
      </c>
      <c r="AN13" s="140"/>
      <c r="AO13" s="140"/>
      <c r="AP13" s="140"/>
      <c r="AQ13" s="140"/>
      <c r="AR13" s="140"/>
      <c r="AS13" s="140"/>
      <c r="AT13" s="140"/>
      <c r="AU13" s="147"/>
    </row>
    <row r="14" spans="1:47" ht="17" thickBot="1" x14ac:dyDescent="0.25">
      <c r="A14" s="110"/>
      <c r="B14" s="108"/>
      <c r="C14" s="65"/>
      <c r="D14" s="76"/>
      <c r="E14" s="77"/>
      <c r="F14" s="77"/>
      <c r="G14" s="77"/>
      <c r="H14" s="77"/>
      <c r="I14" s="77"/>
      <c r="J14" s="23"/>
      <c r="K14" s="97">
        <v>1</v>
      </c>
      <c r="L14" s="111">
        <v>1</v>
      </c>
      <c r="M14" s="76"/>
      <c r="N14" s="77"/>
      <c r="O14" s="77"/>
      <c r="P14" s="78"/>
      <c r="Q14" s="78"/>
      <c r="R14" s="78"/>
      <c r="S14" s="79"/>
      <c r="T14" s="75">
        <v>1</v>
      </c>
      <c r="U14" s="80">
        <v>1</v>
      </c>
      <c r="V14" s="81"/>
      <c r="W14" s="74"/>
      <c r="X14" s="74"/>
      <c r="Y14" s="74"/>
      <c r="Z14" s="74"/>
      <c r="AA14" s="78"/>
      <c r="AB14" s="82"/>
      <c r="AC14" s="41">
        <v>1</v>
      </c>
      <c r="AD14" s="86">
        <v>1</v>
      </c>
      <c r="AE14" s="81"/>
      <c r="AF14" s="74"/>
      <c r="AG14" s="74"/>
      <c r="AH14" s="74"/>
      <c r="AI14" s="74"/>
      <c r="AJ14" s="78"/>
      <c r="AK14" s="74"/>
      <c r="AL14" s="83">
        <v>1</v>
      </c>
      <c r="AM14" s="84">
        <v>1</v>
      </c>
    </row>
    <row r="15" spans="1:47" x14ac:dyDescent="0.2">
      <c r="A15" s="112" t="s">
        <v>5</v>
      </c>
      <c r="B15" s="102" t="s">
        <v>2</v>
      </c>
      <c r="C15" s="63">
        <v>-153495.40015199999</v>
      </c>
      <c r="D15" s="123">
        <v>-3240.6869999999999</v>
      </c>
      <c r="E15" s="123">
        <v>2.4940000000000002</v>
      </c>
      <c r="F15" s="123">
        <v>15.986000000000001</v>
      </c>
      <c r="G15" s="43">
        <f>(C15+D15)</f>
        <v>-156736.08715199999</v>
      </c>
      <c r="H15" s="98">
        <f>(G17-G15)</f>
        <v>2052.7870000000112</v>
      </c>
      <c r="I15" s="98">
        <f>SQRT(E$17^2+E$15^2)</f>
        <v>2.5480423858327006</v>
      </c>
      <c r="J15" s="46">
        <f>EXP(G15-MAX(G$15:G$17))</f>
        <v>0</v>
      </c>
      <c r="K15" s="45" t="str">
        <f>ROUND(J15/SUM(J$15:J$17),3) &amp;"(0,0)"</f>
        <v>0(0,0)</v>
      </c>
      <c r="L15" s="43" t="s">
        <v>27</v>
      </c>
      <c r="M15" s="90">
        <v>-2321.549</v>
      </c>
      <c r="N15" s="5">
        <v>2.1219999999999999</v>
      </c>
      <c r="O15" s="127">
        <v>12.298</v>
      </c>
      <c r="P15" s="25">
        <f>(C15+M15)</f>
        <v>-155816.94915199999</v>
      </c>
      <c r="Q15" s="35">
        <f>(P17-P15)</f>
        <v>1132.4899999999907</v>
      </c>
      <c r="R15" s="35">
        <f>SQRT(N$17^2+N$15^2)</f>
        <v>2.2138303909739787</v>
      </c>
      <c r="S15" s="3">
        <f>EXP(P15-MAX(P$15:P$17))</f>
        <v>0</v>
      </c>
      <c r="T15" s="25" t="str">
        <f>ROUND(S15/SUM(S$15:S$17),3) &amp;"(0, 0)"</f>
        <v>0(0, 0)</v>
      </c>
      <c r="U15" s="26" t="s">
        <v>27</v>
      </c>
      <c r="V15" s="90">
        <v>-3107.5250000000001</v>
      </c>
      <c r="W15" s="5">
        <v>1.2749999999999999</v>
      </c>
      <c r="X15" s="5">
        <v>7.0970000000000004</v>
      </c>
      <c r="Y15" s="22">
        <f>(C15+V15)</f>
        <v>-156602.92515199998</v>
      </c>
      <c r="Z15" s="35">
        <f>(Y17-Y15)</f>
        <v>1913.560999999987</v>
      </c>
      <c r="AA15" s="35">
        <f>SQRT(W$17^2+W$15^2)</f>
        <v>1.308682543629279</v>
      </c>
      <c r="AB15" s="23">
        <f>EXP(Y15-MAX(Y$15:Y$17))</f>
        <v>0</v>
      </c>
      <c r="AC15" s="88" t="s">
        <v>27</v>
      </c>
      <c r="AD15" s="85" t="s">
        <v>27</v>
      </c>
      <c r="AE15" s="5">
        <v>-1691.068</v>
      </c>
      <c r="AF15" s="5">
        <v>0.443</v>
      </c>
      <c r="AG15" s="5">
        <v>0.42599999999999999</v>
      </c>
      <c r="AH15" s="22">
        <f>(C15+AE15)</f>
        <v>-155186.46815199999</v>
      </c>
      <c r="AI15" s="35">
        <f>(AH17-AH15)</f>
        <v>517.59700000000885</v>
      </c>
      <c r="AJ15" s="35">
        <f>SQRT(AF$17^2+AF$15^2)</f>
        <v>1.2426463696482601</v>
      </c>
      <c r="AK15" s="43">
        <f>EXP(AH15-MAX(AH$15:AH$17))</f>
        <v>1.6236000286871057E-225</v>
      </c>
      <c r="AL15" s="14" t="s">
        <v>27</v>
      </c>
      <c r="AM15" s="13" t="s">
        <v>27</v>
      </c>
    </row>
    <row r="16" spans="1:47" x14ac:dyDescent="0.2">
      <c r="A16" s="110" t="s">
        <v>40</v>
      </c>
      <c r="B16" s="106" t="s">
        <v>3</v>
      </c>
      <c r="C16" s="64">
        <v>-153495.40015199999</v>
      </c>
      <c r="D16" s="123">
        <v>-1303.654</v>
      </c>
      <c r="E16" s="123">
        <v>0.3</v>
      </c>
      <c r="F16" s="123">
        <v>0.36599999999999999</v>
      </c>
      <c r="G16" s="43">
        <f>(C16+D16)</f>
        <v>-154799.054152</v>
      </c>
      <c r="H16" s="98">
        <f>(G17-G16)</f>
        <v>115.75400000001537</v>
      </c>
      <c r="I16" s="98">
        <f>SQRT(E$17^2+E$16^2)</f>
        <v>0.60206644151621669</v>
      </c>
      <c r="J16" s="23">
        <f>EXP(G16-MAX(G$15:G$17))</f>
        <v>5.3539775003056005E-51</v>
      </c>
      <c r="K16" s="43" t="str">
        <f>ROUND(J16/SUM(J$15:J$17),3) &amp;"(0,0)"</f>
        <v>0(0,0)</v>
      </c>
      <c r="L16" s="43" t="s">
        <v>27</v>
      </c>
      <c r="M16" s="90">
        <v>-1301.9870000000001</v>
      </c>
      <c r="N16" s="5">
        <v>0.49</v>
      </c>
      <c r="O16" s="127">
        <v>0.71499999999999997</v>
      </c>
      <c r="P16" s="25">
        <f>(C16+M16)</f>
        <v>-154797.38715199998</v>
      </c>
      <c r="Q16" s="35">
        <f>(P17-P16)</f>
        <v>112.92799999998533</v>
      </c>
      <c r="R16" s="35">
        <f>SQRT(N$17^2+N$16^2)</f>
        <v>0.7989123856844379</v>
      </c>
      <c r="S16" s="3">
        <f>EXP(P16-MAX(P$15:P$17))</f>
        <v>9.0363438363824009E-50</v>
      </c>
      <c r="T16" s="25" t="str">
        <f>ROUND(S16/SUM(S$15:S$17),3) &amp;"(0, 0)"</f>
        <v>0(0, 0)</v>
      </c>
      <c r="U16" s="26" t="s">
        <v>27</v>
      </c>
      <c r="V16" s="90">
        <v>-1308.317</v>
      </c>
      <c r="W16" s="5">
        <v>0.23899999999999999</v>
      </c>
      <c r="X16" s="5">
        <v>0.23699999999999999</v>
      </c>
      <c r="Y16" s="22">
        <f>(C16+V16)</f>
        <v>-154803.717152</v>
      </c>
      <c r="Z16" s="35">
        <f>(Y17-Y16)</f>
        <v>114.35300000000279</v>
      </c>
      <c r="AA16" s="35">
        <f>SQRT(W$17^2+W$16^2)</f>
        <v>0.3796656423749718</v>
      </c>
      <c r="AB16" s="23">
        <f>EXP(Y16-MAX(Y$15:Y$17))</f>
        <v>2.1733171690725548E-50</v>
      </c>
      <c r="AC16" s="88" t="s">
        <v>27</v>
      </c>
      <c r="AD16" s="85" t="s">
        <v>27</v>
      </c>
      <c r="AE16" s="5">
        <v>-1266.32</v>
      </c>
      <c r="AF16" s="5">
        <v>0.53300000000000003</v>
      </c>
      <c r="AG16" s="5">
        <v>0.45900000000000002</v>
      </c>
      <c r="AH16" s="22">
        <f>(C16+AE16)</f>
        <v>-154761.72015199999</v>
      </c>
      <c r="AI16" s="35">
        <f>(AH17-AH16)</f>
        <v>92.849000000016531</v>
      </c>
      <c r="AJ16" s="35">
        <f>SQRT(AF$17^2+AF$16^2)</f>
        <v>1.2775014677095289</v>
      </c>
      <c r="AK16" s="43">
        <f>EXP(AH16-MAX(AH$15:AH$17))</f>
        <v>4.7445130962977953E-41</v>
      </c>
      <c r="AL16" s="14" t="s">
        <v>27</v>
      </c>
      <c r="AM16" s="13" t="s">
        <v>27</v>
      </c>
    </row>
    <row r="17" spans="1:47" s="1" customFormat="1" x14ac:dyDescent="0.2">
      <c r="A17" s="107" t="s">
        <v>46</v>
      </c>
      <c r="B17" s="106" t="s">
        <v>4</v>
      </c>
      <c r="C17" s="100">
        <v>-153495.40015199999</v>
      </c>
      <c r="D17" s="126">
        <v>-1187.9000000000001</v>
      </c>
      <c r="E17" s="126">
        <v>0.52200000000000002</v>
      </c>
      <c r="F17" s="126">
        <v>0.63800000000000001</v>
      </c>
      <c r="G17" s="97">
        <f>(C17+D17)</f>
        <v>-154683.30015199998</v>
      </c>
      <c r="H17" s="99">
        <f>(G17-G17)</f>
        <v>0</v>
      </c>
      <c r="I17" s="99" t="s">
        <v>11</v>
      </c>
      <c r="J17" s="109">
        <f>EXP(G17-MAX(G$15:G$17))</f>
        <v>1</v>
      </c>
      <c r="K17" s="97" t="str">
        <f>ROUND(J17/SUM(J$15:J$17),3) &amp;"(1,1)"</f>
        <v>1(1,1)</v>
      </c>
      <c r="L17" s="97" t="s">
        <v>28</v>
      </c>
      <c r="M17" s="139">
        <v>-1189.059</v>
      </c>
      <c r="N17" s="140">
        <v>0.63100000000000001</v>
      </c>
      <c r="O17" s="141">
        <v>1.278</v>
      </c>
      <c r="P17" s="40">
        <f>(C17+M17)</f>
        <v>-154684.459152</v>
      </c>
      <c r="Q17" s="142">
        <f>(P17-P17)</f>
        <v>0</v>
      </c>
      <c r="R17" s="142" t="s">
        <v>11</v>
      </c>
      <c r="S17" s="109">
        <f>EXP(P17-MAX(P$15:P$17))</f>
        <v>1</v>
      </c>
      <c r="T17" s="40" t="str">
        <f>ROUND(S17/SUM(S$15:S$17),3) &amp;"(0, 0)"</f>
        <v>1(0, 0)</v>
      </c>
      <c r="U17" s="97" t="s">
        <v>28</v>
      </c>
      <c r="V17" s="139">
        <v>-1193.9639999999999</v>
      </c>
      <c r="W17" s="140">
        <v>0.29499999999999998</v>
      </c>
      <c r="X17" s="140">
        <v>0.39600000000000002</v>
      </c>
      <c r="Y17" s="40">
        <f>(C17+V17)</f>
        <v>-154689.36415199999</v>
      </c>
      <c r="Z17" s="142">
        <f>(Y17-Y17)</f>
        <v>0</v>
      </c>
      <c r="AA17" s="142" t="s">
        <v>11</v>
      </c>
      <c r="AB17" s="109">
        <f>EXP(Y17-MAX(Y$15:Y$17))</f>
        <v>1</v>
      </c>
      <c r="AC17" s="143" t="s">
        <v>28</v>
      </c>
      <c r="AD17" s="144" t="s">
        <v>28</v>
      </c>
      <c r="AE17" s="140">
        <v>-1173.471</v>
      </c>
      <c r="AF17" s="140">
        <v>1.161</v>
      </c>
      <c r="AG17" s="140">
        <v>2.1110000000000002</v>
      </c>
      <c r="AH17" s="40">
        <f>(C17+AE17)</f>
        <v>-154668.87115199998</v>
      </c>
      <c r="AI17" s="142">
        <f>(AH17-AH17)</f>
        <v>0</v>
      </c>
      <c r="AJ17" s="142" t="s">
        <v>11</v>
      </c>
      <c r="AK17" s="97">
        <f>EXP(AH17-MAX(AH$15:AH$17))</f>
        <v>1</v>
      </c>
      <c r="AL17" s="145" t="str">
        <f>ROUND(AK17/SUM(AK$15:AK$17),3)&amp;"(1,1)"</f>
        <v>1(1,1)</v>
      </c>
      <c r="AM17" s="146" t="s">
        <v>28</v>
      </c>
      <c r="AN17" s="140"/>
      <c r="AO17" s="140"/>
      <c r="AP17" s="140"/>
      <c r="AQ17" s="140"/>
      <c r="AR17" s="140"/>
      <c r="AS17" s="140"/>
      <c r="AT17" s="140"/>
      <c r="AU17" s="147"/>
    </row>
    <row r="18" spans="1:47" ht="17" thickBot="1" x14ac:dyDescent="0.25">
      <c r="A18" s="113"/>
      <c r="B18" s="114"/>
      <c r="C18" s="101"/>
      <c r="D18" s="21"/>
      <c r="E18" s="21"/>
      <c r="F18" s="21"/>
      <c r="G18" s="21"/>
      <c r="H18" s="21"/>
      <c r="I18" s="21"/>
      <c r="J18" s="47"/>
      <c r="K18" s="115">
        <v>1</v>
      </c>
      <c r="L18" s="115">
        <v>1</v>
      </c>
      <c r="M18" s="20"/>
      <c r="N18" s="21"/>
      <c r="O18" s="21"/>
      <c r="P18" s="28"/>
      <c r="Q18" s="29"/>
      <c r="R18" s="29"/>
      <c r="S18" s="55"/>
      <c r="T18" s="33">
        <v>1</v>
      </c>
      <c r="U18" s="33">
        <v>1</v>
      </c>
      <c r="V18" s="37"/>
      <c r="W18" s="27"/>
      <c r="X18" s="27"/>
      <c r="Y18" s="27"/>
      <c r="Z18" s="27"/>
      <c r="AA18" s="29"/>
      <c r="AB18" s="16"/>
      <c r="AC18" s="41">
        <v>1</v>
      </c>
      <c r="AD18" s="86">
        <v>1</v>
      </c>
      <c r="AE18" s="37"/>
      <c r="AF18" s="27"/>
      <c r="AG18" s="27"/>
      <c r="AH18" s="27"/>
      <c r="AI18" s="27"/>
      <c r="AJ18" s="29"/>
      <c r="AK18" s="27"/>
      <c r="AL18" s="34">
        <v>1</v>
      </c>
      <c r="AM18" s="53">
        <v>1</v>
      </c>
    </row>
    <row r="19" spans="1:47" x14ac:dyDescent="0.2">
      <c r="A19" s="112" t="s">
        <v>7</v>
      </c>
      <c r="B19" s="102" t="s">
        <v>2</v>
      </c>
      <c r="C19" s="63">
        <v>-39691.878777999998</v>
      </c>
      <c r="D19" s="123">
        <v>-795.94299999999998</v>
      </c>
      <c r="E19" s="123">
        <v>0.17699999999999999</v>
      </c>
      <c r="F19" s="123">
        <v>0.155</v>
      </c>
      <c r="G19" s="45">
        <f>(C19+D19)</f>
        <v>-40487.821777999998</v>
      </c>
      <c r="H19" s="98">
        <f>(G21-G19)</f>
        <v>157.61200000000099</v>
      </c>
      <c r="I19" s="98">
        <f>SQRT(E$19^2+E$21^2)</f>
        <v>0.82911338187246741</v>
      </c>
      <c r="J19" s="46">
        <f>EXP(G19-MAX(G$19:G$21))</f>
        <v>3.5479551256794461E-69</v>
      </c>
      <c r="K19" s="45" t="str">
        <f>ROUND(J19/SUM(J$19:J$21),3) &amp;"(0, 0)"</f>
        <v>0(0, 0)</v>
      </c>
      <c r="L19" s="45" t="s">
        <v>27</v>
      </c>
      <c r="M19" s="90">
        <v>-794.48299999999995</v>
      </c>
      <c r="N19" s="5">
        <v>0.18099999999999999</v>
      </c>
      <c r="O19" s="127">
        <v>0.17199999999999999</v>
      </c>
      <c r="P19" s="32">
        <f>(C19+M19)</f>
        <v>-40486.361777999999</v>
      </c>
      <c r="Q19" s="35">
        <f>(P21-P19)</f>
        <v>154.9210000000021</v>
      </c>
      <c r="R19" s="35">
        <f>SQRT(N$19^2+N$21^2)</f>
        <v>0.6372456355284043</v>
      </c>
      <c r="S19" s="12">
        <f>EXP(P19-MAX(P$19:P$21))</f>
        <v>5.2319618559192555E-68</v>
      </c>
      <c r="T19" s="48" t="s">
        <v>27</v>
      </c>
      <c r="U19" s="31" t="s">
        <v>27</v>
      </c>
      <c r="V19" s="90">
        <v>-816.38599999999997</v>
      </c>
      <c r="W19" s="5">
        <v>0.20300000000000001</v>
      </c>
      <c r="X19" s="5">
        <v>0.36799999999999999</v>
      </c>
      <c r="Y19" s="42">
        <f>(C19+V19)</f>
        <v>-40508.264777999997</v>
      </c>
      <c r="Z19" s="35">
        <f>(Y21-Y19)</f>
        <v>173.18899999999849</v>
      </c>
      <c r="AA19" s="35">
        <f>SQRT(W$19^2+W$21^2)</f>
        <v>0.42027728941735598</v>
      </c>
      <c r="AB19" s="46">
        <f>EXP(Y19-MAX(Y$19:Y$21))</f>
        <v>6.0949896666417593E-76</v>
      </c>
      <c r="AC19" s="88" t="s">
        <v>27</v>
      </c>
      <c r="AD19" s="85" t="s">
        <v>27</v>
      </c>
      <c r="AE19" s="5">
        <v>-757.02499999999998</v>
      </c>
      <c r="AF19" s="5">
        <v>0.28399999999999997</v>
      </c>
      <c r="AG19" s="5">
        <v>0.32</v>
      </c>
      <c r="AH19" s="42">
        <f>(C19+AE19)</f>
        <v>-40448.903778</v>
      </c>
      <c r="AI19" s="35">
        <f>(AH21-AH19)</f>
        <v>143.70500000000175</v>
      </c>
      <c r="AJ19" s="35">
        <f>SQRT(AF$19^2+AF$21^2)</f>
        <v>0.78796002436671864</v>
      </c>
      <c r="AK19" s="45">
        <f>EXP(AH19-MAX(AH$19:AH$21))</f>
        <v>3.8878677014839019E-63</v>
      </c>
      <c r="AL19" s="6" t="s">
        <v>27</v>
      </c>
      <c r="AM19" s="13" t="s">
        <v>27</v>
      </c>
    </row>
    <row r="20" spans="1:47" x14ac:dyDescent="0.2">
      <c r="A20" s="110" t="s">
        <v>41</v>
      </c>
      <c r="B20" s="106" t="s">
        <v>3</v>
      </c>
      <c r="C20" s="64">
        <v>-39691.878777999998</v>
      </c>
      <c r="D20" s="123">
        <v>-660.44299999999998</v>
      </c>
      <c r="E20" s="123">
        <v>0.40100000000000002</v>
      </c>
      <c r="F20" s="123">
        <v>0.36599999999999999</v>
      </c>
      <c r="G20" s="43">
        <f>(C20+D20)</f>
        <v>-40352.321777999998</v>
      </c>
      <c r="H20" s="98">
        <f>(G21-G20)</f>
        <v>22.11200000000099</v>
      </c>
      <c r="I20" s="98">
        <f>SQRT(E$20^2+E$21^2)</f>
        <v>0.90382575754400807</v>
      </c>
      <c r="J20" s="23">
        <f>EXP(G20-MAX(G$19:G$21))</f>
        <v>2.4939079299074679E-10</v>
      </c>
      <c r="K20" s="43" t="str">
        <f>ROUND(J20/SUM(J$19:J$21),3) &amp;"(0,0)"</f>
        <v>0(0,0)</v>
      </c>
      <c r="L20" s="43" t="s">
        <v>27</v>
      </c>
      <c r="M20" s="90">
        <v>-660.11599999999999</v>
      </c>
      <c r="N20" s="5">
        <v>0.38500000000000001</v>
      </c>
      <c r="O20" s="127">
        <v>0.38700000000000001</v>
      </c>
      <c r="P20" s="25">
        <f>(C20+M20)</f>
        <v>-40351.994778</v>
      </c>
      <c r="Q20" s="35">
        <f>(P21-P20)</f>
        <v>20.554000000003725</v>
      </c>
      <c r="R20" s="35">
        <f>SQRT(N$20^2+N$21^2)</f>
        <v>0.72218141765071742</v>
      </c>
      <c r="S20" s="3">
        <f>EXP(P20-MAX(P$19:P$21))</f>
        <v>1.1844349636456403E-9</v>
      </c>
      <c r="T20" s="49" t="s">
        <v>27</v>
      </c>
      <c r="U20" s="26" t="s">
        <v>27</v>
      </c>
      <c r="V20" s="90">
        <v>-665.26400000000001</v>
      </c>
      <c r="W20" s="5">
        <v>0.20799999999999999</v>
      </c>
      <c r="X20" s="5">
        <v>0.23799999999999999</v>
      </c>
      <c r="Y20" s="22">
        <f>(C20+V20)</f>
        <v>-40357.142778000001</v>
      </c>
      <c r="Z20" s="35">
        <f>(Y21-Y20)</f>
        <v>22.067000000002736</v>
      </c>
      <c r="AA20" s="35">
        <f>SQRT(W$20^2+W$21^2)</f>
        <v>0.42271503403593297</v>
      </c>
      <c r="AB20" s="23">
        <f>EXP(Y20-MAX(Y$19:Y$21))</f>
        <v>2.6086971747259316E-10</v>
      </c>
      <c r="AC20" s="88" t="s">
        <v>27</v>
      </c>
      <c r="AD20" s="85" t="s">
        <v>27</v>
      </c>
      <c r="AE20" s="5">
        <v>-635.16200000000003</v>
      </c>
      <c r="AF20" s="5">
        <v>0.40799999999999997</v>
      </c>
      <c r="AG20" s="5">
        <v>0.41499999999999998</v>
      </c>
      <c r="AH20" s="22">
        <f>(C20+AE20)</f>
        <v>-40327.040777999995</v>
      </c>
      <c r="AI20" s="35">
        <f>(AH21-AH20)</f>
        <v>21.841999999996915</v>
      </c>
      <c r="AJ20" s="35">
        <f>SQRT(AF$20^2+AF$21^2)</f>
        <v>0.84064796437034206</v>
      </c>
      <c r="AK20" s="43">
        <f>EXP(AH20-MAX(AH$19:AH$21))</f>
        <v>3.2669307315938369E-10</v>
      </c>
      <c r="AL20" s="6" t="s">
        <v>27</v>
      </c>
      <c r="AM20" s="13" t="s">
        <v>27</v>
      </c>
    </row>
    <row r="21" spans="1:47" s="148" customFormat="1" x14ac:dyDescent="0.2">
      <c r="A21" s="107" t="s">
        <v>46</v>
      </c>
      <c r="B21" s="106" t="s">
        <v>4</v>
      </c>
      <c r="C21" s="100">
        <v>-39691.878777999998</v>
      </c>
      <c r="D21" s="126">
        <v>-638.33100000000002</v>
      </c>
      <c r="E21" s="126">
        <v>0.81</v>
      </c>
      <c r="F21" s="126">
        <v>0.62</v>
      </c>
      <c r="G21" s="97">
        <f>(C21+D21)</f>
        <v>-40330.209777999997</v>
      </c>
      <c r="H21" s="99">
        <f>(G21-G21)</f>
        <v>0</v>
      </c>
      <c r="I21" s="97" t="s">
        <v>11</v>
      </c>
      <c r="J21" s="109">
        <f>EXP(G21-MAX(G$19:G$21))</f>
        <v>1</v>
      </c>
      <c r="K21" s="97" t="str">
        <f>ROUND(J21/SUM(J$19:J$21),3) &amp;"(1,1)"</f>
        <v>1(1,1)</v>
      </c>
      <c r="L21" s="97" t="s">
        <v>28</v>
      </c>
      <c r="M21" s="139">
        <v>-639.56200000000001</v>
      </c>
      <c r="N21" s="140">
        <v>0.61099999999999999</v>
      </c>
      <c r="O21" s="141">
        <v>0.66</v>
      </c>
      <c r="P21" s="40">
        <f>(C21+M21)</f>
        <v>-40331.440777999996</v>
      </c>
      <c r="Q21" s="142">
        <f>(P21-P21)</f>
        <v>0</v>
      </c>
      <c r="R21" s="97" t="s">
        <v>11</v>
      </c>
      <c r="S21" s="109">
        <f>EXP(P21-MAX(P$19:P$21))</f>
        <v>1</v>
      </c>
      <c r="T21" s="50" t="s">
        <v>28</v>
      </c>
      <c r="U21" s="97" t="s">
        <v>28</v>
      </c>
      <c r="V21" s="139">
        <v>-643.197</v>
      </c>
      <c r="W21" s="140">
        <v>0.36799999999999999</v>
      </c>
      <c r="X21" s="140">
        <v>0.55200000000000005</v>
      </c>
      <c r="Y21" s="40">
        <f>(C21+V21)</f>
        <v>-40335.075777999999</v>
      </c>
      <c r="Z21" s="142">
        <f>(Y21-Y21)</f>
        <v>0</v>
      </c>
      <c r="AA21" s="97" t="s">
        <v>11</v>
      </c>
      <c r="AB21" s="109">
        <f>EXP(Y21-MAX(Y$19:Y$21))</f>
        <v>1</v>
      </c>
      <c r="AC21" s="143" t="s">
        <v>28</v>
      </c>
      <c r="AD21" s="144" t="s">
        <v>28</v>
      </c>
      <c r="AE21" s="140">
        <v>-613.32000000000005</v>
      </c>
      <c r="AF21" s="140">
        <v>0.73499999999999999</v>
      </c>
      <c r="AG21" s="140">
        <v>0.70799999999999996</v>
      </c>
      <c r="AH21" s="40">
        <f>(C21+AE21)</f>
        <v>-40305.198777999998</v>
      </c>
      <c r="AI21" s="142">
        <f>(AH21-AH21)</f>
        <v>0</v>
      </c>
      <c r="AJ21" s="97" t="s">
        <v>11</v>
      </c>
      <c r="AK21" s="97">
        <f>EXP(AH21-MAX(AH$19:AH$21))</f>
        <v>1</v>
      </c>
      <c r="AL21" s="147" t="s">
        <v>28</v>
      </c>
      <c r="AM21" s="146" t="s">
        <v>28</v>
      </c>
    </row>
    <row r="22" spans="1:47" s="2" customFormat="1" ht="17" thickBot="1" x14ac:dyDescent="0.25">
      <c r="A22" s="113"/>
      <c r="B22" s="114"/>
      <c r="C22" s="66"/>
      <c r="D22" s="21"/>
      <c r="E22" s="21"/>
      <c r="F22" s="21"/>
      <c r="G22" s="21"/>
      <c r="H22" s="21"/>
      <c r="I22" s="21"/>
      <c r="J22" s="47"/>
      <c r="K22" s="115">
        <v>1</v>
      </c>
      <c r="L22" s="115">
        <v>1</v>
      </c>
      <c r="M22" s="20"/>
      <c r="N22" s="21"/>
      <c r="O22" s="21"/>
      <c r="P22" s="28"/>
      <c r="Q22" s="28"/>
      <c r="R22" s="28"/>
      <c r="S22" s="55"/>
      <c r="T22" s="33">
        <v>1</v>
      </c>
      <c r="U22" s="41">
        <v>1</v>
      </c>
      <c r="V22" s="37"/>
      <c r="W22" s="27"/>
      <c r="X22" s="27"/>
      <c r="Y22" s="27"/>
      <c r="Z22" s="27"/>
      <c r="AA22" s="28"/>
      <c r="AB22" s="16"/>
      <c r="AC22" s="41">
        <v>1</v>
      </c>
      <c r="AD22" s="86">
        <v>1</v>
      </c>
      <c r="AE22" s="37"/>
      <c r="AF22" s="27"/>
      <c r="AG22" s="27"/>
      <c r="AH22" s="27"/>
      <c r="AI22" s="27"/>
      <c r="AJ22" s="28"/>
      <c r="AK22" s="27"/>
      <c r="AL22" s="33">
        <v>1</v>
      </c>
      <c r="AM22" s="53">
        <v>1</v>
      </c>
    </row>
    <row r="23" spans="1:47" x14ac:dyDescent="0.2">
      <c r="A23" s="112" t="s">
        <v>23</v>
      </c>
      <c r="B23" s="95" t="s">
        <v>2</v>
      </c>
      <c r="C23" s="63">
        <v>-71764.078104</v>
      </c>
      <c r="D23" s="123">
        <v>-1123.0250000000001</v>
      </c>
      <c r="E23" s="123">
        <v>0.42299999999999999</v>
      </c>
      <c r="F23" s="123">
        <v>0.56999999999999995</v>
      </c>
      <c r="G23" s="45">
        <f>(C23+D23)</f>
        <v>-72887.103103999994</v>
      </c>
      <c r="H23" s="98">
        <f>(G25-G23)</f>
        <v>392.26900000000023</v>
      </c>
      <c r="I23" s="98">
        <f>SQRT(E23^2+E25^2)</f>
        <v>0.92445281112666855</v>
      </c>
      <c r="J23" s="46">
        <f>EXP(G23-MAX(G$23:G$25))</f>
        <v>4.362524493120117E-171</v>
      </c>
      <c r="K23" s="45" t="s">
        <v>27</v>
      </c>
      <c r="L23" s="45" t="s">
        <v>27</v>
      </c>
      <c r="M23" s="90">
        <v>-1123.251</v>
      </c>
      <c r="N23" s="5">
        <v>0.38800000000000001</v>
      </c>
      <c r="O23" s="127">
        <v>0.68300000000000005</v>
      </c>
      <c r="P23" s="32">
        <f>(C23+M23)</f>
        <v>-72887.329104000004</v>
      </c>
      <c r="Q23" s="35">
        <f>(P25-P23)</f>
        <v>393.3859999999986</v>
      </c>
      <c r="R23" s="35">
        <f>SQRT(N23^2+N25^2)</f>
        <v>1.0931733622806585</v>
      </c>
      <c r="S23" s="12">
        <f>EXP(P23-MAX(P$23:P$25))</f>
        <v>1.427680218168801E-171</v>
      </c>
      <c r="T23" s="48" t="s">
        <v>27</v>
      </c>
      <c r="U23" s="31" t="s">
        <v>27</v>
      </c>
      <c r="V23" s="89">
        <v>-1146.8620000000001</v>
      </c>
      <c r="W23" s="91">
        <v>0.35199999999999998</v>
      </c>
      <c r="X23" s="91">
        <v>0.57499999999999996</v>
      </c>
      <c r="Y23" s="42">
        <f>(C23+V23)</f>
        <v>-72910.940103999994</v>
      </c>
      <c r="Z23" s="48">
        <f>(Y25-Y23)</f>
        <v>407.67999999999302</v>
      </c>
      <c r="AA23" s="48">
        <f>SQRT(W23^2+W25^2)</f>
        <v>0.51505339529023586</v>
      </c>
      <c r="AB23" s="46">
        <f>EXP(Y23-MAX(Y$23:Y$25))</f>
        <v>8.8476028059782852E-178</v>
      </c>
      <c r="AC23" s="92" t="s">
        <v>27</v>
      </c>
      <c r="AD23" s="51" t="s">
        <v>27</v>
      </c>
      <c r="AE23" s="5">
        <v>-1105.1320000000001</v>
      </c>
      <c r="AF23" s="5">
        <v>0.77200000000000002</v>
      </c>
      <c r="AG23" s="5">
        <v>0.9</v>
      </c>
      <c r="AH23" s="42">
        <f>(C23+AE23)</f>
        <v>-72869.210103999998</v>
      </c>
      <c r="AI23" s="35">
        <f>(AH25-AH23)</f>
        <v>410.3009999999922</v>
      </c>
      <c r="AJ23" s="35">
        <f>SQRT(AF23^2+AF25^2)</f>
        <v>1.2728424882914617</v>
      </c>
      <c r="AK23" s="45">
        <f>EXP(AH23-MAX(AH$23:AH$25))</f>
        <v>6.4348700458043884E-179</v>
      </c>
      <c r="AL23" s="88" t="s">
        <v>27</v>
      </c>
      <c r="AM23" s="85" t="s">
        <v>27</v>
      </c>
    </row>
    <row r="24" spans="1:47" s="2" customFormat="1" x14ac:dyDescent="0.2">
      <c r="A24" s="110" t="s">
        <v>42</v>
      </c>
      <c r="B24" s="108" t="s">
        <v>3</v>
      </c>
      <c r="C24" s="64">
        <v>-71764.078104</v>
      </c>
      <c r="D24" s="123">
        <v>-788.19299999999998</v>
      </c>
      <c r="E24" s="123">
        <v>0.58799999999999997</v>
      </c>
      <c r="F24" s="123">
        <v>0.56799999999999995</v>
      </c>
      <c r="G24" s="43">
        <f>(C24+D24)</f>
        <v>-72552.271103999999</v>
      </c>
      <c r="H24" s="98">
        <f>(G25-G24)</f>
        <v>57.437000000005355</v>
      </c>
      <c r="I24" s="98">
        <f>SQRT(E24^2+E25^2)</f>
        <v>1.0106572119170771</v>
      </c>
      <c r="J24" s="23">
        <f>EXP(G24-MAX(G$23:G$25))</f>
        <v>1.1361295165477932E-25</v>
      </c>
      <c r="K24" s="43" t="s">
        <v>27</v>
      </c>
      <c r="L24" s="43" t="s">
        <v>27</v>
      </c>
      <c r="M24" s="90">
        <v>-788.947</v>
      </c>
      <c r="N24" s="5">
        <v>0.54900000000000004</v>
      </c>
      <c r="O24" s="127">
        <v>0.54</v>
      </c>
      <c r="P24" s="25">
        <f>(C24+M24)</f>
        <v>-72553.025104</v>
      </c>
      <c r="Q24" s="35">
        <f>(P25-P24)</f>
        <v>59.081999999994878</v>
      </c>
      <c r="R24" s="35">
        <f>SQRT(N24^2+N25^2)</f>
        <v>1.1601228383235975</v>
      </c>
      <c r="S24" s="3">
        <f>EXP(P24-MAX(P$23:P$25))</f>
        <v>2.1928726965682466E-26</v>
      </c>
      <c r="T24" s="49" t="s">
        <v>45</v>
      </c>
      <c r="U24" s="26" t="s">
        <v>28</v>
      </c>
      <c r="V24" s="90">
        <v>-800.77</v>
      </c>
      <c r="W24" s="6">
        <v>0.27800000000000002</v>
      </c>
      <c r="X24" s="6">
        <v>0.27700000000000002</v>
      </c>
      <c r="Y24" s="22">
        <f>(C24+V24)</f>
        <v>-72564.848104000004</v>
      </c>
      <c r="Z24" s="49">
        <f>(Y25-Y24)</f>
        <v>61.588000000003376</v>
      </c>
      <c r="AA24" s="49">
        <f>SQRT(W24^2+W25^2)</f>
        <v>0.46761094940131592</v>
      </c>
      <c r="AB24" s="23">
        <f>EXP(Y24-MAX(Y$23:Y$25))</f>
        <v>1.7892517412976727E-27</v>
      </c>
      <c r="AC24" s="88" t="s">
        <v>27</v>
      </c>
      <c r="AD24" s="52" t="s">
        <v>27</v>
      </c>
      <c r="AE24" s="5">
        <v>-750.62199999999996</v>
      </c>
      <c r="AF24" s="5">
        <v>0.63300000000000001</v>
      </c>
      <c r="AG24" s="5">
        <v>0.52900000000000003</v>
      </c>
      <c r="AH24" s="22">
        <f>(C24+AE24)</f>
        <v>-72514.700104000003</v>
      </c>
      <c r="AI24" s="35">
        <f>(AH25-AH24)</f>
        <v>55.790999999997439</v>
      </c>
      <c r="AJ24" s="35">
        <f>SQRT(AF24^2+AF25^2)</f>
        <v>1.193663687979156</v>
      </c>
      <c r="AK24" s="43">
        <f>EXP(AH24-MAX(AH$23:AH$25))</f>
        <v>5.8921875232686235E-25</v>
      </c>
      <c r="AL24" s="88" t="s">
        <v>27</v>
      </c>
      <c r="AM24" s="85" t="s">
        <v>27</v>
      </c>
    </row>
    <row r="25" spans="1:47" s="1" customFormat="1" x14ac:dyDescent="0.2">
      <c r="A25" s="110" t="s">
        <v>47</v>
      </c>
      <c r="B25" s="108" t="s">
        <v>4</v>
      </c>
      <c r="C25" s="100">
        <v>-71764.078104</v>
      </c>
      <c r="D25" s="126">
        <v>-730.75599999999997</v>
      </c>
      <c r="E25" s="126">
        <v>0.82199999999999995</v>
      </c>
      <c r="F25" s="126">
        <v>0.70099999999999996</v>
      </c>
      <c r="G25" s="97">
        <f>(C25+D25)</f>
        <v>-72494.834103999994</v>
      </c>
      <c r="H25" s="99">
        <f>(G25-G25)</f>
        <v>0</v>
      </c>
      <c r="I25" s="97" t="s">
        <v>11</v>
      </c>
      <c r="J25" s="109">
        <f>EXP(G25-MAX(G$23:G$25))</f>
        <v>1</v>
      </c>
      <c r="K25" s="97" t="s">
        <v>28</v>
      </c>
      <c r="L25" s="97" t="s">
        <v>28</v>
      </c>
      <c r="M25" s="139">
        <v>-729.86500000000001</v>
      </c>
      <c r="N25" s="140">
        <v>1.022</v>
      </c>
      <c r="O25" s="141">
        <v>0.69799999999999995</v>
      </c>
      <c r="P25" s="40">
        <f>(C25+M25)</f>
        <v>-72493.943104000005</v>
      </c>
      <c r="Q25" s="142">
        <f>(P25-P25)</f>
        <v>0</v>
      </c>
      <c r="R25" s="97" t="s">
        <v>11</v>
      </c>
      <c r="S25" s="109">
        <f>EXP(P25-MAX(P$23:P$25))</f>
        <v>1</v>
      </c>
      <c r="T25" s="50" t="s">
        <v>27</v>
      </c>
      <c r="U25" s="97" t="s">
        <v>27</v>
      </c>
      <c r="V25" s="139">
        <v>-739.18200000000002</v>
      </c>
      <c r="W25" s="147">
        <v>0.376</v>
      </c>
      <c r="X25" s="147">
        <v>0.50700000000000001</v>
      </c>
      <c r="Y25" s="40">
        <f>(C25+V25)</f>
        <v>-72503.260104000001</v>
      </c>
      <c r="Z25" s="50">
        <f>(Y25-Y25)</f>
        <v>0</v>
      </c>
      <c r="AA25" s="97" t="s">
        <v>11</v>
      </c>
      <c r="AB25" s="109">
        <f>EXP(Y25-MAX(Y$23:Y$25))</f>
        <v>1</v>
      </c>
      <c r="AC25" s="143" t="s">
        <v>28</v>
      </c>
      <c r="AD25" s="87" t="s">
        <v>28</v>
      </c>
      <c r="AE25" s="140">
        <v>-694.83100000000002</v>
      </c>
      <c r="AF25" s="140">
        <v>1.012</v>
      </c>
      <c r="AG25" s="140">
        <v>1.1120000000000001</v>
      </c>
      <c r="AH25" s="40">
        <f>(C25+AE25)</f>
        <v>-72458.909104000006</v>
      </c>
      <c r="AI25" s="142">
        <f>(AH25-AH25)</f>
        <v>0</v>
      </c>
      <c r="AJ25" s="97" t="s">
        <v>11</v>
      </c>
      <c r="AK25" s="97">
        <f>EXP(AH25-MAX(AH$23:AH$25))</f>
        <v>1</v>
      </c>
      <c r="AL25" s="143" t="s">
        <v>28</v>
      </c>
      <c r="AM25" s="144" t="s">
        <v>28</v>
      </c>
      <c r="AN25" s="140"/>
      <c r="AO25" s="140"/>
      <c r="AP25" s="140"/>
      <c r="AQ25" s="140"/>
      <c r="AR25" s="140"/>
      <c r="AS25" s="140"/>
      <c r="AT25" s="140"/>
      <c r="AU25" s="147"/>
    </row>
    <row r="26" spans="1:47" ht="17" thickBot="1" x14ac:dyDescent="0.25">
      <c r="A26" s="110"/>
      <c r="B26" s="108"/>
      <c r="C26" s="65"/>
      <c r="D26" s="43"/>
      <c r="E26" s="43"/>
      <c r="F26" s="43"/>
      <c r="G26" s="43"/>
      <c r="H26" s="43"/>
      <c r="I26" s="43"/>
      <c r="J26" s="23"/>
      <c r="K26" s="97">
        <v>1</v>
      </c>
      <c r="L26" s="97">
        <v>1</v>
      </c>
      <c r="M26" s="20"/>
      <c r="N26" s="21"/>
      <c r="O26" s="21"/>
      <c r="P26" s="25"/>
      <c r="Q26" s="25"/>
      <c r="R26" s="25"/>
      <c r="S26" s="4"/>
      <c r="T26" s="40">
        <v>1</v>
      </c>
      <c r="U26" s="50">
        <v>1</v>
      </c>
      <c r="V26" s="24"/>
      <c r="W26" s="22"/>
      <c r="X26" s="22"/>
      <c r="Y26" s="22"/>
      <c r="Z26" s="22"/>
      <c r="AA26" s="25"/>
      <c r="AB26" s="17"/>
      <c r="AC26" s="41">
        <v>1</v>
      </c>
      <c r="AD26" s="87">
        <v>1</v>
      </c>
      <c r="AE26" s="22"/>
      <c r="AF26" s="22"/>
      <c r="AG26" s="22"/>
      <c r="AH26" s="22"/>
      <c r="AI26" s="22"/>
      <c r="AJ26" s="25"/>
      <c r="AK26" s="22"/>
      <c r="AL26" s="41">
        <v>1</v>
      </c>
      <c r="AM26" s="86">
        <v>1</v>
      </c>
    </row>
    <row r="27" spans="1:47" x14ac:dyDescent="0.2">
      <c r="A27" s="112" t="s">
        <v>24</v>
      </c>
      <c r="B27" s="95" t="s">
        <v>2</v>
      </c>
      <c r="C27" s="63">
        <v>-77244.218414999996</v>
      </c>
      <c r="D27" s="122">
        <v>-1245.529</v>
      </c>
      <c r="E27" s="31">
        <v>0.61899999999999999</v>
      </c>
      <c r="F27" s="31">
        <v>0.80900000000000005</v>
      </c>
      <c r="G27" s="45">
        <f>(C27+D27)</f>
        <v>-78489.747414999991</v>
      </c>
      <c r="H27" s="116">
        <f>(G29-G27)</f>
        <v>472.12399999999616</v>
      </c>
      <c r="I27" s="116">
        <f>SQRT(E27^2+E29^2)</f>
        <v>0.86137216114754955</v>
      </c>
      <c r="J27" s="46">
        <f>EXP(G27-MAX(G$27:G$29))</f>
        <v>9.1023184589088255E-206</v>
      </c>
      <c r="K27" s="45" t="s">
        <v>27</v>
      </c>
      <c r="L27" s="45" t="s">
        <v>27</v>
      </c>
      <c r="M27" s="90">
        <v>-1240.511</v>
      </c>
      <c r="N27" s="5">
        <v>0.42699999999999999</v>
      </c>
      <c r="O27" s="127">
        <v>0.442</v>
      </c>
      <c r="P27" s="32">
        <f>(C27+M27)</f>
        <v>-78484.729414999994</v>
      </c>
      <c r="Q27" s="48">
        <f>(P29-P27)</f>
        <v>465.48200000000361</v>
      </c>
      <c r="R27" s="48">
        <f>SQRT(N27^2+N29^2)</f>
        <v>0.67827575513208493</v>
      </c>
      <c r="S27" s="12">
        <f>EXP(P27-MAX(P$27:P$29))</f>
        <v>6.9780804918553076E-203</v>
      </c>
      <c r="T27" s="32" t="s">
        <v>27</v>
      </c>
      <c r="U27" s="31" t="s">
        <v>27</v>
      </c>
      <c r="V27" s="89">
        <v>-1747.9839999999999</v>
      </c>
      <c r="W27" s="91">
        <v>0.77</v>
      </c>
      <c r="X27" s="91">
        <v>1.905</v>
      </c>
      <c r="Y27" s="42">
        <f>(C27+V27)</f>
        <v>-78992.202414999992</v>
      </c>
      <c r="Z27" s="48">
        <f>(Y29-Y27)</f>
        <v>965.93600000000151</v>
      </c>
      <c r="AA27" s="48">
        <f>SQRT(W27^2+W29^2)</f>
        <v>0.81112576090270982</v>
      </c>
      <c r="AB27" s="46">
        <f>EXP(Y27-MAX(Y$27:Y$29))</f>
        <v>0</v>
      </c>
      <c r="AC27" s="88" t="s">
        <v>27</v>
      </c>
      <c r="AD27" s="51" t="s">
        <v>27</v>
      </c>
      <c r="AE27" s="89">
        <v>-1194.559</v>
      </c>
      <c r="AF27" s="91">
        <v>0.85699999999999998</v>
      </c>
      <c r="AG27" s="91">
        <v>2.7919999999999998</v>
      </c>
      <c r="AH27" s="42">
        <f>(C27+AE27)</f>
        <v>-78438.77741499999</v>
      </c>
      <c r="AI27" s="48">
        <f>(AH29-AH27)</f>
        <v>448.70799999999872</v>
      </c>
      <c r="AJ27" s="48">
        <f>SQRT(AF27^2+AF29^2)</f>
        <v>1.3499251831120123</v>
      </c>
      <c r="AK27" s="45">
        <f>EXP(AH27-MAX(AH$27:AH$29))</f>
        <v>1.3445953783318671E-195</v>
      </c>
      <c r="AL27" s="88" t="s">
        <v>27</v>
      </c>
      <c r="AM27" s="51" t="s">
        <v>27</v>
      </c>
    </row>
    <row r="28" spans="1:47" x14ac:dyDescent="0.2">
      <c r="A28" s="110" t="s">
        <v>43</v>
      </c>
      <c r="B28" s="108" t="s">
        <v>3</v>
      </c>
      <c r="C28" s="64">
        <v>-77244.218414999996</v>
      </c>
      <c r="D28" s="123">
        <v>-855.93600000000004</v>
      </c>
      <c r="E28" s="123">
        <v>0.65</v>
      </c>
      <c r="F28" s="123">
        <v>0.63400000000000001</v>
      </c>
      <c r="G28" s="43">
        <f>(C28+D28)</f>
        <v>-78100.154414999997</v>
      </c>
      <c r="H28" s="98">
        <f>(G29-G28)</f>
        <v>82.531000000002678</v>
      </c>
      <c r="I28" s="98">
        <f>SQRT(E28^2+E29^2)</f>
        <v>0.8839123259690409</v>
      </c>
      <c r="J28" s="23">
        <f>EXP(G28-MAX(G$27:G$29))</f>
        <v>1.4362899248609769E-36</v>
      </c>
      <c r="K28" s="43" t="s">
        <v>27</v>
      </c>
      <c r="L28" s="43" t="s">
        <v>27</v>
      </c>
      <c r="M28" s="90">
        <v>-855.78300000000002</v>
      </c>
      <c r="N28" s="5">
        <v>0.437</v>
      </c>
      <c r="O28" s="127">
        <v>0.44600000000000001</v>
      </c>
      <c r="P28" s="25">
        <f>(C28+M28)</f>
        <v>-78100.001414999992</v>
      </c>
      <c r="Q28" s="35">
        <f>(P29-P28)</f>
        <v>80.754000000000815</v>
      </c>
      <c r="R28" s="35">
        <f>SQRT(N28^2+N29^2)</f>
        <v>0.68461522039756029</v>
      </c>
      <c r="S28" s="3">
        <f>EXP(P28-MAX(P$27:P$29))</f>
        <v>8.4914803389916846E-36</v>
      </c>
      <c r="T28" s="25" t="s">
        <v>27</v>
      </c>
      <c r="U28" s="26" t="s">
        <v>27</v>
      </c>
      <c r="V28" s="90">
        <v>-865.32299999999998</v>
      </c>
      <c r="W28" s="6">
        <v>0.189</v>
      </c>
      <c r="X28" s="6">
        <v>0.183</v>
      </c>
      <c r="Y28" s="22">
        <f>(C28+V28)</f>
        <v>-78109.541415</v>
      </c>
      <c r="Z28" s="49">
        <f>(Y29-Y28)</f>
        <v>83.275000000008731</v>
      </c>
      <c r="AA28" s="49">
        <f>SQRT(W28^2+W29^2)</f>
        <v>0.31740510392871757</v>
      </c>
      <c r="AB28" s="23">
        <f>EXP(Y28-MAX(Y$27:Y$29))</f>
        <v>6.8253828911920018E-37</v>
      </c>
      <c r="AC28" s="88" t="s">
        <v>27</v>
      </c>
      <c r="AD28" s="52" t="s">
        <v>27</v>
      </c>
      <c r="AE28" s="5">
        <v>-823.31</v>
      </c>
      <c r="AF28" s="5">
        <v>0.79</v>
      </c>
      <c r="AG28" s="5">
        <v>0.80700000000000005</v>
      </c>
      <c r="AH28" s="22">
        <f>(C28+AE28)</f>
        <v>-78067.528414999993</v>
      </c>
      <c r="AI28" s="35">
        <f>(AH29-AH28)</f>
        <v>77.459000000002561</v>
      </c>
      <c r="AJ28" s="35">
        <f>SQRT(AF28^2+AF29^2)</f>
        <v>1.3084146896148789</v>
      </c>
      <c r="AK28" s="43">
        <f>EXP(AH28-MAX(AH$27:AH$29))</f>
        <v>2.290781811709919E-34</v>
      </c>
      <c r="AL28" s="88" t="s">
        <v>27</v>
      </c>
      <c r="AM28" s="52" t="s">
        <v>27</v>
      </c>
    </row>
    <row r="29" spans="1:47" s="1" customFormat="1" x14ac:dyDescent="0.2">
      <c r="A29" s="110" t="s">
        <v>47</v>
      </c>
      <c r="B29" s="108" t="s">
        <v>4</v>
      </c>
      <c r="C29" s="100">
        <v>-77244.218414999996</v>
      </c>
      <c r="D29" s="126">
        <v>-773.40499999999997</v>
      </c>
      <c r="E29" s="126">
        <v>0.59899999999999998</v>
      </c>
      <c r="F29" s="126">
        <v>0.60699999999999998</v>
      </c>
      <c r="G29" s="97">
        <f>(C29+D29)</f>
        <v>-78017.623414999995</v>
      </c>
      <c r="H29" s="99">
        <f>(G29-G29)</f>
        <v>0</v>
      </c>
      <c r="I29" s="97" t="s">
        <v>11</v>
      </c>
      <c r="J29" s="109">
        <f>EXP(G29-MAX(G$27:G$29))</f>
        <v>1</v>
      </c>
      <c r="K29" s="97" t="s">
        <v>28</v>
      </c>
      <c r="L29" s="97" t="s">
        <v>28</v>
      </c>
      <c r="M29" s="139">
        <v>-775.029</v>
      </c>
      <c r="N29" s="140">
        <v>0.52700000000000002</v>
      </c>
      <c r="O29" s="141">
        <v>0.60399999999999998</v>
      </c>
      <c r="P29" s="40">
        <f>(C29+M29)</f>
        <v>-78019.247414999991</v>
      </c>
      <c r="Q29" s="142">
        <f>(P29-P29)</f>
        <v>0</v>
      </c>
      <c r="R29" s="97" t="s">
        <v>11</v>
      </c>
      <c r="S29" s="109">
        <f>EXP(P29-MAX(P$27:P$29))</f>
        <v>1</v>
      </c>
      <c r="T29" s="40" t="s">
        <v>28</v>
      </c>
      <c r="U29" s="97" t="s">
        <v>28</v>
      </c>
      <c r="V29" s="139">
        <v>-782.048</v>
      </c>
      <c r="W29" s="147">
        <v>0.255</v>
      </c>
      <c r="X29" s="147">
        <v>0.314</v>
      </c>
      <c r="Y29" s="40">
        <f>(C29+V29)</f>
        <v>-78026.266414999991</v>
      </c>
      <c r="Z29" s="50">
        <f>(Y29-Y29)</f>
        <v>0</v>
      </c>
      <c r="AA29" s="97" t="s">
        <v>11</v>
      </c>
      <c r="AB29" s="109">
        <f>EXP(Y29-MAX(Y$27:Y$29))</f>
        <v>1</v>
      </c>
      <c r="AC29" s="143" t="s">
        <v>28</v>
      </c>
      <c r="AD29" s="87" t="s">
        <v>28</v>
      </c>
      <c r="AE29" s="140">
        <v>-745.851</v>
      </c>
      <c r="AF29" s="140">
        <v>1.0429999999999999</v>
      </c>
      <c r="AG29" s="140">
        <v>1.032</v>
      </c>
      <c r="AH29" s="40">
        <f>(C29+AE29)</f>
        <v>-77990.069414999991</v>
      </c>
      <c r="AI29" s="142">
        <f>(AH29-AH29)</f>
        <v>0</v>
      </c>
      <c r="AJ29" s="97" t="s">
        <v>11</v>
      </c>
      <c r="AK29" s="97">
        <f>EXP(AH29-MAX(AH$27:AH$29))</f>
        <v>1</v>
      </c>
      <c r="AL29" s="143" t="s">
        <v>28</v>
      </c>
      <c r="AM29" s="87" t="s">
        <v>28</v>
      </c>
      <c r="AN29" s="140"/>
      <c r="AO29" s="140"/>
      <c r="AP29" s="140"/>
      <c r="AQ29" s="140"/>
      <c r="AR29" s="140"/>
      <c r="AS29" s="140"/>
      <c r="AT29" s="140"/>
      <c r="AU29" s="147"/>
    </row>
    <row r="30" spans="1:47" ht="17" thickBot="1" x14ac:dyDescent="0.25">
      <c r="A30" s="113"/>
      <c r="B30" s="69"/>
      <c r="C30" s="66"/>
      <c r="D30" s="21"/>
      <c r="E30" s="21"/>
      <c r="F30" s="21"/>
      <c r="G30" s="21"/>
      <c r="H30" s="21"/>
      <c r="I30" s="21"/>
      <c r="J30" s="47"/>
      <c r="K30" s="115">
        <v>1</v>
      </c>
      <c r="L30" s="115">
        <v>1</v>
      </c>
      <c r="M30" s="20"/>
      <c r="N30" s="21"/>
      <c r="O30" s="21"/>
      <c r="P30" s="28"/>
      <c r="Q30" s="28"/>
      <c r="R30" s="28"/>
      <c r="S30" s="55"/>
      <c r="T30" s="33">
        <v>1</v>
      </c>
      <c r="U30" s="41">
        <v>1</v>
      </c>
      <c r="V30" s="37"/>
      <c r="W30" s="27"/>
      <c r="X30" s="27"/>
      <c r="Y30" s="27"/>
      <c r="Z30" s="27"/>
      <c r="AA30" s="28"/>
      <c r="AB30" s="16"/>
      <c r="AC30" s="41">
        <v>1</v>
      </c>
      <c r="AD30" s="53">
        <v>1</v>
      </c>
      <c r="AE30" s="27"/>
      <c r="AF30" s="27"/>
      <c r="AG30" s="27"/>
      <c r="AH30" s="27"/>
      <c r="AI30" s="27"/>
      <c r="AJ30" s="28"/>
      <c r="AK30" s="27"/>
      <c r="AL30" s="41">
        <v>1</v>
      </c>
      <c r="AM30" s="53">
        <v>1</v>
      </c>
    </row>
    <row r="31" spans="1:47" x14ac:dyDescent="0.2">
      <c r="A31" s="112" t="s">
        <v>25</v>
      </c>
      <c r="B31" s="108" t="s">
        <v>2</v>
      </c>
      <c r="C31" s="64">
        <v>-187128.307</v>
      </c>
      <c r="D31" s="123">
        <v>-1717.579</v>
      </c>
      <c r="E31" s="123">
        <v>1.66</v>
      </c>
      <c r="F31" s="123">
        <v>6.383</v>
      </c>
      <c r="G31" s="43">
        <f>(C31+D31)</f>
        <v>-188845.886</v>
      </c>
      <c r="H31" s="116">
        <f>(G33-G31)</f>
        <v>824.98099999999977</v>
      </c>
      <c r="I31" s="98">
        <f>SQRT(E31^2+E33^2)</f>
        <v>1.8466404631113227</v>
      </c>
      <c r="J31" s="23">
        <f>EXP(G31-MAX(G$31:G$33))</f>
        <v>0</v>
      </c>
      <c r="K31" s="43" t="s">
        <v>27</v>
      </c>
      <c r="L31" s="43" t="s">
        <v>27</v>
      </c>
      <c r="M31" s="90">
        <v>-2001.0609999999999</v>
      </c>
      <c r="N31" s="5">
        <v>1.734</v>
      </c>
      <c r="O31" s="127">
        <v>6.5609999999999999</v>
      </c>
      <c r="P31" s="25">
        <f>(C31+M31)</f>
        <v>-189129.36799999999</v>
      </c>
      <c r="Q31" s="48">
        <f>(P33-P31)</f>
        <v>1109.7979999999807</v>
      </c>
      <c r="R31" s="35">
        <f>SQRT(N31^2+N33^2)</f>
        <v>1.8884543944718388</v>
      </c>
      <c r="S31" s="3">
        <f>EXP(P31-MAX(P$31:P$33))</f>
        <v>0</v>
      </c>
      <c r="T31" s="35" t="s">
        <v>27</v>
      </c>
      <c r="U31" s="26" t="s">
        <v>27</v>
      </c>
      <c r="V31" s="90">
        <v>-1778.817</v>
      </c>
      <c r="W31" s="5">
        <v>0.92600000000000005</v>
      </c>
      <c r="X31" s="5">
        <v>1.8180000000000001</v>
      </c>
      <c r="Y31" s="22">
        <f>(C31+V31)</f>
        <v>-188907.12400000001</v>
      </c>
      <c r="Z31" s="48">
        <f>(Y33-Y31)</f>
        <v>898.54300000000512</v>
      </c>
      <c r="AA31" s="35">
        <f>SQRT(W31^2+W33^2)</f>
        <v>0.95389569660419382</v>
      </c>
      <c r="AB31" s="23">
        <f>EXP(Y31-MAX(Y$31:Y$33))</f>
        <v>0</v>
      </c>
      <c r="AC31" s="88" t="s">
        <v>27</v>
      </c>
      <c r="AD31" s="51" t="s">
        <v>27</v>
      </c>
      <c r="AE31" s="5">
        <v>-1346.0809999999999</v>
      </c>
      <c r="AF31" s="5">
        <v>0.98199999999999998</v>
      </c>
      <c r="AG31" s="5">
        <v>1.038</v>
      </c>
      <c r="AH31" s="22">
        <f>(C31+AE31)</f>
        <v>-188474.38800000001</v>
      </c>
      <c r="AI31" s="48">
        <f>(AH33-AH31)</f>
        <v>464.18499999999767</v>
      </c>
      <c r="AJ31" s="35">
        <f>SQRT(AF31^2+AF33^2)</f>
        <v>1.3266453934642821</v>
      </c>
      <c r="AK31" s="43">
        <f>EXP(AH31-MAX(AH$31:AH$33))</f>
        <v>2.5527948658588849E-202</v>
      </c>
      <c r="AL31" s="88" t="s">
        <v>27</v>
      </c>
      <c r="AM31" s="85" t="s">
        <v>27</v>
      </c>
    </row>
    <row r="32" spans="1:47" x14ac:dyDescent="0.2">
      <c r="A32" s="110" t="s">
        <v>44</v>
      </c>
      <c r="B32" s="108" t="s">
        <v>3</v>
      </c>
      <c r="C32" s="64">
        <v>-187128.307</v>
      </c>
      <c r="D32" s="123">
        <v>-982.28399999999999</v>
      </c>
      <c r="E32" s="123">
        <v>0.46</v>
      </c>
      <c r="F32" s="123">
        <v>0.54900000000000004</v>
      </c>
      <c r="G32" s="43">
        <f>(C32+D32)</f>
        <v>-188110.59100000001</v>
      </c>
      <c r="H32" s="98">
        <f>(G33-G32)</f>
        <v>89.686000000016065</v>
      </c>
      <c r="I32" s="98">
        <f>SQRT(E32^2+E33^2)</f>
        <v>0.93063472963349059</v>
      </c>
      <c r="J32" s="23">
        <f>EXP(G32-MAX(G$31:G$33))</f>
        <v>1.1216699781940047E-39</v>
      </c>
      <c r="K32" s="43" t="s">
        <v>27</v>
      </c>
      <c r="L32" s="43" t="s">
        <v>27</v>
      </c>
      <c r="M32" s="90">
        <v>-981.20600000000002</v>
      </c>
      <c r="N32" s="5">
        <v>0.91600000000000004</v>
      </c>
      <c r="O32" s="127">
        <v>0.96099999999999997</v>
      </c>
      <c r="P32" s="25">
        <f>(C32+M32)</f>
        <v>-188109.51300000001</v>
      </c>
      <c r="Q32" s="35">
        <f>(P33-P32)</f>
        <v>89.942999999999302</v>
      </c>
      <c r="R32" s="35">
        <f>SQRT(N32^2+N33^2)</f>
        <v>1.182607289001721</v>
      </c>
      <c r="S32" s="3">
        <f>EXP(P32-MAX(P$31:P$33))</f>
        <v>8.6746390748476969E-40</v>
      </c>
      <c r="T32" s="35" t="s">
        <v>27</v>
      </c>
      <c r="U32" s="26" t="s">
        <v>27</v>
      </c>
      <c r="V32" s="90">
        <v>-977.36500000000001</v>
      </c>
      <c r="W32" s="5">
        <v>0.182</v>
      </c>
      <c r="X32" s="5">
        <v>0.30499999999999999</v>
      </c>
      <c r="Y32" s="22">
        <f>(C32+V32)</f>
        <v>-188105.67199999999</v>
      </c>
      <c r="Z32" s="35">
        <f>(Y33-Y32)</f>
        <v>97.090999999985797</v>
      </c>
      <c r="AA32" s="35">
        <f>SQRT(W32^2+W33^2)</f>
        <v>0.29251495688254986</v>
      </c>
      <c r="AB32" s="23">
        <f>EXP(Y32-MAX(Y$31:Y$33))</f>
        <v>6.8220430794404246E-43</v>
      </c>
      <c r="AC32" s="88" t="s">
        <v>27</v>
      </c>
      <c r="AD32" s="52" t="s">
        <v>27</v>
      </c>
      <c r="AE32" s="5">
        <v>-977.32799999999997</v>
      </c>
      <c r="AF32" s="5">
        <v>1.145</v>
      </c>
      <c r="AG32" s="5">
        <v>1.843</v>
      </c>
      <c r="AH32" s="22">
        <f>(C32+AE32)</f>
        <v>-188105.63500000001</v>
      </c>
      <c r="AI32" s="35">
        <f>(AH33-AH32)</f>
        <v>95.432000000000698</v>
      </c>
      <c r="AJ32" s="35">
        <f>SQRT(AF32^2+AF33^2)</f>
        <v>1.4514437639812299</v>
      </c>
      <c r="AK32" s="43">
        <f>EXP(AH32-MAX(AH$31:AH$33))</f>
        <v>3.5843383836946044E-42</v>
      </c>
      <c r="AL32" s="88" t="s">
        <v>27</v>
      </c>
      <c r="AM32" s="85" t="s">
        <v>27</v>
      </c>
    </row>
    <row r="33" spans="1:47" s="1" customFormat="1" x14ac:dyDescent="0.2">
      <c r="A33" s="110" t="s">
        <v>47</v>
      </c>
      <c r="B33" s="108" t="s">
        <v>4</v>
      </c>
      <c r="C33" s="100">
        <v>-187128.307</v>
      </c>
      <c r="D33" s="126">
        <v>-892.59799999999996</v>
      </c>
      <c r="E33" s="126">
        <v>0.80900000000000005</v>
      </c>
      <c r="F33" s="126">
        <v>0.84399999999999997</v>
      </c>
      <c r="G33" s="97">
        <f>(C33+D33)</f>
        <v>-188020.905</v>
      </c>
      <c r="H33" s="99">
        <f>(G33-G33)</f>
        <v>0</v>
      </c>
      <c r="I33" s="97" t="s">
        <v>11</v>
      </c>
      <c r="J33" s="109">
        <f>EXP(G33-MAX(G$31:G$33))</f>
        <v>1</v>
      </c>
      <c r="K33" s="97" t="s">
        <v>28</v>
      </c>
      <c r="L33" s="97" t="s">
        <v>28</v>
      </c>
      <c r="M33" s="139">
        <v>-891.26300000000003</v>
      </c>
      <c r="N33" s="140">
        <v>0.748</v>
      </c>
      <c r="O33" s="141">
        <v>0.68700000000000006</v>
      </c>
      <c r="P33" s="40">
        <f>(C33+M33)</f>
        <v>-188019.57</v>
      </c>
      <c r="Q33" s="142">
        <f>(P33-P33)</f>
        <v>0</v>
      </c>
      <c r="R33" s="97" t="s">
        <v>11</v>
      </c>
      <c r="S33" s="109">
        <f>EXP(P33-MAX(P$31:P$33))</f>
        <v>1</v>
      </c>
      <c r="T33" s="142" t="s">
        <v>28</v>
      </c>
      <c r="U33" s="97" t="s">
        <v>28</v>
      </c>
      <c r="V33" s="139">
        <v>-880.274</v>
      </c>
      <c r="W33" s="140">
        <v>0.22900000000000001</v>
      </c>
      <c r="X33" s="140">
        <v>0.28499999999999998</v>
      </c>
      <c r="Y33" s="40">
        <f>(C33+V33)</f>
        <v>-188008.58100000001</v>
      </c>
      <c r="Z33" s="142">
        <f>(Y33-Y33)</f>
        <v>0</v>
      </c>
      <c r="AA33" s="97" t="s">
        <v>11</v>
      </c>
      <c r="AB33" s="109">
        <f>EXP(Y33-MAX(Y$31:Y$33))</f>
        <v>1</v>
      </c>
      <c r="AC33" s="143" t="s">
        <v>28</v>
      </c>
      <c r="AD33" s="87" t="s">
        <v>28</v>
      </c>
      <c r="AE33" s="140">
        <v>-881.89599999999996</v>
      </c>
      <c r="AF33" s="140">
        <v>0.89200000000000002</v>
      </c>
      <c r="AG33" s="140">
        <v>1.0629999999999999</v>
      </c>
      <c r="AH33" s="40">
        <f>(C33+AE33)</f>
        <v>-188010.20300000001</v>
      </c>
      <c r="AI33" s="142">
        <f>(AH33-AH33)</f>
        <v>0</v>
      </c>
      <c r="AJ33" s="97" t="s">
        <v>11</v>
      </c>
      <c r="AK33" s="97">
        <f>EXP(AH33-MAX(AH$31:AH$33))</f>
        <v>1</v>
      </c>
      <c r="AL33" s="143" t="s">
        <v>28</v>
      </c>
      <c r="AM33" s="144" t="s">
        <v>28</v>
      </c>
      <c r="AN33" s="140"/>
      <c r="AO33" s="140"/>
      <c r="AP33" s="140"/>
      <c r="AQ33" s="140"/>
      <c r="AR33" s="140"/>
      <c r="AS33" s="140"/>
      <c r="AT33" s="140"/>
      <c r="AU33" s="147"/>
    </row>
    <row r="34" spans="1:47" ht="17" thickBot="1" x14ac:dyDescent="0.25">
      <c r="A34" s="117"/>
      <c r="B34" s="118"/>
      <c r="C34" s="77"/>
      <c r="D34" s="119"/>
      <c r="E34" s="77"/>
      <c r="F34" s="77"/>
      <c r="G34" s="77"/>
      <c r="H34" s="77"/>
      <c r="I34" s="120"/>
      <c r="J34" s="121"/>
      <c r="K34" s="115">
        <v>1</v>
      </c>
      <c r="L34" s="115">
        <v>1</v>
      </c>
      <c r="M34" s="76"/>
      <c r="N34" s="77"/>
      <c r="O34" s="77"/>
      <c r="P34" s="78"/>
      <c r="Q34" s="78"/>
      <c r="R34" s="78"/>
      <c r="S34" s="79"/>
      <c r="T34" s="75">
        <v>1</v>
      </c>
      <c r="U34" s="80">
        <v>1</v>
      </c>
      <c r="V34" s="81"/>
      <c r="W34" s="74"/>
      <c r="X34" s="74"/>
      <c r="Y34" s="74"/>
      <c r="Z34" s="78"/>
      <c r="AA34" s="78"/>
      <c r="AB34" s="82"/>
      <c r="AC34" s="41">
        <v>1</v>
      </c>
      <c r="AD34" s="84">
        <v>1</v>
      </c>
      <c r="AE34" s="74"/>
      <c r="AF34" s="74"/>
      <c r="AG34" s="74"/>
      <c r="AH34" s="74"/>
      <c r="AI34" s="78"/>
      <c r="AJ34" s="78"/>
      <c r="AK34" s="74"/>
      <c r="AL34" s="41">
        <v>1</v>
      </c>
      <c r="AM34" s="86">
        <v>1</v>
      </c>
    </row>
    <row r="35" spans="1:47" x14ac:dyDescent="0.2">
      <c r="A35" s="94"/>
      <c r="B35" s="57"/>
      <c r="C35" s="71"/>
      <c r="D35" s="49"/>
      <c r="E35" s="49"/>
      <c r="F35" s="49"/>
      <c r="G35" s="49"/>
      <c r="H35" s="49"/>
      <c r="I35" s="23"/>
      <c r="J35" s="18"/>
      <c r="K35" s="18"/>
      <c r="L35" s="49"/>
      <c r="M35" s="71"/>
      <c r="N35" s="71"/>
      <c r="O35" s="43"/>
      <c r="P35" s="49"/>
      <c r="Q35" s="49"/>
      <c r="R35" s="3"/>
      <c r="S35" s="25"/>
      <c r="T35" s="26"/>
      <c r="U35" s="49"/>
      <c r="V35" s="49"/>
      <c r="W35" s="49"/>
      <c r="X35" s="25"/>
      <c r="Y35" s="49"/>
      <c r="Z35" s="49"/>
      <c r="AA35" s="3"/>
      <c r="AB35" s="49"/>
      <c r="AC35" s="26"/>
      <c r="AD35" s="49"/>
      <c r="AE35" s="49"/>
      <c r="AF35" s="49"/>
      <c r="AG35" s="22"/>
      <c r="AH35" s="49"/>
      <c r="AI35" s="49"/>
      <c r="AJ35" s="23"/>
      <c r="AK35" s="22"/>
      <c r="AL35" s="25"/>
      <c r="AM35" s="49"/>
      <c r="AN35" s="49"/>
      <c r="AO35" s="49"/>
      <c r="AP35" s="22"/>
      <c r="AQ35" s="49"/>
      <c r="AR35" s="49"/>
      <c r="AS35" s="43"/>
      <c r="AT35" s="25"/>
      <c r="AU35" s="25"/>
    </row>
    <row r="36" spans="1:47" x14ac:dyDescent="0.2">
      <c r="A36" s="1" t="s">
        <v>32</v>
      </c>
      <c r="B36" s="7" t="s">
        <v>21</v>
      </c>
      <c r="C36" s="68"/>
      <c r="D36" s="1"/>
      <c r="E36" s="1"/>
      <c r="F36" s="1"/>
      <c r="G36" s="1"/>
      <c r="H36" s="49"/>
      <c r="I36" s="23"/>
      <c r="J36" s="18"/>
      <c r="K36" s="18"/>
      <c r="L36" s="49"/>
      <c r="M36" s="71"/>
      <c r="N36" s="71"/>
      <c r="O36" s="43"/>
      <c r="P36" s="49"/>
      <c r="Q36" s="49"/>
      <c r="R36" s="3"/>
      <c r="S36" s="25"/>
      <c r="T36" s="26"/>
      <c r="U36" s="49"/>
      <c r="V36" s="49"/>
      <c r="W36" s="49"/>
      <c r="X36" s="25"/>
      <c r="Y36" s="49"/>
      <c r="Z36" s="49"/>
      <c r="AA36" s="3"/>
      <c r="AB36" s="49"/>
      <c r="AC36" s="26"/>
      <c r="AD36" s="49"/>
      <c r="AE36" s="49"/>
      <c r="AF36" s="49"/>
      <c r="AG36" s="22"/>
      <c r="AH36" s="49"/>
      <c r="AI36" s="49"/>
      <c r="AJ36" s="23"/>
      <c r="AK36" s="22"/>
      <c r="AL36" s="25"/>
      <c r="AM36" s="49"/>
      <c r="AN36" s="49"/>
      <c r="AO36" s="49"/>
      <c r="AP36" s="22"/>
      <c r="AQ36" s="49"/>
      <c r="AR36" s="49"/>
      <c r="AS36" s="43"/>
      <c r="AT36" s="25"/>
      <c r="AU36" s="25"/>
    </row>
    <row r="37" spans="1:47" x14ac:dyDescent="0.2">
      <c r="A37" s="1" t="s">
        <v>8</v>
      </c>
      <c r="B37" s="7" t="s">
        <v>14</v>
      </c>
      <c r="C37" s="68"/>
      <c r="D37" s="1"/>
      <c r="E37" s="1"/>
      <c r="F37" s="1"/>
      <c r="G37" s="1"/>
      <c r="H37" s="49"/>
      <c r="I37" s="23"/>
      <c r="J37" s="18"/>
      <c r="K37" s="18"/>
      <c r="L37" s="49"/>
      <c r="M37" s="71"/>
      <c r="N37" s="71"/>
      <c r="O37" s="26"/>
      <c r="P37" s="49"/>
      <c r="Q37" s="26"/>
      <c r="R37" s="3"/>
      <c r="S37" s="25"/>
      <c r="T37" s="26"/>
      <c r="U37" s="49"/>
      <c r="V37" s="49"/>
      <c r="W37" s="49"/>
      <c r="X37" s="25"/>
      <c r="Y37" s="49"/>
      <c r="Z37" s="26"/>
      <c r="AA37" s="3"/>
      <c r="AB37" s="49"/>
      <c r="AC37" s="26"/>
      <c r="AD37" s="49"/>
      <c r="AE37" s="49"/>
      <c r="AF37" s="49"/>
      <c r="AG37" s="22"/>
      <c r="AH37" s="49"/>
      <c r="AI37" s="26"/>
      <c r="AJ37" s="23"/>
      <c r="AK37" s="22"/>
      <c r="AL37" s="25"/>
      <c r="AM37" s="49"/>
      <c r="AN37" s="49"/>
      <c r="AO37" s="49"/>
      <c r="AP37" s="22"/>
      <c r="AQ37" s="49"/>
      <c r="AR37" s="26"/>
      <c r="AS37" s="43"/>
      <c r="AT37" s="25"/>
      <c r="AU37" s="25"/>
    </row>
    <row r="38" spans="1:47" ht="17" x14ac:dyDescent="0.25">
      <c r="A38" s="1" t="s">
        <v>13</v>
      </c>
      <c r="B38" s="7" t="s">
        <v>22</v>
      </c>
      <c r="C38" s="68"/>
      <c r="D38" s="1"/>
      <c r="E38" s="1"/>
      <c r="F38" s="1"/>
      <c r="G38" s="1"/>
      <c r="H38" s="22"/>
      <c r="I38" s="17"/>
      <c r="J38" s="44"/>
      <c r="K38" s="44"/>
      <c r="L38" s="43"/>
      <c r="M38" s="72"/>
      <c r="N38" s="43"/>
      <c r="O38" s="26"/>
      <c r="P38" s="25"/>
      <c r="Q38" s="25"/>
      <c r="R38" s="4"/>
      <c r="S38" s="40"/>
      <c r="T38" s="40"/>
      <c r="U38" s="22"/>
      <c r="V38" s="22"/>
      <c r="W38" s="22"/>
      <c r="X38" s="25"/>
      <c r="Y38" s="25"/>
      <c r="Z38" s="25"/>
      <c r="AA38" s="4"/>
      <c r="AB38" s="40"/>
      <c r="AC38" s="50"/>
      <c r="AD38" s="22"/>
      <c r="AE38" s="22"/>
      <c r="AF38" s="22"/>
      <c r="AG38" s="22"/>
      <c r="AH38" s="25"/>
      <c r="AI38" s="25"/>
      <c r="AJ38" s="17"/>
      <c r="AK38" s="40"/>
      <c r="AL38" s="40"/>
      <c r="AM38" s="22"/>
      <c r="AN38" s="22"/>
      <c r="AO38" s="22"/>
      <c r="AP38" s="22"/>
      <c r="AQ38" s="25"/>
      <c r="AR38" s="25"/>
      <c r="AS38" s="22"/>
      <c r="AT38" s="36"/>
      <c r="AU38" s="40"/>
    </row>
    <row r="39" spans="1:47" ht="17" x14ac:dyDescent="0.25">
      <c r="A39" s="7" t="s">
        <v>36</v>
      </c>
      <c r="B39" s="7" t="s">
        <v>51</v>
      </c>
      <c r="H39" s="49"/>
      <c r="I39" s="23"/>
      <c r="J39" s="18"/>
      <c r="K39" s="18"/>
      <c r="L39" s="49"/>
      <c r="M39" s="72"/>
      <c r="N39" s="71"/>
      <c r="O39" s="26"/>
      <c r="P39" s="49"/>
      <c r="Q39" s="49"/>
      <c r="R39" s="3"/>
      <c r="S39" s="25"/>
      <c r="T39" s="26"/>
      <c r="U39" s="49"/>
      <c r="V39" s="49"/>
      <c r="W39" s="49"/>
      <c r="X39" s="25"/>
      <c r="Y39" s="49"/>
      <c r="Z39" s="49"/>
      <c r="AA39" s="3"/>
      <c r="AB39" s="49"/>
      <c r="AC39" s="26"/>
      <c r="AD39" s="49"/>
      <c r="AE39" s="49"/>
      <c r="AF39" s="49"/>
      <c r="AG39" s="22"/>
      <c r="AH39" s="49"/>
      <c r="AI39" s="49"/>
      <c r="AJ39" s="23"/>
      <c r="AK39" s="22"/>
      <c r="AL39" s="25"/>
      <c r="AM39" s="49"/>
      <c r="AN39" s="49"/>
      <c r="AO39" s="49"/>
      <c r="AP39" s="22"/>
      <c r="AQ39" s="49"/>
      <c r="AR39" s="49"/>
      <c r="AS39" s="43"/>
      <c r="AT39" s="25"/>
      <c r="AU39" s="25"/>
    </row>
    <row r="40" spans="1:47" ht="17" x14ac:dyDescent="0.25">
      <c r="A40" s="7" t="s">
        <v>37</v>
      </c>
      <c r="B40" s="7" t="s">
        <v>50</v>
      </c>
      <c r="H40" s="49"/>
      <c r="I40" s="23"/>
      <c r="J40" s="18"/>
      <c r="K40" s="18"/>
      <c r="L40" s="49"/>
      <c r="M40" s="72"/>
      <c r="N40" s="71"/>
      <c r="O40" s="26"/>
      <c r="P40" s="49"/>
      <c r="Q40" s="49"/>
      <c r="R40" s="3"/>
      <c r="S40" s="25"/>
      <c r="T40" s="26"/>
      <c r="U40" s="49"/>
      <c r="V40" s="49"/>
      <c r="W40" s="49"/>
      <c r="X40" s="25"/>
      <c r="Y40" s="49"/>
      <c r="Z40" s="49"/>
      <c r="AA40" s="3"/>
      <c r="AB40" s="49"/>
      <c r="AC40" s="26"/>
      <c r="AD40" s="49"/>
      <c r="AE40" s="49"/>
      <c r="AF40" s="49"/>
      <c r="AG40" s="22"/>
      <c r="AH40" s="49"/>
      <c r="AI40" s="49"/>
      <c r="AJ40" s="23"/>
      <c r="AK40" s="22"/>
      <c r="AL40" s="25"/>
      <c r="AM40" s="49"/>
      <c r="AN40" s="49"/>
      <c r="AO40" s="49"/>
      <c r="AP40" s="22"/>
      <c r="AQ40" s="49"/>
      <c r="AR40" s="49"/>
      <c r="AS40" s="43"/>
      <c r="AT40" s="25"/>
      <c r="AU40" s="25"/>
    </row>
    <row r="41" spans="1:47" ht="17" x14ac:dyDescent="0.25">
      <c r="A41" s="1" t="s">
        <v>35</v>
      </c>
      <c r="B41" s="7" t="s">
        <v>19</v>
      </c>
      <c r="C41" s="68"/>
      <c r="D41" s="1"/>
      <c r="E41" s="1"/>
      <c r="F41" s="1"/>
      <c r="G41" s="1"/>
      <c r="H41" s="49"/>
      <c r="I41" s="23"/>
      <c r="J41" s="18"/>
      <c r="K41" s="18"/>
      <c r="L41" s="49"/>
      <c r="M41" s="72"/>
      <c r="N41" s="71"/>
      <c r="O41" s="26"/>
      <c r="P41" s="49"/>
      <c r="Q41" s="49"/>
      <c r="R41" s="3"/>
      <c r="S41" s="25"/>
      <c r="T41" s="26"/>
      <c r="U41" s="49"/>
      <c r="V41" s="49"/>
      <c r="W41" s="49"/>
      <c r="X41" s="25"/>
      <c r="Y41" s="49"/>
      <c r="Z41" s="49"/>
      <c r="AA41" s="3"/>
      <c r="AB41" s="49"/>
      <c r="AC41" s="26"/>
      <c r="AD41" s="49"/>
      <c r="AE41" s="49"/>
      <c r="AF41" s="49"/>
      <c r="AG41" s="22"/>
      <c r="AH41" s="49"/>
      <c r="AI41" s="49"/>
      <c r="AJ41" s="23"/>
      <c r="AK41" s="22"/>
      <c r="AL41" s="25"/>
      <c r="AM41" s="49"/>
      <c r="AN41" s="49"/>
      <c r="AO41" s="49"/>
      <c r="AP41" s="22"/>
      <c r="AQ41" s="49"/>
      <c r="AR41" s="49"/>
      <c r="AS41" s="43"/>
      <c r="AT41" s="25"/>
      <c r="AU41" s="25"/>
    </row>
    <row r="42" spans="1:47" ht="17" x14ac:dyDescent="0.25">
      <c r="A42" s="1" t="s">
        <v>12</v>
      </c>
      <c r="B42" s="1"/>
      <c r="C42" s="68" t="s">
        <v>20</v>
      </c>
      <c r="D42" s="1"/>
      <c r="E42" s="1"/>
      <c r="F42" s="1"/>
      <c r="G42" s="1"/>
      <c r="H42" s="22"/>
      <c r="I42" s="4"/>
      <c r="J42" s="44"/>
      <c r="K42" s="44"/>
      <c r="L42" s="43"/>
      <c r="M42" s="72"/>
      <c r="N42" s="43"/>
      <c r="O42" s="26"/>
      <c r="P42" s="25"/>
      <c r="Q42" s="22"/>
      <c r="R42" s="4"/>
      <c r="S42" s="40"/>
      <c r="T42" s="40"/>
      <c r="U42" s="22"/>
      <c r="V42" s="22"/>
      <c r="W42" s="22"/>
      <c r="X42" s="25"/>
      <c r="Y42" s="25"/>
      <c r="Z42" s="22"/>
      <c r="AA42" s="4"/>
      <c r="AB42" s="40"/>
      <c r="AC42" s="50"/>
      <c r="AD42" s="22"/>
      <c r="AE42" s="22"/>
      <c r="AF42" s="22"/>
      <c r="AG42" s="22"/>
      <c r="AH42" s="25"/>
      <c r="AI42" s="22"/>
      <c r="AJ42" s="17"/>
      <c r="AK42" s="40"/>
      <c r="AL42" s="40"/>
      <c r="AM42" s="22"/>
      <c r="AN42" s="22"/>
      <c r="AO42" s="22"/>
      <c r="AP42" s="22"/>
      <c r="AQ42" s="25"/>
      <c r="AR42" s="22"/>
      <c r="AS42" s="22"/>
      <c r="AT42" s="36"/>
      <c r="AU42" s="40"/>
    </row>
    <row r="43" spans="1:47" ht="17" x14ac:dyDescent="0.25">
      <c r="A43" s="1" t="s">
        <v>29</v>
      </c>
      <c r="B43" s="1" t="s">
        <v>33</v>
      </c>
      <c r="H43" s="49"/>
      <c r="I43" s="23"/>
      <c r="J43" s="18"/>
      <c r="K43" s="18"/>
      <c r="L43" s="49"/>
      <c r="M43" s="72"/>
      <c r="N43" s="71"/>
      <c r="O43" s="26"/>
      <c r="P43" s="49"/>
      <c r="Q43" s="49"/>
      <c r="R43" s="3"/>
      <c r="S43" s="25"/>
      <c r="T43" s="26"/>
      <c r="U43" s="49"/>
      <c r="V43" s="49"/>
      <c r="W43" s="49"/>
      <c r="X43" s="25"/>
      <c r="Y43" s="49"/>
      <c r="Z43" s="49"/>
      <c r="AA43" s="3"/>
      <c r="AB43" s="49"/>
      <c r="AC43" s="26"/>
      <c r="AD43" s="49"/>
      <c r="AE43" s="49"/>
      <c r="AF43" s="49"/>
      <c r="AG43" s="22"/>
      <c r="AH43" s="49"/>
      <c r="AI43" s="49"/>
      <c r="AJ43" s="23"/>
      <c r="AK43" s="22"/>
      <c r="AL43" s="25"/>
      <c r="AM43" s="49"/>
      <c r="AN43" s="49"/>
      <c r="AO43" s="49"/>
      <c r="AP43" s="22"/>
      <c r="AQ43" s="49"/>
      <c r="AR43" s="49"/>
      <c r="AS43" s="43"/>
      <c r="AT43" s="25"/>
      <c r="AU43" s="25"/>
    </row>
    <row r="44" spans="1:47" ht="17" x14ac:dyDescent="0.25">
      <c r="A44" s="93" t="s">
        <v>30</v>
      </c>
      <c r="B44" s="93"/>
      <c r="C44" s="68" t="s">
        <v>34</v>
      </c>
      <c r="D44" s="1"/>
      <c r="E44" s="1"/>
      <c r="F44" s="1"/>
      <c r="G44" s="1"/>
      <c r="H44" s="49"/>
      <c r="I44" s="23"/>
      <c r="J44" s="18"/>
      <c r="K44" s="18"/>
      <c r="L44" s="49"/>
      <c r="M44" s="72"/>
      <c r="N44" s="71"/>
      <c r="O44" s="26"/>
      <c r="P44" s="49"/>
      <c r="Q44" s="49"/>
      <c r="R44" s="3"/>
      <c r="S44" s="25"/>
      <c r="T44" s="26"/>
      <c r="U44" s="49"/>
      <c r="V44" s="49"/>
      <c r="W44" s="49"/>
      <c r="X44" s="25"/>
      <c r="Y44" s="49"/>
      <c r="Z44" s="49"/>
      <c r="AA44" s="3"/>
      <c r="AB44" s="49"/>
      <c r="AC44" s="26"/>
      <c r="AD44" s="49"/>
      <c r="AE44" s="49"/>
      <c r="AF44" s="49"/>
      <c r="AG44" s="22"/>
      <c r="AH44" s="49"/>
      <c r="AI44" s="49"/>
      <c r="AJ44" s="23"/>
      <c r="AK44" s="22"/>
      <c r="AL44" s="25"/>
      <c r="AM44" s="49"/>
      <c r="AN44" s="49"/>
      <c r="AO44" s="49"/>
      <c r="AP44" s="22"/>
      <c r="AQ44" s="49"/>
      <c r="AR44" s="49"/>
      <c r="AS44" s="43"/>
      <c r="AT44" s="25"/>
      <c r="AU44" s="25"/>
    </row>
    <row r="45" spans="1:47" ht="17" x14ac:dyDescent="0.25">
      <c r="A45" s="1" t="s">
        <v>49</v>
      </c>
      <c r="B45" s="57"/>
      <c r="C45" s="71"/>
      <c r="D45" s="49"/>
      <c r="E45" s="49"/>
      <c r="F45" s="49"/>
      <c r="G45" s="49"/>
      <c r="H45" s="49"/>
      <c r="I45" s="23"/>
      <c r="J45" s="18"/>
      <c r="K45" s="18"/>
      <c r="L45" s="49"/>
      <c r="M45" s="72"/>
      <c r="N45" s="71"/>
      <c r="O45" s="26"/>
      <c r="P45" s="49"/>
      <c r="Q45" s="49"/>
      <c r="R45" s="3"/>
      <c r="S45" s="25"/>
      <c r="T45" s="26"/>
      <c r="U45" s="49"/>
      <c r="V45" s="49"/>
      <c r="W45" s="49"/>
      <c r="X45" s="25"/>
      <c r="Y45" s="49"/>
      <c r="Z45" s="49"/>
      <c r="AA45" s="3"/>
      <c r="AB45" s="49"/>
      <c r="AC45" s="26"/>
      <c r="AD45" s="49"/>
      <c r="AE45" s="49"/>
      <c r="AF45" s="49"/>
      <c r="AG45" s="22"/>
      <c r="AH45" s="49"/>
      <c r="AI45" s="49"/>
      <c r="AJ45" s="23"/>
      <c r="AK45" s="22"/>
      <c r="AL45" s="25"/>
      <c r="AM45" s="49"/>
      <c r="AN45" s="49"/>
      <c r="AO45" s="49"/>
      <c r="AP45" s="22"/>
      <c r="AQ45" s="49"/>
      <c r="AR45" s="49"/>
      <c r="AS45" s="43"/>
      <c r="AT45" s="25"/>
      <c r="AU45" s="25"/>
    </row>
    <row r="46" spans="1:47" ht="17" x14ac:dyDescent="0.25">
      <c r="G46" s="22"/>
      <c r="H46" s="22"/>
      <c r="I46" s="17"/>
      <c r="J46" s="44"/>
      <c r="K46" s="44"/>
      <c r="L46" s="43"/>
      <c r="M46" s="72"/>
      <c r="N46" s="43"/>
      <c r="O46" s="26"/>
      <c r="P46" s="25"/>
      <c r="Q46" s="22"/>
      <c r="R46" s="4"/>
      <c r="S46" s="40"/>
      <c r="T46" s="40"/>
      <c r="U46" s="22"/>
      <c r="V46" s="22"/>
      <c r="W46" s="22"/>
      <c r="X46" s="25"/>
      <c r="Y46" s="25"/>
      <c r="Z46" s="22"/>
      <c r="AA46" s="4"/>
      <c r="AB46" s="40"/>
      <c r="AC46" s="50"/>
      <c r="AD46" s="22"/>
      <c r="AE46" s="22"/>
      <c r="AF46" s="22"/>
      <c r="AG46" s="22"/>
      <c r="AH46" s="25"/>
      <c r="AI46" s="22"/>
      <c r="AJ46" s="17"/>
      <c r="AK46" s="40"/>
      <c r="AL46" s="40"/>
      <c r="AM46" s="22"/>
      <c r="AN46" s="22"/>
      <c r="AO46" s="22"/>
      <c r="AP46" s="22"/>
      <c r="AQ46" s="25"/>
      <c r="AR46" s="22"/>
      <c r="AS46" s="22"/>
      <c r="AT46" s="36"/>
      <c r="AU46" s="40"/>
    </row>
    <row r="47" spans="1:47" ht="17" x14ac:dyDescent="0.25">
      <c r="A47" s="94"/>
      <c r="B47" s="57"/>
      <c r="C47" s="71"/>
      <c r="D47" s="49"/>
      <c r="E47" s="49"/>
      <c r="F47" s="49"/>
      <c r="G47" s="49"/>
      <c r="H47" s="49"/>
      <c r="I47" s="23"/>
      <c r="J47" s="18"/>
      <c r="K47" s="18"/>
      <c r="L47" s="49"/>
      <c r="M47" s="72"/>
      <c r="N47" s="71"/>
      <c r="O47" s="26"/>
      <c r="P47" s="49"/>
      <c r="Q47" s="49"/>
      <c r="R47" s="3"/>
      <c r="S47" s="25"/>
      <c r="T47" s="26"/>
      <c r="U47" s="49"/>
      <c r="V47" s="49"/>
      <c r="W47" s="49"/>
      <c r="X47" s="25"/>
      <c r="Y47" s="49"/>
      <c r="Z47" s="49"/>
      <c r="AA47" s="3"/>
      <c r="AB47" s="49"/>
      <c r="AC47" s="26"/>
      <c r="AD47" s="49"/>
      <c r="AE47" s="49"/>
      <c r="AF47" s="49"/>
      <c r="AG47" s="22"/>
      <c r="AH47" s="49"/>
      <c r="AI47" s="49"/>
      <c r="AJ47" s="23"/>
      <c r="AK47" s="22"/>
      <c r="AL47" s="25"/>
      <c r="AM47" s="49"/>
      <c r="AN47" s="49"/>
      <c r="AO47" s="49"/>
      <c r="AP47" s="22"/>
      <c r="AQ47" s="49"/>
      <c r="AR47" s="49"/>
      <c r="AS47" s="43"/>
      <c r="AT47" s="25"/>
      <c r="AU47" s="25"/>
    </row>
    <row r="48" spans="1:47" ht="17" x14ac:dyDescent="0.25">
      <c r="A48" s="94"/>
      <c r="B48" s="57"/>
      <c r="C48" s="71"/>
      <c r="D48" s="49"/>
      <c r="E48" s="49"/>
      <c r="F48" s="49"/>
      <c r="G48" s="49"/>
      <c r="H48" s="49"/>
      <c r="I48" s="23"/>
      <c r="J48" s="18"/>
      <c r="K48" s="18"/>
      <c r="L48" s="49"/>
      <c r="M48" s="72"/>
      <c r="N48" s="71"/>
      <c r="O48" s="26"/>
      <c r="P48" s="49"/>
      <c r="Q48" s="49"/>
      <c r="R48" s="3"/>
      <c r="S48" s="25"/>
      <c r="T48" s="26"/>
      <c r="U48" s="49"/>
      <c r="V48" s="49"/>
      <c r="W48" s="49"/>
      <c r="X48" s="25"/>
      <c r="Y48" s="49"/>
      <c r="Z48" s="49"/>
      <c r="AA48" s="3"/>
      <c r="AB48" s="49"/>
      <c r="AC48" s="26"/>
      <c r="AD48" s="49"/>
      <c r="AE48" s="49"/>
      <c r="AF48" s="49"/>
      <c r="AG48" s="22"/>
      <c r="AH48" s="49"/>
      <c r="AI48" s="49"/>
      <c r="AJ48" s="23"/>
      <c r="AK48" s="22"/>
      <c r="AL48" s="25"/>
      <c r="AM48" s="49"/>
      <c r="AN48" s="49"/>
      <c r="AO48" s="49"/>
      <c r="AP48" s="22"/>
      <c r="AQ48" s="49"/>
      <c r="AR48" s="49"/>
      <c r="AS48" s="43"/>
      <c r="AT48" s="25"/>
      <c r="AU48" s="25"/>
    </row>
    <row r="49" spans="1:47" ht="17" x14ac:dyDescent="0.25">
      <c r="A49" s="94"/>
      <c r="B49" s="57"/>
      <c r="C49" s="71"/>
      <c r="D49" s="49"/>
      <c r="E49" s="49"/>
      <c r="F49" s="49"/>
      <c r="G49" s="49"/>
      <c r="H49" s="49"/>
      <c r="I49" s="23"/>
      <c r="J49" s="18"/>
      <c r="K49" s="18"/>
      <c r="L49" s="49"/>
      <c r="M49" s="72"/>
      <c r="N49" s="71"/>
      <c r="O49" s="26"/>
      <c r="P49" s="49"/>
      <c r="Q49" s="49"/>
      <c r="R49" s="3"/>
      <c r="S49" s="25"/>
      <c r="T49" s="26"/>
      <c r="U49" s="49"/>
      <c r="V49" s="49"/>
      <c r="W49" s="49"/>
      <c r="X49" s="25"/>
      <c r="Y49" s="49"/>
      <c r="Z49" s="49"/>
      <c r="AA49" s="3"/>
      <c r="AB49" s="49"/>
      <c r="AC49" s="26"/>
      <c r="AD49" s="49"/>
      <c r="AE49" s="49"/>
      <c r="AF49" s="49"/>
      <c r="AG49" s="22"/>
      <c r="AH49" s="49"/>
      <c r="AI49" s="49"/>
      <c r="AJ49" s="23"/>
      <c r="AK49" s="22"/>
      <c r="AL49" s="25"/>
      <c r="AM49" s="49"/>
      <c r="AN49" s="49"/>
      <c r="AO49" s="49"/>
      <c r="AP49" s="22"/>
      <c r="AQ49" s="49"/>
      <c r="AR49" s="49"/>
      <c r="AS49" s="43"/>
      <c r="AT49" s="25"/>
      <c r="AU49" s="25"/>
    </row>
    <row r="50" spans="1:47" ht="19" customHeight="1" x14ac:dyDescent="0.25">
      <c r="A50" s="94"/>
      <c r="B50" s="57"/>
      <c r="C50" s="43"/>
      <c r="D50" s="17"/>
      <c r="E50" s="17"/>
      <c r="F50" s="17"/>
      <c r="G50" s="17"/>
      <c r="H50" s="17"/>
      <c r="I50" s="17"/>
      <c r="J50" s="44"/>
      <c r="K50" s="44"/>
      <c r="L50" s="23"/>
      <c r="M50" s="72"/>
      <c r="N50" s="43"/>
      <c r="O50" s="3"/>
      <c r="P50" s="4"/>
      <c r="Q50" s="4"/>
      <c r="R50" s="4"/>
      <c r="S50" s="44"/>
      <c r="T50" s="40"/>
      <c r="U50" s="17"/>
      <c r="V50" s="18"/>
      <c r="W50" s="18"/>
      <c r="X50" s="4"/>
      <c r="Y50" s="4"/>
      <c r="Z50" s="4"/>
      <c r="AA50" s="4"/>
      <c r="AB50" s="40"/>
      <c r="AC50" s="40"/>
      <c r="AD50" s="17"/>
      <c r="AE50" s="17"/>
      <c r="AF50" s="17"/>
      <c r="AG50" s="17"/>
      <c r="AH50" s="17"/>
      <c r="AI50" s="17"/>
      <c r="AJ50" s="17"/>
      <c r="AK50" s="44"/>
      <c r="AL50" s="40"/>
      <c r="AM50" s="58"/>
      <c r="AN50" s="58"/>
      <c r="AO50" s="59"/>
      <c r="AP50" s="60"/>
      <c r="AQ50" s="60"/>
      <c r="AR50" s="60"/>
      <c r="AS50" s="60"/>
      <c r="AT50" s="61"/>
      <c r="AU50" s="40"/>
    </row>
    <row r="51" spans="1:47" ht="17" x14ac:dyDescent="0.25">
      <c r="M51" s="72"/>
    </row>
    <row r="52" spans="1:47" ht="17" x14ac:dyDescent="0.25">
      <c r="A52" s="2"/>
      <c r="B52" s="2"/>
      <c r="C52" s="137"/>
      <c r="D52" s="138"/>
      <c r="E52" s="138"/>
      <c r="F52" s="138"/>
      <c r="H52" s="1"/>
      <c r="I52" s="1"/>
      <c r="J52" s="1"/>
      <c r="K52" s="1"/>
      <c r="M52" s="72"/>
    </row>
    <row r="53" spans="1:47" ht="33" customHeight="1" x14ac:dyDescent="0.25">
      <c r="A53" s="136"/>
      <c r="B53" s="136"/>
      <c r="C53" s="136"/>
      <c r="D53" s="136"/>
      <c r="E53" s="136"/>
      <c r="F53" s="136"/>
      <c r="H53" s="1"/>
      <c r="I53" s="1"/>
      <c r="J53" s="1"/>
      <c r="K53" s="1"/>
      <c r="M53" s="72"/>
    </row>
    <row r="54" spans="1:47" ht="26" customHeight="1" x14ac:dyDescent="0.25">
      <c r="A54" s="136"/>
      <c r="B54" s="136"/>
      <c r="C54" s="136"/>
      <c r="D54" s="136"/>
      <c r="E54" s="136"/>
      <c r="F54" s="136"/>
      <c r="H54" s="1"/>
      <c r="I54" s="1"/>
      <c r="J54" s="1"/>
      <c r="K54" s="1"/>
      <c r="M54" s="72"/>
    </row>
    <row r="55" spans="1:47" ht="21" customHeight="1" x14ac:dyDescent="0.25">
      <c r="A55" s="136"/>
      <c r="B55" s="136"/>
      <c r="C55" s="136"/>
      <c r="D55" s="136"/>
      <c r="E55" s="136"/>
      <c r="F55" s="136"/>
      <c r="H55" s="1"/>
      <c r="I55" s="1"/>
      <c r="J55" s="1"/>
      <c r="K55" s="1"/>
      <c r="M55" s="72"/>
    </row>
    <row r="56" spans="1:47" ht="22" customHeight="1" x14ac:dyDescent="0.2">
      <c r="A56" s="136"/>
      <c r="B56" s="136"/>
      <c r="C56" s="136"/>
      <c r="D56" s="136"/>
      <c r="E56" s="136"/>
      <c r="F56" s="136"/>
      <c r="H56" s="1"/>
      <c r="I56" s="1"/>
      <c r="J56" s="1"/>
      <c r="K56" s="1"/>
    </row>
    <row r="57" spans="1:47" ht="25" customHeight="1" x14ac:dyDescent="0.2">
      <c r="A57" s="136"/>
      <c r="B57" s="136"/>
      <c r="C57" s="136"/>
      <c r="D57" s="136"/>
      <c r="E57" s="136"/>
      <c r="F57" s="136"/>
    </row>
    <row r="58" spans="1:47" ht="24" customHeight="1" x14ac:dyDescent="0.2">
      <c r="A58" s="136"/>
      <c r="B58" s="136"/>
      <c r="C58" s="136"/>
      <c r="D58" s="136"/>
      <c r="E58" s="136"/>
      <c r="F58" s="136"/>
      <c r="H58" s="1"/>
      <c r="I58" s="1"/>
    </row>
    <row r="59" spans="1:47" ht="24" customHeight="1" x14ac:dyDescent="0.2">
      <c r="A59" s="136"/>
      <c r="B59" s="136"/>
      <c r="C59" s="136"/>
      <c r="D59" s="136"/>
      <c r="E59" s="136"/>
      <c r="F59" s="136"/>
    </row>
    <row r="60" spans="1:47" ht="25" customHeight="1" x14ac:dyDescent="0.2">
      <c r="A60" s="136"/>
      <c r="B60" s="136"/>
      <c r="C60" s="136"/>
      <c r="D60" s="136"/>
      <c r="E60" s="136"/>
      <c r="F60" s="136"/>
    </row>
    <row r="61" spans="1:47" ht="24" customHeight="1" x14ac:dyDescent="0.2">
      <c r="A61" s="136"/>
      <c r="B61" s="136"/>
      <c r="C61" s="136"/>
      <c r="D61" s="136"/>
      <c r="E61" s="136"/>
      <c r="F61" s="136"/>
    </row>
    <row r="62" spans="1:47" ht="24" customHeight="1" x14ac:dyDescent="0.2">
      <c r="A62" s="136"/>
      <c r="B62" s="136"/>
      <c r="C62" s="136"/>
      <c r="D62" s="136"/>
      <c r="E62" s="136"/>
      <c r="F62" s="136"/>
    </row>
    <row r="63" spans="1:47" ht="39" customHeight="1" x14ac:dyDescent="0.2">
      <c r="A63" s="136"/>
      <c r="B63" s="136"/>
      <c r="C63" s="136"/>
      <c r="D63" s="136"/>
      <c r="E63" s="136"/>
      <c r="F63" s="136"/>
    </row>
    <row r="64" spans="1:47" ht="38" customHeight="1" x14ac:dyDescent="0.2">
      <c r="A64" s="136"/>
      <c r="B64" s="136"/>
      <c r="C64" s="136"/>
      <c r="D64" s="136"/>
      <c r="E64" s="136"/>
      <c r="F64" s="136"/>
    </row>
    <row r="65" spans="1:6" ht="30" customHeight="1" x14ac:dyDescent="0.2">
      <c r="A65" s="136"/>
      <c r="B65" s="136"/>
      <c r="C65" s="136"/>
      <c r="D65" s="136"/>
      <c r="E65" s="136"/>
      <c r="F65" s="136"/>
    </row>
    <row r="66" spans="1:6" ht="25" customHeight="1" x14ac:dyDescent="0.2">
      <c r="A66" s="136"/>
      <c r="B66" s="136"/>
      <c r="C66" s="136"/>
      <c r="D66" s="136"/>
      <c r="E66" s="136"/>
      <c r="F66" s="136"/>
    </row>
    <row r="67" spans="1:6" ht="23" customHeight="1" x14ac:dyDescent="0.2">
      <c r="A67" s="136"/>
      <c r="B67" s="136"/>
      <c r="C67" s="136"/>
      <c r="D67" s="136"/>
      <c r="E67" s="136"/>
      <c r="F67" s="136"/>
    </row>
    <row r="68" spans="1:6" ht="23" customHeight="1" x14ac:dyDescent="0.2">
      <c r="A68" s="136"/>
      <c r="B68" s="136"/>
      <c r="C68" s="136"/>
      <c r="D68" s="136"/>
      <c r="E68" s="136"/>
      <c r="F68" s="136"/>
    </row>
    <row r="69" spans="1:6" ht="25" customHeight="1" x14ac:dyDescent="0.2">
      <c r="A69" s="136"/>
      <c r="B69" s="136"/>
      <c r="C69" s="136"/>
      <c r="D69" s="136"/>
      <c r="E69" s="136"/>
      <c r="F69" s="136"/>
    </row>
    <row r="70" spans="1:6" ht="23" customHeight="1" x14ac:dyDescent="0.2">
      <c r="A70" s="136"/>
      <c r="B70" s="136"/>
      <c r="C70" s="136"/>
      <c r="D70" s="136"/>
      <c r="E70" s="136"/>
      <c r="F70" s="136"/>
    </row>
    <row r="71" spans="1:6" ht="24" customHeight="1" x14ac:dyDescent="0.2">
      <c r="A71" s="136"/>
      <c r="B71" s="136"/>
      <c r="C71" s="136"/>
      <c r="D71" s="136"/>
      <c r="E71" s="136"/>
      <c r="F71" s="136"/>
    </row>
  </sheetData>
  <dataConsolidate/>
  <mergeCells count="4">
    <mergeCell ref="D9:L9"/>
    <mergeCell ref="M9:T9"/>
    <mergeCell ref="V9:AD9"/>
    <mergeCell ref="AE9:AM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Muthukumaran Panchaksaram</dc:creator>
  <cp:lastModifiedBy>Muthukumaran Panchaksaram</cp:lastModifiedBy>
  <dcterms:created xsi:type="dcterms:W3CDTF">2022-07-26T08:43:50Z</dcterms:created>
  <dcterms:modified xsi:type="dcterms:W3CDTF">2024-06-30T04:58:25Z</dcterms:modified>
</cp:coreProperties>
</file>